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<sst xmlns="http://schemas.openxmlformats.org/spreadsheetml/2006/main" count="5054" uniqueCount="773">
  <si>
    <t>File opened</t>
  </si>
  <si>
    <t>2025-05-12 10:55:04</t>
  </si>
  <si>
    <t>Console s/n</t>
  </si>
  <si>
    <t>68C-373441</t>
  </si>
  <si>
    <t>Console ver</t>
  </si>
  <si>
    <t>Bluestem v.2.1.13</t>
  </si>
  <si>
    <t>Scripts ver</t>
  </si>
  <si>
    <t>2024.01  2.1.13, Apr 2024</t>
  </si>
  <si>
    <t>Head s/n</t>
  </si>
  <si>
    <t>68H-413429</t>
  </si>
  <si>
    <t>Head ver</t>
  </si>
  <si>
    <t>1.4.23</t>
  </si>
  <si>
    <t>Head cal</t>
  </si>
  <si>
    <t>{"oxygen": "21", "co2azero": "0.873193", "co2aspan1": "0.999877", "co2aspan2": "-0.0269984", "co2aspan2a": "0.301605", "co2aspan2b": "0.299112", "co2aspanconc1": "2504", "co2aspanconc2": "301.5", "co2bzero": "0.914847", "co2bspan1": "0.999664", "co2bspan2": "-0.0270093", "co2bspan2a": "0.299909", "co2bspan2b": "0.297379", "co2bspanconc1": "2504", "co2bspanconc2": "301.5", "h2oazero": "1.10235", "h2oaspan1": "1.00808", "h2oaspan2": "0", "h2oaspan2a": "0.0689957", "h2oaspan2b": "0.0695529", "h2oaspanconc1": "11.68", "h2oaspanconc2": "0", "h2obzero": "1.10892", "h2obspan1": "1.01643", "h2obspan2": "0", "h2obspan2a": "0.0687749", "h2obspan2b": "0.0699049", "h2obspanconc1": "11.68", "h2obspanconc2": "0", "tazero": "0.0622444", "tbzero": "0.165899", "flowmeterzero": "2.50057", "flowazero": "0.27698", "flowbzero": "0.29262", "chamberpressurezero": "2.62726", "ssa_ref": "29419.2", "ssb_ref": "35602.1"}</t>
  </si>
  <si>
    <t>Factory cal date</t>
  </si>
  <si>
    <t>15 Jul 2024</t>
  </si>
  <si>
    <t>CO2 rangematch</t>
  </si>
  <si>
    <t>Wed May  7 16:04</t>
  </si>
  <si>
    <t>H2O rangematch</t>
  </si>
  <si>
    <t>Wed May  7 16:29</t>
  </si>
  <si>
    <t>Chamber type</t>
  </si>
  <si>
    <t>6800-01A</t>
  </si>
  <si>
    <t>Chamber s/n</t>
  </si>
  <si>
    <t>MPF-742843</t>
  </si>
  <si>
    <t>Chamber rev</t>
  </si>
  <si>
    <t>0</t>
  </si>
  <si>
    <t>Chamber cal</t>
  </si>
  <si>
    <t>Fluorometer</t>
  </si>
  <si>
    <t>Flr. Version</t>
  </si>
  <si>
    <t>10:55:04</t>
  </si>
  <si>
    <t>Stability Definition:	Adyn (Dynamic): Slp&lt;0.5 Std&lt;0.4 Per=30	gsw (GasEx): Slp&lt;0.05 Std&lt;0.1 Per=30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</si>
  <si>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</si>
  <si>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</si>
  <si>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</si>
  <si>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</si>
  <si>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</si>
  <si>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</si>
  <si>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</si>
  <si>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</si>
  <si>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</si>
  <si>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</si>
  <si>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</si>
  <si>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</si>
  <si>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</si>
  <si>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</si>
  <si>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</si>
  <si>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</si>
  <si>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</si>
  <si>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</si>
  <si>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</si>
  <si>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</si>
  <si>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</si>
  <si>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</si>
  <si>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</si>
  <si>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</si>
  <si>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</si>
  <si>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</si>
  <si>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</si>
  <si>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</si>
  <si>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</si>
  <si>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</si>
  <si>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</si>
  <si>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</si>
  <si>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</si>
  <si>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</si>
  <si>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</si>
  <si>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</si>
  <si>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</si>
  <si>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</si>
  <si>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</si>
  <si>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</si>
  <si>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</si>
  <si>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</si>
  <si>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</si>
  <si>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</si>
  <si>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</si>
  <si>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</si>
  <si>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</si>
  <si>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</si>
  <si>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</si>
  <si>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</si>
  <si>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</si>
  <si>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3.26459 203.643 367.783 588.492 869.85 1064.81 1266.04 1403.62</t>
  </si>
  <si>
    <t>Fs_true</t>
  </si>
  <si>
    <t>0.507652 223.686 390.811 585.679 810.837 1000.64 1201.49 1400.65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</si>
  <si>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</si>
  <si>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</si>
  <si>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</si>
  <si>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</si>
  <si>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</si>
  <si>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</si>
  <si>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</si>
  <si>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</si>
  <si>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</si>
  <si>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</si>
  <si>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</si>
  <si>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</si>
  <si>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</si>
  <si>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</si>
  <si>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</si>
  <si>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</si>
  <si>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</si>
  <si>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</si>
  <si>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</si>
  <si>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</si>
  <si>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</si>
  <si>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</si>
  <si>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</si>
  <si>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</si>
  <si>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</si>
  <si>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</si>
  <si>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</si>
  <si>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</si>
  <si>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</si>
  <si>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exp type</t>
  </si>
  <si>
    <t>DyeType</t>
  </si>
  <si>
    <t>material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</si>
  <si>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</si>
  <si>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</si>
  <si>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</si>
  <si>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</si>
  <si>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</si>
  <si>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</si>
  <si>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</si>
  <si>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</si>
  <si>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</si>
  <si>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</si>
  <si>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</si>
  <si>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</si>
  <si>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</si>
  <si>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</si>
  <si>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</si>
  <si>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</si>
  <si>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</si>
  <si>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</si>
  <si>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</si>
  <si>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</si>
  <si>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</si>
  <si>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</si>
  <si>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</si>
  <si>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</si>
  <si>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</si>
  <si>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</si>
  <si>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</si>
  <si>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</si>
  <si>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</si>
  <si>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</si>
  <si>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</si>
  <si>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</si>
  <si>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</si>
  <si>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</si>
  <si>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</si>
  <si>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</si>
  <si>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</si>
  <si>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</si>
  <si>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</si>
  <si>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</si>
  <si>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</si>
  <si>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</si>
  <si>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</si>
  <si>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</si>
  <si>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</si>
  <si>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</si>
  <si>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</si>
  <si>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</si>
  <si>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</si>
  <si>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</si>
  <si>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</si>
  <si>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</si>
  <si>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</si>
  <si>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</si>
  <si>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</si>
  <si>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</si>
  <si>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</si>
  <si>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</si>
  <si>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</si>
  <si>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</si>
  <si>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</si>
  <si>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</si>
  <si>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</si>
  <si>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</si>
  <si>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</si>
  <si>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</si>
  <si>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</si>
  <si>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</si>
  <si>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</si>
  <si>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</si>
  <si>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</si>
  <si>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</si>
  <si>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</si>
  <si>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</si>
  <si>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</si>
  <si>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</si>
  <si>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</si>
  <si>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</si>
  <si>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</si>
  <si>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</si>
  <si>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</si>
  <si>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</si>
  <si>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</si>
  <si>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</si>
  <si>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</si>
  <si>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</si>
  <si>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</si>
  <si>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</si>
  <si>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</si>
  <si>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</si>
  <si>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</si>
  <si>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</si>
  <si>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</si>
  <si>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</si>
  <si>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</si>
  <si>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</si>
  <si>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</si>
  <si>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</si>
  <si>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</si>
  <si>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</si>
  <si>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</si>
  <si>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</si>
  <si>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</si>
  <si>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</si>
  <si>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</si>
  <si>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</si>
  <si>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</si>
  <si>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</si>
  <si>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</si>
  <si>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</si>
  <si>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</si>
  <si>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</si>
  <si>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</si>
  <si>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</si>
  <si>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</si>
  <si>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</si>
  <si>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</si>
  <si>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</si>
  <si>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</si>
  <si>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</si>
  <si>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</si>
  <si>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</si>
  <si>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</si>
  <si>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</si>
  <si>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</si>
  <si>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</si>
  <si>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</si>
  <si>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</si>
  <si>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</si>
  <si>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</si>
  <si>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</si>
  <si>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</si>
  <si>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</si>
  <si>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</si>
  <si>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</si>
  <si>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</si>
  <si>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</si>
  <si>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</si>
  <si>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</si>
  <si>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</si>
  <si>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</si>
  <si>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</si>
  <si>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</si>
  <si>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</si>
  <si>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</si>
  <si>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</si>
  <si>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</si>
  <si>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</si>
  <si>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</si>
  <si>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</si>
  <si>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</si>
  <si>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</si>
  <si>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</si>
  <si>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</si>
  <si>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</si>
  <si>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</si>
  <si>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</si>
  <si>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</si>
  <si>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</si>
  <si>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</si>
  <si>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</si>
  <si>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</si>
  <si>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</si>
  <si>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</si>
  <si>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</si>
  <si>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</si>
  <si>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</si>
  <si>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</si>
  <si>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</si>
  <si>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</si>
  <si>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Adyn:MN</t>
  </si>
  <si>
    <t>Adyn:SLP</t>
  </si>
  <si>
    <t>Adyn:SD</t>
  </si>
  <si>
    <t>Adyn:OK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</si>
  <si>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</si>
  <si>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</si>
  <si>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</si>
  <si>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</si>
  <si>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</si>
  <si>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</si>
  <si>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</si>
  <si>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</si>
  <si>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</si>
  <si>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</si>
  <si>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</si>
  <si>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</si>
  <si>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</si>
  <si>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</si>
  <si>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</si>
  <si>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</si>
  <si>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</si>
  <si>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</si>
  <si>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</si>
  <si>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</si>
  <si>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</si>
  <si>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</si>
  <si>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</si>
  <si>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</si>
  <si>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</si>
  <si>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</si>
  <si>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</si>
  <si>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</si>
  <si>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</si>
  <si>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</si>
  <si>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</si>
  <si>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</si>
  <si>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</si>
  <si>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</si>
  <si>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</si>
  <si>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</si>
  <si>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</si>
  <si>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</si>
  <si>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</si>
  <si>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</si>
  <si>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</si>
  <si>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</si>
  <si>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</si>
  <si>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</si>
  <si>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</si>
  <si>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</si>
  <si>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</si>
  <si>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</si>
  <si>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</si>
  <si>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</si>
  <si>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</si>
  <si>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</si>
  <si>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</si>
  <si>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</si>
  <si>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</si>
  <si>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</si>
  <si>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</si>
  <si>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</si>
  <si>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</si>
  <si>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</si>
  <si>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</si>
  <si>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</si>
  <si>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</si>
  <si>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</si>
  <si>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</si>
  <si>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</si>
  <si>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</si>
  <si>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</si>
  <si>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</si>
  <si>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</si>
  <si>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</si>
  <si>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</si>
  <si>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</si>
  <si>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</si>
  <si>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</si>
  <si>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</si>
  <si>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</si>
  <si>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</si>
  <si>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</si>
  <si>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</si>
  <si>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</si>
  <si>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</si>
  <si>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</si>
  <si>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</si>
  <si>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</si>
  <si>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</si>
  <si>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</si>
  <si>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</si>
  <si>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</si>
  <si>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</si>
  <si>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</si>
  <si>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</si>
  <si>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</si>
  <si>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</si>
  <si>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</si>
  <si>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</si>
  <si>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</si>
  <si>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</si>
  <si>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</si>
  <si>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</si>
  <si>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</si>
  <si>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</si>
  <si>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</si>
  <si>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</si>
  <si>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</si>
  <si>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</si>
  <si>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</si>
  <si>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</si>
  <si>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</si>
  <si>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</si>
  <si>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</si>
  <si>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</si>
  <si>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</si>
  <si>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</si>
  <si>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</si>
  <si>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</si>
  <si>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</si>
  <si>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</si>
  <si>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</si>
  <si>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</si>
  <si>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</si>
  <si>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</si>
  <si>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</si>
  <si>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</si>
  <si>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</si>
  <si>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</si>
  <si>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</si>
  <si>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</si>
  <si>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</si>
  <si>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</si>
  <si>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</si>
  <si>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</si>
  <si>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</si>
  <si>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</si>
  <si>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</si>
  <si>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</si>
  <si>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</si>
  <si>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</si>
  <si>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20250514 10:57:07</t>
  </si>
  <si>
    <t>10:57:07</t>
  </si>
  <si>
    <t>none</t>
  </si>
  <si>
    <t>basetest</t>
  </si>
  <si>
    <t>ecoflex+paper</t>
  </si>
  <si>
    <t>-</t>
  </si>
  <si>
    <t>0: Broadleaf</t>
  </si>
  <si>
    <t>10:35:37</t>
  </si>
  <si>
    <t>2/2</t>
  </si>
  <si>
    <t>00000000</t>
  </si>
  <si>
    <t>iiiiiiii</t>
  </si>
  <si>
    <t>off</t>
  </si>
  <si>
    <t>20250514 10:59:07</t>
  </si>
  <si>
    <t>10:59:07</t>
  </si>
  <si>
    <t>20250514 11:01:08</t>
  </si>
  <si>
    <t>11:01:08</t>
  </si>
  <si>
    <t>20250514 11:03:08</t>
  </si>
  <si>
    <t>11:03:08</t>
  </si>
  <si>
    <t>20250514 11:05:09</t>
  </si>
  <si>
    <t>11:05:09</t>
  </si>
  <si>
    <t>20250514 11:07:09</t>
  </si>
  <si>
    <t>11:07:09</t>
  </si>
  <si>
    <t>20250514 11:09:10</t>
  </si>
  <si>
    <t>11:09:10</t>
  </si>
  <si>
    <t>20250514 11:11:11</t>
  </si>
  <si>
    <t>11:11:11</t>
  </si>
  <si>
    <t>20250514 11:13:11</t>
  </si>
  <si>
    <t>11:13:11</t>
  </si>
  <si>
    <t>20250514 11:15:12</t>
  </si>
  <si>
    <t>11:15:12</t>
  </si>
  <si>
    <t>20250514 11:17:12</t>
  </si>
  <si>
    <t>11:17:12</t>
  </si>
  <si>
    <t>20250514 11:19:13</t>
  </si>
  <si>
    <t>11:19:13</t>
  </si>
  <si>
    <t>20250514 11:21:13</t>
  </si>
  <si>
    <t>11:21:13</t>
  </si>
  <si>
    <t>20250514 11:23:14</t>
  </si>
  <si>
    <t>11:23:14</t>
  </si>
  <si>
    <t>20250514 11:25:14</t>
  </si>
  <si>
    <t>11:25:14</t>
  </si>
  <si>
    <t>20250514 11:27:15</t>
  </si>
  <si>
    <t>11:27:15</t>
  </si>
  <si>
    <t>20250514 11:29:15</t>
  </si>
  <si>
    <t>11:29:15</t>
  </si>
  <si>
    <t>20250514 11:31:16</t>
  </si>
  <si>
    <t>11:31:16</t>
  </si>
  <si>
    <t>20250514 11:33:16</t>
  </si>
  <si>
    <t>11:33:16</t>
  </si>
  <si>
    <t>20250514 11:35:17</t>
  </si>
  <si>
    <t>11:35:17</t>
  </si>
  <si>
    <t>20250514 11:37:17</t>
  </si>
  <si>
    <t>11:37:17</t>
  </si>
  <si>
    <t>20250514 11:39:18</t>
  </si>
  <si>
    <t>11:39:18</t>
  </si>
  <si>
    <t>20250514 11:41:18</t>
  </si>
  <si>
    <t>11:41:18</t>
  </si>
  <si>
    <t>20250514 11:43:19</t>
  </si>
  <si>
    <t>11:43:19</t>
  </si>
  <si>
    <t>20250514 11:45:19</t>
  </si>
  <si>
    <t>11:45:19</t>
  </si>
  <si>
    <t>20250514 11:47:20</t>
  </si>
  <si>
    <t>11:47:20</t>
  </si>
  <si>
    <t>20250514 11:49:20</t>
  </si>
  <si>
    <t>11:49:20</t>
  </si>
  <si>
    <t>20250514 11:51:21</t>
  </si>
  <si>
    <t>11:51:21</t>
  </si>
  <si>
    <t>20250514 11:53:21</t>
  </si>
  <si>
    <t>11:53:21</t>
  </si>
  <si>
    <t>20250514 11:55:22</t>
  </si>
  <si>
    <t>11:55:22</t>
  </si>
  <si>
    <t>20250514 11:57:22</t>
  </si>
  <si>
    <t>11:57:22</t>
  </si>
  <si>
    <t>20250514 11:59:23</t>
  </si>
  <si>
    <t>11:59:23</t>
  </si>
  <si>
    <t>20250514 12:01:23</t>
  </si>
  <si>
    <t>12:01:23</t>
  </si>
  <si>
    <t>20250514 12:03:24</t>
  </si>
  <si>
    <t>12:03:24</t>
  </si>
  <si>
    <t>20250514 12:05:24</t>
  </si>
  <si>
    <t>12:05:24</t>
  </si>
  <si>
    <t>20250514 12:07:25</t>
  </si>
  <si>
    <t>12:07:25</t>
  </si>
  <si>
    <t>20250514 12:09:26</t>
  </si>
  <si>
    <t>12:09:26</t>
  </si>
  <si>
    <t>20250514 12:11:26</t>
  </si>
  <si>
    <t>12:11:26</t>
  </si>
  <si>
    <t>20250514 12:13:27</t>
  </si>
  <si>
    <t>12:13:27</t>
  </si>
  <si>
    <t>20250514 12:15:27</t>
  </si>
  <si>
    <t>12:15:27</t>
  </si>
  <si>
    <t>20250514 12:17:28</t>
  </si>
  <si>
    <t>12:17:28</t>
  </si>
  <si>
    <t>20250514 12:19:28</t>
  </si>
  <si>
    <t>12:19:28</t>
  </si>
  <si>
    <t>20250514 12:21:29</t>
  </si>
  <si>
    <t>12:21:29</t>
  </si>
  <si>
    <t>20250514 12:23:29</t>
  </si>
  <si>
    <t>12:23:29</t>
  </si>
  <si>
    <t>20250514 12:25:30</t>
  </si>
  <si>
    <t>12:25:30</t>
  </si>
  <si>
    <t>20250514 12:27:30</t>
  </si>
  <si>
    <t>12:27:30</t>
  </si>
  <si>
    <t>20250514 12:29:31</t>
  </si>
  <si>
    <t>12:29:31</t>
  </si>
  <si>
    <t>20250514 12:31:31</t>
  </si>
  <si>
    <t>12:31:31</t>
  </si>
  <si>
    <t>20250514 12:33:32</t>
  </si>
  <si>
    <t>12:33:32</t>
  </si>
  <si>
    <t>20250514 12:35:32</t>
  </si>
  <si>
    <t>12:35:32</t>
  </si>
  <si>
    <t>20250514 12:37:33</t>
  </si>
  <si>
    <t>12:37:33</t>
  </si>
  <si>
    <t>20250514 12:39:33</t>
  </si>
  <si>
    <t>12:39:33</t>
  </si>
  <si>
    <t>20250514 12:41:34</t>
  </si>
  <si>
    <t>12:41:34</t>
  </si>
  <si>
    <t>20250514 12:43:34</t>
  </si>
  <si>
    <t>12:43:34</t>
  </si>
  <si>
    <t>20250514 12:45:35</t>
  </si>
  <si>
    <t>12:45:35</t>
  </si>
  <si>
    <t>20250514 12:47:35</t>
  </si>
  <si>
    <t>12:47:35</t>
  </si>
  <si>
    <t>20250514 12:49:36</t>
  </si>
  <si>
    <t>12:49:36</t>
  </si>
  <si>
    <t>20250514 12:51:36</t>
  </si>
  <si>
    <t>12:51:36</t>
  </si>
  <si>
    <t>20250514 12:53:37</t>
  </si>
  <si>
    <t>12:53:37</t>
  </si>
  <si>
    <t>20250514 12:55:37</t>
  </si>
  <si>
    <t>12:55:37</t>
  </si>
  <si>
    <t>20250514 12:57:38</t>
  </si>
  <si>
    <t>12:57:38</t>
  </si>
  <si>
    <t>20250514 12:59:38</t>
  </si>
  <si>
    <t>12:59:38</t>
  </si>
  <si>
    <t>20250514 13:01:39</t>
  </si>
  <si>
    <t>13:01:39</t>
  </si>
  <si>
    <t>20250514 13:03:39</t>
  </si>
  <si>
    <t>13:03:39</t>
  </si>
  <si>
    <t>20250514 13:05:40</t>
  </si>
  <si>
    <t>13:05:40</t>
  </si>
  <si>
    <t>20250514 13:07:41</t>
  </si>
  <si>
    <t>13:07:41</t>
  </si>
  <si>
    <t>20250514 13:09:41</t>
  </si>
  <si>
    <t>13:09:41</t>
  </si>
  <si>
    <t>20250514 13:11:42</t>
  </si>
  <si>
    <t>13:11:42</t>
  </si>
  <si>
    <t>20250514 13:13:42</t>
  </si>
  <si>
    <t>13:13:42</t>
  </si>
  <si>
    <t>20250514 13:15:43</t>
  </si>
  <si>
    <t>13:15:43</t>
  </si>
  <si>
    <t>20250514 13:17:43</t>
  </si>
  <si>
    <t>13:17:43</t>
  </si>
  <si>
    <t>20250514 13:19:44</t>
  </si>
  <si>
    <t>13:19:44</t>
  </si>
  <si>
    <t>20250514 13:21:44</t>
  </si>
  <si>
    <t>13:21:44</t>
  </si>
  <si>
    <t>20250514 13:23:45</t>
  </si>
  <si>
    <t>13:23:45</t>
  </si>
  <si>
    <t>20250514 13:25:45</t>
  </si>
  <si>
    <t>13:25:45</t>
  </si>
  <si>
    <t>20250514 13:27:46</t>
  </si>
  <si>
    <t>13:27:46</t>
  </si>
  <si>
    <t>20250514 13:29:46</t>
  </si>
  <si>
    <t>13:29:46</t>
  </si>
  <si>
    <t>20250514 13:31:47</t>
  </si>
  <si>
    <t>13:31:47</t>
  </si>
  <si>
    <t>20250514 13:33:47</t>
  </si>
  <si>
    <t>13:33:47</t>
  </si>
  <si>
    <t>20250514 13:35:48</t>
  </si>
  <si>
    <t>13:35:48</t>
  </si>
  <si>
    <t>20250514 13:37:48</t>
  </si>
  <si>
    <t>13:37:48</t>
  </si>
  <si>
    <t>20250514 13:39:49</t>
  </si>
  <si>
    <t>13:39:49</t>
  </si>
  <si>
    <t>20250514 13:41:49</t>
  </si>
  <si>
    <t>13:41:49</t>
  </si>
  <si>
    <t>20250514 13:43:50</t>
  </si>
  <si>
    <t>13:43:50</t>
  </si>
  <si>
    <t>20250514 13:45:50</t>
  </si>
  <si>
    <t>13:45:50</t>
  </si>
  <si>
    <t>20250514 13:47:51</t>
  </si>
  <si>
    <t>13:47:51</t>
  </si>
  <si>
    <t>20250514 13:49:51</t>
  </si>
  <si>
    <t>13:49:51</t>
  </si>
  <si>
    <t>20250514 13:51:52</t>
  </si>
  <si>
    <t>13:51:52</t>
  </si>
  <si>
    <t>20250514 13:53:52</t>
  </si>
  <si>
    <t>13:53:52</t>
  </si>
  <si>
    <t>20250514 13:55:53</t>
  </si>
  <si>
    <t>13:55:53</t>
  </si>
  <si>
    <t>20250514 13:57:53</t>
  </si>
  <si>
    <t>13:57:53</t>
  </si>
  <si>
    <t>20250514 13:59:54</t>
  </si>
  <si>
    <t>13:59:54</t>
  </si>
  <si>
    <t>20250514 14:01:55</t>
  </si>
  <si>
    <t>14:01:55</t>
  </si>
  <si>
    <t>20250514 14:03:55</t>
  </si>
  <si>
    <t>14:03:55</t>
  </si>
  <si>
    <t>20250514 14:05:56</t>
  </si>
  <si>
    <t>14:05:56</t>
  </si>
  <si>
    <t>20250514 14:07:56</t>
  </si>
  <si>
    <t>14:07:56</t>
  </si>
  <si>
    <t>20250514 14:09:57</t>
  </si>
  <si>
    <t>14:09:57</t>
  </si>
  <si>
    <t>20250514 14:11:57</t>
  </si>
  <si>
    <t>14:11:57</t>
  </si>
  <si>
    <t>20250514 14:13:58</t>
  </si>
  <si>
    <t>14:13:58</t>
  </si>
  <si>
    <t>20250514 14:15:58</t>
  </si>
  <si>
    <t>14:15:58</t>
  </si>
  <si>
    <t>20250514 14:17:59</t>
  </si>
  <si>
    <t>14:17:59</t>
  </si>
  <si>
    <t>20250514 14:19:59</t>
  </si>
  <si>
    <t>14:19:59</t>
  </si>
  <si>
    <t>20250514 14:22:00</t>
  </si>
  <si>
    <t>14:22:00</t>
  </si>
  <si>
    <t>20250514 14:24:00</t>
  </si>
  <si>
    <t>14:24:00</t>
  </si>
  <si>
    <t>20250514 14:26:01</t>
  </si>
  <si>
    <t>14:26:01</t>
  </si>
  <si>
    <t>20250514 14:28:01</t>
  </si>
  <si>
    <t>14:28:01</t>
  </si>
  <si>
    <t>20250514 14:30:02</t>
  </si>
  <si>
    <t>14:30:02</t>
  </si>
  <si>
    <t>20250514 14:32:02</t>
  </si>
  <si>
    <t>14:32:02</t>
  </si>
  <si>
    <t>20250514 14:34:03</t>
  </si>
  <si>
    <t>14:34:03</t>
  </si>
  <si>
    <t>20250514 14:36:03</t>
  </si>
  <si>
    <t>14:36:03</t>
  </si>
  <si>
    <t>20250514 14:38:04</t>
  </si>
  <si>
    <t>14:38:04</t>
  </si>
  <si>
    <t>20250514 14:40:04</t>
  </si>
  <si>
    <t>14:40:04</t>
  </si>
  <si>
    <t>20250514 14:42:05</t>
  </si>
  <si>
    <t>14:42:05</t>
  </si>
  <si>
    <t>20250514 14:44:05</t>
  </si>
  <si>
    <t>14:44:05</t>
  </si>
  <si>
    <t>20250514 14:46:06</t>
  </si>
  <si>
    <t>14:46:06</t>
  </si>
  <si>
    <t>20250514 14:48:06</t>
  </si>
  <si>
    <t>14:48:06</t>
  </si>
  <si>
    <t>20250514 14:50:07</t>
  </si>
  <si>
    <t>14:50:07</t>
  </si>
  <si>
    <t>20250514 14:52:07</t>
  </si>
  <si>
    <t>14:52:07</t>
  </si>
  <si>
    <t>20250514 14:54:08</t>
  </si>
  <si>
    <t>14:54:08</t>
  </si>
  <si>
    <t>20250514 14:56:09</t>
  </si>
  <si>
    <t>14:56:09</t>
  </si>
  <si>
    <t>20250514 14:58:09</t>
  </si>
  <si>
    <t>14:58:09</t>
  </si>
  <si>
    <t>20250514 15:00:10</t>
  </si>
  <si>
    <t>15:00:10</t>
  </si>
  <si>
    <t>20250514 15:02:10</t>
  </si>
  <si>
    <t>15:02:10</t>
  </si>
  <si>
    <t>20250514 15:04:11</t>
  </si>
  <si>
    <t>15:04:11</t>
  </si>
  <si>
    <t>20250514 15:06:11</t>
  </si>
  <si>
    <t>15:06:11</t>
  </si>
  <si>
    <t>20250514 15:08:12</t>
  </si>
  <si>
    <t>15:08:12</t>
  </si>
  <si>
    <t>20250514 15:10:12</t>
  </si>
  <si>
    <t>15:10:12</t>
  </si>
  <si>
    <t>20250514 15:12:13</t>
  </si>
  <si>
    <t>15:12:13</t>
  </si>
  <si>
    <t>20250514 15:14:13</t>
  </si>
  <si>
    <t>15:14:13</t>
  </si>
  <si>
    <t>20250514 15:16:14</t>
  </si>
  <si>
    <t>15:16:14</t>
  </si>
  <si>
    <t>20250514 15:18:14</t>
  </si>
  <si>
    <t>15:18:14</t>
  </si>
  <si>
    <t>20250514 15:20:15</t>
  </si>
  <si>
    <t>15:20:15</t>
  </si>
  <si>
    <t>20250514 15:22:15</t>
  </si>
  <si>
    <t>15:22:15</t>
  </si>
  <si>
    <t>20250514 15:24:16</t>
  </si>
  <si>
    <t>15:24:16</t>
  </si>
  <si>
    <t>20250514 15:26:16</t>
  </si>
  <si>
    <t>15:26:16</t>
  </si>
  <si>
    <t>20250514 15:28:17</t>
  </si>
  <si>
    <t>15:28:17</t>
  </si>
  <si>
    <t>20250514 15:30:17</t>
  </si>
  <si>
    <t>15:30:17</t>
  </si>
  <si>
    <t>20250514 15:32:18</t>
  </si>
  <si>
    <t>15:32:18</t>
  </si>
  <si>
    <t>20250514 15:34:18</t>
  </si>
  <si>
    <t>15:34:18</t>
  </si>
  <si>
    <t>20250514 15:36:19</t>
  </si>
  <si>
    <t>15:36:19</t>
  </si>
  <si>
    <t>20250514 15:38:19</t>
  </si>
  <si>
    <t>15:38:19</t>
  </si>
  <si>
    <t>20250514 15:40:20</t>
  </si>
  <si>
    <t>15:40:20</t>
  </si>
  <si>
    <t>20250514 15:42:20</t>
  </si>
  <si>
    <t>15:42:20</t>
  </si>
  <si>
    <t>20250514 15:44:21</t>
  </si>
  <si>
    <t>15:44:21</t>
  </si>
  <si>
    <t>20250514 15:46:21</t>
  </si>
  <si>
    <t>15:46:21</t>
  </si>
  <si>
    <t>20250514 15:48:22</t>
  </si>
  <si>
    <t>15:48:22</t>
  </si>
  <si>
    <t>20250514 15:50:23</t>
  </si>
  <si>
    <t>15:50:23</t>
  </si>
  <si>
    <t>20250514 15:52:23</t>
  </si>
  <si>
    <t>15:52:23</t>
  </si>
  <si>
    <t>20250514 15:54:24</t>
  </si>
  <si>
    <t>15:54:24</t>
  </si>
  <si>
    <t>20250514 15:56:24</t>
  </si>
  <si>
    <t>15:56:24</t>
  </si>
  <si>
    <t>20250514 15:58:25</t>
  </si>
  <si>
    <t>15:58:25</t>
  </si>
  <si>
    <t>20250514 16:00:25</t>
  </si>
  <si>
    <t>16:00:25</t>
  </si>
  <si>
    <t>20250514 16:02:26</t>
  </si>
  <si>
    <t>16:02:26</t>
  </si>
  <si>
    <t>20250514 16:04:26</t>
  </si>
  <si>
    <t>16:04:26</t>
  </si>
  <si>
    <t>20250514 16:06:27</t>
  </si>
  <si>
    <t>16:06:27</t>
  </si>
  <si>
    <t>20250514 16:08:27</t>
  </si>
  <si>
    <t>16:08:27</t>
  </si>
  <si>
    <t>20250514 16:10:28</t>
  </si>
  <si>
    <t>16:10:28</t>
  </si>
  <si>
    <t>20250514 16:12:28</t>
  </si>
  <si>
    <t>16:12:28</t>
  </si>
  <si>
    <t>20250514 16:14:29</t>
  </si>
  <si>
    <t>16:14:29</t>
  </si>
  <si>
    <t>20250514 16:16:29</t>
  </si>
  <si>
    <t>16:16:29</t>
  </si>
  <si>
    <t>20250514 16:18:30</t>
  </si>
  <si>
    <t>16:18:30</t>
  </si>
  <si>
    <t>20250514 16:20:30</t>
  </si>
  <si>
    <t>16:20:30</t>
  </si>
  <si>
    <t>20250514 16:22:31</t>
  </si>
  <si>
    <t>16:22:31</t>
  </si>
  <si>
    <t>20250514 16:24:31</t>
  </si>
  <si>
    <t>16:24:31</t>
  </si>
  <si>
    <t>20250514 16:26:32</t>
  </si>
  <si>
    <t>16:26:32</t>
  </si>
  <si>
    <t>20250514 16:28:32</t>
  </si>
  <si>
    <t>16:28:32</t>
  </si>
  <si>
    <t>20250514 16:30:33</t>
  </si>
  <si>
    <t>16:30:33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</si>
</sst>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H183"/>
  <sheetViews>
    <sheetView tabSelected="1" workbookViewId="0"/>
  </sheetViews>
  <sheetFormatPr defaultRowHeight="15"/>
  <sheetData>
    <row r="2" spans="1:294">
      <c r="A2" t="s">
        <v>31</v>
      </c>
      <c r="B2" t="s">
        <v>32</v>
      </c>
      <c r="C2" t="s">
        <v>33</v>
      </c>
    </row>
    <row r="3" spans="1:294">
      <c r="B3">
        <v>4</v>
      </c>
      <c r="C3">
        <v>21</v>
      </c>
    </row>
    <row r="4" spans="1:294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4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4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94">
      <c r="B7">
        <v>0</v>
      </c>
      <c r="C7">
        <v>1</v>
      </c>
      <c r="D7">
        <v>0</v>
      </c>
      <c r="E7">
        <v>0</v>
      </c>
    </row>
    <row r="8" spans="1:294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94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4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94">
      <c r="B11">
        <v>0</v>
      </c>
      <c r="C11">
        <v>0</v>
      </c>
      <c r="D11">
        <v>0</v>
      </c>
      <c r="E11">
        <v>0</v>
      </c>
      <c r="F11">
        <v>1</v>
      </c>
    </row>
    <row r="12" spans="1:294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94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94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94</v>
      </c>
      <c r="DJ14" t="s">
        <v>94</v>
      </c>
      <c r="DK14" t="s">
        <v>94</v>
      </c>
      <c r="DL14" t="s">
        <v>94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99</v>
      </c>
      <c r="FM14" t="s">
        <v>99</v>
      </c>
      <c r="FN14" t="s">
        <v>99</v>
      </c>
      <c r="FO14" t="s">
        <v>99</v>
      </c>
      <c r="FP14" t="s">
        <v>99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102</v>
      </c>
      <c r="GP14" t="s">
        <v>102</v>
      </c>
      <c r="GQ14" t="s">
        <v>102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104</v>
      </c>
      <c r="IA14" t="s">
        <v>104</v>
      </c>
      <c r="IB14" t="s">
        <v>104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105</v>
      </c>
      <c r="IT14" t="s">
        <v>105</v>
      </c>
      <c r="IU14" t="s">
        <v>105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106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107</v>
      </c>
      <c r="JT14" t="s">
        <v>107</v>
      </c>
      <c r="JU14" t="s">
        <v>107</v>
      </c>
      <c r="JV14" t="s">
        <v>107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  <c r="KD14" t="s">
        <v>107</v>
      </c>
      <c r="KE14" t="s">
        <v>107</v>
      </c>
      <c r="KF14" t="s">
        <v>107</v>
      </c>
      <c r="KG14" t="s">
        <v>107</v>
      </c>
      <c r="KH14" t="s">
        <v>107</v>
      </c>
    </row>
    <row r="15" spans="1:294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152</v>
      </c>
      <c r="AT15" t="s">
        <v>90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203</v>
      </c>
      <c r="CT15" t="s">
        <v>204</v>
      </c>
      <c r="CU15" t="s">
        <v>205</v>
      </c>
      <c r="CV15" t="s">
        <v>185</v>
      </c>
      <c r="CW15" t="s">
        <v>206</v>
      </c>
      <c r="CX15" t="s">
        <v>207</v>
      </c>
      <c r="CY15" t="s">
        <v>208</v>
      </c>
      <c r="CZ15" t="s">
        <v>159</v>
      </c>
      <c r="DA15" t="s">
        <v>209</v>
      </c>
      <c r="DB15" t="s">
        <v>210</v>
      </c>
      <c r="DC15" t="s">
        <v>211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225</v>
      </c>
      <c r="DR15" t="s">
        <v>117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275</v>
      </c>
      <c r="FQ15" t="s">
        <v>109</v>
      </c>
      <c r="FR15" t="s">
        <v>112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  <c r="KD15" t="s">
        <v>391</v>
      </c>
      <c r="KE15" t="s">
        <v>392</v>
      </c>
      <c r="KF15" t="s">
        <v>393</v>
      </c>
      <c r="KG15" t="s">
        <v>394</v>
      </c>
      <c r="KH15" t="s">
        <v>395</v>
      </c>
    </row>
    <row r="16" spans="1:294">
      <c r="B16" t="s">
        <v>396</v>
      </c>
      <c r="C16" t="s">
        <v>396</v>
      </c>
      <c r="F16" t="s">
        <v>396</v>
      </c>
      <c r="J16" t="s">
        <v>396</v>
      </c>
      <c r="K16" t="s">
        <v>397</v>
      </c>
      <c r="L16" t="s">
        <v>398</v>
      </c>
      <c r="M16" t="s">
        <v>399</v>
      </c>
      <c r="N16" t="s">
        <v>400</v>
      </c>
      <c r="O16" t="s">
        <v>400</v>
      </c>
      <c r="P16" t="s">
        <v>233</v>
      </c>
      <c r="Q16" t="s">
        <v>233</v>
      </c>
      <c r="R16" t="s">
        <v>397</v>
      </c>
      <c r="S16" t="s">
        <v>397</v>
      </c>
      <c r="T16" t="s">
        <v>397</v>
      </c>
      <c r="U16" t="s">
        <v>397</v>
      </c>
      <c r="V16" t="s">
        <v>401</v>
      </c>
      <c r="W16" t="s">
        <v>402</v>
      </c>
      <c r="X16" t="s">
        <v>402</v>
      </c>
      <c r="Y16" t="s">
        <v>403</v>
      </c>
      <c r="Z16" t="s">
        <v>404</v>
      </c>
      <c r="AA16" t="s">
        <v>403</v>
      </c>
      <c r="AB16" t="s">
        <v>403</v>
      </c>
      <c r="AC16" t="s">
        <v>403</v>
      </c>
      <c r="AD16" t="s">
        <v>401</v>
      </c>
      <c r="AE16" t="s">
        <v>401</v>
      </c>
      <c r="AF16" t="s">
        <v>401</v>
      </c>
      <c r="AG16" t="s">
        <v>401</v>
      </c>
      <c r="AH16" t="s">
        <v>399</v>
      </c>
      <c r="AI16" t="s">
        <v>398</v>
      </c>
      <c r="AJ16" t="s">
        <v>399</v>
      </c>
      <c r="AK16" t="s">
        <v>400</v>
      </c>
      <c r="AL16" t="s">
        <v>400</v>
      </c>
      <c r="AM16" t="s">
        <v>405</v>
      </c>
      <c r="AN16" t="s">
        <v>406</v>
      </c>
      <c r="AO16" t="s">
        <v>398</v>
      </c>
      <c r="AP16" t="s">
        <v>407</v>
      </c>
      <c r="AQ16" t="s">
        <v>407</v>
      </c>
      <c r="AR16" t="s">
        <v>408</v>
      </c>
      <c r="AS16" t="s">
        <v>406</v>
      </c>
      <c r="AT16" t="s">
        <v>409</v>
      </c>
      <c r="AU16" t="s">
        <v>404</v>
      </c>
      <c r="AW16" t="s">
        <v>404</v>
      </c>
      <c r="AX16" t="s">
        <v>409</v>
      </c>
      <c r="BD16" t="s">
        <v>399</v>
      </c>
      <c r="BK16" t="s">
        <v>399</v>
      </c>
      <c r="BL16" t="s">
        <v>399</v>
      </c>
      <c r="BM16" t="s">
        <v>399</v>
      </c>
      <c r="BN16" t="s">
        <v>410</v>
      </c>
      <c r="CB16" t="s">
        <v>411</v>
      </c>
      <c r="CD16" t="s">
        <v>411</v>
      </c>
      <c r="CE16" t="s">
        <v>399</v>
      </c>
      <c r="CH16" t="s">
        <v>411</v>
      </c>
      <c r="CI16" t="s">
        <v>404</v>
      </c>
      <c r="CL16" t="s">
        <v>412</v>
      </c>
      <c r="CM16" t="s">
        <v>412</v>
      </c>
      <c r="CO16" t="s">
        <v>413</v>
      </c>
      <c r="CP16" t="s">
        <v>411</v>
      </c>
      <c r="CR16" t="s">
        <v>411</v>
      </c>
      <c r="CS16" t="s">
        <v>399</v>
      </c>
      <c r="CW16" t="s">
        <v>411</v>
      </c>
      <c r="CY16" t="s">
        <v>414</v>
      </c>
      <c r="DB16" t="s">
        <v>411</v>
      </c>
      <c r="DC16" t="s">
        <v>411</v>
      </c>
      <c r="DE16" t="s">
        <v>411</v>
      </c>
      <c r="DG16" t="s">
        <v>411</v>
      </c>
      <c r="DI16" t="s">
        <v>399</v>
      </c>
      <c r="DJ16" t="s">
        <v>399</v>
      </c>
      <c r="DL16" t="s">
        <v>415</v>
      </c>
      <c r="DM16" t="s">
        <v>416</v>
      </c>
      <c r="DP16" t="s">
        <v>397</v>
      </c>
      <c r="DR16" t="s">
        <v>396</v>
      </c>
      <c r="DS16" t="s">
        <v>400</v>
      </c>
      <c r="DT16" t="s">
        <v>400</v>
      </c>
      <c r="DU16" t="s">
        <v>407</v>
      </c>
      <c r="DV16" t="s">
        <v>407</v>
      </c>
      <c r="DW16" t="s">
        <v>400</v>
      </c>
      <c r="DX16" t="s">
        <v>407</v>
      </c>
      <c r="DY16" t="s">
        <v>409</v>
      </c>
      <c r="DZ16" t="s">
        <v>403</v>
      </c>
      <c r="EA16" t="s">
        <v>403</v>
      </c>
      <c r="EB16" t="s">
        <v>402</v>
      </c>
      <c r="EC16" t="s">
        <v>402</v>
      </c>
      <c r="ED16" t="s">
        <v>402</v>
      </c>
      <c r="EE16" t="s">
        <v>402</v>
      </c>
      <c r="EF16" t="s">
        <v>402</v>
      </c>
      <c r="EG16" t="s">
        <v>417</v>
      </c>
      <c r="EH16" t="s">
        <v>399</v>
      </c>
      <c r="EI16" t="s">
        <v>399</v>
      </c>
      <c r="EJ16" t="s">
        <v>400</v>
      </c>
      <c r="EK16" t="s">
        <v>400</v>
      </c>
      <c r="EL16" t="s">
        <v>400</v>
      </c>
      <c r="EM16" t="s">
        <v>407</v>
      </c>
      <c r="EN16" t="s">
        <v>400</v>
      </c>
      <c r="EO16" t="s">
        <v>407</v>
      </c>
      <c r="EP16" t="s">
        <v>403</v>
      </c>
      <c r="EQ16" t="s">
        <v>403</v>
      </c>
      <c r="ER16" t="s">
        <v>402</v>
      </c>
      <c r="ES16" t="s">
        <v>402</v>
      </c>
      <c r="ET16" t="s">
        <v>399</v>
      </c>
      <c r="EY16" t="s">
        <v>399</v>
      </c>
      <c r="FB16" t="s">
        <v>402</v>
      </c>
      <c r="FC16" t="s">
        <v>402</v>
      </c>
      <c r="FD16" t="s">
        <v>402</v>
      </c>
      <c r="FE16" t="s">
        <v>402</v>
      </c>
      <c r="FF16" t="s">
        <v>402</v>
      </c>
      <c r="FG16" t="s">
        <v>399</v>
      </c>
      <c r="FH16" t="s">
        <v>399</v>
      </c>
      <c r="FI16" t="s">
        <v>399</v>
      </c>
      <c r="FJ16" t="s">
        <v>396</v>
      </c>
      <c r="FM16" t="s">
        <v>418</v>
      </c>
      <c r="FN16" t="s">
        <v>418</v>
      </c>
      <c r="FP16" t="s">
        <v>396</v>
      </c>
      <c r="FQ16" t="s">
        <v>419</v>
      </c>
      <c r="FS16" t="s">
        <v>396</v>
      </c>
      <c r="FT16" t="s">
        <v>396</v>
      </c>
      <c r="FV16" t="s">
        <v>420</v>
      </c>
      <c r="FW16" t="s">
        <v>421</v>
      </c>
      <c r="FX16" t="s">
        <v>420</v>
      </c>
      <c r="FY16" t="s">
        <v>421</v>
      </c>
      <c r="FZ16" t="s">
        <v>420</v>
      </c>
      <c r="GA16" t="s">
        <v>421</v>
      </c>
      <c r="GB16" t="s">
        <v>404</v>
      </c>
      <c r="GC16" t="s">
        <v>404</v>
      </c>
      <c r="GD16" t="s">
        <v>399</v>
      </c>
      <c r="GE16" t="s">
        <v>422</v>
      </c>
      <c r="GF16" t="s">
        <v>399</v>
      </c>
      <c r="GH16" t="s">
        <v>397</v>
      </c>
      <c r="GI16" t="s">
        <v>423</v>
      </c>
      <c r="GJ16" t="s">
        <v>397</v>
      </c>
      <c r="GO16" t="s">
        <v>424</v>
      </c>
      <c r="GP16" t="s">
        <v>424</v>
      </c>
      <c r="HC16" t="s">
        <v>424</v>
      </c>
      <c r="HD16" t="s">
        <v>424</v>
      </c>
      <c r="HE16" t="s">
        <v>425</v>
      </c>
      <c r="HF16" t="s">
        <v>425</v>
      </c>
      <c r="HG16" t="s">
        <v>402</v>
      </c>
      <c r="HH16" t="s">
        <v>402</v>
      </c>
      <c r="HI16" t="s">
        <v>404</v>
      </c>
      <c r="HJ16" t="s">
        <v>402</v>
      </c>
      <c r="HK16" t="s">
        <v>407</v>
      </c>
      <c r="HL16" t="s">
        <v>404</v>
      </c>
      <c r="HM16" t="s">
        <v>404</v>
      </c>
      <c r="HO16" t="s">
        <v>424</v>
      </c>
      <c r="HP16" t="s">
        <v>424</v>
      </c>
      <c r="HQ16" t="s">
        <v>424</v>
      </c>
      <c r="HR16" t="s">
        <v>424</v>
      </c>
      <c r="HS16" t="s">
        <v>424</v>
      </c>
      <c r="HT16" t="s">
        <v>424</v>
      </c>
      <c r="HU16" t="s">
        <v>424</v>
      </c>
      <c r="HV16" t="s">
        <v>426</v>
      </c>
      <c r="HW16" t="s">
        <v>426</v>
      </c>
      <c r="HX16" t="s">
        <v>426</v>
      </c>
      <c r="HY16" t="s">
        <v>427</v>
      </c>
      <c r="HZ16" t="s">
        <v>424</v>
      </c>
      <c r="IA16" t="s">
        <v>424</v>
      </c>
      <c r="IB16" t="s">
        <v>424</v>
      </c>
      <c r="IC16" t="s">
        <v>424</v>
      </c>
      <c r="ID16" t="s">
        <v>424</v>
      </c>
      <c r="IE16" t="s">
        <v>424</v>
      </c>
      <c r="IF16" t="s">
        <v>424</v>
      </c>
      <c r="IG16" t="s">
        <v>424</v>
      </c>
      <c r="IH16" t="s">
        <v>424</v>
      </c>
      <c r="II16" t="s">
        <v>424</v>
      </c>
      <c r="IJ16" t="s">
        <v>424</v>
      </c>
      <c r="IK16" t="s">
        <v>424</v>
      </c>
      <c r="IR16" t="s">
        <v>424</v>
      </c>
      <c r="IS16" t="s">
        <v>404</v>
      </c>
      <c r="IT16" t="s">
        <v>404</v>
      </c>
      <c r="IU16" t="s">
        <v>420</v>
      </c>
      <c r="IV16" t="s">
        <v>421</v>
      </c>
      <c r="IW16" t="s">
        <v>420</v>
      </c>
      <c r="JA16" t="s">
        <v>421</v>
      </c>
      <c r="JE16" t="s">
        <v>400</v>
      </c>
      <c r="JF16" t="s">
        <v>400</v>
      </c>
      <c r="JG16" t="s">
        <v>407</v>
      </c>
      <c r="JH16" t="s">
        <v>407</v>
      </c>
      <c r="JI16" t="s">
        <v>428</v>
      </c>
      <c r="JJ16" t="s">
        <v>428</v>
      </c>
      <c r="JK16" t="s">
        <v>424</v>
      </c>
      <c r="JL16" t="s">
        <v>424</v>
      </c>
      <c r="JM16" t="s">
        <v>424</v>
      </c>
      <c r="JN16" t="s">
        <v>424</v>
      </c>
      <c r="JO16" t="s">
        <v>424</v>
      </c>
      <c r="JP16" t="s">
        <v>424</v>
      </c>
      <c r="JQ16" t="s">
        <v>402</v>
      </c>
      <c r="JR16" t="s">
        <v>424</v>
      </c>
      <c r="JT16" t="s">
        <v>409</v>
      </c>
      <c r="JU16" t="s">
        <v>409</v>
      </c>
      <c r="JV16" t="s">
        <v>402</v>
      </c>
      <c r="JW16" t="s">
        <v>402</v>
      </c>
      <c r="JX16" t="s">
        <v>402</v>
      </c>
      <c r="JY16" t="s">
        <v>402</v>
      </c>
      <c r="JZ16" t="s">
        <v>402</v>
      </c>
      <c r="KA16" t="s">
        <v>404</v>
      </c>
      <c r="KB16" t="s">
        <v>404</v>
      </c>
      <c r="KC16" t="s">
        <v>404</v>
      </c>
      <c r="KD16" t="s">
        <v>402</v>
      </c>
      <c r="KE16" t="s">
        <v>400</v>
      </c>
      <c r="KF16" t="s">
        <v>407</v>
      </c>
      <c r="KG16" t="s">
        <v>404</v>
      </c>
      <c r="KH16" t="s">
        <v>404</v>
      </c>
    </row>
    <row r="17" spans="1:294">
      <c r="A17">
        <v>1</v>
      </c>
      <c r="B17">
        <v>1747213027.1</v>
      </c>
      <c r="C17">
        <v>0</v>
      </c>
      <c r="D17" t="s">
        <v>429</v>
      </c>
      <c r="E17" t="s">
        <v>430</v>
      </c>
      <c r="F17" t="s">
        <v>431</v>
      </c>
      <c r="G17" t="s">
        <v>432</v>
      </c>
      <c r="I17" t="s">
        <v>433</v>
      </c>
      <c r="J17">
        <v>1747213027.1</v>
      </c>
      <c r="K17">
        <f>(L17)/1000</f>
        <v>0</v>
      </c>
      <c r="L17">
        <f>IF(DQ17, AO17, AI17)</f>
        <v>0</v>
      </c>
      <c r="M17">
        <f>IF(DQ17, AJ17, AH17)</f>
        <v>0</v>
      </c>
      <c r="N17">
        <f>DS17 - IF(AV17&gt;1, M17*DM17*100.0/(AX17), 0)</f>
        <v>0</v>
      </c>
      <c r="O17">
        <f>((U17-K17/2)*N17-M17)/(U17+K17/2)</f>
        <v>0</v>
      </c>
      <c r="P17">
        <f>O17*(DZ17+EA17)/1000.0</f>
        <v>0</v>
      </c>
      <c r="Q17">
        <f>(DS17 - IF(AV17&gt;1, M17*DM17*100.0/(AX17), 0))*(DZ17+EA17)/1000.0</f>
        <v>0</v>
      </c>
      <c r="R17">
        <f>2.0/((1/T17-1/S17)+SIGN(T17)*SQRT((1/T17-1/S17)*(1/T17-1/S17) + 4*DN17/((DN17+1)*(DN17+1))*(2*1/T17*1/S17-1/S17*1/S17)))</f>
        <v>0</v>
      </c>
      <c r="S17">
        <f>IF(LEFT(DO17,1)&lt;&gt;"0",IF(LEFT(DO17,1)="1",3.0,DP17),$D$5+$E$5*(EG17*DZ17/($K$5*1000))+$F$5*(EG17*DZ17/($K$5*1000))*MAX(MIN(DM17,$J$5),$I$5)*MAX(MIN(DM17,$J$5),$I$5)+$G$5*MAX(MIN(DM17,$J$5),$I$5)*(EG17*DZ17/($K$5*1000))+$H$5*(EG17*DZ17/($K$5*1000))*(EG17*DZ17/($K$5*1000)))</f>
        <v>0</v>
      </c>
      <c r="T17">
        <f>K17*(1000-(1000*0.61365*exp(17.502*X17/(240.97+X17))/(DZ17+EA17)+DU17)/2)/(1000*0.61365*exp(17.502*X17/(240.97+X17))/(DZ17+EA17)-DU17)</f>
        <v>0</v>
      </c>
      <c r="U17">
        <f>1/((DN17+1)/(R17/1.6)+1/(S17/1.37)) + DN17/((DN17+1)/(R17/1.6) + DN17/(S17/1.37))</f>
        <v>0</v>
      </c>
      <c r="V17">
        <f>(DI17*DL17)</f>
        <v>0</v>
      </c>
      <c r="W17">
        <f>(EB17+(V17+2*0.95*5.67E-8*(((EB17+$B$7)+273)^4-(EB17+273)^4)-44100*K17)/(1.84*29.3*S17+8*0.95*5.67E-8*(EB17+273)^3))</f>
        <v>0</v>
      </c>
      <c r="X17">
        <f>($C$7*EC17+$D$7*ED17+$E$7*W17)</f>
        <v>0</v>
      </c>
      <c r="Y17">
        <f>0.61365*exp(17.502*X17/(240.97+X17))</f>
        <v>0</v>
      </c>
      <c r="Z17">
        <f>(AA17/AB17*100)</f>
        <v>0</v>
      </c>
      <c r="AA17">
        <f>DU17*(DZ17+EA17)/1000</f>
        <v>0</v>
      </c>
      <c r="AB17">
        <f>0.61365*exp(17.502*EB17/(240.97+EB17))</f>
        <v>0</v>
      </c>
      <c r="AC17">
        <f>(Y17-DU17*(DZ17+EA17)/1000)</f>
        <v>0</v>
      </c>
      <c r="AD17">
        <f>(-K17*44100)</f>
        <v>0</v>
      </c>
      <c r="AE17">
        <f>2*29.3*S17*0.92*(EB17-X17)</f>
        <v>0</v>
      </c>
      <c r="AF17">
        <f>2*0.95*5.67E-8*(((EB17+$B$7)+273)^4-(X17+273)^4)</f>
        <v>0</v>
      </c>
      <c r="AG17">
        <f>V17+AF17+AD17+AE17</f>
        <v>0</v>
      </c>
      <c r="AH17">
        <f>DY17*AV17*(DT17-DS17*(1000-AV17*DV17)/(1000-AV17*DU17))/(100*DM17)</f>
        <v>0</v>
      </c>
      <c r="AI17">
        <f>1000*DY17*AV17*(DU17-DV17)/(100*DM17*(1000-AV17*DU17))</f>
        <v>0</v>
      </c>
      <c r="AJ17">
        <f>(AK17 - AL17 - DZ17*1E3/(8.314*(EB17+273.15)) * AN17/DY17 * AM17) * DY17/(100*DM17) * (1000 - DV17)/1000</f>
        <v>0</v>
      </c>
      <c r="AK17">
        <v>613.5371672295892</v>
      </c>
      <c r="AL17">
        <v>614.0500000000001</v>
      </c>
      <c r="AM17">
        <v>-0.003244071543051432</v>
      </c>
      <c r="AN17">
        <v>65.91700592732391</v>
      </c>
      <c r="AO17">
        <f>(AQ17 - AP17 + DZ17*1E3/(8.314*(EB17+273.15)) * AS17/DY17 * AR17) * DY17/(100*DM17) * 1000/(1000 - AQ17)</f>
        <v>0</v>
      </c>
      <c r="AP17">
        <v>22.13681657528137</v>
      </c>
      <c r="AQ17">
        <v>21.94861393939395</v>
      </c>
      <c r="AR17">
        <v>-3.358102785197371E-06</v>
      </c>
      <c r="AS17">
        <v>77.18636423135617</v>
      </c>
      <c r="AT17">
        <v>5</v>
      </c>
      <c r="AU17">
        <v>1</v>
      </c>
      <c r="AV17">
        <f>IF(AT17*$H$13&gt;=AX17,1.0,(AX17/(AX17-AT17*$H$13)))</f>
        <v>0</v>
      </c>
      <c r="AW17">
        <f>(AV17-1)*100</f>
        <v>0</v>
      </c>
      <c r="AX17">
        <f>MAX(0,($B$13+$C$13*EG17)/(1+$D$13*EG17)*DZ17/(EB17+273)*$E$13)</f>
        <v>0</v>
      </c>
      <c r="AY17" t="s">
        <v>434</v>
      </c>
      <c r="AZ17" t="s">
        <v>434</v>
      </c>
      <c r="BA17">
        <v>0</v>
      </c>
      <c r="BB17">
        <v>0</v>
      </c>
      <c r="BC17">
        <f>1-BA17/BB17</f>
        <v>0</v>
      </c>
      <c r="BD17">
        <v>0</v>
      </c>
      <c r="BE17" t="s">
        <v>434</v>
      </c>
      <c r="BF17" t="s">
        <v>434</v>
      </c>
      <c r="BG17">
        <v>0</v>
      </c>
      <c r="BH17">
        <v>0</v>
      </c>
      <c r="BI17">
        <f>1-BG17/BH17</f>
        <v>0</v>
      </c>
      <c r="BJ17">
        <v>0.5</v>
      </c>
      <c r="BK17">
        <f>DJ17</f>
        <v>0</v>
      </c>
      <c r="BL17">
        <f>M17</f>
        <v>0</v>
      </c>
      <c r="BM17">
        <f>BI17*BJ17*BK17</f>
        <v>0</v>
      </c>
      <c r="BN17">
        <f>(BL17-BD17)/BK17</f>
        <v>0</v>
      </c>
      <c r="BO17">
        <f>(BB17-BH17)/BH17</f>
        <v>0</v>
      </c>
      <c r="BP17">
        <f>BA17/(BC17+BA17/BH17)</f>
        <v>0</v>
      </c>
      <c r="BQ17" t="s">
        <v>434</v>
      </c>
      <c r="BR17">
        <v>0</v>
      </c>
      <c r="BS17">
        <f>IF(BR17&lt;&gt;0, BR17, BP17)</f>
        <v>0</v>
      </c>
      <c r="BT17">
        <f>1-BS17/BH17</f>
        <v>0</v>
      </c>
      <c r="BU17">
        <f>(BH17-BG17)/(BH17-BS17)</f>
        <v>0</v>
      </c>
      <c r="BV17">
        <f>(BB17-BH17)/(BB17-BS17)</f>
        <v>0</v>
      </c>
      <c r="BW17">
        <f>(BH17-BG17)/(BH17-BA17)</f>
        <v>0</v>
      </c>
      <c r="BX17">
        <f>(BB17-BH17)/(BB17-BA17)</f>
        <v>0</v>
      </c>
      <c r="BY17">
        <f>(BU17*BS17/BG17)</f>
        <v>0</v>
      </c>
      <c r="BZ17">
        <f>(1-BY17)</f>
        <v>0</v>
      </c>
      <c r="DI17">
        <f>$B$11*EH17+$C$11*EI17+$F$11*ET17*(1-EW17)</f>
        <v>0</v>
      </c>
      <c r="DJ17">
        <f>DI17*DK17</f>
        <v>0</v>
      </c>
      <c r="DK17">
        <f>($B$11*$D$9+$C$11*$D$9+$F$11*((FG17+EY17)/MAX(FG17+EY17+FH17, 0.1)*$I$9+FH17/MAX(FG17+EY17+FH17, 0.1)*$J$9))/($B$11+$C$11+$F$11)</f>
        <v>0</v>
      </c>
      <c r="DL17">
        <f>($B$11*$K$9+$C$11*$K$9+$F$11*((FG17+EY17)/MAX(FG17+EY17+FH17, 0.1)*$P$9+FH17/MAX(FG17+EY17+FH17, 0.1)*$Q$9))/($B$11+$C$11+$F$11)</f>
        <v>0</v>
      </c>
      <c r="DM17">
        <v>6</v>
      </c>
      <c r="DN17">
        <v>0.5</v>
      </c>
      <c r="DO17" t="s">
        <v>435</v>
      </c>
      <c r="DP17">
        <v>2</v>
      </c>
      <c r="DQ17" t="b">
        <v>1</v>
      </c>
      <c r="DR17">
        <v>1747213027.1</v>
      </c>
      <c r="DS17">
        <v>600.559</v>
      </c>
      <c r="DT17">
        <v>600.003</v>
      </c>
      <c r="DU17">
        <v>21.9485</v>
      </c>
      <c r="DV17">
        <v>22.1357</v>
      </c>
      <c r="DW17">
        <v>600.0410000000001</v>
      </c>
      <c r="DX17">
        <v>21.7518</v>
      </c>
      <c r="DY17">
        <v>400.036</v>
      </c>
      <c r="DZ17">
        <v>101.199</v>
      </c>
      <c r="EA17">
        <v>0.0999086</v>
      </c>
      <c r="EB17">
        <v>25.0002</v>
      </c>
      <c r="EC17">
        <v>24.8812</v>
      </c>
      <c r="ED17">
        <v>999.9</v>
      </c>
      <c r="EE17">
        <v>0</v>
      </c>
      <c r="EF17">
        <v>0</v>
      </c>
      <c r="EG17">
        <v>10053.8</v>
      </c>
      <c r="EH17">
        <v>0</v>
      </c>
      <c r="EI17">
        <v>0.221054</v>
      </c>
      <c r="EJ17">
        <v>0.555603</v>
      </c>
      <c r="EK17">
        <v>614.0359999999999</v>
      </c>
      <c r="EL17">
        <v>613.585</v>
      </c>
      <c r="EM17">
        <v>-0.18717</v>
      </c>
      <c r="EN17">
        <v>600.003</v>
      </c>
      <c r="EO17">
        <v>22.1357</v>
      </c>
      <c r="EP17">
        <v>2.22117</v>
      </c>
      <c r="EQ17">
        <v>2.24011</v>
      </c>
      <c r="ER17">
        <v>19.1158</v>
      </c>
      <c r="ES17">
        <v>19.2521</v>
      </c>
      <c r="ET17">
        <v>0.0500092</v>
      </c>
      <c r="EU17">
        <v>0</v>
      </c>
      <c r="EV17">
        <v>0</v>
      </c>
      <c r="EW17">
        <v>0</v>
      </c>
      <c r="EX17">
        <v>-0.46</v>
      </c>
      <c r="EY17">
        <v>0.0500092</v>
      </c>
      <c r="EZ17">
        <v>-4.12</v>
      </c>
      <c r="FA17">
        <v>-0.31</v>
      </c>
      <c r="FB17">
        <v>35.187</v>
      </c>
      <c r="FC17">
        <v>41.25</v>
      </c>
      <c r="FD17">
        <v>37.937</v>
      </c>
      <c r="FE17">
        <v>42</v>
      </c>
      <c r="FF17">
        <v>38</v>
      </c>
      <c r="FG17">
        <v>0</v>
      </c>
      <c r="FH17">
        <v>0</v>
      </c>
      <c r="FI17">
        <v>0</v>
      </c>
      <c r="FJ17">
        <v>1747213107</v>
      </c>
      <c r="FK17">
        <v>0</v>
      </c>
      <c r="FL17">
        <v>2.362</v>
      </c>
      <c r="FM17">
        <v>-50.25692292281631</v>
      </c>
      <c r="FN17">
        <v>18.65538435723422</v>
      </c>
      <c r="FO17">
        <v>-5.7216</v>
      </c>
      <c r="FP17">
        <v>15</v>
      </c>
      <c r="FQ17">
        <v>1747211737.5</v>
      </c>
      <c r="FR17" t="s">
        <v>436</v>
      </c>
      <c r="FS17">
        <v>1747211737.5</v>
      </c>
      <c r="FT17">
        <v>1747211733.5</v>
      </c>
      <c r="FU17">
        <v>1</v>
      </c>
      <c r="FV17">
        <v>-0.191</v>
      </c>
      <c r="FW17">
        <v>-0.016</v>
      </c>
      <c r="FX17">
        <v>0.506</v>
      </c>
      <c r="FY17">
        <v>-0.041</v>
      </c>
      <c r="FZ17">
        <v>397</v>
      </c>
      <c r="GA17">
        <v>9</v>
      </c>
      <c r="GB17">
        <v>0.29</v>
      </c>
      <c r="GC17">
        <v>0.35</v>
      </c>
      <c r="GD17">
        <v>-0.3178067512024629</v>
      </c>
      <c r="GE17">
        <v>-0.1272467248673873</v>
      </c>
      <c r="GF17">
        <v>0.06757756590506883</v>
      </c>
      <c r="GG17">
        <v>1</v>
      </c>
      <c r="GH17">
        <v>-0.01348341015080218</v>
      </c>
      <c r="GI17">
        <v>7.832224647116058E-06</v>
      </c>
      <c r="GJ17">
        <v>0.0001130909918491771</v>
      </c>
      <c r="GK17">
        <v>1</v>
      </c>
      <c r="GL17">
        <v>2</v>
      </c>
      <c r="GM17">
        <v>2</v>
      </c>
      <c r="GN17" t="s">
        <v>437</v>
      </c>
      <c r="GO17">
        <v>3.01857</v>
      </c>
      <c r="GP17">
        <v>2.77505</v>
      </c>
      <c r="GQ17">
        <v>0.130726</v>
      </c>
      <c r="GR17">
        <v>0.129848</v>
      </c>
      <c r="GS17">
        <v>0.114242</v>
      </c>
      <c r="GT17">
        <v>0.114252</v>
      </c>
      <c r="GU17">
        <v>22465.3</v>
      </c>
      <c r="GV17">
        <v>26260.5</v>
      </c>
      <c r="GW17">
        <v>22646</v>
      </c>
      <c r="GX17">
        <v>27728.9</v>
      </c>
      <c r="GY17">
        <v>29055.5</v>
      </c>
      <c r="GZ17">
        <v>35038.6</v>
      </c>
      <c r="HA17">
        <v>36282.2</v>
      </c>
      <c r="HB17">
        <v>43983.5</v>
      </c>
      <c r="HC17">
        <v>1.79643</v>
      </c>
      <c r="HD17">
        <v>2.25413</v>
      </c>
      <c r="HE17">
        <v>0.0666641</v>
      </c>
      <c r="HF17">
        <v>0</v>
      </c>
      <c r="HG17">
        <v>23.7863</v>
      </c>
      <c r="HH17">
        <v>999.9</v>
      </c>
      <c r="HI17">
        <v>66.5</v>
      </c>
      <c r="HJ17">
        <v>26</v>
      </c>
      <c r="HK17">
        <v>22.1744</v>
      </c>
      <c r="HL17">
        <v>62.2557</v>
      </c>
      <c r="HM17">
        <v>10.3285</v>
      </c>
      <c r="HN17">
        <v>1</v>
      </c>
      <c r="HO17">
        <v>-0.166151</v>
      </c>
      <c r="HP17">
        <v>0.0694417</v>
      </c>
      <c r="HQ17">
        <v>20.2988</v>
      </c>
      <c r="HR17">
        <v>5.19797</v>
      </c>
      <c r="HS17">
        <v>11.9547</v>
      </c>
      <c r="HT17">
        <v>4.94755</v>
      </c>
      <c r="HU17">
        <v>3.3</v>
      </c>
      <c r="HV17">
        <v>9999</v>
      </c>
      <c r="HW17">
        <v>9999</v>
      </c>
      <c r="HX17">
        <v>9999</v>
      </c>
      <c r="HY17">
        <v>380.2</v>
      </c>
      <c r="HZ17">
        <v>1.86005</v>
      </c>
      <c r="IA17">
        <v>1.86071</v>
      </c>
      <c r="IB17">
        <v>1.86157</v>
      </c>
      <c r="IC17">
        <v>1.85715</v>
      </c>
      <c r="ID17">
        <v>1.85684</v>
      </c>
      <c r="IE17">
        <v>1.85785</v>
      </c>
      <c r="IF17">
        <v>1.85867</v>
      </c>
      <c r="IG17">
        <v>1.85817</v>
      </c>
      <c r="IH17">
        <v>0</v>
      </c>
      <c r="II17">
        <v>0</v>
      </c>
      <c r="IJ17">
        <v>0</v>
      </c>
      <c r="IK17">
        <v>0</v>
      </c>
      <c r="IL17" t="s">
        <v>438</v>
      </c>
      <c r="IM17" t="s">
        <v>439</v>
      </c>
      <c r="IN17" t="s">
        <v>440</v>
      </c>
      <c r="IO17" t="s">
        <v>440</v>
      </c>
      <c r="IP17" t="s">
        <v>440</v>
      </c>
      <c r="IQ17" t="s">
        <v>440</v>
      </c>
      <c r="IR17">
        <v>0</v>
      </c>
      <c r="IS17">
        <v>100</v>
      </c>
      <c r="IT17">
        <v>100</v>
      </c>
      <c r="IU17">
        <v>0.518</v>
      </c>
      <c r="IV17">
        <v>0.1967</v>
      </c>
      <c r="IW17">
        <v>0.2912723242626548</v>
      </c>
      <c r="IX17">
        <v>0.001016113312649949</v>
      </c>
      <c r="IY17">
        <v>-1.458346242818731E-06</v>
      </c>
      <c r="IZ17">
        <v>6.575581110680532E-10</v>
      </c>
      <c r="JA17">
        <v>0.1967140891477921</v>
      </c>
      <c r="JB17">
        <v>0</v>
      </c>
      <c r="JC17">
        <v>0</v>
      </c>
      <c r="JD17">
        <v>0</v>
      </c>
      <c r="JE17">
        <v>2</v>
      </c>
      <c r="JF17">
        <v>1799</v>
      </c>
      <c r="JG17">
        <v>1</v>
      </c>
      <c r="JH17">
        <v>18</v>
      </c>
      <c r="JI17">
        <v>21.5</v>
      </c>
      <c r="JJ17">
        <v>21.6</v>
      </c>
      <c r="JK17">
        <v>1.46118</v>
      </c>
      <c r="JL17">
        <v>2.51343</v>
      </c>
      <c r="JM17">
        <v>1.54663</v>
      </c>
      <c r="JN17">
        <v>2.2583</v>
      </c>
      <c r="JO17">
        <v>1.49658</v>
      </c>
      <c r="JP17">
        <v>2.42676</v>
      </c>
      <c r="JQ17">
        <v>32.4654</v>
      </c>
      <c r="JR17">
        <v>24.2013</v>
      </c>
      <c r="JS17">
        <v>18</v>
      </c>
      <c r="JT17">
        <v>373.132</v>
      </c>
      <c r="JU17">
        <v>714.105</v>
      </c>
      <c r="JV17">
        <v>23.9982</v>
      </c>
      <c r="JW17">
        <v>25.2935</v>
      </c>
      <c r="JX17">
        <v>30.0001</v>
      </c>
      <c r="JY17">
        <v>25.2943</v>
      </c>
      <c r="JZ17">
        <v>25.2963</v>
      </c>
      <c r="KA17">
        <v>29.2731</v>
      </c>
      <c r="KB17">
        <v>8.09578</v>
      </c>
      <c r="KC17">
        <v>100</v>
      </c>
      <c r="KD17">
        <v>23.9957</v>
      </c>
      <c r="KE17">
        <v>600</v>
      </c>
      <c r="KF17">
        <v>22.1535</v>
      </c>
      <c r="KG17">
        <v>100.153</v>
      </c>
      <c r="KH17">
        <v>100.714</v>
      </c>
    </row>
    <row r="18" spans="1:294">
      <c r="A18">
        <v>2</v>
      </c>
      <c r="B18">
        <v>1747213147.6</v>
      </c>
      <c r="C18">
        <v>120.5</v>
      </c>
      <c r="D18" t="s">
        <v>441</v>
      </c>
      <c r="E18" t="s">
        <v>442</v>
      </c>
      <c r="F18" t="s">
        <v>431</v>
      </c>
      <c r="G18" t="s">
        <v>432</v>
      </c>
      <c r="I18" t="s">
        <v>433</v>
      </c>
      <c r="J18">
        <v>1747213147.6</v>
      </c>
      <c r="K18">
        <f>(L18)/1000</f>
        <v>0</v>
      </c>
      <c r="L18">
        <f>IF(DQ18, AO18, AI18)</f>
        <v>0</v>
      </c>
      <c r="M18">
        <f>IF(DQ18, AJ18, AH18)</f>
        <v>0</v>
      </c>
      <c r="N18">
        <f>DS18 - IF(AV18&gt;1, M18*DM18*100.0/(AX18), 0)</f>
        <v>0</v>
      </c>
      <c r="O18">
        <f>((U18-K18/2)*N18-M18)/(U18+K18/2)</f>
        <v>0</v>
      </c>
      <c r="P18">
        <f>O18*(DZ18+EA18)/1000.0</f>
        <v>0</v>
      </c>
      <c r="Q18">
        <f>(DS18 - IF(AV18&gt;1, M18*DM18*100.0/(AX18), 0))*(DZ18+EA18)/1000.0</f>
        <v>0</v>
      </c>
      <c r="R18">
        <f>2.0/((1/T18-1/S18)+SIGN(T18)*SQRT((1/T18-1/S18)*(1/T18-1/S18) + 4*DN18/((DN18+1)*(DN18+1))*(2*1/T18*1/S18-1/S18*1/S18)))</f>
        <v>0</v>
      </c>
      <c r="S18">
        <f>IF(LEFT(DO18,1)&lt;&gt;"0",IF(LEFT(DO18,1)="1",3.0,DP18),$D$5+$E$5*(EG18*DZ18/($K$5*1000))+$F$5*(EG18*DZ18/($K$5*1000))*MAX(MIN(DM18,$J$5),$I$5)*MAX(MIN(DM18,$J$5),$I$5)+$G$5*MAX(MIN(DM18,$J$5),$I$5)*(EG18*DZ18/($K$5*1000))+$H$5*(EG18*DZ18/($K$5*1000))*(EG18*DZ18/($K$5*1000)))</f>
        <v>0</v>
      </c>
      <c r="T18">
        <f>K18*(1000-(1000*0.61365*exp(17.502*X18/(240.97+X18))/(DZ18+EA18)+DU18)/2)/(1000*0.61365*exp(17.502*X18/(240.97+X18))/(DZ18+EA18)-DU18)</f>
        <v>0</v>
      </c>
      <c r="U18">
        <f>1/((DN18+1)/(R18/1.6)+1/(S18/1.37)) + DN18/((DN18+1)/(R18/1.6) + DN18/(S18/1.37))</f>
        <v>0</v>
      </c>
      <c r="V18">
        <f>(DI18*DL18)</f>
        <v>0</v>
      </c>
      <c r="W18">
        <f>(EB18+(V18+2*0.95*5.67E-8*(((EB18+$B$7)+273)^4-(EB18+273)^4)-44100*K18)/(1.84*29.3*S18+8*0.95*5.67E-8*(EB18+273)^3))</f>
        <v>0</v>
      </c>
      <c r="X18">
        <f>($C$7*EC18+$D$7*ED18+$E$7*W18)</f>
        <v>0</v>
      </c>
      <c r="Y18">
        <f>0.61365*exp(17.502*X18/(240.97+X18))</f>
        <v>0</v>
      </c>
      <c r="Z18">
        <f>(AA18/AB18*100)</f>
        <v>0</v>
      </c>
      <c r="AA18">
        <f>DU18*(DZ18+EA18)/1000</f>
        <v>0</v>
      </c>
      <c r="AB18">
        <f>0.61365*exp(17.502*EB18/(240.97+EB18))</f>
        <v>0</v>
      </c>
      <c r="AC18">
        <f>(Y18-DU18*(DZ18+EA18)/1000)</f>
        <v>0</v>
      </c>
      <c r="AD18">
        <f>(-K18*44100)</f>
        <v>0</v>
      </c>
      <c r="AE18">
        <f>2*29.3*S18*0.92*(EB18-X18)</f>
        <v>0</v>
      </c>
      <c r="AF18">
        <f>2*0.95*5.67E-8*(((EB18+$B$7)+273)^4-(X18+273)^4)</f>
        <v>0</v>
      </c>
      <c r="AG18">
        <f>V18+AF18+AD18+AE18</f>
        <v>0</v>
      </c>
      <c r="AH18">
        <f>DY18*AV18*(DT18-DS18*(1000-AV18*DV18)/(1000-AV18*DU18))/(100*DM18)</f>
        <v>0</v>
      </c>
      <c r="AI18">
        <f>1000*DY18*AV18*(DU18-DV18)/(100*DM18*(1000-AV18*DU18))</f>
        <v>0</v>
      </c>
      <c r="AJ18">
        <f>(AK18 - AL18 - DZ18*1E3/(8.314*(EB18+273.15)) * AN18/DY18 * AM18) * DY18/(100*DM18) * (1000 - DV18)/1000</f>
        <v>0</v>
      </c>
      <c r="AK18">
        <v>511.2886625334268</v>
      </c>
      <c r="AL18">
        <v>511.8590909090906</v>
      </c>
      <c r="AM18">
        <v>-0.002010711107101961</v>
      </c>
      <c r="AN18">
        <v>65.91700592732391</v>
      </c>
      <c r="AO18">
        <f>(AQ18 - AP18 + DZ18*1E3/(8.314*(EB18+273.15)) * AS18/DY18 * AR18) * DY18/(100*DM18) * 1000/(1000 - AQ18)</f>
        <v>0</v>
      </c>
      <c r="AP18">
        <v>22.1232109263021</v>
      </c>
      <c r="AQ18">
        <v>21.95162060606061</v>
      </c>
      <c r="AR18">
        <v>-1.143163346391069E-06</v>
      </c>
      <c r="AS18">
        <v>77.18636423135617</v>
      </c>
      <c r="AT18">
        <v>4</v>
      </c>
      <c r="AU18">
        <v>1</v>
      </c>
      <c r="AV18">
        <f>IF(AT18*$H$13&gt;=AX18,1.0,(AX18/(AX18-AT18*$H$13)))</f>
        <v>0</v>
      </c>
      <c r="AW18">
        <f>(AV18-1)*100</f>
        <v>0</v>
      </c>
      <c r="AX18">
        <f>MAX(0,($B$13+$C$13*EG18)/(1+$D$13*EG18)*DZ18/(EB18+273)*$E$13)</f>
        <v>0</v>
      </c>
      <c r="AY18" t="s">
        <v>434</v>
      </c>
      <c r="AZ18" t="s">
        <v>434</v>
      </c>
      <c r="BA18">
        <v>0</v>
      </c>
      <c r="BB18">
        <v>0</v>
      </c>
      <c r="BC18">
        <f>1-BA18/BB18</f>
        <v>0</v>
      </c>
      <c r="BD18">
        <v>0</v>
      </c>
      <c r="BE18" t="s">
        <v>434</v>
      </c>
      <c r="BF18" t="s">
        <v>434</v>
      </c>
      <c r="BG18">
        <v>0</v>
      </c>
      <c r="BH18">
        <v>0</v>
      </c>
      <c r="BI18">
        <f>1-BG18/BH18</f>
        <v>0</v>
      </c>
      <c r="BJ18">
        <v>0.5</v>
      </c>
      <c r="BK18">
        <f>DJ18</f>
        <v>0</v>
      </c>
      <c r="BL18">
        <f>M18</f>
        <v>0</v>
      </c>
      <c r="BM18">
        <f>BI18*BJ18*BK18</f>
        <v>0</v>
      </c>
      <c r="BN18">
        <f>(BL18-BD18)/BK18</f>
        <v>0</v>
      </c>
      <c r="BO18">
        <f>(BB18-BH18)/BH18</f>
        <v>0</v>
      </c>
      <c r="BP18">
        <f>BA18/(BC18+BA18/BH18)</f>
        <v>0</v>
      </c>
      <c r="BQ18" t="s">
        <v>434</v>
      </c>
      <c r="BR18">
        <v>0</v>
      </c>
      <c r="BS18">
        <f>IF(BR18&lt;&gt;0, BR18, BP18)</f>
        <v>0</v>
      </c>
      <c r="BT18">
        <f>1-BS18/BH18</f>
        <v>0</v>
      </c>
      <c r="BU18">
        <f>(BH18-BG18)/(BH18-BS18)</f>
        <v>0</v>
      </c>
      <c r="BV18">
        <f>(BB18-BH18)/(BB18-BS18)</f>
        <v>0</v>
      </c>
      <c r="BW18">
        <f>(BH18-BG18)/(BH18-BA18)</f>
        <v>0</v>
      </c>
      <c r="BX18">
        <f>(BB18-BH18)/(BB18-BA18)</f>
        <v>0</v>
      </c>
      <c r="BY18">
        <f>(BU18*BS18/BG18)</f>
        <v>0</v>
      </c>
      <c r="BZ18">
        <f>(1-BY18)</f>
        <v>0</v>
      </c>
      <c r="DI18">
        <f>$B$11*EH18+$C$11*EI18+$F$11*ET18*(1-EW18)</f>
        <v>0</v>
      </c>
      <c r="DJ18">
        <f>DI18*DK18</f>
        <v>0</v>
      </c>
      <c r="DK18">
        <f>($B$11*$D$9+$C$11*$D$9+$F$11*((FG18+EY18)/MAX(FG18+EY18+FH18, 0.1)*$I$9+FH18/MAX(FG18+EY18+FH18, 0.1)*$J$9))/($B$11+$C$11+$F$11)</f>
        <v>0</v>
      </c>
      <c r="DL18">
        <f>($B$11*$K$9+$C$11*$K$9+$F$11*((FG18+EY18)/MAX(FG18+EY18+FH18, 0.1)*$P$9+FH18/MAX(FG18+EY18+FH18, 0.1)*$Q$9))/($B$11+$C$11+$F$11)</f>
        <v>0</v>
      </c>
      <c r="DM18">
        <v>6</v>
      </c>
      <c r="DN18">
        <v>0.5</v>
      </c>
      <c r="DO18" t="s">
        <v>435</v>
      </c>
      <c r="DP18">
        <v>2</v>
      </c>
      <c r="DQ18" t="b">
        <v>1</v>
      </c>
      <c r="DR18">
        <v>1747213147.6</v>
      </c>
      <c r="DS18">
        <v>500.605</v>
      </c>
      <c r="DT18">
        <v>499.986</v>
      </c>
      <c r="DU18">
        <v>21.9512</v>
      </c>
      <c r="DV18">
        <v>22.1237</v>
      </c>
      <c r="DW18">
        <v>500.089</v>
      </c>
      <c r="DX18">
        <v>21.7545</v>
      </c>
      <c r="DY18">
        <v>399.894</v>
      </c>
      <c r="DZ18">
        <v>101.205</v>
      </c>
      <c r="EA18">
        <v>0.0998501</v>
      </c>
      <c r="EB18">
        <v>24.9782</v>
      </c>
      <c r="EC18">
        <v>24.8587</v>
      </c>
      <c r="ED18">
        <v>999.9</v>
      </c>
      <c r="EE18">
        <v>0</v>
      </c>
      <c r="EF18">
        <v>0</v>
      </c>
      <c r="EG18">
        <v>10055</v>
      </c>
      <c r="EH18">
        <v>0</v>
      </c>
      <c r="EI18">
        <v>0.221054</v>
      </c>
      <c r="EJ18">
        <v>0.619904</v>
      </c>
      <c r="EK18">
        <v>511.841</v>
      </c>
      <c r="EL18">
        <v>511.297</v>
      </c>
      <c r="EM18">
        <v>-0.172525</v>
      </c>
      <c r="EN18">
        <v>499.986</v>
      </c>
      <c r="EO18">
        <v>22.1237</v>
      </c>
      <c r="EP18">
        <v>2.22157</v>
      </c>
      <c r="EQ18">
        <v>2.23903</v>
      </c>
      <c r="ER18">
        <v>19.1187</v>
      </c>
      <c r="ES18">
        <v>19.2444</v>
      </c>
      <c r="ET18">
        <v>0.0500092</v>
      </c>
      <c r="EU18">
        <v>0</v>
      </c>
      <c r="EV18">
        <v>0</v>
      </c>
      <c r="EW18">
        <v>0</v>
      </c>
      <c r="EX18">
        <v>14.05</v>
      </c>
      <c r="EY18">
        <v>0.0500092</v>
      </c>
      <c r="EZ18">
        <v>-6.81</v>
      </c>
      <c r="FA18">
        <v>1.23</v>
      </c>
      <c r="FB18">
        <v>33.812</v>
      </c>
      <c r="FC18">
        <v>38.125</v>
      </c>
      <c r="FD18">
        <v>36</v>
      </c>
      <c r="FE18">
        <v>37.625</v>
      </c>
      <c r="FF18">
        <v>36.25</v>
      </c>
      <c r="FG18">
        <v>0</v>
      </c>
      <c r="FH18">
        <v>0</v>
      </c>
      <c r="FI18">
        <v>0</v>
      </c>
      <c r="FJ18">
        <v>1747213227.6</v>
      </c>
      <c r="FK18">
        <v>0</v>
      </c>
      <c r="FL18">
        <v>2.331153846153846</v>
      </c>
      <c r="FM18">
        <v>10.01128151881285</v>
      </c>
      <c r="FN18">
        <v>13.78837644157772</v>
      </c>
      <c r="FO18">
        <v>-2.745769230769231</v>
      </c>
      <c r="FP18">
        <v>15</v>
      </c>
      <c r="FQ18">
        <v>1747211737.5</v>
      </c>
      <c r="FR18" t="s">
        <v>436</v>
      </c>
      <c r="FS18">
        <v>1747211737.5</v>
      </c>
      <c r="FT18">
        <v>1747211733.5</v>
      </c>
      <c r="FU18">
        <v>1</v>
      </c>
      <c r="FV18">
        <v>-0.191</v>
      </c>
      <c r="FW18">
        <v>-0.016</v>
      </c>
      <c r="FX18">
        <v>0.506</v>
      </c>
      <c r="FY18">
        <v>-0.041</v>
      </c>
      <c r="FZ18">
        <v>397</v>
      </c>
      <c r="GA18">
        <v>9</v>
      </c>
      <c r="GB18">
        <v>0.29</v>
      </c>
      <c r="GC18">
        <v>0.35</v>
      </c>
      <c r="GD18">
        <v>-0.3787916512474235</v>
      </c>
      <c r="GE18">
        <v>0.008913874063351743</v>
      </c>
      <c r="GF18">
        <v>0.0733180821023872</v>
      </c>
      <c r="GG18">
        <v>1</v>
      </c>
      <c r="GH18">
        <v>-0.01255974728112516</v>
      </c>
      <c r="GI18">
        <v>0.0004999478683781231</v>
      </c>
      <c r="GJ18">
        <v>0.0001133382972241362</v>
      </c>
      <c r="GK18">
        <v>1</v>
      </c>
      <c r="GL18">
        <v>2</v>
      </c>
      <c r="GM18">
        <v>2</v>
      </c>
      <c r="GN18" t="s">
        <v>437</v>
      </c>
      <c r="GO18">
        <v>3.0184</v>
      </c>
      <c r="GP18">
        <v>2.775</v>
      </c>
      <c r="GQ18">
        <v>0.114724</v>
      </c>
      <c r="GR18">
        <v>0.113922</v>
      </c>
      <c r="GS18">
        <v>0.11426</v>
      </c>
      <c r="GT18">
        <v>0.114217</v>
      </c>
      <c r="GU18">
        <v>22878.9</v>
      </c>
      <c r="GV18">
        <v>26742.5</v>
      </c>
      <c r="GW18">
        <v>22646.5</v>
      </c>
      <c r="GX18">
        <v>27730.9</v>
      </c>
      <c r="GY18">
        <v>29055.3</v>
      </c>
      <c r="GZ18">
        <v>35042.7</v>
      </c>
      <c r="HA18">
        <v>36283.2</v>
      </c>
      <c r="HB18">
        <v>43987.5</v>
      </c>
      <c r="HC18">
        <v>1.79622</v>
      </c>
      <c r="HD18">
        <v>2.2533</v>
      </c>
      <c r="HE18">
        <v>0.067465</v>
      </c>
      <c r="HF18">
        <v>0</v>
      </c>
      <c r="HG18">
        <v>23.7506</v>
      </c>
      <c r="HH18">
        <v>999.9</v>
      </c>
      <c r="HI18">
        <v>66.09999999999999</v>
      </c>
      <c r="HJ18">
        <v>26.1</v>
      </c>
      <c r="HK18">
        <v>22.1691</v>
      </c>
      <c r="HL18">
        <v>61.8657</v>
      </c>
      <c r="HM18">
        <v>10.3926</v>
      </c>
      <c r="HN18">
        <v>1</v>
      </c>
      <c r="HO18">
        <v>-0.166888</v>
      </c>
      <c r="HP18">
        <v>-0.120123</v>
      </c>
      <c r="HQ18">
        <v>20.2984</v>
      </c>
      <c r="HR18">
        <v>5.19722</v>
      </c>
      <c r="HS18">
        <v>11.9515</v>
      </c>
      <c r="HT18">
        <v>4.9476</v>
      </c>
      <c r="HU18">
        <v>3.3</v>
      </c>
      <c r="HV18">
        <v>9999</v>
      </c>
      <c r="HW18">
        <v>9999</v>
      </c>
      <c r="HX18">
        <v>9999</v>
      </c>
      <c r="HY18">
        <v>380.2</v>
      </c>
      <c r="HZ18">
        <v>1.86006</v>
      </c>
      <c r="IA18">
        <v>1.86074</v>
      </c>
      <c r="IB18">
        <v>1.86156</v>
      </c>
      <c r="IC18">
        <v>1.85715</v>
      </c>
      <c r="ID18">
        <v>1.85684</v>
      </c>
      <c r="IE18">
        <v>1.85786</v>
      </c>
      <c r="IF18">
        <v>1.85867</v>
      </c>
      <c r="IG18">
        <v>1.85819</v>
      </c>
      <c r="IH18">
        <v>0</v>
      </c>
      <c r="II18">
        <v>0</v>
      </c>
      <c r="IJ18">
        <v>0</v>
      </c>
      <c r="IK18">
        <v>0</v>
      </c>
      <c r="IL18" t="s">
        <v>438</v>
      </c>
      <c r="IM18" t="s">
        <v>439</v>
      </c>
      <c r="IN18" t="s">
        <v>440</v>
      </c>
      <c r="IO18" t="s">
        <v>440</v>
      </c>
      <c r="IP18" t="s">
        <v>440</v>
      </c>
      <c r="IQ18" t="s">
        <v>440</v>
      </c>
      <c r="IR18">
        <v>0</v>
      </c>
      <c r="IS18">
        <v>100</v>
      </c>
      <c r="IT18">
        <v>100</v>
      </c>
      <c r="IU18">
        <v>0.516</v>
      </c>
      <c r="IV18">
        <v>0.1967</v>
      </c>
      <c r="IW18">
        <v>0.2912723242626548</v>
      </c>
      <c r="IX18">
        <v>0.001016113312649949</v>
      </c>
      <c r="IY18">
        <v>-1.458346242818731E-06</v>
      </c>
      <c r="IZ18">
        <v>6.575581110680532E-10</v>
      </c>
      <c r="JA18">
        <v>0.1967140891477921</v>
      </c>
      <c r="JB18">
        <v>0</v>
      </c>
      <c r="JC18">
        <v>0</v>
      </c>
      <c r="JD18">
        <v>0</v>
      </c>
      <c r="JE18">
        <v>2</v>
      </c>
      <c r="JF18">
        <v>1799</v>
      </c>
      <c r="JG18">
        <v>1</v>
      </c>
      <c r="JH18">
        <v>18</v>
      </c>
      <c r="JI18">
        <v>23.5</v>
      </c>
      <c r="JJ18">
        <v>23.6</v>
      </c>
      <c r="JK18">
        <v>1.26099</v>
      </c>
      <c r="JL18">
        <v>2.50366</v>
      </c>
      <c r="JM18">
        <v>1.54663</v>
      </c>
      <c r="JN18">
        <v>2.2583</v>
      </c>
      <c r="JO18">
        <v>1.49658</v>
      </c>
      <c r="JP18">
        <v>2.43286</v>
      </c>
      <c r="JQ18">
        <v>32.5761</v>
      </c>
      <c r="JR18">
        <v>24.2013</v>
      </c>
      <c r="JS18">
        <v>18</v>
      </c>
      <c r="JT18">
        <v>372.982</v>
      </c>
      <c r="JU18">
        <v>713.292</v>
      </c>
      <c r="JV18">
        <v>24.1468</v>
      </c>
      <c r="JW18">
        <v>25.2852</v>
      </c>
      <c r="JX18">
        <v>30</v>
      </c>
      <c r="JY18">
        <v>25.2858</v>
      </c>
      <c r="JZ18">
        <v>25.29</v>
      </c>
      <c r="KA18">
        <v>25.2554</v>
      </c>
      <c r="KB18">
        <v>8.09578</v>
      </c>
      <c r="KC18">
        <v>100</v>
      </c>
      <c r="KD18">
        <v>24.161</v>
      </c>
      <c r="KE18">
        <v>500</v>
      </c>
      <c r="KF18">
        <v>22.1491</v>
      </c>
      <c r="KG18">
        <v>100.155</v>
      </c>
      <c r="KH18">
        <v>100.722</v>
      </c>
    </row>
    <row r="19" spans="1:294">
      <c r="A19">
        <v>3</v>
      </c>
      <c r="B19">
        <v>1747213268.1</v>
      </c>
      <c r="C19">
        <v>241</v>
      </c>
      <c r="D19" t="s">
        <v>443</v>
      </c>
      <c r="E19" t="s">
        <v>444</v>
      </c>
      <c r="F19" t="s">
        <v>431</v>
      </c>
      <c r="G19" t="s">
        <v>432</v>
      </c>
      <c r="I19" t="s">
        <v>433</v>
      </c>
      <c r="J19">
        <v>1747213268.1</v>
      </c>
      <c r="K19">
        <f>(L19)/1000</f>
        <v>0</v>
      </c>
      <c r="L19">
        <f>IF(DQ19, AO19, AI19)</f>
        <v>0</v>
      </c>
      <c r="M19">
        <f>IF(DQ19, AJ19, AH19)</f>
        <v>0</v>
      </c>
      <c r="N19">
        <f>DS19 - IF(AV19&gt;1, M19*DM19*100.0/(AX19), 0)</f>
        <v>0</v>
      </c>
      <c r="O19">
        <f>((U19-K19/2)*N19-M19)/(U19+K19/2)</f>
        <v>0</v>
      </c>
      <c r="P19">
        <f>O19*(DZ19+EA19)/1000.0</f>
        <v>0</v>
      </c>
      <c r="Q19">
        <f>(DS19 - IF(AV19&gt;1, M19*DM19*100.0/(AX19), 0))*(DZ19+EA19)/1000.0</f>
        <v>0</v>
      </c>
      <c r="R19">
        <f>2.0/((1/T19-1/S19)+SIGN(T19)*SQRT((1/T19-1/S19)*(1/T19-1/S19) + 4*DN19/((DN19+1)*(DN19+1))*(2*1/T19*1/S19-1/S19*1/S19)))</f>
        <v>0</v>
      </c>
      <c r="S19">
        <f>IF(LEFT(DO19,1)&lt;&gt;"0",IF(LEFT(DO19,1)="1",3.0,DP19),$D$5+$E$5*(EG19*DZ19/($K$5*1000))+$F$5*(EG19*DZ19/($K$5*1000))*MAX(MIN(DM19,$J$5),$I$5)*MAX(MIN(DM19,$J$5),$I$5)+$G$5*MAX(MIN(DM19,$J$5),$I$5)*(EG19*DZ19/($K$5*1000))+$H$5*(EG19*DZ19/($K$5*1000))*(EG19*DZ19/($K$5*1000)))</f>
        <v>0</v>
      </c>
      <c r="T19">
        <f>K19*(1000-(1000*0.61365*exp(17.502*X19/(240.97+X19))/(DZ19+EA19)+DU19)/2)/(1000*0.61365*exp(17.502*X19/(240.97+X19))/(DZ19+EA19)-DU19)</f>
        <v>0</v>
      </c>
      <c r="U19">
        <f>1/((DN19+1)/(R19/1.6)+1/(S19/1.37)) + DN19/((DN19+1)/(R19/1.6) + DN19/(S19/1.37))</f>
        <v>0</v>
      </c>
      <c r="V19">
        <f>(DI19*DL19)</f>
        <v>0</v>
      </c>
      <c r="W19">
        <f>(EB19+(V19+2*0.95*5.67E-8*(((EB19+$B$7)+273)^4-(EB19+273)^4)-44100*K19)/(1.84*29.3*S19+8*0.95*5.67E-8*(EB19+273)^3))</f>
        <v>0</v>
      </c>
      <c r="X19">
        <f>($C$7*EC19+$D$7*ED19+$E$7*W19)</f>
        <v>0</v>
      </c>
      <c r="Y19">
        <f>0.61365*exp(17.502*X19/(240.97+X19))</f>
        <v>0</v>
      </c>
      <c r="Z19">
        <f>(AA19/AB19*100)</f>
        <v>0</v>
      </c>
      <c r="AA19">
        <f>DU19*(DZ19+EA19)/1000</f>
        <v>0</v>
      </c>
      <c r="AB19">
        <f>0.61365*exp(17.502*EB19/(240.97+EB19))</f>
        <v>0</v>
      </c>
      <c r="AC19">
        <f>(Y19-DU19*(DZ19+EA19)/1000)</f>
        <v>0</v>
      </c>
      <c r="AD19">
        <f>(-K19*44100)</f>
        <v>0</v>
      </c>
      <c r="AE19">
        <f>2*29.3*S19*0.92*(EB19-X19)</f>
        <v>0</v>
      </c>
      <c r="AF19">
        <f>2*0.95*5.67E-8*(((EB19+$B$7)+273)^4-(X19+273)^4)</f>
        <v>0</v>
      </c>
      <c r="AG19">
        <f>V19+AF19+AD19+AE19</f>
        <v>0</v>
      </c>
      <c r="AH19">
        <f>DY19*AV19*(DT19-DS19*(1000-AV19*DV19)/(1000-AV19*DU19))/(100*DM19)</f>
        <v>0</v>
      </c>
      <c r="AI19">
        <f>1000*DY19*AV19*(DU19-DV19)/(100*DM19*(1000-AV19*DU19))</f>
        <v>0</v>
      </c>
      <c r="AJ19">
        <f>(AK19 - AL19 - DZ19*1E3/(8.314*(EB19+273.15)) * AN19/DY19 * AM19) * DY19/(100*DM19) * (1000 - DV19)/1000</f>
        <v>0</v>
      </c>
      <c r="AK19">
        <v>409.0967567552768</v>
      </c>
      <c r="AL19">
        <v>409.6301454545454</v>
      </c>
      <c r="AM19">
        <v>-0.0002351234152662541</v>
      </c>
      <c r="AN19">
        <v>65.91700592732391</v>
      </c>
      <c r="AO19">
        <f>(AQ19 - AP19 + DZ19*1E3/(8.314*(EB19+273.15)) * AS19/DY19 * AR19) * DY19/(100*DM19) * 1000/(1000 - AQ19)</f>
        <v>0</v>
      </c>
      <c r="AP19">
        <v>22.10459234149386</v>
      </c>
      <c r="AQ19">
        <v>21.94262727272728</v>
      </c>
      <c r="AR19">
        <v>6.636249591622252E-07</v>
      </c>
      <c r="AS19">
        <v>77.18636423135617</v>
      </c>
      <c r="AT19">
        <v>5</v>
      </c>
      <c r="AU19">
        <v>1</v>
      </c>
      <c r="AV19">
        <f>IF(AT19*$H$13&gt;=AX19,1.0,(AX19/(AX19-AT19*$H$13)))</f>
        <v>0</v>
      </c>
      <c r="AW19">
        <f>(AV19-1)*100</f>
        <v>0</v>
      </c>
      <c r="AX19">
        <f>MAX(0,($B$13+$C$13*EG19)/(1+$D$13*EG19)*DZ19/(EB19+273)*$E$13)</f>
        <v>0</v>
      </c>
      <c r="AY19" t="s">
        <v>434</v>
      </c>
      <c r="AZ19" t="s">
        <v>434</v>
      </c>
      <c r="BA19">
        <v>0</v>
      </c>
      <c r="BB19">
        <v>0</v>
      </c>
      <c r="BC19">
        <f>1-BA19/BB19</f>
        <v>0</v>
      </c>
      <c r="BD19">
        <v>0</v>
      </c>
      <c r="BE19" t="s">
        <v>434</v>
      </c>
      <c r="BF19" t="s">
        <v>434</v>
      </c>
      <c r="BG19">
        <v>0</v>
      </c>
      <c r="BH19">
        <v>0</v>
      </c>
      <c r="BI19">
        <f>1-BG19/BH19</f>
        <v>0</v>
      </c>
      <c r="BJ19">
        <v>0.5</v>
      </c>
      <c r="BK19">
        <f>DJ19</f>
        <v>0</v>
      </c>
      <c r="BL19">
        <f>M19</f>
        <v>0</v>
      </c>
      <c r="BM19">
        <f>BI19*BJ19*BK19</f>
        <v>0</v>
      </c>
      <c r="BN19">
        <f>(BL19-BD19)/BK19</f>
        <v>0</v>
      </c>
      <c r="BO19">
        <f>(BB19-BH19)/BH19</f>
        <v>0</v>
      </c>
      <c r="BP19">
        <f>BA19/(BC19+BA19/BH19)</f>
        <v>0</v>
      </c>
      <c r="BQ19" t="s">
        <v>434</v>
      </c>
      <c r="BR19">
        <v>0</v>
      </c>
      <c r="BS19">
        <f>IF(BR19&lt;&gt;0, BR19, BP19)</f>
        <v>0</v>
      </c>
      <c r="BT19">
        <f>1-BS19/BH19</f>
        <v>0</v>
      </c>
      <c r="BU19">
        <f>(BH19-BG19)/(BH19-BS19)</f>
        <v>0</v>
      </c>
      <c r="BV19">
        <f>(BB19-BH19)/(BB19-BS19)</f>
        <v>0</v>
      </c>
      <c r="BW19">
        <f>(BH19-BG19)/(BH19-BA19)</f>
        <v>0</v>
      </c>
      <c r="BX19">
        <f>(BB19-BH19)/(BB19-BA19)</f>
        <v>0</v>
      </c>
      <c r="BY19">
        <f>(BU19*BS19/BG19)</f>
        <v>0</v>
      </c>
      <c r="BZ19">
        <f>(1-BY19)</f>
        <v>0</v>
      </c>
      <c r="DI19">
        <f>$B$11*EH19+$C$11*EI19+$F$11*ET19*(1-EW19)</f>
        <v>0</v>
      </c>
      <c r="DJ19">
        <f>DI19*DK19</f>
        <v>0</v>
      </c>
      <c r="DK19">
        <f>($B$11*$D$9+$C$11*$D$9+$F$11*((FG19+EY19)/MAX(FG19+EY19+FH19, 0.1)*$I$9+FH19/MAX(FG19+EY19+FH19, 0.1)*$J$9))/($B$11+$C$11+$F$11)</f>
        <v>0</v>
      </c>
      <c r="DL19">
        <f>($B$11*$K$9+$C$11*$K$9+$F$11*((FG19+EY19)/MAX(FG19+EY19+FH19, 0.1)*$P$9+FH19/MAX(FG19+EY19+FH19, 0.1)*$Q$9))/($B$11+$C$11+$F$11)</f>
        <v>0</v>
      </c>
      <c r="DM19">
        <v>6</v>
      </c>
      <c r="DN19">
        <v>0.5</v>
      </c>
      <c r="DO19" t="s">
        <v>435</v>
      </c>
      <c r="DP19">
        <v>2</v>
      </c>
      <c r="DQ19" t="b">
        <v>1</v>
      </c>
      <c r="DR19">
        <v>1747213268.1</v>
      </c>
      <c r="DS19">
        <v>400.647</v>
      </c>
      <c r="DT19">
        <v>399.987</v>
      </c>
      <c r="DU19">
        <v>21.9421</v>
      </c>
      <c r="DV19">
        <v>22.1048</v>
      </c>
      <c r="DW19">
        <v>400.141</v>
      </c>
      <c r="DX19">
        <v>21.7454</v>
      </c>
      <c r="DY19">
        <v>400.014</v>
      </c>
      <c r="DZ19">
        <v>101.201</v>
      </c>
      <c r="EA19">
        <v>0.10005</v>
      </c>
      <c r="EB19">
        <v>25.0009</v>
      </c>
      <c r="EC19">
        <v>24.8893</v>
      </c>
      <c r="ED19">
        <v>999.9</v>
      </c>
      <c r="EE19">
        <v>0</v>
      </c>
      <c r="EF19">
        <v>0</v>
      </c>
      <c r="EG19">
        <v>10042.5</v>
      </c>
      <c r="EH19">
        <v>0</v>
      </c>
      <c r="EI19">
        <v>0.221054</v>
      </c>
      <c r="EJ19">
        <v>0.6602479999999999</v>
      </c>
      <c r="EK19">
        <v>409.636</v>
      </c>
      <c r="EL19">
        <v>409.029</v>
      </c>
      <c r="EM19">
        <v>-0.162676</v>
      </c>
      <c r="EN19">
        <v>399.987</v>
      </c>
      <c r="EO19">
        <v>22.1048</v>
      </c>
      <c r="EP19">
        <v>2.22056</v>
      </c>
      <c r="EQ19">
        <v>2.23703</v>
      </c>
      <c r="ER19">
        <v>19.1114</v>
      </c>
      <c r="ES19">
        <v>19.23</v>
      </c>
      <c r="ET19">
        <v>0.0500092</v>
      </c>
      <c r="EU19">
        <v>0</v>
      </c>
      <c r="EV19">
        <v>0</v>
      </c>
      <c r="EW19">
        <v>0</v>
      </c>
      <c r="EX19">
        <v>4.95</v>
      </c>
      <c r="EY19">
        <v>0.0500092</v>
      </c>
      <c r="EZ19">
        <v>-7.43</v>
      </c>
      <c r="FA19">
        <v>-0.01</v>
      </c>
      <c r="FB19">
        <v>34.5</v>
      </c>
      <c r="FC19">
        <v>40.187</v>
      </c>
      <c r="FD19">
        <v>37.125</v>
      </c>
      <c r="FE19">
        <v>40.312</v>
      </c>
      <c r="FF19">
        <v>37.187</v>
      </c>
      <c r="FG19">
        <v>0</v>
      </c>
      <c r="FH19">
        <v>0</v>
      </c>
      <c r="FI19">
        <v>0</v>
      </c>
      <c r="FJ19">
        <v>1747213347.6</v>
      </c>
      <c r="FK19">
        <v>0</v>
      </c>
      <c r="FL19">
        <v>3.649230769230769</v>
      </c>
      <c r="FM19">
        <v>39.92683783033142</v>
      </c>
      <c r="FN19">
        <v>-22.41230800550497</v>
      </c>
      <c r="FO19">
        <v>-5.663076923076924</v>
      </c>
      <c r="FP19">
        <v>15</v>
      </c>
      <c r="FQ19">
        <v>1747211737.5</v>
      </c>
      <c r="FR19" t="s">
        <v>436</v>
      </c>
      <c r="FS19">
        <v>1747211737.5</v>
      </c>
      <c r="FT19">
        <v>1747211733.5</v>
      </c>
      <c r="FU19">
        <v>1</v>
      </c>
      <c r="FV19">
        <v>-0.191</v>
      </c>
      <c r="FW19">
        <v>-0.016</v>
      </c>
      <c r="FX19">
        <v>0.506</v>
      </c>
      <c r="FY19">
        <v>-0.041</v>
      </c>
      <c r="FZ19">
        <v>397</v>
      </c>
      <c r="GA19">
        <v>9</v>
      </c>
      <c r="GB19">
        <v>0.29</v>
      </c>
      <c r="GC19">
        <v>0.35</v>
      </c>
      <c r="GD19">
        <v>-0.3746334026047344</v>
      </c>
      <c r="GE19">
        <v>0.05899722945770406</v>
      </c>
      <c r="GF19">
        <v>0.05996367816249675</v>
      </c>
      <c r="GG19">
        <v>1</v>
      </c>
      <c r="GH19">
        <v>-0.01170572495523703</v>
      </c>
      <c r="GI19">
        <v>0.0001624057298965721</v>
      </c>
      <c r="GJ19">
        <v>0.0001161168430655135</v>
      </c>
      <c r="GK19">
        <v>1</v>
      </c>
      <c r="GL19">
        <v>2</v>
      </c>
      <c r="GM19">
        <v>2</v>
      </c>
      <c r="GN19" t="s">
        <v>437</v>
      </c>
      <c r="GO19">
        <v>3.01854</v>
      </c>
      <c r="GP19">
        <v>2.77509</v>
      </c>
      <c r="GQ19">
        <v>0.09708410000000001</v>
      </c>
      <c r="GR19">
        <v>0.0963719</v>
      </c>
      <c r="GS19">
        <v>0.114227</v>
      </c>
      <c r="GT19">
        <v>0.11415</v>
      </c>
      <c r="GU19">
        <v>23335.6</v>
      </c>
      <c r="GV19">
        <v>27273.6</v>
      </c>
      <c r="GW19">
        <v>22647.6</v>
      </c>
      <c r="GX19">
        <v>27732.5</v>
      </c>
      <c r="GY19">
        <v>29057.4</v>
      </c>
      <c r="GZ19">
        <v>35047.2</v>
      </c>
      <c r="HA19">
        <v>36285.1</v>
      </c>
      <c r="HB19">
        <v>43990.4</v>
      </c>
      <c r="HC19">
        <v>1.7961</v>
      </c>
      <c r="HD19">
        <v>2.25297</v>
      </c>
      <c r="HE19">
        <v>0.0697672</v>
      </c>
      <c r="HF19">
        <v>0</v>
      </c>
      <c r="HG19">
        <v>23.7433</v>
      </c>
      <c r="HH19">
        <v>999.9</v>
      </c>
      <c r="HI19">
        <v>65.7</v>
      </c>
      <c r="HJ19">
        <v>26.1</v>
      </c>
      <c r="HK19">
        <v>22.0347</v>
      </c>
      <c r="HL19">
        <v>62.0657</v>
      </c>
      <c r="HM19">
        <v>10.4127</v>
      </c>
      <c r="HN19">
        <v>1</v>
      </c>
      <c r="HO19">
        <v>-0.168814</v>
      </c>
      <c r="HP19">
        <v>-0.0505338</v>
      </c>
      <c r="HQ19">
        <v>20.2985</v>
      </c>
      <c r="HR19">
        <v>5.19378</v>
      </c>
      <c r="HS19">
        <v>11.9551</v>
      </c>
      <c r="HT19">
        <v>4.9468</v>
      </c>
      <c r="HU19">
        <v>3.3</v>
      </c>
      <c r="HV19">
        <v>9999</v>
      </c>
      <c r="HW19">
        <v>9999</v>
      </c>
      <c r="HX19">
        <v>9999</v>
      </c>
      <c r="HY19">
        <v>380.2</v>
      </c>
      <c r="HZ19">
        <v>1.86007</v>
      </c>
      <c r="IA19">
        <v>1.86075</v>
      </c>
      <c r="IB19">
        <v>1.86156</v>
      </c>
      <c r="IC19">
        <v>1.85715</v>
      </c>
      <c r="ID19">
        <v>1.85684</v>
      </c>
      <c r="IE19">
        <v>1.85787</v>
      </c>
      <c r="IF19">
        <v>1.85867</v>
      </c>
      <c r="IG19">
        <v>1.85813</v>
      </c>
      <c r="IH19">
        <v>0</v>
      </c>
      <c r="II19">
        <v>0</v>
      </c>
      <c r="IJ19">
        <v>0</v>
      </c>
      <c r="IK19">
        <v>0</v>
      </c>
      <c r="IL19" t="s">
        <v>438</v>
      </c>
      <c r="IM19" t="s">
        <v>439</v>
      </c>
      <c r="IN19" t="s">
        <v>440</v>
      </c>
      <c r="IO19" t="s">
        <v>440</v>
      </c>
      <c r="IP19" t="s">
        <v>440</v>
      </c>
      <c r="IQ19" t="s">
        <v>440</v>
      </c>
      <c r="IR19">
        <v>0</v>
      </c>
      <c r="IS19">
        <v>100</v>
      </c>
      <c r="IT19">
        <v>100</v>
      </c>
      <c r="IU19">
        <v>0.506</v>
      </c>
      <c r="IV19">
        <v>0.1967</v>
      </c>
      <c r="IW19">
        <v>0.2912723242626548</v>
      </c>
      <c r="IX19">
        <v>0.001016113312649949</v>
      </c>
      <c r="IY19">
        <v>-1.458346242818731E-06</v>
      </c>
      <c r="IZ19">
        <v>6.575581110680532E-10</v>
      </c>
      <c r="JA19">
        <v>0.1967140891477921</v>
      </c>
      <c r="JB19">
        <v>0</v>
      </c>
      <c r="JC19">
        <v>0</v>
      </c>
      <c r="JD19">
        <v>0</v>
      </c>
      <c r="JE19">
        <v>2</v>
      </c>
      <c r="JF19">
        <v>1799</v>
      </c>
      <c r="JG19">
        <v>1</v>
      </c>
      <c r="JH19">
        <v>18</v>
      </c>
      <c r="JI19">
        <v>25.5</v>
      </c>
      <c r="JJ19">
        <v>25.6</v>
      </c>
      <c r="JK19">
        <v>1.05347</v>
      </c>
      <c r="JL19">
        <v>2.51343</v>
      </c>
      <c r="JM19">
        <v>1.54663</v>
      </c>
      <c r="JN19">
        <v>2.2583</v>
      </c>
      <c r="JO19">
        <v>1.49658</v>
      </c>
      <c r="JP19">
        <v>2.3999</v>
      </c>
      <c r="JQ19">
        <v>32.6648</v>
      </c>
      <c r="JR19">
        <v>24.2013</v>
      </c>
      <c r="JS19">
        <v>18</v>
      </c>
      <c r="JT19">
        <v>372.815</v>
      </c>
      <c r="JU19">
        <v>712.77</v>
      </c>
      <c r="JV19">
        <v>24.126</v>
      </c>
      <c r="JW19">
        <v>25.2639</v>
      </c>
      <c r="JX19">
        <v>30</v>
      </c>
      <c r="JY19">
        <v>25.2688</v>
      </c>
      <c r="JZ19">
        <v>25.2725</v>
      </c>
      <c r="KA19">
        <v>21.1151</v>
      </c>
      <c r="KB19">
        <v>8.09578</v>
      </c>
      <c r="KC19">
        <v>100</v>
      </c>
      <c r="KD19">
        <v>24.1218</v>
      </c>
      <c r="KE19">
        <v>400</v>
      </c>
      <c r="KF19">
        <v>22.1491</v>
      </c>
      <c r="KG19">
        <v>100.16</v>
      </c>
      <c r="KH19">
        <v>100.728</v>
      </c>
    </row>
    <row r="20" spans="1:294">
      <c r="A20">
        <v>4</v>
      </c>
      <c r="B20">
        <v>1747213388.6</v>
      </c>
      <c r="C20">
        <v>361.5</v>
      </c>
      <c r="D20" t="s">
        <v>445</v>
      </c>
      <c r="E20" t="s">
        <v>446</v>
      </c>
      <c r="F20" t="s">
        <v>431</v>
      </c>
      <c r="G20" t="s">
        <v>432</v>
      </c>
      <c r="I20" t="s">
        <v>433</v>
      </c>
      <c r="J20">
        <v>1747213388.6</v>
      </c>
      <c r="K20">
        <f>(L20)/1000</f>
        <v>0</v>
      </c>
      <c r="L20">
        <f>IF(DQ20, AO20, AI20)</f>
        <v>0</v>
      </c>
      <c r="M20">
        <f>IF(DQ20, AJ20, AH20)</f>
        <v>0</v>
      </c>
      <c r="N20">
        <f>DS20 - IF(AV20&gt;1, M20*DM20*100.0/(AX20), 0)</f>
        <v>0</v>
      </c>
      <c r="O20">
        <f>((U20-K20/2)*N20-M20)/(U20+K20/2)</f>
        <v>0</v>
      </c>
      <c r="P20">
        <f>O20*(DZ20+EA20)/1000.0</f>
        <v>0</v>
      </c>
      <c r="Q20">
        <f>(DS20 - IF(AV20&gt;1, M20*DM20*100.0/(AX20), 0))*(DZ20+EA20)/1000.0</f>
        <v>0</v>
      </c>
      <c r="R20">
        <f>2.0/((1/T20-1/S20)+SIGN(T20)*SQRT((1/T20-1/S20)*(1/T20-1/S20) + 4*DN20/((DN20+1)*(DN20+1))*(2*1/T20*1/S20-1/S20*1/S20)))</f>
        <v>0</v>
      </c>
      <c r="S20">
        <f>IF(LEFT(DO20,1)&lt;&gt;"0",IF(LEFT(DO20,1)="1",3.0,DP20),$D$5+$E$5*(EG20*DZ20/($K$5*1000))+$F$5*(EG20*DZ20/($K$5*1000))*MAX(MIN(DM20,$J$5),$I$5)*MAX(MIN(DM20,$J$5),$I$5)+$G$5*MAX(MIN(DM20,$J$5),$I$5)*(EG20*DZ20/($K$5*1000))+$H$5*(EG20*DZ20/($K$5*1000))*(EG20*DZ20/($K$5*1000)))</f>
        <v>0</v>
      </c>
      <c r="T20">
        <f>K20*(1000-(1000*0.61365*exp(17.502*X20/(240.97+X20))/(DZ20+EA20)+DU20)/2)/(1000*0.61365*exp(17.502*X20/(240.97+X20))/(DZ20+EA20)-DU20)</f>
        <v>0</v>
      </c>
      <c r="U20">
        <f>1/((DN20+1)/(R20/1.6)+1/(S20/1.37)) + DN20/((DN20+1)/(R20/1.6) + DN20/(S20/1.37))</f>
        <v>0</v>
      </c>
      <c r="V20">
        <f>(DI20*DL20)</f>
        <v>0</v>
      </c>
      <c r="W20">
        <f>(EB20+(V20+2*0.95*5.67E-8*(((EB20+$B$7)+273)^4-(EB20+273)^4)-44100*K20)/(1.84*29.3*S20+8*0.95*5.67E-8*(EB20+273)^3))</f>
        <v>0</v>
      </c>
      <c r="X20">
        <f>($C$7*EC20+$D$7*ED20+$E$7*W20)</f>
        <v>0</v>
      </c>
      <c r="Y20">
        <f>0.61365*exp(17.502*X20/(240.97+X20))</f>
        <v>0</v>
      </c>
      <c r="Z20">
        <f>(AA20/AB20*100)</f>
        <v>0</v>
      </c>
      <c r="AA20">
        <f>DU20*(DZ20+EA20)/1000</f>
        <v>0</v>
      </c>
      <c r="AB20">
        <f>0.61365*exp(17.502*EB20/(240.97+EB20))</f>
        <v>0</v>
      </c>
      <c r="AC20">
        <f>(Y20-DU20*(DZ20+EA20)/1000)</f>
        <v>0</v>
      </c>
      <c r="AD20">
        <f>(-K20*44100)</f>
        <v>0</v>
      </c>
      <c r="AE20">
        <f>2*29.3*S20*0.92*(EB20-X20)</f>
        <v>0</v>
      </c>
      <c r="AF20">
        <f>2*0.95*5.67E-8*(((EB20+$B$7)+273)^4-(X20+273)^4)</f>
        <v>0</v>
      </c>
      <c r="AG20">
        <f>V20+AF20+AD20+AE20</f>
        <v>0</v>
      </c>
      <c r="AH20">
        <f>DY20*AV20*(DT20-DS20*(1000-AV20*DV20)/(1000-AV20*DU20))/(100*DM20)</f>
        <v>0</v>
      </c>
      <c r="AI20">
        <f>1000*DY20*AV20*(DU20-DV20)/(100*DM20*(1000-AV20*DU20))</f>
        <v>0</v>
      </c>
      <c r="AJ20">
        <f>(AK20 - AL20 - DZ20*1E3/(8.314*(EB20+273.15)) * AN20/DY20 * AM20) * DY20/(100*DM20) * (1000 - DV20)/1000</f>
        <v>0</v>
      </c>
      <c r="AK20">
        <v>306.7814136386794</v>
      </c>
      <c r="AL20">
        <v>307.2443393939393</v>
      </c>
      <c r="AM20">
        <v>0.001184644705836129</v>
      </c>
      <c r="AN20">
        <v>65.91700592732391</v>
      </c>
      <c r="AO20">
        <f>(AQ20 - AP20 + DZ20*1E3/(8.314*(EB20+273.15)) * AS20/DY20 * AR20) * DY20/(100*DM20) * 1000/(1000 - AQ20)</f>
        <v>0</v>
      </c>
      <c r="AP20">
        <v>22.14627250666227</v>
      </c>
      <c r="AQ20">
        <v>21.95620909090909</v>
      </c>
      <c r="AR20">
        <v>1.234314052534405E-06</v>
      </c>
      <c r="AS20">
        <v>77.18636423135617</v>
      </c>
      <c r="AT20">
        <v>5</v>
      </c>
      <c r="AU20">
        <v>1</v>
      </c>
      <c r="AV20">
        <f>IF(AT20*$H$13&gt;=AX20,1.0,(AX20/(AX20-AT20*$H$13)))</f>
        <v>0</v>
      </c>
      <c r="AW20">
        <f>(AV20-1)*100</f>
        <v>0</v>
      </c>
      <c r="AX20">
        <f>MAX(0,($B$13+$C$13*EG20)/(1+$D$13*EG20)*DZ20/(EB20+273)*$E$13)</f>
        <v>0</v>
      </c>
      <c r="AY20" t="s">
        <v>434</v>
      </c>
      <c r="AZ20" t="s">
        <v>434</v>
      </c>
      <c r="BA20">
        <v>0</v>
      </c>
      <c r="BB20">
        <v>0</v>
      </c>
      <c r="BC20">
        <f>1-BA20/BB20</f>
        <v>0</v>
      </c>
      <c r="BD20">
        <v>0</v>
      </c>
      <c r="BE20" t="s">
        <v>434</v>
      </c>
      <c r="BF20" t="s">
        <v>434</v>
      </c>
      <c r="BG20">
        <v>0</v>
      </c>
      <c r="BH20">
        <v>0</v>
      </c>
      <c r="BI20">
        <f>1-BG20/BH20</f>
        <v>0</v>
      </c>
      <c r="BJ20">
        <v>0.5</v>
      </c>
      <c r="BK20">
        <f>DJ20</f>
        <v>0</v>
      </c>
      <c r="BL20">
        <f>M20</f>
        <v>0</v>
      </c>
      <c r="BM20">
        <f>BI20*BJ20*BK20</f>
        <v>0</v>
      </c>
      <c r="BN20">
        <f>(BL20-BD20)/BK20</f>
        <v>0</v>
      </c>
      <c r="BO20">
        <f>(BB20-BH20)/BH20</f>
        <v>0</v>
      </c>
      <c r="BP20">
        <f>BA20/(BC20+BA20/BH20)</f>
        <v>0</v>
      </c>
      <c r="BQ20" t="s">
        <v>434</v>
      </c>
      <c r="BR20">
        <v>0</v>
      </c>
      <c r="BS20">
        <f>IF(BR20&lt;&gt;0, BR20, BP20)</f>
        <v>0</v>
      </c>
      <c r="BT20">
        <f>1-BS20/BH20</f>
        <v>0</v>
      </c>
      <c r="BU20">
        <f>(BH20-BG20)/(BH20-BS20)</f>
        <v>0</v>
      </c>
      <c r="BV20">
        <f>(BB20-BH20)/(BB20-BS20)</f>
        <v>0</v>
      </c>
      <c r="BW20">
        <f>(BH20-BG20)/(BH20-BA20)</f>
        <v>0</v>
      </c>
      <c r="BX20">
        <f>(BB20-BH20)/(BB20-BA20)</f>
        <v>0</v>
      </c>
      <c r="BY20">
        <f>(BU20*BS20/BG20)</f>
        <v>0</v>
      </c>
      <c r="BZ20">
        <f>(1-BY20)</f>
        <v>0</v>
      </c>
      <c r="DI20">
        <f>$B$11*EH20+$C$11*EI20+$F$11*ET20*(1-EW20)</f>
        <v>0</v>
      </c>
      <c r="DJ20">
        <f>DI20*DK20</f>
        <v>0</v>
      </c>
      <c r="DK20">
        <f>($B$11*$D$9+$C$11*$D$9+$F$11*((FG20+EY20)/MAX(FG20+EY20+FH20, 0.1)*$I$9+FH20/MAX(FG20+EY20+FH20, 0.1)*$J$9))/($B$11+$C$11+$F$11)</f>
        <v>0</v>
      </c>
      <c r="DL20">
        <f>($B$11*$K$9+$C$11*$K$9+$F$11*((FG20+EY20)/MAX(FG20+EY20+FH20, 0.1)*$P$9+FH20/MAX(FG20+EY20+FH20, 0.1)*$Q$9))/($B$11+$C$11+$F$11)</f>
        <v>0</v>
      </c>
      <c r="DM20">
        <v>6</v>
      </c>
      <c r="DN20">
        <v>0.5</v>
      </c>
      <c r="DO20" t="s">
        <v>435</v>
      </c>
      <c r="DP20">
        <v>2</v>
      </c>
      <c r="DQ20" t="b">
        <v>1</v>
      </c>
      <c r="DR20">
        <v>1747213388.6</v>
      </c>
      <c r="DS20">
        <v>300.494</v>
      </c>
      <c r="DT20">
        <v>299.946</v>
      </c>
      <c r="DU20">
        <v>21.9572</v>
      </c>
      <c r="DV20">
        <v>22.1499</v>
      </c>
      <c r="DW20">
        <v>300.011</v>
      </c>
      <c r="DX20">
        <v>21.7604</v>
      </c>
      <c r="DY20">
        <v>399.977</v>
      </c>
      <c r="DZ20">
        <v>101.206</v>
      </c>
      <c r="EA20">
        <v>0.100127</v>
      </c>
      <c r="EB20">
        <v>25.0063</v>
      </c>
      <c r="EC20">
        <v>24.8828</v>
      </c>
      <c r="ED20">
        <v>999.9</v>
      </c>
      <c r="EE20">
        <v>0</v>
      </c>
      <c r="EF20">
        <v>0</v>
      </c>
      <c r="EG20">
        <v>10038.8</v>
      </c>
      <c r="EH20">
        <v>0</v>
      </c>
      <c r="EI20">
        <v>0.23487</v>
      </c>
      <c r="EJ20">
        <v>0.54834</v>
      </c>
      <c r="EK20">
        <v>307.24</v>
      </c>
      <c r="EL20">
        <v>306.74</v>
      </c>
      <c r="EM20">
        <v>-0.192776</v>
      </c>
      <c r="EN20">
        <v>299.946</v>
      </c>
      <c r="EO20">
        <v>22.1499</v>
      </c>
      <c r="EP20">
        <v>2.22219</v>
      </c>
      <c r="EQ20">
        <v>2.2417</v>
      </c>
      <c r="ER20">
        <v>19.1232</v>
      </c>
      <c r="ES20">
        <v>19.2635</v>
      </c>
      <c r="ET20">
        <v>0.0500092</v>
      </c>
      <c r="EU20">
        <v>0</v>
      </c>
      <c r="EV20">
        <v>0</v>
      </c>
      <c r="EW20">
        <v>0</v>
      </c>
      <c r="EX20">
        <v>5.27</v>
      </c>
      <c r="EY20">
        <v>0.0500092</v>
      </c>
      <c r="EZ20">
        <v>-8.19</v>
      </c>
      <c r="FA20">
        <v>-0.22</v>
      </c>
      <c r="FB20">
        <v>35.125</v>
      </c>
      <c r="FC20">
        <v>41.187</v>
      </c>
      <c r="FD20">
        <v>37.875</v>
      </c>
      <c r="FE20">
        <v>41.937</v>
      </c>
      <c r="FF20">
        <v>37.937</v>
      </c>
      <c r="FG20">
        <v>0</v>
      </c>
      <c r="FH20">
        <v>0</v>
      </c>
      <c r="FI20">
        <v>0</v>
      </c>
      <c r="FJ20">
        <v>1747213468.2</v>
      </c>
      <c r="FK20">
        <v>0</v>
      </c>
      <c r="FL20">
        <v>1.0368</v>
      </c>
      <c r="FM20">
        <v>1.144615503457904</v>
      </c>
      <c r="FN20">
        <v>-5.38538514467387</v>
      </c>
      <c r="FO20">
        <v>-4.4984</v>
      </c>
      <c r="FP20">
        <v>15</v>
      </c>
      <c r="FQ20">
        <v>1747211737.5</v>
      </c>
      <c r="FR20" t="s">
        <v>436</v>
      </c>
      <c r="FS20">
        <v>1747211737.5</v>
      </c>
      <c r="FT20">
        <v>1747211733.5</v>
      </c>
      <c r="FU20">
        <v>1</v>
      </c>
      <c r="FV20">
        <v>-0.191</v>
      </c>
      <c r="FW20">
        <v>-0.016</v>
      </c>
      <c r="FX20">
        <v>0.506</v>
      </c>
      <c r="FY20">
        <v>-0.041</v>
      </c>
      <c r="FZ20">
        <v>397</v>
      </c>
      <c r="GA20">
        <v>9</v>
      </c>
      <c r="GB20">
        <v>0.29</v>
      </c>
      <c r="GC20">
        <v>0.35</v>
      </c>
      <c r="GD20">
        <v>-0.3305403624012407</v>
      </c>
      <c r="GE20">
        <v>-0.001932223466250783</v>
      </c>
      <c r="GF20">
        <v>0.03980948385674411</v>
      </c>
      <c r="GG20">
        <v>1</v>
      </c>
      <c r="GH20">
        <v>-0.01153478677999888</v>
      </c>
      <c r="GI20">
        <v>-0.001106085008622103</v>
      </c>
      <c r="GJ20">
        <v>0.0004408593651582585</v>
      </c>
      <c r="GK20">
        <v>1</v>
      </c>
      <c r="GL20">
        <v>2</v>
      </c>
      <c r="GM20">
        <v>2</v>
      </c>
      <c r="GN20" t="s">
        <v>437</v>
      </c>
      <c r="GO20">
        <v>3.01851</v>
      </c>
      <c r="GP20">
        <v>2.77513</v>
      </c>
      <c r="GQ20">
        <v>0.07729519999999999</v>
      </c>
      <c r="GR20">
        <v>0.0767177</v>
      </c>
      <c r="GS20">
        <v>0.114295</v>
      </c>
      <c r="GT20">
        <v>0.114323</v>
      </c>
      <c r="GU20">
        <v>23849.2</v>
      </c>
      <c r="GV20">
        <v>27868.1</v>
      </c>
      <c r="GW20">
        <v>22649.8</v>
      </c>
      <c r="GX20">
        <v>27733.9</v>
      </c>
      <c r="GY20">
        <v>29057.8</v>
      </c>
      <c r="GZ20">
        <v>35042</v>
      </c>
      <c r="HA20">
        <v>36289.3</v>
      </c>
      <c r="HB20">
        <v>43993.5</v>
      </c>
      <c r="HC20">
        <v>1.79653</v>
      </c>
      <c r="HD20">
        <v>2.25265</v>
      </c>
      <c r="HE20">
        <v>0.0698566</v>
      </c>
      <c r="HF20">
        <v>0</v>
      </c>
      <c r="HG20">
        <v>23.7353</v>
      </c>
      <c r="HH20">
        <v>999.9</v>
      </c>
      <c r="HI20">
        <v>65.40000000000001</v>
      </c>
      <c r="HJ20">
        <v>26.3</v>
      </c>
      <c r="HK20">
        <v>22.1979</v>
      </c>
      <c r="HL20">
        <v>62.0957</v>
      </c>
      <c r="HM20">
        <v>10.4968</v>
      </c>
      <c r="HN20">
        <v>1</v>
      </c>
      <c r="HO20">
        <v>-0.171197</v>
      </c>
      <c r="HP20">
        <v>0.0804657</v>
      </c>
      <c r="HQ20">
        <v>20.298</v>
      </c>
      <c r="HR20">
        <v>5.19363</v>
      </c>
      <c r="HS20">
        <v>11.9529</v>
      </c>
      <c r="HT20">
        <v>4.9469</v>
      </c>
      <c r="HU20">
        <v>3.29928</v>
      </c>
      <c r="HV20">
        <v>9999</v>
      </c>
      <c r="HW20">
        <v>9999</v>
      </c>
      <c r="HX20">
        <v>9999</v>
      </c>
      <c r="HY20">
        <v>380.3</v>
      </c>
      <c r="HZ20">
        <v>1.86009</v>
      </c>
      <c r="IA20">
        <v>1.86077</v>
      </c>
      <c r="IB20">
        <v>1.86157</v>
      </c>
      <c r="IC20">
        <v>1.85715</v>
      </c>
      <c r="ID20">
        <v>1.85684</v>
      </c>
      <c r="IE20">
        <v>1.8579</v>
      </c>
      <c r="IF20">
        <v>1.85867</v>
      </c>
      <c r="IG20">
        <v>1.85817</v>
      </c>
      <c r="IH20">
        <v>0</v>
      </c>
      <c r="II20">
        <v>0</v>
      </c>
      <c r="IJ20">
        <v>0</v>
      </c>
      <c r="IK20">
        <v>0</v>
      </c>
      <c r="IL20" t="s">
        <v>438</v>
      </c>
      <c r="IM20" t="s">
        <v>439</v>
      </c>
      <c r="IN20" t="s">
        <v>440</v>
      </c>
      <c r="IO20" t="s">
        <v>440</v>
      </c>
      <c r="IP20" t="s">
        <v>440</v>
      </c>
      <c r="IQ20" t="s">
        <v>440</v>
      </c>
      <c r="IR20">
        <v>0</v>
      </c>
      <c r="IS20">
        <v>100</v>
      </c>
      <c r="IT20">
        <v>100</v>
      </c>
      <c r="IU20">
        <v>0.483</v>
      </c>
      <c r="IV20">
        <v>0.1968</v>
      </c>
      <c r="IW20">
        <v>0.2912723242626548</v>
      </c>
      <c r="IX20">
        <v>0.001016113312649949</v>
      </c>
      <c r="IY20">
        <v>-1.458346242818731E-06</v>
      </c>
      <c r="IZ20">
        <v>6.575581110680532E-10</v>
      </c>
      <c r="JA20">
        <v>0.1967140891477921</v>
      </c>
      <c r="JB20">
        <v>0</v>
      </c>
      <c r="JC20">
        <v>0</v>
      </c>
      <c r="JD20">
        <v>0</v>
      </c>
      <c r="JE20">
        <v>2</v>
      </c>
      <c r="JF20">
        <v>1799</v>
      </c>
      <c r="JG20">
        <v>1</v>
      </c>
      <c r="JH20">
        <v>18</v>
      </c>
      <c r="JI20">
        <v>27.5</v>
      </c>
      <c r="JJ20">
        <v>27.6</v>
      </c>
      <c r="JK20">
        <v>0.838623</v>
      </c>
      <c r="JL20">
        <v>2.52441</v>
      </c>
      <c r="JM20">
        <v>1.54663</v>
      </c>
      <c r="JN20">
        <v>2.25708</v>
      </c>
      <c r="JO20">
        <v>1.49658</v>
      </c>
      <c r="JP20">
        <v>2.40845</v>
      </c>
      <c r="JQ20">
        <v>32.7535</v>
      </c>
      <c r="JR20">
        <v>24.2013</v>
      </c>
      <c r="JS20">
        <v>18</v>
      </c>
      <c r="JT20">
        <v>372.861</v>
      </c>
      <c r="JU20">
        <v>712.149</v>
      </c>
      <c r="JV20">
        <v>23.9663</v>
      </c>
      <c r="JW20">
        <v>25.2359</v>
      </c>
      <c r="JX20">
        <v>30</v>
      </c>
      <c r="JY20">
        <v>25.2434</v>
      </c>
      <c r="JZ20">
        <v>25.2477</v>
      </c>
      <c r="KA20">
        <v>16.7978</v>
      </c>
      <c r="KB20">
        <v>7.5417</v>
      </c>
      <c r="KC20">
        <v>100</v>
      </c>
      <c r="KD20">
        <v>23.9609</v>
      </c>
      <c r="KE20">
        <v>300</v>
      </c>
      <c r="KF20">
        <v>22.1611</v>
      </c>
      <c r="KG20">
        <v>100.171</v>
      </c>
      <c r="KH20">
        <v>100.735</v>
      </c>
    </row>
    <row r="21" spans="1:294">
      <c r="A21">
        <v>5</v>
      </c>
      <c r="B21">
        <v>1747213509.1</v>
      </c>
      <c r="C21">
        <v>482</v>
      </c>
      <c r="D21" t="s">
        <v>447</v>
      </c>
      <c r="E21" t="s">
        <v>448</v>
      </c>
      <c r="F21" t="s">
        <v>431</v>
      </c>
      <c r="G21" t="s">
        <v>432</v>
      </c>
      <c r="I21" t="s">
        <v>433</v>
      </c>
      <c r="J21">
        <v>1747213509.1</v>
      </c>
      <c r="K21">
        <f>(L21)/1000</f>
        <v>0</v>
      </c>
      <c r="L21">
        <f>IF(DQ21, AO21, AI21)</f>
        <v>0</v>
      </c>
      <c r="M21">
        <f>IF(DQ21, AJ21, AH21)</f>
        <v>0</v>
      </c>
      <c r="N21">
        <f>DS21 - IF(AV21&gt;1, M21*DM21*100.0/(AX21), 0)</f>
        <v>0</v>
      </c>
      <c r="O21">
        <f>((U21-K21/2)*N21-M21)/(U21+K21/2)</f>
        <v>0</v>
      </c>
      <c r="P21">
        <f>O21*(DZ21+EA21)/1000.0</f>
        <v>0</v>
      </c>
      <c r="Q21">
        <f>(DS21 - IF(AV21&gt;1, M21*DM21*100.0/(AX21), 0))*(DZ21+EA21)/1000.0</f>
        <v>0</v>
      </c>
      <c r="R21">
        <f>2.0/((1/T21-1/S21)+SIGN(T21)*SQRT((1/T21-1/S21)*(1/T21-1/S21) + 4*DN21/((DN21+1)*(DN21+1))*(2*1/T21*1/S21-1/S21*1/S21)))</f>
        <v>0</v>
      </c>
      <c r="S21">
        <f>IF(LEFT(DO21,1)&lt;&gt;"0",IF(LEFT(DO21,1)="1",3.0,DP21),$D$5+$E$5*(EG21*DZ21/($K$5*1000))+$F$5*(EG21*DZ21/($K$5*1000))*MAX(MIN(DM21,$J$5),$I$5)*MAX(MIN(DM21,$J$5),$I$5)+$G$5*MAX(MIN(DM21,$J$5),$I$5)*(EG21*DZ21/($K$5*1000))+$H$5*(EG21*DZ21/($K$5*1000))*(EG21*DZ21/($K$5*1000)))</f>
        <v>0</v>
      </c>
      <c r="T21">
        <f>K21*(1000-(1000*0.61365*exp(17.502*X21/(240.97+X21))/(DZ21+EA21)+DU21)/2)/(1000*0.61365*exp(17.502*X21/(240.97+X21))/(DZ21+EA21)-DU21)</f>
        <v>0</v>
      </c>
      <c r="U21">
        <f>1/((DN21+1)/(R21/1.6)+1/(S21/1.37)) + DN21/((DN21+1)/(R21/1.6) + DN21/(S21/1.37))</f>
        <v>0</v>
      </c>
      <c r="V21">
        <f>(DI21*DL21)</f>
        <v>0</v>
      </c>
      <c r="W21">
        <f>(EB21+(V21+2*0.95*5.67E-8*(((EB21+$B$7)+273)^4-(EB21+273)^4)-44100*K21)/(1.84*29.3*S21+8*0.95*5.67E-8*(EB21+273)^3))</f>
        <v>0</v>
      </c>
      <c r="X21">
        <f>($C$7*EC21+$D$7*ED21+$E$7*W21)</f>
        <v>0</v>
      </c>
      <c r="Y21">
        <f>0.61365*exp(17.502*X21/(240.97+X21))</f>
        <v>0</v>
      </c>
      <c r="Z21">
        <f>(AA21/AB21*100)</f>
        <v>0</v>
      </c>
      <c r="AA21">
        <f>DU21*(DZ21+EA21)/1000</f>
        <v>0</v>
      </c>
      <c r="AB21">
        <f>0.61365*exp(17.502*EB21/(240.97+EB21))</f>
        <v>0</v>
      </c>
      <c r="AC21">
        <f>(Y21-DU21*(DZ21+EA21)/1000)</f>
        <v>0</v>
      </c>
      <c r="AD21">
        <f>(-K21*44100)</f>
        <v>0</v>
      </c>
      <c r="AE21">
        <f>2*29.3*S21*0.92*(EB21-X21)</f>
        <v>0</v>
      </c>
      <c r="AF21">
        <f>2*0.95*5.67E-8*(((EB21+$B$7)+273)^4-(X21+273)^4)</f>
        <v>0</v>
      </c>
      <c r="AG21">
        <f>V21+AF21+AD21+AE21</f>
        <v>0</v>
      </c>
      <c r="AH21">
        <f>DY21*AV21*(DT21-DS21*(1000-AV21*DV21)/(1000-AV21*DU21))/(100*DM21)</f>
        <v>0</v>
      </c>
      <c r="AI21">
        <f>1000*DY21*AV21*(DU21-DV21)/(100*DM21*(1000-AV21*DU21))</f>
        <v>0</v>
      </c>
      <c r="AJ21">
        <f>(AK21 - AL21 - DZ21*1E3/(8.314*(EB21+273.15)) * AN21/DY21 * AM21) * DY21/(100*DM21) * (1000 - DV21)/1000</f>
        <v>0</v>
      </c>
      <c r="AK21">
        <v>204.5079617679438</v>
      </c>
      <c r="AL21">
        <v>205.0229151515152</v>
      </c>
      <c r="AM21">
        <v>0.0002330838942699911</v>
      </c>
      <c r="AN21">
        <v>65.91700592732391</v>
      </c>
      <c r="AO21">
        <f>(AQ21 - AP21 + DZ21*1E3/(8.314*(EB21+273.15)) * AS21/DY21 * AR21) * DY21/(100*DM21) * 1000/(1000 - AQ21)</f>
        <v>0</v>
      </c>
      <c r="AP21">
        <v>22.13371638372391</v>
      </c>
      <c r="AQ21">
        <v>21.98038545454544</v>
      </c>
      <c r="AR21">
        <v>1.688349743017014E-06</v>
      </c>
      <c r="AS21">
        <v>77.18636423135617</v>
      </c>
      <c r="AT21">
        <v>5</v>
      </c>
      <c r="AU21">
        <v>1</v>
      </c>
      <c r="AV21">
        <f>IF(AT21*$H$13&gt;=AX21,1.0,(AX21/(AX21-AT21*$H$13)))</f>
        <v>0</v>
      </c>
      <c r="AW21">
        <f>(AV21-1)*100</f>
        <v>0</v>
      </c>
      <c r="AX21">
        <f>MAX(0,($B$13+$C$13*EG21)/(1+$D$13*EG21)*DZ21/(EB21+273)*$E$13)</f>
        <v>0</v>
      </c>
      <c r="AY21" t="s">
        <v>434</v>
      </c>
      <c r="AZ21" t="s">
        <v>434</v>
      </c>
      <c r="BA21">
        <v>0</v>
      </c>
      <c r="BB21">
        <v>0</v>
      </c>
      <c r="BC21">
        <f>1-BA21/BB21</f>
        <v>0</v>
      </c>
      <c r="BD21">
        <v>0</v>
      </c>
      <c r="BE21" t="s">
        <v>434</v>
      </c>
      <c r="BF21" t="s">
        <v>434</v>
      </c>
      <c r="BG21">
        <v>0</v>
      </c>
      <c r="BH21">
        <v>0</v>
      </c>
      <c r="BI21">
        <f>1-BG21/BH21</f>
        <v>0</v>
      </c>
      <c r="BJ21">
        <v>0.5</v>
      </c>
      <c r="BK21">
        <f>DJ21</f>
        <v>0</v>
      </c>
      <c r="BL21">
        <f>M21</f>
        <v>0</v>
      </c>
      <c r="BM21">
        <f>BI21*BJ21*BK21</f>
        <v>0</v>
      </c>
      <c r="BN21">
        <f>(BL21-BD21)/BK21</f>
        <v>0</v>
      </c>
      <c r="BO21">
        <f>(BB21-BH21)/BH21</f>
        <v>0</v>
      </c>
      <c r="BP21">
        <f>BA21/(BC21+BA21/BH21)</f>
        <v>0</v>
      </c>
      <c r="BQ21" t="s">
        <v>434</v>
      </c>
      <c r="BR21">
        <v>0</v>
      </c>
      <c r="BS21">
        <f>IF(BR21&lt;&gt;0, BR21, BP21)</f>
        <v>0</v>
      </c>
      <c r="BT21">
        <f>1-BS21/BH21</f>
        <v>0</v>
      </c>
      <c r="BU21">
        <f>(BH21-BG21)/(BH21-BS21)</f>
        <v>0</v>
      </c>
      <c r="BV21">
        <f>(BB21-BH21)/(BB21-BS21)</f>
        <v>0</v>
      </c>
      <c r="BW21">
        <f>(BH21-BG21)/(BH21-BA21)</f>
        <v>0</v>
      </c>
      <c r="BX21">
        <f>(BB21-BH21)/(BB21-BA21)</f>
        <v>0</v>
      </c>
      <c r="BY21">
        <f>(BU21*BS21/BG21)</f>
        <v>0</v>
      </c>
      <c r="BZ21">
        <f>(1-BY21)</f>
        <v>0</v>
      </c>
      <c r="DI21">
        <f>$B$11*EH21+$C$11*EI21+$F$11*ET21*(1-EW21)</f>
        <v>0</v>
      </c>
      <c r="DJ21">
        <f>DI21*DK21</f>
        <v>0</v>
      </c>
      <c r="DK21">
        <f>($B$11*$D$9+$C$11*$D$9+$F$11*((FG21+EY21)/MAX(FG21+EY21+FH21, 0.1)*$I$9+FH21/MAX(FG21+EY21+FH21, 0.1)*$J$9))/($B$11+$C$11+$F$11)</f>
        <v>0</v>
      </c>
      <c r="DL21">
        <f>($B$11*$K$9+$C$11*$K$9+$F$11*((FG21+EY21)/MAX(FG21+EY21+FH21, 0.1)*$P$9+FH21/MAX(FG21+EY21+FH21, 0.1)*$Q$9))/($B$11+$C$11+$F$11)</f>
        <v>0</v>
      </c>
      <c r="DM21">
        <v>6</v>
      </c>
      <c r="DN21">
        <v>0.5</v>
      </c>
      <c r="DO21" t="s">
        <v>435</v>
      </c>
      <c r="DP21">
        <v>2</v>
      </c>
      <c r="DQ21" t="b">
        <v>1</v>
      </c>
      <c r="DR21">
        <v>1747213509.1</v>
      </c>
      <c r="DS21">
        <v>200.524</v>
      </c>
      <c r="DT21">
        <v>199.995</v>
      </c>
      <c r="DU21">
        <v>21.98</v>
      </c>
      <c r="DV21">
        <v>22.1333</v>
      </c>
      <c r="DW21">
        <v>200.083</v>
      </c>
      <c r="DX21">
        <v>21.7833</v>
      </c>
      <c r="DY21">
        <v>400.005</v>
      </c>
      <c r="DZ21">
        <v>101.202</v>
      </c>
      <c r="EA21">
        <v>0.100088</v>
      </c>
      <c r="EB21">
        <v>24.9819</v>
      </c>
      <c r="EC21">
        <v>24.8665</v>
      </c>
      <c r="ED21">
        <v>999.9</v>
      </c>
      <c r="EE21">
        <v>0</v>
      </c>
      <c r="EF21">
        <v>0</v>
      </c>
      <c r="EG21">
        <v>10031.2</v>
      </c>
      <c r="EH21">
        <v>0</v>
      </c>
      <c r="EI21">
        <v>0.221054</v>
      </c>
      <c r="EJ21">
        <v>0.529236</v>
      </c>
      <c r="EK21">
        <v>205.031</v>
      </c>
      <c r="EL21">
        <v>204.522</v>
      </c>
      <c r="EM21">
        <v>-0.153318</v>
      </c>
      <c r="EN21">
        <v>199.995</v>
      </c>
      <c r="EO21">
        <v>22.1333</v>
      </c>
      <c r="EP21">
        <v>2.22441</v>
      </c>
      <c r="EQ21">
        <v>2.23993</v>
      </c>
      <c r="ER21">
        <v>19.1392</v>
      </c>
      <c r="ES21">
        <v>19.2508</v>
      </c>
      <c r="ET21">
        <v>0.0500092</v>
      </c>
      <c r="EU21">
        <v>0</v>
      </c>
      <c r="EV21">
        <v>0</v>
      </c>
      <c r="EW21">
        <v>0</v>
      </c>
      <c r="EX21">
        <v>2.21</v>
      </c>
      <c r="EY21">
        <v>0.0500092</v>
      </c>
      <c r="EZ21">
        <v>4.12</v>
      </c>
      <c r="FA21">
        <v>1.07</v>
      </c>
      <c r="FB21">
        <v>33.75</v>
      </c>
      <c r="FC21">
        <v>38</v>
      </c>
      <c r="FD21">
        <v>35.875</v>
      </c>
      <c r="FE21">
        <v>37.437</v>
      </c>
      <c r="FF21">
        <v>36.125</v>
      </c>
      <c r="FG21">
        <v>0</v>
      </c>
      <c r="FH21">
        <v>0</v>
      </c>
      <c r="FI21">
        <v>0</v>
      </c>
      <c r="FJ21">
        <v>1747213588.8</v>
      </c>
      <c r="FK21">
        <v>0</v>
      </c>
      <c r="FL21">
        <v>4.066153846153846</v>
      </c>
      <c r="FM21">
        <v>19.18974346146535</v>
      </c>
      <c r="FN21">
        <v>-8.796239151898329</v>
      </c>
      <c r="FO21">
        <v>-1.858076923076923</v>
      </c>
      <c r="FP21">
        <v>15</v>
      </c>
      <c r="FQ21">
        <v>1747211737.5</v>
      </c>
      <c r="FR21" t="s">
        <v>436</v>
      </c>
      <c r="FS21">
        <v>1747211737.5</v>
      </c>
      <c r="FT21">
        <v>1747211733.5</v>
      </c>
      <c r="FU21">
        <v>1</v>
      </c>
      <c r="FV21">
        <v>-0.191</v>
      </c>
      <c r="FW21">
        <v>-0.016</v>
      </c>
      <c r="FX21">
        <v>0.506</v>
      </c>
      <c r="FY21">
        <v>-0.041</v>
      </c>
      <c r="FZ21">
        <v>397</v>
      </c>
      <c r="GA21">
        <v>9</v>
      </c>
      <c r="GB21">
        <v>0.29</v>
      </c>
      <c r="GC21">
        <v>0.35</v>
      </c>
      <c r="GD21">
        <v>-0.3409284006650795</v>
      </c>
      <c r="GE21">
        <v>0.08853980274788835</v>
      </c>
      <c r="GF21">
        <v>0.01892701048948584</v>
      </c>
      <c r="GG21">
        <v>1</v>
      </c>
      <c r="GH21">
        <v>-0.01138593357259296</v>
      </c>
      <c r="GI21">
        <v>0.0007695464020784534</v>
      </c>
      <c r="GJ21">
        <v>0.000129080986020899</v>
      </c>
      <c r="GK21">
        <v>1</v>
      </c>
      <c r="GL21">
        <v>2</v>
      </c>
      <c r="GM21">
        <v>2</v>
      </c>
      <c r="GN21" t="s">
        <v>437</v>
      </c>
      <c r="GO21">
        <v>3.01854</v>
      </c>
      <c r="GP21">
        <v>2.77503</v>
      </c>
      <c r="GQ21">
        <v>0.0547689</v>
      </c>
      <c r="GR21">
        <v>0.0543332</v>
      </c>
      <c r="GS21">
        <v>0.114384</v>
      </c>
      <c r="GT21">
        <v>0.114267</v>
      </c>
      <c r="GU21">
        <v>24433.8</v>
      </c>
      <c r="GV21">
        <v>28548.5</v>
      </c>
      <c r="GW21">
        <v>22652</v>
      </c>
      <c r="GX21">
        <v>27738.5</v>
      </c>
      <c r="GY21">
        <v>29056.9</v>
      </c>
      <c r="GZ21">
        <v>35049.2</v>
      </c>
      <c r="HA21">
        <v>36292.7</v>
      </c>
      <c r="HB21">
        <v>44000.6</v>
      </c>
      <c r="HC21">
        <v>1.79673</v>
      </c>
      <c r="HD21">
        <v>2.2523</v>
      </c>
      <c r="HE21">
        <v>0.0706241</v>
      </c>
      <c r="HF21">
        <v>0</v>
      </c>
      <c r="HG21">
        <v>23.7064</v>
      </c>
      <c r="HH21">
        <v>999.9</v>
      </c>
      <c r="HI21">
        <v>65.09999999999999</v>
      </c>
      <c r="HJ21">
        <v>26.3</v>
      </c>
      <c r="HK21">
        <v>22.0945</v>
      </c>
      <c r="HL21">
        <v>61.9358</v>
      </c>
      <c r="HM21">
        <v>10.5088</v>
      </c>
      <c r="HN21">
        <v>1</v>
      </c>
      <c r="HO21">
        <v>-0.174825</v>
      </c>
      <c r="HP21">
        <v>-0.133047</v>
      </c>
      <c r="HQ21">
        <v>20.2988</v>
      </c>
      <c r="HR21">
        <v>5.19752</v>
      </c>
      <c r="HS21">
        <v>11.9521</v>
      </c>
      <c r="HT21">
        <v>4.9471</v>
      </c>
      <c r="HU21">
        <v>3.3</v>
      </c>
      <c r="HV21">
        <v>9999</v>
      </c>
      <c r="HW21">
        <v>9999</v>
      </c>
      <c r="HX21">
        <v>9999</v>
      </c>
      <c r="HY21">
        <v>380.3</v>
      </c>
      <c r="HZ21">
        <v>1.86009</v>
      </c>
      <c r="IA21">
        <v>1.86077</v>
      </c>
      <c r="IB21">
        <v>1.86157</v>
      </c>
      <c r="IC21">
        <v>1.85715</v>
      </c>
      <c r="ID21">
        <v>1.85684</v>
      </c>
      <c r="IE21">
        <v>1.8579</v>
      </c>
      <c r="IF21">
        <v>1.85867</v>
      </c>
      <c r="IG21">
        <v>1.85817</v>
      </c>
      <c r="IH21">
        <v>0</v>
      </c>
      <c r="II21">
        <v>0</v>
      </c>
      <c r="IJ21">
        <v>0</v>
      </c>
      <c r="IK21">
        <v>0</v>
      </c>
      <c r="IL21" t="s">
        <v>438</v>
      </c>
      <c r="IM21" t="s">
        <v>439</v>
      </c>
      <c r="IN21" t="s">
        <v>440</v>
      </c>
      <c r="IO21" t="s">
        <v>440</v>
      </c>
      <c r="IP21" t="s">
        <v>440</v>
      </c>
      <c r="IQ21" t="s">
        <v>440</v>
      </c>
      <c r="IR21">
        <v>0</v>
      </c>
      <c r="IS21">
        <v>100</v>
      </c>
      <c r="IT21">
        <v>100</v>
      </c>
      <c r="IU21">
        <v>0.441</v>
      </c>
      <c r="IV21">
        <v>0.1967</v>
      </c>
      <c r="IW21">
        <v>0.2912723242626548</v>
      </c>
      <c r="IX21">
        <v>0.001016113312649949</v>
      </c>
      <c r="IY21">
        <v>-1.458346242818731E-06</v>
      </c>
      <c r="IZ21">
        <v>6.575581110680532E-10</v>
      </c>
      <c r="JA21">
        <v>0.1967140891477921</v>
      </c>
      <c r="JB21">
        <v>0</v>
      </c>
      <c r="JC21">
        <v>0</v>
      </c>
      <c r="JD21">
        <v>0</v>
      </c>
      <c r="JE21">
        <v>2</v>
      </c>
      <c r="JF21">
        <v>1799</v>
      </c>
      <c r="JG21">
        <v>1</v>
      </c>
      <c r="JH21">
        <v>18</v>
      </c>
      <c r="JI21">
        <v>29.5</v>
      </c>
      <c r="JJ21">
        <v>29.6</v>
      </c>
      <c r="JK21">
        <v>0.612793</v>
      </c>
      <c r="JL21">
        <v>2.53784</v>
      </c>
      <c r="JM21">
        <v>1.54663</v>
      </c>
      <c r="JN21">
        <v>2.25708</v>
      </c>
      <c r="JO21">
        <v>1.49658</v>
      </c>
      <c r="JP21">
        <v>2.39014</v>
      </c>
      <c r="JQ21">
        <v>32.8202</v>
      </c>
      <c r="JR21">
        <v>24.2013</v>
      </c>
      <c r="JS21">
        <v>18</v>
      </c>
      <c r="JT21">
        <v>372.744</v>
      </c>
      <c r="JU21">
        <v>711.413</v>
      </c>
      <c r="JV21">
        <v>24.1168</v>
      </c>
      <c r="JW21">
        <v>25.1985</v>
      </c>
      <c r="JX21">
        <v>30</v>
      </c>
      <c r="JY21">
        <v>25.2094</v>
      </c>
      <c r="JZ21">
        <v>25.2161</v>
      </c>
      <c r="KA21">
        <v>12.2941</v>
      </c>
      <c r="KB21">
        <v>7.5417</v>
      </c>
      <c r="KC21">
        <v>100</v>
      </c>
      <c r="KD21">
        <v>24.1256</v>
      </c>
      <c r="KE21">
        <v>200</v>
      </c>
      <c r="KF21">
        <v>22.1611</v>
      </c>
      <c r="KG21">
        <v>100.181</v>
      </c>
      <c r="KH21">
        <v>100.751</v>
      </c>
    </row>
    <row r="22" spans="1:294">
      <c r="A22">
        <v>6</v>
      </c>
      <c r="B22">
        <v>1747213629.6</v>
      </c>
      <c r="C22">
        <v>602.5</v>
      </c>
      <c r="D22" t="s">
        <v>449</v>
      </c>
      <c r="E22" t="s">
        <v>450</v>
      </c>
      <c r="F22" t="s">
        <v>431</v>
      </c>
      <c r="G22" t="s">
        <v>432</v>
      </c>
      <c r="I22" t="s">
        <v>433</v>
      </c>
      <c r="J22">
        <v>1747213629.6</v>
      </c>
      <c r="K22">
        <f>(L22)/1000</f>
        <v>0</v>
      </c>
      <c r="L22">
        <f>IF(DQ22, AO22, AI22)</f>
        <v>0</v>
      </c>
      <c r="M22">
        <f>IF(DQ22, AJ22, AH22)</f>
        <v>0</v>
      </c>
      <c r="N22">
        <f>DS22 - IF(AV22&gt;1, M22*DM22*100.0/(AX22), 0)</f>
        <v>0</v>
      </c>
      <c r="O22">
        <f>((U22-K22/2)*N22-M22)/(U22+K22/2)</f>
        <v>0</v>
      </c>
      <c r="P22">
        <f>O22*(DZ22+EA22)/1000.0</f>
        <v>0</v>
      </c>
      <c r="Q22">
        <f>(DS22 - IF(AV22&gt;1, M22*DM22*100.0/(AX22), 0))*(DZ22+EA22)/1000.0</f>
        <v>0</v>
      </c>
      <c r="R22">
        <f>2.0/((1/T22-1/S22)+SIGN(T22)*SQRT((1/T22-1/S22)*(1/T22-1/S22) + 4*DN22/((DN22+1)*(DN22+1))*(2*1/T22*1/S22-1/S22*1/S22)))</f>
        <v>0</v>
      </c>
      <c r="S22">
        <f>IF(LEFT(DO22,1)&lt;&gt;"0",IF(LEFT(DO22,1)="1",3.0,DP22),$D$5+$E$5*(EG22*DZ22/($K$5*1000))+$F$5*(EG22*DZ22/($K$5*1000))*MAX(MIN(DM22,$J$5),$I$5)*MAX(MIN(DM22,$J$5),$I$5)+$G$5*MAX(MIN(DM22,$J$5),$I$5)*(EG22*DZ22/($K$5*1000))+$H$5*(EG22*DZ22/($K$5*1000))*(EG22*DZ22/($K$5*1000)))</f>
        <v>0</v>
      </c>
      <c r="T22">
        <f>K22*(1000-(1000*0.61365*exp(17.502*X22/(240.97+X22))/(DZ22+EA22)+DU22)/2)/(1000*0.61365*exp(17.502*X22/(240.97+X22))/(DZ22+EA22)-DU22)</f>
        <v>0</v>
      </c>
      <c r="U22">
        <f>1/((DN22+1)/(R22/1.6)+1/(S22/1.37)) + DN22/((DN22+1)/(R22/1.6) + DN22/(S22/1.37))</f>
        <v>0</v>
      </c>
      <c r="V22">
        <f>(DI22*DL22)</f>
        <v>0</v>
      </c>
      <c r="W22">
        <f>(EB22+(V22+2*0.95*5.67E-8*(((EB22+$B$7)+273)^4-(EB22+273)^4)-44100*K22)/(1.84*29.3*S22+8*0.95*5.67E-8*(EB22+273)^3))</f>
        <v>0</v>
      </c>
      <c r="X22">
        <f>($C$7*EC22+$D$7*ED22+$E$7*W22)</f>
        <v>0</v>
      </c>
      <c r="Y22">
        <f>0.61365*exp(17.502*X22/(240.97+X22))</f>
        <v>0</v>
      </c>
      <c r="Z22">
        <f>(AA22/AB22*100)</f>
        <v>0</v>
      </c>
      <c r="AA22">
        <f>DU22*(DZ22+EA22)/1000</f>
        <v>0</v>
      </c>
      <c r="AB22">
        <f>0.61365*exp(17.502*EB22/(240.97+EB22))</f>
        <v>0</v>
      </c>
      <c r="AC22">
        <f>(Y22-DU22*(DZ22+EA22)/1000)</f>
        <v>0</v>
      </c>
      <c r="AD22">
        <f>(-K22*44100)</f>
        <v>0</v>
      </c>
      <c r="AE22">
        <f>2*29.3*S22*0.92*(EB22-X22)</f>
        <v>0</v>
      </c>
      <c r="AF22">
        <f>2*0.95*5.67E-8*(((EB22+$B$7)+273)^4-(X22+273)^4)</f>
        <v>0</v>
      </c>
      <c r="AG22">
        <f>V22+AF22+AD22+AE22</f>
        <v>0</v>
      </c>
      <c r="AH22">
        <f>DY22*AV22*(DT22-DS22*(1000-AV22*DV22)/(1000-AV22*DU22))/(100*DM22)</f>
        <v>0</v>
      </c>
      <c r="AI22">
        <f>1000*DY22*AV22*(DU22-DV22)/(100*DM22*(1000-AV22*DU22))</f>
        <v>0</v>
      </c>
      <c r="AJ22">
        <f>(AK22 - AL22 - DZ22*1E3/(8.314*(EB22+273.15)) * AN22/DY22 * AM22) * DY22/(100*DM22) * (1000 - DV22)/1000</f>
        <v>0</v>
      </c>
      <c r="AK22">
        <v>102.251666038712</v>
      </c>
      <c r="AL22">
        <v>102.6511212121213</v>
      </c>
      <c r="AM22">
        <v>-4.013168542643206E-05</v>
      </c>
      <c r="AN22">
        <v>65.91700592732391</v>
      </c>
      <c r="AO22">
        <f>(AQ22 - AP22 + DZ22*1E3/(8.314*(EB22+273.15)) * AS22/DY22 * AR22) * DY22/(100*DM22) * 1000/(1000 - AQ22)</f>
        <v>0</v>
      </c>
      <c r="AP22">
        <v>22.11387525883338</v>
      </c>
      <c r="AQ22">
        <v>21.96039939393938</v>
      </c>
      <c r="AR22">
        <v>-3.345019502406737E-08</v>
      </c>
      <c r="AS22">
        <v>77.18636423135617</v>
      </c>
      <c r="AT22">
        <v>5</v>
      </c>
      <c r="AU22">
        <v>1</v>
      </c>
      <c r="AV22">
        <f>IF(AT22*$H$13&gt;=AX22,1.0,(AX22/(AX22-AT22*$H$13)))</f>
        <v>0</v>
      </c>
      <c r="AW22">
        <f>(AV22-1)*100</f>
        <v>0</v>
      </c>
      <c r="AX22">
        <f>MAX(0,($B$13+$C$13*EG22)/(1+$D$13*EG22)*DZ22/(EB22+273)*$E$13)</f>
        <v>0</v>
      </c>
      <c r="AY22" t="s">
        <v>434</v>
      </c>
      <c r="AZ22" t="s">
        <v>434</v>
      </c>
      <c r="BA22">
        <v>0</v>
      </c>
      <c r="BB22">
        <v>0</v>
      </c>
      <c r="BC22">
        <f>1-BA22/BB22</f>
        <v>0</v>
      </c>
      <c r="BD22">
        <v>0</v>
      </c>
      <c r="BE22" t="s">
        <v>434</v>
      </c>
      <c r="BF22" t="s">
        <v>434</v>
      </c>
      <c r="BG22">
        <v>0</v>
      </c>
      <c r="BH22">
        <v>0</v>
      </c>
      <c r="BI22">
        <f>1-BG22/BH22</f>
        <v>0</v>
      </c>
      <c r="BJ22">
        <v>0.5</v>
      </c>
      <c r="BK22">
        <f>DJ22</f>
        <v>0</v>
      </c>
      <c r="BL22">
        <f>M22</f>
        <v>0</v>
      </c>
      <c r="BM22">
        <f>BI22*BJ22*BK22</f>
        <v>0</v>
      </c>
      <c r="BN22">
        <f>(BL22-BD22)/BK22</f>
        <v>0</v>
      </c>
      <c r="BO22">
        <f>(BB22-BH22)/BH22</f>
        <v>0</v>
      </c>
      <c r="BP22">
        <f>BA22/(BC22+BA22/BH22)</f>
        <v>0</v>
      </c>
      <c r="BQ22" t="s">
        <v>434</v>
      </c>
      <c r="BR22">
        <v>0</v>
      </c>
      <c r="BS22">
        <f>IF(BR22&lt;&gt;0, BR22, BP22)</f>
        <v>0</v>
      </c>
      <c r="BT22">
        <f>1-BS22/BH22</f>
        <v>0</v>
      </c>
      <c r="BU22">
        <f>(BH22-BG22)/(BH22-BS22)</f>
        <v>0</v>
      </c>
      <c r="BV22">
        <f>(BB22-BH22)/(BB22-BS22)</f>
        <v>0</v>
      </c>
      <c r="BW22">
        <f>(BH22-BG22)/(BH22-BA22)</f>
        <v>0</v>
      </c>
      <c r="BX22">
        <f>(BB22-BH22)/(BB22-BA22)</f>
        <v>0</v>
      </c>
      <c r="BY22">
        <f>(BU22*BS22/BG22)</f>
        <v>0</v>
      </c>
      <c r="BZ22">
        <f>(1-BY22)</f>
        <v>0</v>
      </c>
      <c r="DI22">
        <f>$B$11*EH22+$C$11*EI22+$F$11*ET22*(1-EW22)</f>
        <v>0</v>
      </c>
      <c r="DJ22">
        <f>DI22*DK22</f>
        <v>0</v>
      </c>
      <c r="DK22">
        <f>($B$11*$D$9+$C$11*$D$9+$F$11*((FG22+EY22)/MAX(FG22+EY22+FH22, 0.1)*$I$9+FH22/MAX(FG22+EY22+FH22, 0.1)*$J$9))/($B$11+$C$11+$F$11)</f>
        <v>0</v>
      </c>
      <c r="DL22">
        <f>($B$11*$K$9+$C$11*$K$9+$F$11*((FG22+EY22)/MAX(FG22+EY22+FH22, 0.1)*$P$9+FH22/MAX(FG22+EY22+FH22, 0.1)*$Q$9))/($B$11+$C$11+$F$11)</f>
        <v>0</v>
      </c>
      <c r="DM22">
        <v>6</v>
      </c>
      <c r="DN22">
        <v>0.5</v>
      </c>
      <c r="DO22" t="s">
        <v>435</v>
      </c>
      <c r="DP22">
        <v>2</v>
      </c>
      <c r="DQ22" t="b">
        <v>1</v>
      </c>
      <c r="DR22">
        <v>1747213629.6</v>
      </c>
      <c r="DS22">
        <v>100.393</v>
      </c>
      <c r="DT22">
        <v>99.9906</v>
      </c>
      <c r="DU22">
        <v>21.96</v>
      </c>
      <c r="DV22">
        <v>22.1121</v>
      </c>
      <c r="DW22">
        <v>100.014</v>
      </c>
      <c r="DX22">
        <v>21.7633</v>
      </c>
      <c r="DY22">
        <v>400.126</v>
      </c>
      <c r="DZ22">
        <v>101.199</v>
      </c>
      <c r="EA22">
        <v>0.100134</v>
      </c>
      <c r="EB22">
        <v>25.0037</v>
      </c>
      <c r="EC22">
        <v>24.884</v>
      </c>
      <c r="ED22">
        <v>999.9</v>
      </c>
      <c r="EE22">
        <v>0</v>
      </c>
      <c r="EF22">
        <v>0</v>
      </c>
      <c r="EG22">
        <v>10048.8</v>
      </c>
      <c r="EH22">
        <v>0</v>
      </c>
      <c r="EI22">
        <v>0.221054</v>
      </c>
      <c r="EJ22">
        <v>0.40197</v>
      </c>
      <c r="EK22">
        <v>102.647</v>
      </c>
      <c r="EL22">
        <v>102.252</v>
      </c>
      <c r="EM22">
        <v>-0.152084</v>
      </c>
      <c r="EN22">
        <v>99.9906</v>
      </c>
      <c r="EO22">
        <v>22.1121</v>
      </c>
      <c r="EP22">
        <v>2.22233</v>
      </c>
      <c r="EQ22">
        <v>2.23772</v>
      </c>
      <c r="ER22">
        <v>19.1242</v>
      </c>
      <c r="ES22">
        <v>19.2349</v>
      </c>
      <c r="ET22">
        <v>0.0500092</v>
      </c>
      <c r="EU22">
        <v>0</v>
      </c>
      <c r="EV22">
        <v>0</v>
      </c>
      <c r="EW22">
        <v>0</v>
      </c>
      <c r="EX22">
        <v>17.38</v>
      </c>
      <c r="EY22">
        <v>0.0500092</v>
      </c>
      <c r="EZ22">
        <v>-9.43</v>
      </c>
      <c r="FA22">
        <v>1.19</v>
      </c>
      <c r="FB22">
        <v>34.437</v>
      </c>
      <c r="FC22">
        <v>40.062</v>
      </c>
      <c r="FD22">
        <v>37.062</v>
      </c>
      <c r="FE22">
        <v>40.187</v>
      </c>
      <c r="FF22">
        <v>37.187</v>
      </c>
      <c r="FG22">
        <v>0</v>
      </c>
      <c r="FH22">
        <v>0</v>
      </c>
      <c r="FI22">
        <v>0</v>
      </c>
      <c r="FJ22">
        <v>1747213709.4</v>
      </c>
      <c r="FK22">
        <v>0</v>
      </c>
      <c r="FL22">
        <v>1.132</v>
      </c>
      <c r="FM22">
        <v>19.28153868338529</v>
      </c>
      <c r="FN22">
        <v>-13.44692310789632</v>
      </c>
      <c r="FO22">
        <v>-2.3724</v>
      </c>
      <c r="FP22">
        <v>15</v>
      </c>
      <c r="FQ22">
        <v>1747211737.5</v>
      </c>
      <c r="FR22" t="s">
        <v>436</v>
      </c>
      <c r="FS22">
        <v>1747211737.5</v>
      </c>
      <c r="FT22">
        <v>1747211733.5</v>
      </c>
      <c r="FU22">
        <v>1</v>
      </c>
      <c r="FV22">
        <v>-0.191</v>
      </c>
      <c r="FW22">
        <v>-0.016</v>
      </c>
      <c r="FX22">
        <v>0.506</v>
      </c>
      <c r="FY22">
        <v>-0.041</v>
      </c>
      <c r="FZ22">
        <v>397</v>
      </c>
      <c r="GA22">
        <v>9</v>
      </c>
      <c r="GB22">
        <v>0.29</v>
      </c>
      <c r="GC22">
        <v>0.35</v>
      </c>
      <c r="GD22">
        <v>-0.2789603835847162</v>
      </c>
      <c r="GE22">
        <v>0.07930903695587116</v>
      </c>
      <c r="GF22">
        <v>0.01667770360055449</v>
      </c>
      <c r="GG22">
        <v>1</v>
      </c>
      <c r="GH22">
        <v>-0.0109812818489993</v>
      </c>
      <c r="GI22">
        <v>0.000601150658099047</v>
      </c>
      <c r="GJ22">
        <v>0.0001454453853954437</v>
      </c>
      <c r="GK22">
        <v>1</v>
      </c>
      <c r="GL22">
        <v>2</v>
      </c>
      <c r="GM22">
        <v>2</v>
      </c>
      <c r="GN22" t="s">
        <v>437</v>
      </c>
      <c r="GO22">
        <v>3.01868</v>
      </c>
      <c r="GP22">
        <v>2.77524</v>
      </c>
      <c r="GQ22">
        <v>0.028834</v>
      </c>
      <c r="GR22">
        <v>0.0286053</v>
      </c>
      <c r="GS22">
        <v>0.114317</v>
      </c>
      <c r="GT22">
        <v>0.114198</v>
      </c>
      <c r="GU22">
        <v>25107.3</v>
      </c>
      <c r="GV22">
        <v>29328.9</v>
      </c>
      <c r="GW22">
        <v>22654.5</v>
      </c>
      <c r="GX22">
        <v>27741.6</v>
      </c>
      <c r="GY22">
        <v>29061.8</v>
      </c>
      <c r="GZ22">
        <v>35055.3</v>
      </c>
      <c r="HA22">
        <v>36297.1</v>
      </c>
      <c r="HB22">
        <v>44005.9</v>
      </c>
      <c r="HC22">
        <v>1.79748</v>
      </c>
      <c r="HD22">
        <v>2.25213</v>
      </c>
      <c r="HE22">
        <v>0.0704154</v>
      </c>
      <c r="HF22">
        <v>0</v>
      </c>
      <c r="HG22">
        <v>23.7273</v>
      </c>
      <c r="HH22">
        <v>999.9</v>
      </c>
      <c r="HI22">
        <v>64.8</v>
      </c>
      <c r="HJ22">
        <v>26.4</v>
      </c>
      <c r="HK22">
        <v>22.1217</v>
      </c>
      <c r="HL22">
        <v>61.8158</v>
      </c>
      <c r="HM22">
        <v>10.5649</v>
      </c>
      <c r="HN22">
        <v>1</v>
      </c>
      <c r="HO22">
        <v>-0.178316</v>
      </c>
      <c r="HP22">
        <v>-0.0613072</v>
      </c>
      <c r="HQ22">
        <v>20.2984</v>
      </c>
      <c r="HR22">
        <v>5.19812</v>
      </c>
      <c r="HS22">
        <v>11.9517</v>
      </c>
      <c r="HT22">
        <v>4.9475</v>
      </c>
      <c r="HU22">
        <v>3.3</v>
      </c>
      <c r="HV22">
        <v>9999</v>
      </c>
      <c r="HW22">
        <v>9999</v>
      </c>
      <c r="HX22">
        <v>9999</v>
      </c>
      <c r="HY22">
        <v>380.3</v>
      </c>
      <c r="HZ22">
        <v>1.86012</v>
      </c>
      <c r="IA22">
        <v>1.8607</v>
      </c>
      <c r="IB22">
        <v>1.86157</v>
      </c>
      <c r="IC22">
        <v>1.85715</v>
      </c>
      <c r="ID22">
        <v>1.85684</v>
      </c>
      <c r="IE22">
        <v>1.8579</v>
      </c>
      <c r="IF22">
        <v>1.85867</v>
      </c>
      <c r="IG22">
        <v>1.8582</v>
      </c>
      <c r="IH22">
        <v>0</v>
      </c>
      <c r="II22">
        <v>0</v>
      </c>
      <c r="IJ22">
        <v>0</v>
      </c>
      <c r="IK22">
        <v>0</v>
      </c>
      <c r="IL22" t="s">
        <v>438</v>
      </c>
      <c r="IM22" t="s">
        <v>439</v>
      </c>
      <c r="IN22" t="s">
        <v>440</v>
      </c>
      <c r="IO22" t="s">
        <v>440</v>
      </c>
      <c r="IP22" t="s">
        <v>440</v>
      </c>
      <c r="IQ22" t="s">
        <v>440</v>
      </c>
      <c r="IR22">
        <v>0</v>
      </c>
      <c r="IS22">
        <v>100</v>
      </c>
      <c r="IT22">
        <v>100</v>
      </c>
      <c r="IU22">
        <v>0.379</v>
      </c>
      <c r="IV22">
        <v>0.1967</v>
      </c>
      <c r="IW22">
        <v>0.2912723242626548</v>
      </c>
      <c r="IX22">
        <v>0.001016113312649949</v>
      </c>
      <c r="IY22">
        <v>-1.458346242818731E-06</v>
      </c>
      <c r="IZ22">
        <v>6.575581110680532E-10</v>
      </c>
      <c r="JA22">
        <v>0.1967140891477921</v>
      </c>
      <c r="JB22">
        <v>0</v>
      </c>
      <c r="JC22">
        <v>0</v>
      </c>
      <c r="JD22">
        <v>0</v>
      </c>
      <c r="JE22">
        <v>2</v>
      </c>
      <c r="JF22">
        <v>1799</v>
      </c>
      <c r="JG22">
        <v>1</v>
      </c>
      <c r="JH22">
        <v>18</v>
      </c>
      <c r="JI22">
        <v>31.5</v>
      </c>
      <c r="JJ22">
        <v>31.6</v>
      </c>
      <c r="JK22">
        <v>0.379639</v>
      </c>
      <c r="JL22">
        <v>2.54883</v>
      </c>
      <c r="JM22">
        <v>1.54663</v>
      </c>
      <c r="JN22">
        <v>2.25586</v>
      </c>
      <c r="JO22">
        <v>1.49658</v>
      </c>
      <c r="JP22">
        <v>2.39746</v>
      </c>
      <c r="JQ22">
        <v>32.8869</v>
      </c>
      <c r="JR22">
        <v>24.2013</v>
      </c>
      <c r="JS22">
        <v>18</v>
      </c>
      <c r="JT22">
        <v>372.867</v>
      </c>
      <c r="JU22">
        <v>710.777</v>
      </c>
      <c r="JV22">
        <v>24.1158</v>
      </c>
      <c r="JW22">
        <v>25.1579</v>
      </c>
      <c r="JX22">
        <v>29.9999</v>
      </c>
      <c r="JY22">
        <v>25.1715</v>
      </c>
      <c r="JZ22">
        <v>25.1803</v>
      </c>
      <c r="KA22">
        <v>7.62941</v>
      </c>
      <c r="KB22">
        <v>7.5417</v>
      </c>
      <c r="KC22">
        <v>100</v>
      </c>
      <c r="KD22">
        <v>24.1124</v>
      </c>
      <c r="KE22">
        <v>100</v>
      </c>
      <c r="KF22">
        <v>22.1589</v>
      </c>
      <c r="KG22">
        <v>100.192</v>
      </c>
      <c r="KH22">
        <v>100.763</v>
      </c>
    </row>
    <row r="23" spans="1:294">
      <c r="A23">
        <v>7</v>
      </c>
      <c r="B23">
        <v>1747213750.1</v>
      </c>
      <c r="C23">
        <v>723</v>
      </c>
      <c r="D23" t="s">
        <v>451</v>
      </c>
      <c r="E23" t="s">
        <v>452</v>
      </c>
      <c r="F23" t="s">
        <v>431</v>
      </c>
      <c r="G23" t="s">
        <v>432</v>
      </c>
      <c r="I23" t="s">
        <v>433</v>
      </c>
      <c r="J23">
        <v>1747213750.1</v>
      </c>
      <c r="K23">
        <f>(L23)/1000</f>
        <v>0</v>
      </c>
      <c r="L23">
        <f>IF(DQ23, AO23, AI23)</f>
        <v>0</v>
      </c>
      <c r="M23">
        <f>IF(DQ23, AJ23, AH23)</f>
        <v>0</v>
      </c>
      <c r="N23">
        <f>DS23 - IF(AV23&gt;1, M23*DM23*100.0/(AX23), 0)</f>
        <v>0</v>
      </c>
      <c r="O23">
        <f>((U23-K23/2)*N23-M23)/(U23+K23/2)</f>
        <v>0</v>
      </c>
      <c r="P23">
        <f>O23*(DZ23+EA23)/1000.0</f>
        <v>0</v>
      </c>
      <c r="Q23">
        <f>(DS23 - IF(AV23&gt;1, M23*DM23*100.0/(AX23), 0))*(DZ23+EA23)/1000.0</f>
        <v>0</v>
      </c>
      <c r="R23">
        <f>2.0/((1/T23-1/S23)+SIGN(T23)*SQRT((1/T23-1/S23)*(1/T23-1/S23) + 4*DN23/((DN23+1)*(DN23+1))*(2*1/T23*1/S23-1/S23*1/S23)))</f>
        <v>0</v>
      </c>
      <c r="S23">
        <f>IF(LEFT(DO23,1)&lt;&gt;"0",IF(LEFT(DO23,1)="1",3.0,DP23),$D$5+$E$5*(EG23*DZ23/($K$5*1000))+$F$5*(EG23*DZ23/($K$5*1000))*MAX(MIN(DM23,$J$5),$I$5)*MAX(MIN(DM23,$J$5),$I$5)+$G$5*MAX(MIN(DM23,$J$5),$I$5)*(EG23*DZ23/($K$5*1000))+$H$5*(EG23*DZ23/($K$5*1000))*(EG23*DZ23/($K$5*1000)))</f>
        <v>0</v>
      </c>
      <c r="T23">
        <f>K23*(1000-(1000*0.61365*exp(17.502*X23/(240.97+X23))/(DZ23+EA23)+DU23)/2)/(1000*0.61365*exp(17.502*X23/(240.97+X23))/(DZ23+EA23)-DU23)</f>
        <v>0</v>
      </c>
      <c r="U23">
        <f>1/((DN23+1)/(R23/1.6)+1/(S23/1.37)) + DN23/((DN23+1)/(R23/1.6) + DN23/(S23/1.37))</f>
        <v>0</v>
      </c>
      <c r="V23">
        <f>(DI23*DL23)</f>
        <v>0</v>
      </c>
      <c r="W23">
        <f>(EB23+(V23+2*0.95*5.67E-8*(((EB23+$B$7)+273)^4-(EB23+273)^4)-44100*K23)/(1.84*29.3*S23+8*0.95*5.67E-8*(EB23+273)^3))</f>
        <v>0</v>
      </c>
      <c r="X23">
        <f>($C$7*EC23+$D$7*ED23+$E$7*W23)</f>
        <v>0</v>
      </c>
      <c r="Y23">
        <f>0.61365*exp(17.502*X23/(240.97+X23))</f>
        <v>0</v>
      </c>
      <c r="Z23">
        <f>(AA23/AB23*100)</f>
        <v>0</v>
      </c>
      <c r="AA23">
        <f>DU23*(DZ23+EA23)/1000</f>
        <v>0</v>
      </c>
      <c r="AB23">
        <f>0.61365*exp(17.502*EB23/(240.97+EB23))</f>
        <v>0</v>
      </c>
      <c r="AC23">
        <f>(Y23-DU23*(DZ23+EA23)/1000)</f>
        <v>0</v>
      </c>
      <c r="AD23">
        <f>(-K23*44100)</f>
        <v>0</v>
      </c>
      <c r="AE23">
        <f>2*29.3*S23*0.92*(EB23-X23)</f>
        <v>0</v>
      </c>
      <c r="AF23">
        <f>2*0.95*5.67E-8*(((EB23+$B$7)+273)^4-(X23+273)^4)</f>
        <v>0</v>
      </c>
      <c r="AG23">
        <f>V23+AF23+AD23+AE23</f>
        <v>0</v>
      </c>
      <c r="AH23">
        <f>DY23*AV23*(DT23-DS23*(1000-AV23*DV23)/(1000-AV23*DU23))/(100*DM23)</f>
        <v>0</v>
      </c>
      <c r="AI23">
        <f>1000*DY23*AV23*(DU23-DV23)/(100*DM23*(1000-AV23*DU23))</f>
        <v>0</v>
      </c>
      <c r="AJ23">
        <f>(AK23 - AL23 - DZ23*1E3/(8.314*(EB23+273.15)) * AN23/DY23 * AM23) * DY23/(100*DM23) * (1000 - DV23)/1000</f>
        <v>0</v>
      </c>
      <c r="AK23">
        <v>51.08871057588311</v>
      </c>
      <c r="AL23">
        <v>51.62677878787878</v>
      </c>
      <c r="AM23">
        <v>-0.0002259211930322748</v>
      </c>
      <c r="AN23">
        <v>65.91700592732391</v>
      </c>
      <c r="AO23">
        <f>(AQ23 - AP23 + DZ23*1E3/(8.314*(EB23+273.15)) * AS23/DY23 * AR23) * DY23/(100*DM23) * 1000/(1000 - AQ23)</f>
        <v>0</v>
      </c>
      <c r="AP23">
        <v>22.12349905011252</v>
      </c>
      <c r="AQ23">
        <v>21.96767454545454</v>
      </c>
      <c r="AR23">
        <v>1.52638094494987E-06</v>
      </c>
      <c r="AS23">
        <v>77.18636423135617</v>
      </c>
      <c r="AT23">
        <v>5</v>
      </c>
      <c r="AU23">
        <v>1</v>
      </c>
      <c r="AV23">
        <f>IF(AT23*$H$13&gt;=AX23,1.0,(AX23/(AX23-AT23*$H$13)))</f>
        <v>0</v>
      </c>
      <c r="AW23">
        <f>(AV23-1)*100</f>
        <v>0</v>
      </c>
      <c r="AX23">
        <f>MAX(0,($B$13+$C$13*EG23)/(1+$D$13*EG23)*DZ23/(EB23+273)*$E$13)</f>
        <v>0</v>
      </c>
      <c r="AY23" t="s">
        <v>434</v>
      </c>
      <c r="AZ23" t="s">
        <v>434</v>
      </c>
      <c r="BA23">
        <v>0</v>
      </c>
      <c r="BB23">
        <v>0</v>
      </c>
      <c r="BC23">
        <f>1-BA23/BB23</f>
        <v>0</v>
      </c>
      <c r="BD23">
        <v>0</v>
      </c>
      <c r="BE23" t="s">
        <v>434</v>
      </c>
      <c r="BF23" t="s">
        <v>434</v>
      </c>
      <c r="BG23">
        <v>0</v>
      </c>
      <c r="BH23">
        <v>0</v>
      </c>
      <c r="BI23">
        <f>1-BG23/BH23</f>
        <v>0</v>
      </c>
      <c r="BJ23">
        <v>0.5</v>
      </c>
      <c r="BK23">
        <f>DJ23</f>
        <v>0</v>
      </c>
      <c r="BL23">
        <f>M23</f>
        <v>0</v>
      </c>
      <c r="BM23">
        <f>BI23*BJ23*BK23</f>
        <v>0</v>
      </c>
      <c r="BN23">
        <f>(BL23-BD23)/BK23</f>
        <v>0</v>
      </c>
      <c r="BO23">
        <f>(BB23-BH23)/BH23</f>
        <v>0</v>
      </c>
      <c r="BP23">
        <f>BA23/(BC23+BA23/BH23)</f>
        <v>0</v>
      </c>
      <c r="BQ23" t="s">
        <v>434</v>
      </c>
      <c r="BR23">
        <v>0</v>
      </c>
      <c r="BS23">
        <f>IF(BR23&lt;&gt;0, BR23, BP23)</f>
        <v>0</v>
      </c>
      <c r="BT23">
        <f>1-BS23/BH23</f>
        <v>0</v>
      </c>
      <c r="BU23">
        <f>(BH23-BG23)/(BH23-BS23)</f>
        <v>0</v>
      </c>
      <c r="BV23">
        <f>(BB23-BH23)/(BB23-BS23)</f>
        <v>0</v>
      </c>
      <c r="BW23">
        <f>(BH23-BG23)/(BH23-BA23)</f>
        <v>0</v>
      </c>
      <c r="BX23">
        <f>(BB23-BH23)/(BB23-BA23)</f>
        <v>0</v>
      </c>
      <c r="BY23">
        <f>(BU23*BS23/BG23)</f>
        <v>0</v>
      </c>
      <c r="BZ23">
        <f>(1-BY23)</f>
        <v>0</v>
      </c>
      <c r="DI23">
        <f>$B$11*EH23+$C$11*EI23+$F$11*ET23*(1-EW23)</f>
        <v>0</v>
      </c>
      <c r="DJ23">
        <f>DI23*DK23</f>
        <v>0</v>
      </c>
      <c r="DK23">
        <f>($B$11*$D$9+$C$11*$D$9+$F$11*((FG23+EY23)/MAX(FG23+EY23+FH23, 0.1)*$I$9+FH23/MAX(FG23+EY23+FH23, 0.1)*$J$9))/($B$11+$C$11+$F$11)</f>
        <v>0</v>
      </c>
      <c r="DL23">
        <f>($B$11*$K$9+$C$11*$K$9+$F$11*((FG23+EY23)/MAX(FG23+EY23+FH23, 0.1)*$P$9+FH23/MAX(FG23+EY23+FH23, 0.1)*$Q$9))/($B$11+$C$11+$F$11)</f>
        <v>0</v>
      </c>
      <c r="DM23">
        <v>6</v>
      </c>
      <c r="DN23">
        <v>0.5</v>
      </c>
      <c r="DO23" t="s">
        <v>435</v>
      </c>
      <c r="DP23">
        <v>2</v>
      </c>
      <c r="DQ23" t="b">
        <v>1</v>
      </c>
      <c r="DR23">
        <v>1747213750.1</v>
      </c>
      <c r="DS23">
        <v>50.5019</v>
      </c>
      <c r="DT23">
        <v>49.9949</v>
      </c>
      <c r="DU23">
        <v>21.9677</v>
      </c>
      <c r="DV23">
        <v>22.124</v>
      </c>
      <c r="DW23">
        <v>50.1632</v>
      </c>
      <c r="DX23">
        <v>21.771</v>
      </c>
      <c r="DY23">
        <v>399.982</v>
      </c>
      <c r="DZ23">
        <v>101.2</v>
      </c>
      <c r="EA23">
        <v>0.0997965</v>
      </c>
      <c r="EB23">
        <v>25</v>
      </c>
      <c r="EC23">
        <v>24.8986</v>
      </c>
      <c r="ED23">
        <v>999.9</v>
      </c>
      <c r="EE23">
        <v>0</v>
      </c>
      <c r="EF23">
        <v>0</v>
      </c>
      <c r="EG23">
        <v>10051.2</v>
      </c>
      <c r="EH23">
        <v>0</v>
      </c>
      <c r="EI23">
        <v>0.221054</v>
      </c>
      <c r="EJ23">
        <v>0.507038</v>
      </c>
      <c r="EK23">
        <v>51.6362</v>
      </c>
      <c r="EL23">
        <v>51.126</v>
      </c>
      <c r="EM23">
        <v>-0.156284</v>
      </c>
      <c r="EN23">
        <v>49.9949</v>
      </c>
      <c r="EO23">
        <v>22.124</v>
      </c>
      <c r="EP23">
        <v>2.22313</v>
      </c>
      <c r="EQ23">
        <v>2.23894</v>
      </c>
      <c r="ER23">
        <v>19.1299</v>
      </c>
      <c r="ES23">
        <v>19.2437</v>
      </c>
      <c r="ET23">
        <v>0.0500092</v>
      </c>
      <c r="EU23">
        <v>0</v>
      </c>
      <c r="EV23">
        <v>0</v>
      </c>
      <c r="EW23">
        <v>0</v>
      </c>
      <c r="EX23">
        <v>2.84</v>
      </c>
      <c r="EY23">
        <v>0.0500092</v>
      </c>
      <c r="EZ23">
        <v>-3.44</v>
      </c>
      <c r="FA23">
        <v>0.54</v>
      </c>
      <c r="FB23">
        <v>35.062</v>
      </c>
      <c r="FC23">
        <v>41.125</v>
      </c>
      <c r="FD23">
        <v>37.812</v>
      </c>
      <c r="FE23">
        <v>41.812</v>
      </c>
      <c r="FF23">
        <v>37.875</v>
      </c>
      <c r="FG23">
        <v>0</v>
      </c>
      <c r="FH23">
        <v>0</v>
      </c>
      <c r="FI23">
        <v>0</v>
      </c>
      <c r="FJ23">
        <v>1747213830</v>
      </c>
      <c r="FK23">
        <v>0</v>
      </c>
      <c r="FL23">
        <v>1.987307692307693</v>
      </c>
      <c r="FM23">
        <v>-11.61264969504415</v>
      </c>
      <c r="FN23">
        <v>-2.530940019355034</v>
      </c>
      <c r="FO23">
        <v>-4.811923076923078</v>
      </c>
      <c r="FP23">
        <v>15</v>
      </c>
      <c r="FQ23">
        <v>1747211737.5</v>
      </c>
      <c r="FR23" t="s">
        <v>436</v>
      </c>
      <c r="FS23">
        <v>1747211737.5</v>
      </c>
      <c r="FT23">
        <v>1747211733.5</v>
      </c>
      <c r="FU23">
        <v>1</v>
      </c>
      <c r="FV23">
        <v>-0.191</v>
      </c>
      <c r="FW23">
        <v>-0.016</v>
      </c>
      <c r="FX23">
        <v>0.506</v>
      </c>
      <c r="FY23">
        <v>-0.041</v>
      </c>
      <c r="FZ23">
        <v>397</v>
      </c>
      <c r="GA23">
        <v>9</v>
      </c>
      <c r="GB23">
        <v>0.29</v>
      </c>
      <c r="GC23">
        <v>0.35</v>
      </c>
      <c r="GD23">
        <v>-0.3371230685060686</v>
      </c>
      <c r="GE23">
        <v>0.006779211432853947</v>
      </c>
      <c r="GF23">
        <v>0.01641763060894506</v>
      </c>
      <c r="GG23">
        <v>1</v>
      </c>
      <c r="GH23">
        <v>-0.01158161983284256</v>
      </c>
      <c r="GI23">
        <v>0.001571075375844886</v>
      </c>
      <c r="GJ23">
        <v>0.0002602575340087978</v>
      </c>
      <c r="GK23">
        <v>1</v>
      </c>
      <c r="GL23">
        <v>2</v>
      </c>
      <c r="GM23">
        <v>2</v>
      </c>
      <c r="GN23" t="s">
        <v>437</v>
      </c>
      <c r="GO23">
        <v>3.01852</v>
      </c>
      <c r="GP23">
        <v>2.77491</v>
      </c>
      <c r="GQ23">
        <v>0.0147015</v>
      </c>
      <c r="GR23">
        <v>0.0145412</v>
      </c>
      <c r="GS23">
        <v>0.114356</v>
      </c>
      <c r="GT23">
        <v>0.114251</v>
      </c>
      <c r="GU23">
        <v>25475.2</v>
      </c>
      <c r="GV23">
        <v>29756.2</v>
      </c>
      <c r="GW23">
        <v>22656.6</v>
      </c>
      <c r="GX23">
        <v>27743.8</v>
      </c>
      <c r="GY23">
        <v>29063</v>
      </c>
      <c r="GZ23">
        <v>35055.9</v>
      </c>
      <c r="HA23">
        <v>36300.8</v>
      </c>
      <c r="HB23">
        <v>44010</v>
      </c>
      <c r="HC23">
        <v>1.7972</v>
      </c>
      <c r="HD23">
        <v>2.25235</v>
      </c>
      <c r="HE23">
        <v>0.0710636</v>
      </c>
      <c r="HF23">
        <v>0</v>
      </c>
      <c r="HG23">
        <v>23.7313</v>
      </c>
      <c r="HH23">
        <v>999.9</v>
      </c>
      <c r="HI23">
        <v>64.5</v>
      </c>
      <c r="HJ23">
        <v>26.5</v>
      </c>
      <c r="HK23">
        <v>22.1505</v>
      </c>
      <c r="HL23">
        <v>62.0458</v>
      </c>
      <c r="HM23">
        <v>10.617</v>
      </c>
      <c r="HN23">
        <v>1</v>
      </c>
      <c r="HO23">
        <v>-0.18171</v>
      </c>
      <c r="HP23">
        <v>0.0361057</v>
      </c>
      <c r="HQ23">
        <v>20.2983</v>
      </c>
      <c r="HR23">
        <v>5.19782</v>
      </c>
      <c r="HS23">
        <v>11.952</v>
      </c>
      <c r="HT23">
        <v>4.94745</v>
      </c>
      <c r="HU23">
        <v>3.3</v>
      </c>
      <c r="HV23">
        <v>9999</v>
      </c>
      <c r="HW23">
        <v>9999</v>
      </c>
      <c r="HX23">
        <v>9999</v>
      </c>
      <c r="HY23">
        <v>380.4</v>
      </c>
      <c r="HZ23">
        <v>1.86007</v>
      </c>
      <c r="IA23">
        <v>1.86074</v>
      </c>
      <c r="IB23">
        <v>1.86157</v>
      </c>
      <c r="IC23">
        <v>1.85715</v>
      </c>
      <c r="ID23">
        <v>1.85684</v>
      </c>
      <c r="IE23">
        <v>1.8579</v>
      </c>
      <c r="IF23">
        <v>1.85867</v>
      </c>
      <c r="IG23">
        <v>1.85821</v>
      </c>
      <c r="IH23">
        <v>0</v>
      </c>
      <c r="II23">
        <v>0</v>
      </c>
      <c r="IJ23">
        <v>0</v>
      </c>
      <c r="IK23">
        <v>0</v>
      </c>
      <c r="IL23" t="s">
        <v>438</v>
      </c>
      <c r="IM23" t="s">
        <v>439</v>
      </c>
      <c r="IN23" t="s">
        <v>440</v>
      </c>
      <c r="IO23" t="s">
        <v>440</v>
      </c>
      <c r="IP23" t="s">
        <v>440</v>
      </c>
      <c r="IQ23" t="s">
        <v>440</v>
      </c>
      <c r="IR23">
        <v>0</v>
      </c>
      <c r="IS23">
        <v>100</v>
      </c>
      <c r="IT23">
        <v>100</v>
      </c>
      <c r="IU23">
        <v>0.339</v>
      </c>
      <c r="IV23">
        <v>0.1967</v>
      </c>
      <c r="IW23">
        <v>0.2912723242626548</v>
      </c>
      <c r="IX23">
        <v>0.001016113312649949</v>
      </c>
      <c r="IY23">
        <v>-1.458346242818731E-06</v>
      </c>
      <c r="IZ23">
        <v>6.575581110680532E-10</v>
      </c>
      <c r="JA23">
        <v>0.1967140891477921</v>
      </c>
      <c r="JB23">
        <v>0</v>
      </c>
      <c r="JC23">
        <v>0</v>
      </c>
      <c r="JD23">
        <v>0</v>
      </c>
      <c r="JE23">
        <v>2</v>
      </c>
      <c r="JF23">
        <v>1799</v>
      </c>
      <c r="JG23">
        <v>1</v>
      </c>
      <c r="JH23">
        <v>18</v>
      </c>
      <c r="JI23">
        <v>33.5</v>
      </c>
      <c r="JJ23">
        <v>33.6</v>
      </c>
      <c r="JK23">
        <v>0.263672</v>
      </c>
      <c r="JL23">
        <v>2.5708</v>
      </c>
      <c r="JM23">
        <v>1.54663</v>
      </c>
      <c r="JN23">
        <v>2.25586</v>
      </c>
      <c r="JO23">
        <v>1.49658</v>
      </c>
      <c r="JP23">
        <v>2.39258</v>
      </c>
      <c r="JQ23">
        <v>32.976</v>
      </c>
      <c r="JR23">
        <v>24.2013</v>
      </c>
      <c r="JS23">
        <v>18</v>
      </c>
      <c r="JT23">
        <v>372.519</v>
      </c>
      <c r="JU23">
        <v>710.508</v>
      </c>
      <c r="JV23">
        <v>23.9715</v>
      </c>
      <c r="JW23">
        <v>25.1241</v>
      </c>
      <c r="JX23">
        <v>29.9999</v>
      </c>
      <c r="JY23">
        <v>25.1371</v>
      </c>
      <c r="JZ23">
        <v>25.1457</v>
      </c>
      <c r="KA23">
        <v>5.30396</v>
      </c>
      <c r="KB23">
        <v>7.27132</v>
      </c>
      <c r="KC23">
        <v>100</v>
      </c>
      <c r="KD23">
        <v>23.9695</v>
      </c>
      <c r="KE23">
        <v>50</v>
      </c>
      <c r="KF23">
        <v>22.1591</v>
      </c>
      <c r="KG23">
        <v>100.202</v>
      </c>
      <c r="KH23">
        <v>100.772</v>
      </c>
    </row>
    <row r="24" spans="1:294">
      <c r="A24">
        <v>8</v>
      </c>
      <c r="B24">
        <v>1747213871</v>
      </c>
      <c r="C24">
        <v>843.9000000953674</v>
      </c>
      <c r="D24" t="s">
        <v>453</v>
      </c>
      <c r="E24" t="s">
        <v>454</v>
      </c>
      <c r="F24" t="s">
        <v>431</v>
      </c>
      <c r="G24" t="s">
        <v>432</v>
      </c>
      <c r="I24" t="s">
        <v>433</v>
      </c>
      <c r="J24">
        <v>1747213871</v>
      </c>
      <c r="K24">
        <f>(L24)/1000</f>
        <v>0</v>
      </c>
      <c r="L24">
        <f>IF(DQ24, AO24, AI24)</f>
        <v>0</v>
      </c>
      <c r="M24">
        <f>IF(DQ24, AJ24, AH24)</f>
        <v>0</v>
      </c>
      <c r="N24">
        <f>DS24 - IF(AV24&gt;1, M24*DM24*100.0/(AX24), 0)</f>
        <v>0</v>
      </c>
      <c r="O24">
        <f>((U24-K24/2)*N24-M24)/(U24+K24/2)</f>
        <v>0</v>
      </c>
      <c r="P24">
        <f>O24*(DZ24+EA24)/1000.0</f>
        <v>0</v>
      </c>
      <c r="Q24">
        <f>(DS24 - IF(AV24&gt;1, M24*DM24*100.0/(AX24), 0))*(DZ24+EA24)/1000.0</f>
        <v>0</v>
      </c>
      <c r="R24">
        <f>2.0/((1/T24-1/S24)+SIGN(T24)*SQRT((1/T24-1/S24)*(1/T24-1/S24) + 4*DN24/((DN24+1)*(DN24+1))*(2*1/T24*1/S24-1/S24*1/S24)))</f>
        <v>0</v>
      </c>
      <c r="S24">
        <f>IF(LEFT(DO24,1)&lt;&gt;"0",IF(LEFT(DO24,1)="1",3.0,DP24),$D$5+$E$5*(EG24*DZ24/($K$5*1000))+$F$5*(EG24*DZ24/($K$5*1000))*MAX(MIN(DM24,$J$5),$I$5)*MAX(MIN(DM24,$J$5),$I$5)+$G$5*MAX(MIN(DM24,$J$5),$I$5)*(EG24*DZ24/($K$5*1000))+$H$5*(EG24*DZ24/($K$5*1000))*(EG24*DZ24/($K$5*1000)))</f>
        <v>0</v>
      </c>
      <c r="T24">
        <f>K24*(1000-(1000*0.61365*exp(17.502*X24/(240.97+X24))/(DZ24+EA24)+DU24)/2)/(1000*0.61365*exp(17.502*X24/(240.97+X24))/(DZ24+EA24)-DU24)</f>
        <v>0</v>
      </c>
      <c r="U24">
        <f>1/((DN24+1)/(R24/1.6)+1/(S24/1.37)) + DN24/((DN24+1)/(R24/1.6) + DN24/(S24/1.37))</f>
        <v>0</v>
      </c>
      <c r="V24">
        <f>(DI24*DL24)</f>
        <v>0</v>
      </c>
      <c r="W24">
        <f>(EB24+(V24+2*0.95*5.67E-8*(((EB24+$B$7)+273)^4-(EB24+273)^4)-44100*K24)/(1.84*29.3*S24+8*0.95*5.67E-8*(EB24+273)^3))</f>
        <v>0</v>
      </c>
      <c r="X24">
        <f>($C$7*EC24+$D$7*ED24+$E$7*W24)</f>
        <v>0</v>
      </c>
      <c r="Y24">
        <f>0.61365*exp(17.502*X24/(240.97+X24))</f>
        <v>0</v>
      </c>
      <c r="Z24">
        <f>(AA24/AB24*100)</f>
        <v>0</v>
      </c>
      <c r="AA24">
        <f>DU24*(DZ24+EA24)/1000</f>
        <v>0</v>
      </c>
      <c r="AB24">
        <f>0.61365*exp(17.502*EB24/(240.97+EB24))</f>
        <v>0</v>
      </c>
      <c r="AC24">
        <f>(Y24-DU24*(DZ24+EA24)/1000)</f>
        <v>0</v>
      </c>
      <c r="AD24">
        <f>(-K24*44100)</f>
        <v>0</v>
      </c>
      <c r="AE24">
        <f>2*29.3*S24*0.92*(EB24-X24)</f>
        <v>0</v>
      </c>
      <c r="AF24">
        <f>2*0.95*5.67E-8*(((EB24+$B$7)+273)^4-(X24+273)^4)</f>
        <v>0</v>
      </c>
      <c r="AG24">
        <f>V24+AF24+AD24+AE24</f>
        <v>0</v>
      </c>
      <c r="AH24">
        <f>DY24*AV24*(DT24-DS24*(1000-AV24*DV24)/(1000-AV24*DU24))/(100*DM24)</f>
        <v>0</v>
      </c>
      <c r="AI24">
        <f>1000*DY24*AV24*(DU24-DV24)/(100*DM24*(1000-AV24*DU24))</f>
        <v>0</v>
      </c>
      <c r="AJ24">
        <f>(AK24 - AL24 - DZ24*1E3/(8.314*(EB24+273.15)) * AN24/DY24 * AM24) * DY24/(100*DM24) * (1000 - DV24)/1000</f>
        <v>0</v>
      </c>
      <c r="AK24">
        <v>-1.442147345320811</v>
      </c>
      <c r="AL24">
        <v>-0.97242563030303</v>
      </c>
      <c r="AM24">
        <v>0.0001183764095731559</v>
      </c>
      <c r="AN24">
        <v>65.91700592732391</v>
      </c>
      <c r="AO24">
        <f>(AQ24 - AP24 + DZ24*1E3/(8.314*(EB24+273.15)) * AS24/DY24 * AR24) * DY24/(100*DM24) * 1000/(1000 - AQ24)</f>
        <v>0</v>
      </c>
      <c r="AP24">
        <v>22.1087327966402</v>
      </c>
      <c r="AQ24">
        <v>21.96236666666665</v>
      </c>
      <c r="AR24">
        <v>1.524849446995657E-06</v>
      </c>
      <c r="AS24">
        <v>77.18636423135617</v>
      </c>
      <c r="AT24">
        <v>5</v>
      </c>
      <c r="AU24">
        <v>1</v>
      </c>
      <c r="AV24">
        <f>IF(AT24*$H$13&gt;=AX24,1.0,(AX24/(AX24-AT24*$H$13)))</f>
        <v>0</v>
      </c>
      <c r="AW24">
        <f>(AV24-1)*100</f>
        <v>0</v>
      </c>
      <c r="AX24">
        <f>MAX(0,($B$13+$C$13*EG24)/(1+$D$13*EG24)*DZ24/(EB24+273)*$E$13)</f>
        <v>0</v>
      </c>
      <c r="AY24" t="s">
        <v>434</v>
      </c>
      <c r="AZ24" t="s">
        <v>434</v>
      </c>
      <c r="BA24">
        <v>0</v>
      </c>
      <c r="BB24">
        <v>0</v>
      </c>
      <c r="BC24">
        <f>1-BA24/BB24</f>
        <v>0</v>
      </c>
      <c r="BD24">
        <v>0</v>
      </c>
      <c r="BE24" t="s">
        <v>434</v>
      </c>
      <c r="BF24" t="s">
        <v>434</v>
      </c>
      <c r="BG24">
        <v>0</v>
      </c>
      <c r="BH24">
        <v>0</v>
      </c>
      <c r="BI24">
        <f>1-BG24/BH24</f>
        <v>0</v>
      </c>
      <c r="BJ24">
        <v>0.5</v>
      </c>
      <c r="BK24">
        <f>DJ24</f>
        <v>0</v>
      </c>
      <c r="BL24">
        <f>M24</f>
        <v>0</v>
      </c>
      <c r="BM24">
        <f>BI24*BJ24*BK24</f>
        <v>0</v>
      </c>
      <c r="BN24">
        <f>(BL24-BD24)/BK24</f>
        <v>0</v>
      </c>
      <c r="BO24">
        <f>(BB24-BH24)/BH24</f>
        <v>0</v>
      </c>
      <c r="BP24">
        <f>BA24/(BC24+BA24/BH24)</f>
        <v>0</v>
      </c>
      <c r="BQ24" t="s">
        <v>434</v>
      </c>
      <c r="BR24">
        <v>0</v>
      </c>
      <c r="BS24">
        <f>IF(BR24&lt;&gt;0, BR24, BP24)</f>
        <v>0</v>
      </c>
      <c r="BT24">
        <f>1-BS24/BH24</f>
        <v>0</v>
      </c>
      <c r="BU24">
        <f>(BH24-BG24)/(BH24-BS24)</f>
        <v>0</v>
      </c>
      <c r="BV24">
        <f>(BB24-BH24)/(BB24-BS24)</f>
        <v>0</v>
      </c>
      <c r="BW24">
        <f>(BH24-BG24)/(BH24-BA24)</f>
        <v>0</v>
      </c>
      <c r="BX24">
        <f>(BB24-BH24)/(BB24-BA24)</f>
        <v>0</v>
      </c>
      <c r="BY24">
        <f>(BU24*BS24/BG24)</f>
        <v>0</v>
      </c>
      <c r="BZ24">
        <f>(1-BY24)</f>
        <v>0</v>
      </c>
      <c r="DI24">
        <f>$B$11*EH24+$C$11*EI24+$F$11*ET24*(1-EW24)</f>
        <v>0</v>
      </c>
      <c r="DJ24">
        <f>DI24*DK24</f>
        <v>0</v>
      </c>
      <c r="DK24">
        <f>($B$11*$D$9+$C$11*$D$9+$F$11*((FG24+EY24)/MAX(FG24+EY24+FH24, 0.1)*$I$9+FH24/MAX(FG24+EY24+FH24, 0.1)*$J$9))/($B$11+$C$11+$F$11)</f>
        <v>0</v>
      </c>
      <c r="DL24">
        <f>($B$11*$K$9+$C$11*$K$9+$F$11*((FG24+EY24)/MAX(FG24+EY24+FH24, 0.1)*$P$9+FH24/MAX(FG24+EY24+FH24, 0.1)*$Q$9))/($B$11+$C$11+$F$11)</f>
        <v>0</v>
      </c>
      <c r="DM24">
        <v>6</v>
      </c>
      <c r="DN24">
        <v>0.5</v>
      </c>
      <c r="DO24" t="s">
        <v>435</v>
      </c>
      <c r="DP24">
        <v>2</v>
      </c>
      <c r="DQ24" t="b">
        <v>1</v>
      </c>
      <c r="DR24">
        <v>1747213871</v>
      </c>
      <c r="DS24">
        <v>-0.950579</v>
      </c>
      <c r="DT24">
        <v>-1.42152</v>
      </c>
      <c r="DU24">
        <v>21.9617</v>
      </c>
      <c r="DV24">
        <v>22.1078</v>
      </c>
      <c r="DW24">
        <v>-1.24059</v>
      </c>
      <c r="DX24">
        <v>21.7649</v>
      </c>
      <c r="DY24">
        <v>400.044</v>
      </c>
      <c r="DZ24">
        <v>101.197</v>
      </c>
      <c r="EA24">
        <v>0.100021</v>
      </c>
      <c r="EB24">
        <v>24.9806</v>
      </c>
      <c r="EC24">
        <v>24.8602</v>
      </c>
      <c r="ED24">
        <v>999.9</v>
      </c>
      <c r="EE24">
        <v>0</v>
      </c>
      <c r="EF24">
        <v>0</v>
      </c>
      <c r="EG24">
        <v>10050</v>
      </c>
      <c r="EH24">
        <v>0</v>
      </c>
      <c r="EI24">
        <v>0.221054</v>
      </c>
      <c r="EJ24">
        <v>0.470938</v>
      </c>
      <c r="EK24">
        <v>-0.971924</v>
      </c>
      <c r="EL24">
        <v>-1.45365</v>
      </c>
      <c r="EM24">
        <v>-0.146118</v>
      </c>
      <c r="EN24">
        <v>-1.42152</v>
      </c>
      <c r="EO24">
        <v>22.1078</v>
      </c>
      <c r="EP24">
        <v>2.22245</v>
      </c>
      <c r="EQ24">
        <v>2.23724</v>
      </c>
      <c r="ER24">
        <v>19.1251</v>
      </c>
      <c r="ES24">
        <v>19.2315</v>
      </c>
      <c r="ET24">
        <v>0.0500092</v>
      </c>
      <c r="EU24">
        <v>0</v>
      </c>
      <c r="EV24">
        <v>0</v>
      </c>
      <c r="EW24">
        <v>0</v>
      </c>
      <c r="EX24">
        <v>7.44</v>
      </c>
      <c r="EY24">
        <v>0.0500092</v>
      </c>
      <c r="EZ24">
        <v>-2.64</v>
      </c>
      <c r="FA24">
        <v>1.41</v>
      </c>
      <c r="FB24">
        <v>33.812</v>
      </c>
      <c r="FC24">
        <v>37.937</v>
      </c>
      <c r="FD24">
        <v>35.875</v>
      </c>
      <c r="FE24">
        <v>37.375</v>
      </c>
      <c r="FF24">
        <v>36</v>
      </c>
      <c r="FG24">
        <v>0</v>
      </c>
      <c r="FH24">
        <v>0</v>
      </c>
      <c r="FI24">
        <v>0</v>
      </c>
      <c r="FJ24">
        <v>1747213950.6</v>
      </c>
      <c r="FK24">
        <v>0</v>
      </c>
      <c r="FL24">
        <v>5.122000000000001</v>
      </c>
      <c r="FM24">
        <v>-5.698462022568833</v>
      </c>
      <c r="FN24">
        <v>8.07307716832123</v>
      </c>
      <c r="FO24">
        <v>-2.7164</v>
      </c>
      <c r="FP24">
        <v>15</v>
      </c>
      <c r="FQ24">
        <v>1747211737.5</v>
      </c>
      <c r="FR24" t="s">
        <v>436</v>
      </c>
      <c r="FS24">
        <v>1747211737.5</v>
      </c>
      <c r="FT24">
        <v>1747211733.5</v>
      </c>
      <c r="FU24">
        <v>1</v>
      </c>
      <c r="FV24">
        <v>-0.191</v>
      </c>
      <c r="FW24">
        <v>-0.016</v>
      </c>
      <c r="FX24">
        <v>0.506</v>
      </c>
      <c r="FY24">
        <v>-0.041</v>
      </c>
      <c r="FZ24">
        <v>397</v>
      </c>
      <c r="GA24">
        <v>9</v>
      </c>
      <c r="GB24">
        <v>0.29</v>
      </c>
      <c r="GC24">
        <v>0.35</v>
      </c>
      <c r="GD24">
        <v>-0.3043641491536586</v>
      </c>
      <c r="GE24">
        <v>-0.02164152786336488</v>
      </c>
      <c r="GF24">
        <v>0.01235793375969106</v>
      </c>
      <c r="GG24">
        <v>1</v>
      </c>
      <c r="GH24">
        <v>-0.01073027527264668</v>
      </c>
      <c r="GI24">
        <v>0.00066412731508596</v>
      </c>
      <c r="GJ24">
        <v>0.0001232121239905348</v>
      </c>
      <c r="GK24">
        <v>1</v>
      </c>
      <c r="GL24">
        <v>2</v>
      </c>
      <c r="GM24">
        <v>2</v>
      </c>
      <c r="GN24" t="s">
        <v>437</v>
      </c>
      <c r="GO24">
        <v>3.0186</v>
      </c>
      <c r="GP24">
        <v>2.77513</v>
      </c>
      <c r="GQ24">
        <v>-0.000365564</v>
      </c>
      <c r="GR24">
        <v>-0.000415816</v>
      </c>
      <c r="GS24">
        <v>0.114339</v>
      </c>
      <c r="GT24">
        <v>0.114198</v>
      </c>
      <c r="GU24">
        <v>25867.4</v>
      </c>
      <c r="GV24">
        <v>30210.4</v>
      </c>
      <c r="GW24">
        <v>22658.5</v>
      </c>
      <c r="GX24">
        <v>27745.6</v>
      </c>
      <c r="GY24">
        <v>29065.2</v>
      </c>
      <c r="GZ24">
        <v>35059.9</v>
      </c>
      <c r="HA24">
        <v>36303.5</v>
      </c>
      <c r="HB24">
        <v>44013</v>
      </c>
      <c r="HC24">
        <v>1.79775</v>
      </c>
      <c r="HD24">
        <v>2.2519</v>
      </c>
      <c r="HE24">
        <v>0.0701174</v>
      </c>
      <c r="HF24">
        <v>0</v>
      </c>
      <c r="HG24">
        <v>23.7084</v>
      </c>
      <c r="HH24">
        <v>999.9</v>
      </c>
      <c r="HI24">
        <v>64.2</v>
      </c>
      <c r="HJ24">
        <v>26.6</v>
      </c>
      <c r="HK24">
        <v>22.1782</v>
      </c>
      <c r="HL24">
        <v>62.2158</v>
      </c>
      <c r="HM24">
        <v>10.6851</v>
      </c>
      <c r="HN24">
        <v>1</v>
      </c>
      <c r="HO24">
        <v>-0.18407</v>
      </c>
      <c r="HP24">
        <v>-0.157775</v>
      </c>
      <c r="HQ24">
        <v>20.2971</v>
      </c>
      <c r="HR24">
        <v>5.19782</v>
      </c>
      <c r="HS24">
        <v>11.9523</v>
      </c>
      <c r="HT24">
        <v>4.9474</v>
      </c>
      <c r="HU24">
        <v>3.3</v>
      </c>
      <c r="HV24">
        <v>9999</v>
      </c>
      <c r="HW24">
        <v>9999</v>
      </c>
      <c r="HX24">
        <v>9999</v>
      </c>
      <c r="HY24">
        <v>380.4</v>
      </c>
      <c r="HZ24">
        <v>1.86019</v>
      </c>
      <c r="IA24">
        <v>1.8608</v>
      </c>
      <c r="IB24">
        <v>1.86157</v>
      </c>
      <c r="IC24">
        <v>1.85715</v>
      </c>
      <c r="ID24">
        <v>1.85684</v>
      </c>
      <c r="IE24">
        <v>1.85791</v>
      </c>
      <c r="IF24">
        <v>1.85868</v>
      </c>
      <c r="IG24">
        <v>1.85822</v>
      </c>
      <c r="IH24">
        <v>0</v>
      </c>
      <c r="II24">
        <v>0</v>
      </c>
      <c r="IJ24">
        <v>0</v>
      </c>
      <c r="IK24">
        <v>0</v>
      </c>
      <c r="IL24" t="s">
        <v>438</v>
      </c>
      <c r="IM24" t="s">
        <v>439</v>
      </c>
      <c r="IN24" t="s">
        <v>440</v>
      </c>
      <c r="IO24" t="s">
        <v>440</v>
      </c>
      <c r="IP24" t="s">
        <v>440</v>
      </c>
      <c r="IQ24" t="s">
        <v>440</v>
      </c>
      <c r="IR24">
        <v>0</v>
      </c>
      <c r="IS24">
        <v>100</v>
      </c>
      <c r="IT24">
        <v>100</v>
      </c>
      <c r="IU24">
        <v>0.29</v>
      </c>
      <c r="IV24">
        <v>0.1968</v>
      </c>
      <c r="IW24">
        <v>0.2912723242626548</v>
      </c>
      <c r="IX24">
        <v>0.001016113312649949</v>
      </c>
      <c r="IY24">
        <v>-1.458346242818731E-06</v>
      </c>
      <c r="IZ24">
        <v>6.575581110680532E-10</v>
      </c>
      <c r="JA24">
        <v>0.1967140891477921</v>
      </c>
      <c r="JB24">
        <v>0</v>
      </c>
      <c r="JC24">
        <v>0</v>
      </c>
      <c r="JD24">
        <v>0</v>
      </c>
      <c r="JE24">
        <v>2</v>
      </c>
      <c r="JF24">
        <v>1799</v>
      </c>
      <c r="JG24">
        <v>1</v>
      </c>
      <c r="JH24">
        <v>18</v>
      </c>
      <c r="JI24">
        <v>35.6</v>
      </c>
      <c r="JJ24">
        <v>35.6</v>
      </c>
      <c r="JK24">
        <v>0.0292969</v>
      </c>
      <c r="JL24">
        <v>4.99634</v>
      </c>
      <c r="JM24">
        <v>1.54663</v>
      </c>
      <c r="JN24">
        <v>2.25586</v>
      </c>
      <c r="JO24">
        <v>1.49658</v>
      </c>
      <c r="JP24">
        <v>2.4292</v>
      </c>
      <c r="JQ24">
        <v>33.0652</v>
      </c>
      <c r="JR24">
        <v>24.2013</v>
      </c>
      <c r="JS24">
        <v>18</v>
      </c>
      <c r="JT24">
        <v>372.576</v>
      </c>
      <c r="JU24">
        <v>709.674</v>
      </c>
      <c r="JV24">
        <v>24.1099</v>
      </c>
      <c r="JW24">
        <v>25.0924</v>
      </c>
      <c r="JX24">
        <v>30</v>
      </c>
      <c r="JY24">
        <v>25.1041</v>
      </c>
      <c r="JZ24">
        <v>25.1132</v>
      </c>
      <c r="KA24">
        <v>0</v>
      </c>
      <c r="KB24">
        <v>7.27132</v>
      </c>
      <c r="KC24">
        <v>100</v>
      </c>
      <c r="KD24">
        <v>24.1144</v>
      </c>
      <c r="KE24">
        <v>0</v>
      </c>
      <c r="KF24">
        <v>22.1591</v>
      </c>
      <c r="KG24">
        <v>100.21</v>
      </c>
      <c r="KH24">
        <v>100.779</v>
      </c>
    </row>
    <row r="25" spans="1:294">
      <c r="A25">
        <v>9</v>
      </c>
      <c r="B25">
        <v>1747213991.5</v>
      </c>
      <c r="C25">
        <v>964.4000000953674</v>
      </c>
      <c r="D25" t="s">
        <v>455</v>
      </c>
      <c r="E25" t="s">
        <v>456</v>
      </c>
      <c r="F25" t="s">
        <v>431</v>
      </c>
      <c r="G25" t="s">
        <v>432</v>
      </c>
      <c r="I25" t="s">
        <v>433</v>
      </c>
      <c r="J25">
        <v>1747213991.5</v>
      </c>
      <c r="K25">
        <f>(L25)/1000</f>
        <v>0</v>
      </c>
      <c r="L25">
        <f>IF(DQ25, AO25, AI25)</f>
        <v>0</v>
      </c>
      <c r="M25">
        <f>IF(DQ25, AJ25, AH25)</f>
        <v>0</v>
      </c>
      <c r="N25">
        <f>DS25 - IF(AV25&gt;1, M25*DM25*100.0/(AX25), 0)</f>
        <v>0</v>
      </c>
      <c r="O25">
        <f>((U25-K25/2)*N25-M25)/(U25+K25/2)</f>
        <v>0</v>
      </c>
      <c r="P25">
        <f>O25*(DZ25+EA25)/1000.0</f>
        <v>0</v>
      </c>
      <c r="Q25">
        <f>(DS25 - IF(AV25&gt;1, M25*DM25*100.0/(AX25), 0))*(DZ25+EA25)/1000.0</f>
        <v>0</v>
      </c>
      <c r="R25">
        <f>2.0/((1/T25-1/S25)+SIGN(T25)*SQRT((1/T25-1/S25)*(1/T25-1/S25) + 4*DN25/((DN25+1)*(DN25+1))*(2*1/T25*1/S25-1/S25*1/S25)))</f>
        <v>0</v>
      </c>
      <c r="S25">
        <f>IF(LEFT(DO25,1)&lt;&gt;"0",IF(LEFT(DO25,1)="1",3.0,DP25),$D$5+$E$5*(EG25*DZ25/($K$5*1000))+$F$5*(EG25*DZ25/($K$5*1000))*MAX(MIN(DM25,$J$5),$I$5)*MAX(MIN(DM25,$J$5),$I$5)+$G$5*MAX(MIN(DM25,$J$5),$I$5)*(EG25*DZ25/($K$5*1000))+$H$5*(EG25*DZ25/($K$5*1000))*(EG25*DZ25/($K$5*1000)))</f>
        <v>0</v>
      </c>
      <c r="T25">
        <f>K25*(1000-(1000*0.61365*exp(17.502*X25/(240.97+X25))/(DZ25+EA25)+DU25)/2)/(1000*0.61365*exp(17.502*X25/(240.97+X25))/(DZ25+EA25)-DU25)</f>
        <v>0</v>
      </c>
      <c r="U25">
        <f>1/((DN25+1)/(R25/1.6)+1/(S25/1.37)) + DN25/((DN25+1)/(R25/1.6) + DN25/(S25/1.37))</f>
        <v>0</v>
      </c>
      <c r="V25">
        <f>(DI25*DL25)</f>
        <v>0</v>
      </c>
      <c r="W25">
        <f>(EB25+(V25+2*0.95*5.67E-8*(((EB25+$B$7)+273)^4-(EB25+273)^4)-44100*K25)/(1.84*29.3*S25+8*0.95*5.67E-8*(EB25+273)^3))</f>
        <v>0</v>
      </c>
      <c r="X25">
        <f>($C$7*EC25+$D$7*ED25+$E$7*W25)</f>
        <v>0</v>
      </c>
      <c r="Y25">
        <f>0.61365*exp(17.502*X25/(240.97+X25))</f>
        <v>0</v>
      </c>
      <c r="Z25">
        <f>(AA25/AB25*100)</f>
        <v>0</v>
      </c>
      <c r="AA25">
        <f>DU25*(DZ25+EA25)/1000</f>
        <v>0</v>
      </c>
      <c r="AB25">
        <f>0.61365*exp(17.502*EB25/(240.97+EB25))</f>
        <v>0</v>
      </c>
      <c r="AC25">
        <f>(Y25-DU25*(DZ25+EA25)/1000)</f>
        <v>0</v>
      </c>
      <c r="AD25">
        <f>(-K25*44100)</f>
        <v>0</v>
      </c>
      <c r="AE25">
        <f>2*29.3*S25*0.92*(EB25-X25)</f>
        <v>0</v>
      </c>
      <c r="AF25">
        <f>2*0.95*5.67E-8*(((EB25+$B$7)+273)^4-(X25+273)^4)</f>
        <v>0</v>
      </c>
      <c r="AG25">
        <f>V25+AF25+AD25+AE25</f>
        <v>0</v>
      </c>
      <c r="AH25">
        <f>DY25*AV25*(DT25-DS25*(1000-AV25*DV25)/(1000-AV25*DU25))/(100*DM25)</f>
        <v>0</v>
      </c>
      <c r="AI25">
        <f>1000*DY25*AV25*(DU25-DV25)/(100*DM25*(1000-AV25*DU25))</f>
        <v>0</v>
      </c>
      <c r="AJ25">
        <f>(AK25 - AL25 - DZ25*1E3/(8.314*(EB25+273.15)) * AN25/DY25 * AM25) * DY25/(100*DM25) * (1000 - DV25)/1000</f>
        <v>0</v>
      </c>
      <c r="AK25">
        <v>51.71066474908361</v>
      </c>
      <c r="AL25">
        <v>52.2892612121212</v>
      </c>
      <c r="AM25">
        <v>-0.02839110953894099</v>
      </c>
      <c r="AN25">
        <v>65.91700592732391</v>
      </c>
      <c r="AO25">
        <f>(AQ25 - AP25 + DZ25*1E3/(8.314*(EB25+273.15)) * AS25/DY25 * AR25) * DY25/(100*DM25) * 1000/(1000 - AQ25)</f>
        <v>0</v>
      </c>
      <c r="AP25">
        <v>22.1449321322909</v>
      </c>
      <c r="AQ25">
        <v>21.99510909090909</v>
      </c>
      <c r="AR25">
        <v>-6.415008208811049E-07</v>
      </c>
      <c r="AS25">
        <v>77.18636423135617</v>
      </c>
      <c r="AT25">
        <v>5</v>
      </c>
      <c r="AU25">
        <v>1</v>
      </c>
      <c r="AV25">
        <f>IF(AT25*$H$13&gt;=AX25,1.0,(AX25/(AX25-AT25*$H$13)))</f>
        <v>0</v>
      </c>
      <c r="AW25">
        <f>(AV25-1)*100</f>
        <v>0</v>
      </c>
      <c r="AX25">
        <f>MAX(0,($B$13+$C$13*EG25)/(1+$D$13*EG25)*DZ25/(EB25+273)*$E$13)</f>
        <v>0</v>
      </c>
      <c r="AY25" t="s">
        <v>434</v>
      </c>
      <c r="AZ25" t="s">
        <v>434</v>
      </c>
      <c r="BA25">
        <v>0</v>
      </c>
      <c r="BB25">
        <v>0</v>
      </c>
      <c r="BC25">
        <f>1-BA25/BB25</f>
        <v>0</v>
      </c>
      <c r="BD25">
        <v>0</v>
      </c>
      <c r="BE25" t="s">
        <v>434</v>
      </c>
      <c r="BF25" t="s">
        <v>434</v>
      </c>
      <c r="BG25">
        <v>0</v>
      </c>
      <c r="BH25">
        <v>0</v>
      </c>
      <c r="BI25">
        <f>1-BG25/BH25</f>
        <v>0</v>
      </c>
      <c r="BJ25">
        <v>0.5</v>
      </c>
      <c r="BK25">
        <f>DJ25</f>
        <v>0</v>
      </c>
      <c r="BL25">
        <f>M25</f>
        <v>0</v>
      </c>
      <c r="BM25">
        <f>BI25*BJ25*BK25</f>
        <v>0</v>
      </c>
      <c r="BN25">
        <f>(BL25-BD25)/BK25</f>
        <v>0</v>
      </c>
      <c r="BO25">
        <f>(BB25-BH25)/BH25</f>
        <v>0</v>
      </c>
      <c r="BP25">
        <f>BA25/(BC25+BA25/BH25)</f>
        <v>0</v>
      </c>
      <c r="BQ25" t="s">
        <v>434</v>
      </c>
      <c r="BR25">
        <v>0</v>
      </c>
      <c r="BS25">
        <f>IF(BR25&lt;&gt;0, BR25, BP25)</f>
        <v>0</v>
      </c>
      <c r="BT25">
        <f>1-BS25/BH25</f>
        <v>0</v>
      </c>
      <c r="BU25">
        <f>(BH25-BG25)/(BH25-BS25)</f>
        <v>0</v>
      </c>
      <c r="BV25">
        <f>(BB25-BH25)/(BB25-BS25)</f>
        <v>0</v>
      </c>
      <c r="BW25">
        <f>(BH25-BG25)/(BH25-BA25)</f>
        <v>0</v>
      </c>
      <c r="BX25">
        <f>(BB25-BH25)/(BB25-BA25)</f>
        <v>0</v>
      </c>
      <c r="BY25">
        <f>(BU25*BS25/BG25)</f>
        <v>0</v>
      </c>
      <c r="BZ25">
        <f>(1-BY25)</f>
        <v>0</v>
      </c>
      <c r="DI25">
        <f>$B$11*EH25+$C$11*EI25+$F$11*ET25*(1-EW25)</f>
        <v>0</v>
      </c>
      <c r="DJ25">
        <f>DI25*DK25</f>
        <v>0</v>
      </c>
      <c r="DK25">
        <f>($B$11*$D$9+$C$11*$D$9+$F$11*((FG25+EY25)/MAX(FG25+EY25+FH25, 0.1)*$I$9+FH25/MAX(FG25+EY25+FH25, 0.1)*$J$9))/($B$11+$C$11+$F$11)</f>
        <v>0</v>
      </c>
      <c r="DL25">
        <f>($B$11*$K$9+$C$11*$K$9+$F$11*((FG25+EY25)/MAX(FG25+EY25+FH25, 0.1)*$P$9+FH25/MAX(FG25+EY25+FH25, 0.1)*$Q$9))/($B$11+$C$11+$F$11)</f>
        <v>0</v>
      </c>
      <c r="DM25">
        <v>6</v>
      </c>
      <c r="DN25">
        <v>0.5</v>
      </c>
      <c r="DO25" t="s">
        <v>435</v>
      </c>
      <c r="DP25">
        <v>2</v>
      </c>
      <c r="DQ25" t="b">
        <v>1</v>
      </c>
      <c r="DR25">
        <v>1747213991.5</v>
      </c>
      <c r="DS25">
        <v>51.1327</v>
      </c>
      <c r="DT25">
        <v>50.4957</v>
      </c>
      <c r="DU25">
        <v>21.9952</v>
      </c>
      <c r="DV25">
        <v>22.1457</v>
      </c>
      <c r="DW25">
        <v>50.7935</v>
      </c>
      <c r="DX25">
        <v>21.7985</v>
      </c>
      <c r="DY25">
        <v>399.977</v>
      </c>
      <c r="DZ25">
        <v>101.197</v>
      </c>
      <c r="EA25">
        <v>0.0999424</v>
      </c>
      <c r="EB25">
        <v>25.0009</v>
      </c>
      <c r="EC25">
        <v>24.8878</v>
      </c>
      <c r="ED25">
        <v>999.9</v>
      </c>
      <c r="EE25">
        <v>0</v>
      </c>
      <c r="EF25">
        <v>0</v>
      </c>
      <c r="EG25">
        <v>10043.1</v>
      </c>
      <c r="EH25">
        <v>0</v>
      </c>
      <c r="EI25">
        <v>0.221054</v>
      </c>
      <c r="EJ25">
        <v>0.637039</v>
      </c>
      <c r="EK25">
        <v>52.2827</v>
      </c>
      <c r="EL25">
        <v>51.6392</v>
      </c>
      <c r="EM25">
        <v>-0.15052</v>
      </c>
      <c r="EN25">
        <v>50.4957</v>
      </c>
      <c r="EO25">
        <v>22.1457</v>
      </c>
      <c r="EP25">
        <v>2.22584</v>
      </c>
      <c r="EQ25">
        <v>2.24107</v>
      </c>
      <c r="ER25">
        <v>19.1495</v>
      </c>
      <c r="ES25">
        <v>19.259</v>
      </c>
      <c r="ET25">
        <v>0.0500092</v>
      </c>
      <c r="EU25">
        <v>0</v>
      </c>
      <c r="EV25">
        <v>0</v>
      </c>
      <c r="EW25">
        <v>0</v>
      </c>
      <c r="EX25">
        <v>2.19</v>
      </c>
      <c r="EY25">
        <v>0.0500092</v>
      </c>
      <c r="EZ25">
        <v>-7.45</v>
      </c>
      <c r="FA25">
        <v>0.41</v>
      </c>
      <c r="FB25">
        <v>34.375</v>
      </c>
      <c r="FC25">
        <v>40</v>
      </c>
      <c r="FD25">
        <v>37</v>
      </c>
      <c r="FE25">
        <v>40.125</v>
      </c>
      <c r="FF25">
        <v>37.125</v>
      </c>
      <c r="FG25">
        <v>0</v>
      </c>
      <c r="FH25">
        <v>0</v>
      </c>
      <c r="FI25">
        <v>0</v>
      </c>
      <c r="FJ25">
        <v>1747214071.2</v>
      </c>
      <c r="FK25">
        <v>0</v>
      </c>
      <c r="FL25">
        <v>4.215</v>
      </c>
      <c r="FM25">
        <v>-0.8817095446542116</v>
      </c>
      <c r="FN25">
        <v>1.398290785302921</v>
      </c>
      <c r="FO25">
        <v>-3.975384615384615</v>
      </c>
      <c r="FP25">
        <v>15</v>
      </c>
      <c r="FQ25">
        <v>1747211737.5</v>
      </c>
      <c r="FR25" t="s">
        <v>436</v>
      </c>
      <c r="FS25">
        <v>1747211737.5</v>
      </c>
      <c r="FT25">
        <v>1747211733.5</v>
      </c>
      <c r="FU25">
        <v>1</v>
      </c>
      <c r="FV25">
        <v>-0.191</v>
      </c>
      <c r="FW25">
        <v>-0.016</v>
      </c>
      <c r="FX25">
        <v>0.506</v>
      </c>
      <c r="FY25">
        <v>-0.041</v>
      </c>
      <c r="FZ25">
        <v>397</v>
      </c>
      <c r="GA25">
        <v>9</v>
      </c>
      <c r="GB25">
        <v>0.29</v>
      </c>
      <c r="GC25">
        <v>0.35</v>
      </c>
      <c r="GD25">
        <v>-0.2561394630972044</v>
      </c>
      <c r="GE25">
        <v>-0.03258783117299555</v>
      </c>
      <c r="GF25">
        <v>0.02534089228058842</v>
      </c>
      <c r="GG25">
        <v>1</v>
      </c>
      <c r="GH25">
        <v>-0.01107158786875149</v>
      </c>
      <c r="GI25">
        <v>0.0009911930106570991</v>
      </c>
      <c r="GJ25">
        <v>0.0001627498777596314</v>
      </c>
      <c r="GK25">
        <v>1</v>
      </c>
      <c r="GL25">
        <v>2</v>
      </c>
      <c r="GM25">
        <v>2</v>
      </c>
      <c r="GN25" t="s">
        <v>437</v>
      </c>
      <c r="GO25">
        <v>3.01853</v>
      </c>
      <c r="GP25">
        <v>2.77499</v>
      </c>
      <c r="GQ25">
        <v>0.0148867</v>
      </c>
      <c r="GR25">
        <v>0.0146878</v>
      </c>
      <c r="GS25">
        <v>0.114471</v>
      </c>
      <c r="GT25">
        <v>0.114342</v>
      </c>
      <c r="GU25">
        <v>25473.8</v>
      </c>
      <c r="GV25">
        <v>29754.4</v>
      </c>
      <c r="GW25">
        <v>22659.3</v>
      </c>
      <c r="GX25">
        <v>27746</v>
      </c>
      <c r="GY25">
        <v>29063</v>
      </c>
      <c r="GZ25">
        <v>35055.7</v>
      </c>
      <c r="HA25">
        <v>36306</v>
      </c>
      <c r="HB25">
        <v>44014.6</v>
      </c>
      <c r="HC25">
        <v>1.79792</v>
      </c>
      <c r="HD25">
        <v>2.2524</v>
      </c>
      <c r="HE25">
        <v>0.0717416</v>
      </c>
      <c r="HF25">
        <v>0</v>
      </c>
      <c r="HG25">
        <v>23.7094</v>
      </c>
      <c r="HH25">
        <v>999.9</v>
      </c>
      <c r="HI25">
        <v>63.9</v>
      </c>
      <c r="HJ25">
        <v>26.7</v>
      </c>
      <c r="HK25">
        <v>22.2055</v>
      </c>
      <c r="HL25">
        <v>61.9758</v>
      </c>
      <c r="HM25">
        <v>10.7652</v>
      </c>
      <c r="HN25">
        <v>1</v>
      </c>
      <c r="HO25">
        <v>-0.186357</v>
      </c>
      <c r="HP25">
        <v>-0.114006</v>
      </c>
      <c r="HQ25">
        <v>20.2983</v>
      </c>
      <c r="HR25">
        <v>5.19872</v>
      </c>
      <c r="HS25">
        <v>11.9554</v>
      </c>
      <c r="HT25">
        <v>4.94765</v>
      </c>
      <c r="HU25">
        <v>3.3</v>
      </c>
      <c r="HV25">
        <v>9999</v>
      </c>
      <c r="HW25">
        <v>9999</v>
      </c>
      <c r="HX25">
        <v>9999</v>
      </c>
      <c r="HY25">
        <v>380.4</v>
      </c>
      <c r="HZ25">
        <v>1.86015</v>
      </c>
      <c r="IA25">
        <v>1.8608</v>
      </c>
      <c r="IB25">
        <v>1.86157</v>
      </c>
      <c r="IC25">
        <v>1.85715</v>
      </c>
      <c r="ID25">
        <v>1.85684</v>
      </c>
      <c r="IE25">
        <v>1.85791</v>
      </c>
      <c r="IF25">
        <v>1.85867</v>
      </c>
      <c r="IG25">
        <v>1.85822</v>
      </c>
      <c r="IH25">
        <v>0</v>
      </c>
      <c r="II25">
        <v>0</v>
      </c>
      <c r="IJ25">
        <v>0</v>
      </c>
      <c r="IK25">
        <v>0</v>
      </c>
      <c r="IL25" t="s">
        <v>438</v>
      </c>
      <c r="IM25" t="s">
        <v>439</v>
      </c>
      <c r="IN25" t="s">
        <v>440</v>
      </c>
      <c r="IO25" t="s">
        <v>440</v>
      </c>
      <c r="IP25" t="s">
        <v>440</v>
      </c>
      <c r="IQ25" t="s">
        <v>440</v>
      </c>
      <c r="IR25">
        <v>0</v>
      </c>
      <c r="IS25">
        <v>100</v>
      </c>
      <c r="IT25">
        <v>100</v>
      </c>
      <c r="IU25">
        <v>0.339</v>
      </c>
      <c r="IV25">
        <v>0.1967</v>
      </c>
      <c r="IW25">
        <v>0.2912723242626548</v>
      </c>
      <c r="IX25">
        <v>0.001016113312649949</v>
      </c>
      <c r="IY25">
        <v>-1.458346242818731E-06</v>
      </c>
      <c r="IZ25">
        <v>6.575581110680532E-10</v>
      </c>
      <c r="JA25">
        <v>0.1967140891477921</v>
      </c>
      <c r="JB25">
        <v>0</v>
      </c>
      <c r="JC25">
        <v>0</v>
      </c>
      <c r="JD25">
        <v>0</v>
      </c>
      <c r="JE25">
        <v>2</v>
      </c>
      <c r="JF25">
        <v>1799</v>
      </c>
      <c r="JG25">
        <v>1</v>
      </c>
      <c r="JH25">
        <v>18</v>
      </c>
      <c r="JI25">
        <v>37.6</v>
      </c>
      <c r="JJ25">
        <v>37.6</v>
      </c>
      <c r="JK25">
        <v>0.281982</v>
      </c>
      <c r="JL25">
        <v>2.58423</v>
      </c>
      <c r="JM25">
        <v>1.54663</v>
      </c>
      <c r="JN25">
        <v>2.25586</v>
      </c>
      <c r="JO25">
        <v>1.49658</v>
      </c>
      <c r="JP25">
        <v>2.42065</v>
      </c>
      <c r="JQ25">
        <v>33.1769</v>
      </c>
      <c r="JR25">
        <v>24.2101</v>
      </c>
      <c r="JS25">
        <v>18</v>
      </c>
      <c r="JT25">
        <v>372.475</v>
      </c>
      <c r="JU25">
        <v>709.692</v>
      </c>
      <c r="JV25">
        <v>24.1458</v>
      </c>
      <c r="JW25">
        <v>25.0629</v>
      </c>
      <c r="JX25">
        <v>30.0001</v>
      </c>
      <c r="JY25">
        <v>25.0746</v>
      </c>
      <c r="JZ25">
        <v>25.082</v>
      </c>
      <c r="KA25">
        <v>5.66405</v>
      </c>
      <c r="KB25">
        <v>6.99508</v>
      </c>
      <c r="KC25">
        <v>100</v>
      </c>
      <c r="KD25">
        <v>24.1448</v>
      </c>
      <c r="KE25">
        <v>50</v>
      </c>
      <c r="KF25">
        <v>22.095</v>
      </c>
      <c r="KG25">
        <v>100.216</v>
      </c>
      <c r="KH25">
        <v>100.781</v>
      </c>
    </row>
    <row r="26" spans="1:294">
      <c r="A26">
        <v>10</v>
      </c>
      <c r="B26">
        <v>1747214112</v>
      </c>
      <c r="C26">
        <v>1084.900000095367</v>
      </c>
      <c r="D26" t="s">
        <v>457</v>
      </c>
      <c r="E26" t="s">
        <v>458</v>
      </c>
      <c r="F26" t="s">
        <v>431</v>
      </c>
      <c r="G26" t="s">
        <v>432</v>
      </c>
      <c r="I26" t="s">
        <v>433</v>
      </c>
      <c r="J26">
        <v>1747214112</v>
      </c>
      <c r="K26">
        <f>(L26)/1000</f>
        <v>0</v>
      </c>
      <c r="L26">
        <f>IF(DQ26, AO26, AI26)</f>
        <v>0</v>
      </c>
      <c r="M26">
        <f>IF(DQ26, AJ26, AH26)</f>
        <v>0</v>
      </c>
      <c r="N26">
        <f>DS26 - IF(AV26&gt;1, M26*DM26*100.0/(AX26), 0)</f>
        <v>0</v>
      </c>
      <c r="O26">
        <f>((U26-K26/2)*N26-M26)/(U26+K26/2)</f>
        <v>0</v>
      </c>
      <c r="P26">
        <f>O26*(DZ26+EA26)/1000.0</f>
        <v>0</v>
      </c>
      <c r="Q26">
        <f>(DS26 - IF(AV26&gt;1, M26*DM26*100.0/(AX26), 0))*(DZ26+EA26)/1000.0</f>
        <v>0</v>
      </c>
      <c r="R26">
        <f>2.0/((1/T26-1/S26)+SIGN(T26)*SQRT((1/T26-1/S26)*(1/T26-1/S26) + 4*DN26/((DN26+1)*(DN26+1))*(2*1/T26*1/S26-1/S26*1/S26)))</f>
        <v>0</v>
      </c>
      <c r="S26">
        <f>IF(LEFT(DO26,1)&lt;&gt;"0",IF(LEFT(DO26,1)="1",3.0,DP26),$D$5+$E$5*(EG26*DZ26/($K$5*1000))+$F$5*(EG26*DZ26/($K$5*1000))*MAX(MIN(DM26,$J$5),$I$5)*MAX(MIN(DM26,$J$5),$I$5)+$G$5*MAX(MIN(DM26,$J$5),$I$5)*(EG26*DZ26/($K$5*1000))+$H$5*(EG26*DZ26/($K$5*1000))*(EG26*DZ26/($K$5*1000)))</f>
        <v>0</v>
      </c>
      <c r="T26">
        <f>K26*(1000-(1000*0.61365*exp(17.502*X26/(240.97+X26))/(DZ26+EA26)+DU26)/2)/(1000*0.61365*exp(17.502*X26/(240.97+X26))/(DZ26+EA26)-DU26)</f>
        <v>0</v>
      </c>
      <c r="U26">
        <f>1/((DN26+1)/(R26/1.6)+1/(S26/1.37)) + DN26/((DN26+1)/(R26/1.6) + DN26/(S26/1.37))</f>
        <v>0</v>
      </c>
      <c r="V26">
        <f>(DI26*DL26)</f>
        <v>0</v>
      </c>
      <c r="W26">
        <f>(EB26+(V26+2*0.95*5.67E-8*(((EB26+$B$7)+273)^4-(EB26+273)^4)-44100*K26)/(1.84*29.3*S26+8*0.95*5.67E-8*(EB26+273)^3))</f>
        <v>0</v>
      </c>
      <c r="X26">
        <f>($C$7*EC26+$D$7*ED26+$E$7*W26)</f>
        <v>0</v>
      </c>
      <c r="Y26">
        <f>0.61365*exp(17.502*X26/(240.97+X26))</f>
        <v>0</v>
      </c>
      <c r="Z26">
        <f>(AA26/AB26*100)</f>
        <v>0</v>
      </c>
      <c r="AA26">
        <f>DU26*(DZ26+EA26)/1000</f>
        <v>0</v>
      </c>
      <c r="AB26">
        <f>0.61365*exp(17.502*EB26/(240.97+EB26))</f>
        <v>0</v>
      </c>
      <c r="AC26">
        <f>(Y26-DU26*(DZ26+EA26)/1000)</f>
        <v>0</v>
      </c>
      <c r="AD26">
        <f>(-K26*44100)</f>
        <v>0</v>
      </c>
      <c r="AE26">
        <f>2*29.3*S26*0.92*(EB26-X26)</f>
        <v>0</v>
      </c>
      <c r="AF26">
        <f>2*0.95*5.67E-8*(((EB26+$B$7)+273)^4-(X26+273)^4)</f>
        <v>0</v>
      </c>
      <c r="AG26">
        <f>V26+AF26+AD26+AE26</f>
        <v>0</v>
      </c>
      <c r="AH26">
        <f>DY26*AV26*(DT26-DS26*(1000-AV26*DV26)/(1000-AV26*DU26))/(100*DM26)</f>
        <v>0</v>
      </c>
      <c r="AI26">
        <f>1000*DY26*AV26*(DU26-DV26)/(100*DM26*(1000-AV26*DU26))</f>
        <v>0</v>
      </c>
      <c r="AJ26">
        <f>(AK26 - AL26 - DZ26*1E3/(8.314*(EB26+273.15)) * AN26/DY26 * AM26) * DY26/(100*DM26) * (1000 - DV26)/1000</f>
        <v>0</v>
      </c>
      <c r="AK26">
        <v>102.4153516953258</v>
      </c>
      <c r="AL26">
        <v>102.6066545454545</v>
      </c>
      <c r="AM26">
        <v>-0.0003033156677227442</v>
      </c>
      <c r="AN26">
        <v>65.91700592732391</v>
      </c>
      <c r="AO26">
        <f>(AQ26 - AP26 + DZ26*1E3/(8.314*(EB26+273.15)) * AS26/DY26 * AR26) * DY26/(100*DM26) * 1000/(1000 - AQ26)</f>
        <v>0</v>
      </c>
      <c r="AP26">
        <v>22.13198865193984</v>
      </c>
      <c r="AQ26">
        <v>21.98637575757577</v>
      </c>
      <c r="AR26">
        <v>-5.881783937018202E-07</v>
      </c>
      <c r="AS26">
        <v>77.18636423135617</v>
      </c>
      <c r="AT26">
        <v>5</v>
      </c>
      <c r="AU26">
        <v>1</v>
      </c>
      <c r="AV26">
        <f>IF(AT26*$H$13&gt;=AX26,1.0,(AX26/(AX26-AT26*$H$13)))</f>
        <v>0</v>
      </c>
      <c r="AW26">
        <f>(AV26-1)*100</f>
        <v>0</v>
      </c>
      <c r="AX26">
        <f>MAX(0,($B$13+$C$13*EG26)/(1+$D$13*EG26)*DZ26/(EB26+273)*$E$13)</f>
        <v>0</v>
      </c>
      <c r="AY26" t="s">
        <v>434</v>
      </c>
      <c r="AZ26" t="s">
        <v>434</v>
      </c>
      <c r="BA26">
        <v>0</v>
      </c>
      <c r="BB26">
        <v>0</v>
      </c>
      <c r="BC26">
        <f>1-BA26/BB26</f>
        <v>0</v>
      </c>
      <c r="BD26">
        <v>0</v>
      </c>
      <c r="BE26" t="s">
        <v>434</v>
      </c>
      <c r="BF26" t="s">
        <v>434</v>
      </c>
      <c r="BG26">
        <v>0</v>
      </c>
      <c r="BH26">
        <v>0</v>
      </c>
      <c r="BI26">
        <f>1-BG26/BH26</f>
        <v>0</v>
      </c>
      <c r="BJ26">
        <v>0.5</v>
      </c>
      <c r="BK26">
        <f>DJ26</f>
        <v>0</v>
      </c>
      <c r="BL26">
        <f>M26</f>
        <v>0</v>
      </c>
      <c r="BM26">
        <f>BI26*BJ26*BK26</f>
        <v>0</v>
      </c>
      <c r="BN26">
        <f>(BL26-BD26)/BK26</f>
        <v>0</v>
      </c>
      <c r="BO26">
        <f>(BB26-BH26)/BH26</f>
        <v>0</v>
      </c>
      <c r="BP26">
        <f>BA26/(BC26+BA26/BH26)</f>
        <v>0</v>
      </c>
      <c r="BQ26" t="s">
        <v>434</v>
      </c>
      <c r="BR26">
        <v>0</v>
      </c>
      <c r="BS26">
        <f>IF(BR26&lt;&gt;0, BR26, BP26)</f>
        <v>0</v>
      </c>
      <c r="BT26">
        <f>1-BS26/BH26</f>
        <v>0</v>
      </c>
      <c r="BU26">
        <f>(BH26-BG26)/(BH26-BS26)</f>
        <v>0</v>
      </c>
      <c r="BV26">
        <f>(BB26-BH26)/(BB26-BS26)</f>
        <v>0</v>
      </c>
      <c r="BW26">
        <f>(BH26-BG26)/(BH26-BA26)</f>
        <v>0</v>
      </c>
      <c r="BX26">
        <f>(BB26-BH26)/(BB26-BA26)</f>
        <v>0</v>
      </c>
      <c r="BY26">
        <f>(BU26*BS26/BG26)</f>
        <v>0</v>
      </c>
      <c r="BZ26">
        <f>(1-BY26)</f>
        <v>0</v>
      </c>
      <c r="DI26">
        <f>$B$11*EH26+$C$11*EI26+$F$11*ET26*(1-EW26)</f>
        <v>0</v>
      </c>
      <c r="DJ26">
        <f>DI26*DK26</f>
        <v>0</v>
      </c>
      <c r="DK26">
        <f>($B$11*$D$9+$C$11*$D$9+$F$11*((FG26+EY26)/MAX(FG26+EY26+FH26, 0.1)*$I$9+FH26/MAX(FG26+EY26+FH26, 0.1)*$J$9))/($B$11+$C$11+$F$11)</f>
        <v>0</v>
      </c>
      <c r="DL26">
        <f>($B$11*$K$9+$C$11*$K$9+$F$11*((FG26+EY26)/MAX(FG26+EY26+FH26, 0.1)*$P$9+FH26/MAX(FG26+EY26+FH26, 0.1)*$Q$9))/($B$11+$C$11+$F$11)</f>
        <v>0</v>
      </c>
      <c r="DM26">
        <v>6</v>
      </c>
      <c r="DN26">
        <v>0.5</v>
      </c>
      <c r="DO26" t="s">
        <v>435</v>
      </c>
      <c r="DP26">
        <v>2</v>
      </c>
      <c r="DQ26" t="b">
        <v>1</v>
      </c>
      <c r="DR26">
        <v>1747214112</v>
      </c>
      <c r="DS26">
        <v>100.347</v>
      </c>
      <c r="DT26">
        <v>100.137</v>
      </c>
      <c r="DU26">
        <v>21.9861</v>
      </c>
      <c r="DV26">
        <v>22.131</v>
      </c>
      <c r="DW26">
        <v>99.96850000000001</v>
      </c>
      <c r="DX26">
        <v>21.7894</v>
      </c>
      <c r="DY26">
        <v>399.986</v>
      </c>
      <c r="DZ26">
        <v>101.197</v>
      </c>
      <c r="EA26">
        <v>0.100008</v>
      </c>
      <c r="EB26">
        <v>25.0037</v>
      </c>
      <c r="EC26">
        <v>24.8814</v>
      </c>
      <c r="ED26">
        <v>999.9</v>
      </c>
      <c r="EE26">
        <v>0</v>
      </c>
      <c r="EF26">
        <v>0</v>
      </c>
      <c r="EG26">
        <v>10038.1</v>
      </c>
      <c r="EH26">
        <v>0</v>
      </c>
      <c r="EI26">
        <v>0.221054</v>
      </c>
      <c r="EJ26">
        <v>0.210312</v>
      </c>
      <c r="EK26">
        <v>102.603</v>
      </c>
      <c r="EL26">
        <v>102.403</v>
      </c>
      <c r="EM26">
        <v>-0.14492</v>
      </c>
      <c r="EN26">
        <v>100.137</v>
      </c>
      <c r="EO26">
        <v>22.131</v>
      </c>
      <c r="EP26">
        <v>2.22493</v>
      </c>
      <c r="EQ26">
        <v>2.2396</v>
      </c>
      <c r="ER26">
        <v>19.143</v>
      </c>
      <c r="ES26">
        <v>19.2484</v>
      </c>
      <c r="ET26">
        <v>0.0500092</v>
      </c>
      <c r="EU26">
        <v>0</v>
      </c>
      <c r="EV26">
        <v>0</v>
      </c>
      <c r="EW26">
        <v>0</v>
      </c>
      <c r="EX26">
        <v>-1.47</v>
      </c>
      <c r="EY26">
        <v>0.0500092</v>
      </c>
      <c r="EZ26">
        <v>-2.12</v>
      </c>
      <c r="FA26">
        <v>0.55</v>
      </c>
      <c r="FB26">
        <v>35</v>
      </c>
      <c r="FC26">
        <v>41.062</v>
      </c>
      <c r="FD26">
        <v>37.812</v>
      </c>
      <c r="FE26">
        <v>41.75</v>
      </c>
      <c r="FF26">
        <v>37.875</v>
      </c>
      <c r="FG26">
        <v>0</v>
      </c>
      <c r="FH26">
        <v>0</v>
      </c>
      <c r="FI26">
        <v>0</v>
      </c>
      <c r="FJ26">
        <v>1747214191.8</v>
      </c>
      <c r="FK26">
        <v>0</v>
      </c>
      <c r="FL26">
        <v>2.8232</v>
      </c>
      <c r="FM26">
        <v>0.7646160460270701</v>
      </c>
      <c r="FN26">
        <v>-19.19846170296565</v>
      </c>
      <c r="FO26">
        <v>-5.321600000000001</v>
      </c>
      <c r="FP26">
        <v>15</v>
      </c>
      <c r="FQ26">
        <v>1747211737.5</v>
      </c>
      <c r="FR26" t="s">
        <v>436</v>
      </c>
      <c r="FS26">
        <v>1747211737.5</v>
      </c>
      <c r="FT26">
        <v>1747211733.5</v>
      </c>
      <c r="FU26">
        <v>1</v>
      </c>
      <c r="FV26">
        <v>-0.191</v>
      </c>
      <c r="FW26">
        <v>-0.016</v>
      </c>
      <c r="FX26">
        <v>0.506</v>
      </c>
      <c r="FY26">
        <v>-0.041</v>
      </c>
      <c r="FZ26">
        <v>397</v>
      </c>
      <c r="GA26">
        <v>9</v>
      </c>
      <c r="GB26">
        <v>0.29</v>
      </c>
      <c r="GC26">
        <v>0.35</v>
      </c>
      <c r="GD26">
        <v>-0.1545299145622151</v>
      </c>
      <c r="GE26">
        <v>0.04120380665493652</v>
      </c>
      <c r="GF26">
        <v>0.0145474250806265</v>
      </c>
      <c r="GG26">
        <v>1</v>
      </c>
      <c r="GH26">
        <v>-0.01054019687711511</v>
      </c>
      <c r="GI26">
        <v>0.0002016938190035926</v>
      </c>
      <c r="GJ26">
        <v>8.900701351871441E-05</v>
      </c>
      <c r="GK26">
        <v>1</v>
      </c>
      <c r="GL26">
        <v>2</v>
      </c>
      <c r="GM26">
        <v>2</v>
      </c>
      <c r="GN26" t="s">
        <v>437</v>
      </c>
      <c r="GO26">
        <v>3.01854</v>
      </c>
      <c r="GP26">
        <v>2.77501</v>
      </c>
      <c r="GQ26">
        <v>0.0288326</v>
      </c>
      <c r="GR26">
        <v>0.0286566</v>
      </c>
      <c r="GS26">
        <v>0.114446</v>
      </c>
      <c r="GT26">
        <v>0.114297</v>
      </c>
      <c r="GU26">
        <v>25114.5</v>
      </c>
      <c r="GV26">
        <v>29335.8</v>
      </c>
      <c r="GW26">
        <v>22660.6</v>
      </c>
      <c r="GX26">
        <v>27749</v>
      </c>
      <c r="GY26">
        <v>29065.9</v>
      </c>
      <c r="GZ26">
        <v>35061.8</v>
      </c>
      <c r="HA26">
        <v>36308.2</v>
      </c>
      <c r="HB26">
        <v>44019.6</v>
      </c>
      <c r="HC26">
        <v>1.79813</v>
      </c>
      <c r="HD26">
        <v>2.2523</v>
      </c>
      <c r="HE26">
        <v>0.071533</v>
      </c>
      <c r="HF26">
        <v>0</v>
      </c>
      <c r="HG26">
        <v>23.7064</v>
      </c>
      <c r="HH26">
        <v>999.9</v>
      </c>
      <c r="HI26">
        <v>63.6</v>
      </c>
      <c r="HJ26">
        <v>26.7</v>
      </c>
      <c r="HK26">
        <v>22.1005</v>
      </c>
      <c r="HL26">
        <v>62.1159</v>
      </c>
      <c r="HM26">
        <v>10.7332</v>
      </c>
      <c r="HN26">
        <v>1</v>
      </c>
      <c r="HO26">
        <v>-0.188834</v>
      </c>
      <c r="HP26">
        <v>-0.0317919</v>
      </c>
      <c r="HQ26">
        <v>20.2984</v>
      </c>
      <c r="HR26">
        <v>5.19408</v>
      </c>
      <c r="HS26">
        <v>11.9539</v>
      </c>
      <c r="HT26">
        <v>4.9476</v>
      </c>
      <c r="HU26">
        <v>3.3</v>
      </c>
      <c r="HV26">
        <v>9999</v>
      </c>
      <c r="HW26">
        <v>9999</v>
      </c>
      <c r="HX26">
        <v>9999</v>
      </c>
      <c r="HY26">
        <v>380.5</v>
      </c>
      <c r="HZ26">
        <v>1.8601</v>
      </c>
      <c r="IA26">
        <v>1.86079</v>
      </c>
      <c r="IB26">
        <v>1.86157</v>
      </c>
      <c r="IC26">
        <v>1.85715</v>
      </c>
      <c r="ID26">
        <v>1.85684</v>
      </c>
      <c r="IE26">
        <v>1.85791</v>
      </c>
      <c r="IF26">
        <v>1.85867</v>
      </c>
      <c r="IG26">
        <v>1.85822</v>
      </c>
      <c r="IH26">
        <v>0</v>
      </c>
      <c r="II26">
        <v>0</v>
      </c>
      <c r="IJ26">
        <v>0</v>
      </c>
      <c r="IK26">
        <v>0</v>
      </c>
      <c r="IL26" t="s">
        <v>438</v>
      </c>
      <c r="IM26" t="s">
        <v>439</v>
      </c>
      <c r="IN26" t="s">
        <v>440</v>
      </c>
      <c r="IO26" t="s">
        <v>440</v>
      </c>
      <c r="IP26" t="s">
        <v>440</v>
      </c>
      <c r="IQ26" t="s">
        <v>440</v>
      </c>
      <c r="IR26">
        <v>0</v>
      </c>
      <c r="IS26">
        <v>100</v>
      </c>
      <c r="IT26">
        <v>100</v>
      </c>
      <c r="IU26">
        <v>0.378</v>
      </c>
      <c r="IV26">
        <v>0.1967</v>
      </c>
      <c r="IW26">
        <v>0.2912723242626548</v>
      </c>
      <c r="IX26">
        <v>0.001016113312649949</v>
      </c>
      <c r="IY26">
        <v>-1.458346242818731E-06</v>
      </c>
      <c r="IZ26">
        <v>6.575581110680532E-10</v>
      </c>
      <c r="JA26">
        <v>0.1967140891477921</v>
      </c>
      <c r="JB26">
        <v>0</v>
      </c>
      <c r="JC26">
        <v>0</v>
      </c>
      <c r="JD26">
        <v>0</v>
      </c>
      <c r="JE26">
        <v>2</v>
      </c>
      <c r="JF26">
        <v>1799</v>
      </c>
      <c r="JG26">
        <v>1</v>
      </c>
      <c r="JH26">
        <v>18</v>
      </c>
      <c r="JI26">
        <v>39.6</v>
      </c>
      <c r="JJ26">
        <v>39.6</v>
      </c>
      <c r="JK26">
        <v>0.385742</v>
      </c>
      <c r="JL26">
        <v>2.58789</v>
      </c>
      <c r="JM26">
        <v>1.54663</v>
      </c>
      <c r="JN26">
        <v>2.25586</v>
      </c>
      <c r="JO26">
        <v>1.49658</v>
      </c>
      <c r="JP26">
        <v>2.41699</v>
      </c>
      <c r="JQ26">
        <v>33.2216</v>
      </c>
      <c r="JR26">
        <v>24.2013</v>
      </c>
      <c r="JS26">
        <v>18</v>
      </c>
      <c r="JT26">
        <v>372.399</v>
      </c>
      <c r="JU26">
        <v>709.2329999999999</v>
      </c>
      <c r="JV26">
        <v>24.0358</v>
      </c>
      <c r="JW26">
        <v>25.0376</v>
      </c>
      <c r="JX26">
        <v>30.0001</v>
      </c>
      <c r="JY26">
        <v>25.0473</v>
      </c>
      <c r="JZ26">
        <v>25.0545</v>
      </c>
      <c r="KA26">
        <v>7.76064</v>
      </c>
      <c r="KB26">
        <v>6.99508</v>
      </c>
      <c r="KC26">
        <v>100</v>
      </c>
      <c r="KD26">
        <v>24.0321</v>
      </c>
      <c r="KE26">
        <v>100</v>
      </c>
      <c r="KF26">
        <v>22.1079</v>
      </c>
      <c r="KG26">
        <v>100.222</v>
      </c>
      <c r="KH26">
        <v>100.793</v>
      </c>
    </row>
    <row r="27" spans="1:294">
      <c r="A27">
        <v>11</v>
      </c>
      <c r="B27">
        <v>1747214232.5</v>
      </c>
      <c r="C27">
        <v>1205.400000095367</v>
      </c>
      <c r="D27" t="s">
        <v>459</v>
      </c>
      <c r="E27" t="s">
        <v>460</v>
      </c>
      <c r="F27" t="s">
        <v>431</v>
      </c>
      <c r="G27" t="s">
        <v>432</v>
      </c>
      <c r="I27" t="s">
        <v>433</v>
      </c>
      <c r="J27">
        <v>1747214232.5</v>
      </c>
      <c r="K27">
        <f>(L27)/1000</f>
        <v>0</v>
      </c>
      <c r="L27">
        <f>IF(DQ27, AO27, AI27)</f>
        <v>0</v>
      </c>
      <c r="M27">
        <f>IF(DQ27, AJ27, AH27)</f>
        <v>0</v>
      </c>
      <c r="N27">
        <f>DS27 - IF(AV27&gt;1, M27*DM27*100.0/(AX27), 0)</f>
        <v>0</v>
      </c>
      <c r="O27">
        <f>((U27-K27/2)*N27-M27)/(U27+K27/2)</f>
        <v>0</v>
      </c>
      <c r="P27">
        <f>O27*(DZ27+EA27)/1000.0</f>
        <v>0</v>
      </c>
      <c r="Q27">
        <f>(DS27 - IF(AV27&gt;1, M27*DM27*100.0/(AX27), 0))*(DZ27+EA27)/1000.0</f>
        <v>0</v>
      </c>
      <c r="R27">
        <f>2.0/((1/T27-1/S27)+SIGN(T27)*SQRT((1/T27-1/S27)*(1/T27-1/S27) + 4*DN27/((DN27+1)*(DN27+1))*(2*1/T27*1/S27-1/S27*1/S27)))</f>
        <v>0</v>
      </c>
      <c r="S27">
        <f>IF(LEFT(DO27,1)&lt;&gt;"0",IF(LEFT(DO27,1)="1",3.0,DP27),$D$5+$E$5*(EG27*DZ27/($K$5*1000))+$F$5*(EG27*DZ27/($K$5*1000))*MAX(MIN(DM27,$J$5),$I$5)*MAX(MIN(DM27,$J$5),$I$5)+$G$5*MAX(MIN(DM27,$J$5),$I$5)*(EG27*DZ27/($K$5*1000))+$H$5*(EG27*DZ27/($K$5*1000))*(EG27*DZ27/($K$5*1000)))</f>
        <v>0</v>
      </c>
      <c r="T27">
        <f>K27*(1000-(1000*0.61365*exp(17.502*X27/(240.97+X27))/(DZ27+EA27)+DU27)/2)/(1000*0.61365*exp(17.502*X27/(240.97+X27))/(DZ27+EA27)-DU27)</f>
        <v>0</v>
      </c>
      <c r="U27">
        <f>1/((DN27+1)/(R27/1.6)+1/(S27/1.37)) + DN27/((DN27+1)/(R27/1.6) + DN27/(S27/1.37))</f>
        <v>0</v>
      </c>
      <c r="V27">
        <f>(DI27*DL27)</f>
        <v>0</v>
      </c>
      <c r="W27">
        <f>(EB27+(V27+2*0.95*5.67E-8*(((EB27+$B$7)+273)^4-(EB27+273)^4)-44100*K27)/(1.84*29.3*S27+8*0.95*5.67E-8*(EB27+273)^3))</f>
        <v>0</v>
      </c>
      <c r="X27">
        <f>($C$7*EC27+$D$7*ED27+$E$7*W27)</f>
        <v>0</v>
      </c>
      <c r="Y27">
        <f>0.61365*exp(17.502*X27/(240.97+X27))</f>
        <v>0</v>
      </c>
      <c r="Z27">
        <f>(AA27/AB27*100)</f>
        <v>0</v>
      </c>
      <c r="AA27">
        <f>DU27*(DZ27+EA27)/1000</f>
        <v>0</v>
      </c>
      <c r="AB27">
        <f>0.61365*exp(17.502*EB27/(240.97+EB27))</f>
        <v>0</v>
      </c>
      <c r="AC27">
        <f>(Y27-DU27*(DZ27+EA27)/1000)</f>
        <v>0</v>
      </c>
      <c r="AD27">
        <f>(-K27*44100)</f>
        <v>0</v>
      </c>
      <c r="AE27">
        <f>2*29.3*S27*0.92*(EB27-X27)</f>
        <v>0</v>
      </c>
      <c r="AF27">
        <f>2*0.95*5.67E-8*(((EB27+$B$7)+273)^4-(X27+273)^4)</f>
        <v>0</v>
      </c>
      <c r="AG27">
        <f>V27+AF27+AD27+AE27</f>
        <v>0</v>
      </c>
      <c r="AH27">
        <f>DY27*AV27*(DT27-DS27*(1000-AV27*DV27)/(1000-AV27*DU27))/(100*DM27)</f>
        <v>0</v>
      </c>
      <c r="AI27">
        <f>1000*DY27*AV27*(DU27-DV27)/(100*DM27*(1000-AV27*DU27))</f>
        <v>0</v>
      </c>
      <c r="AJ27">
        <f>(AK27 - AL27 - DZ27*1E3/(8.314*(EB27+273.15)) * AN27/DY27 * AM27) * DY27/(100*DM27) * (1000 - DV27)/1000</f>
        <v>0</v>
      </c>
      <c r="AK27">
        <v>204.5820371578763</v>
      </c>
      <c r="AL27">
        <v>204.8118424242424</v>
      </c>
      <c r="AM27">
        <v>-0.0003406160832412548</v>
      </c>
      <c r="AN27">
        <v>65.91700592732391</v>
      </c>
      <c r="AO27">
        <f>(AQ27 - AP27 + DZ27*1E3/(8.314*(EB27+273.15)) * AS27/DY27 * AR27) * DY27/(100*DM27) * 1000/(1000 - AQ27)</f>
        <v>0</v>
      </c>
      <c r="AP27">
        <v>22.11983585190002</v>
      </c>
      <c r="AQ27">
        <v>21.98474848484848</v>
      </c>
      <c r="AR27">
        <v>-6.524601188133945E-07</v>
      </c>
      <c r="AS27">
        <v>77.18636423135617</v>
      </c>
      <c r="AT27">
        <v>5</v>
      </c>
      <c r="AU27">
        <v>1</v>
      </c>
      <c r="AV27">
        <f>IF(AT27*$H$13&gt;=AX27,1.0,(AX27/(AX27-AT27*$H$13)))</f>
        <v>0</v>
      </c>
      <c r="AW27">
        <f>(AV27-1)*100</f>
        <v>0</v>
      </c>
      <c r="AX27">
        <f>MAX(0,($B$13+$C$13*EG27)/(1+$D$13*EG27)*DZ27/(EB27+273)*$E$13)</f>
        <v>0</v>
      </c>
      <c r="AY27" t="s">
        <v>434</v>
      </c>
      <c r="AZ27" t="s">
        <v>434</v>
      </c>
      <c r="BA27">
        <v>0</v>
      </c>
      <c r="BB27">
        <v>0</v>
      </c>
      <c r="BC27">
        <f>1-BA27/BB27</f>
        <v>0</v>
      </c>
      <c r="BD27">
        <v>0</v>
      </c>
      <c r="BE27" t="s">
        <v>434</v>
      </c>
      <c r="BF27" t="s">
        <v>434</v>
      </c>
      <c r="BG27">
        <v>0</v>
      </c>
      <c r="BH27">
        <v>0</v>
      </c>
      <c r="BI27">
        <f>1-BG27/BH27</f>
        <v>0</v>
      </c>
      <c r="BJ27">
        <v>0.5</v>
      </c>
      <c r="BK27">
        <f>DJ27</f>
        <v>0</v>
      </c>
      <c r="BL27">
        <f>M27</f>
        <v>0</v>
      </c>
      <c r="BM27">
        <f>BI27*BJ27*BK27</f>
        <v>0</v>
      </c>
      <c r="BN27">
        <f>(BL27-BD27)/BK27</f>
        <v>0</v>
      </c>
      <c r="BO27">
        <f>(BB27-BH27)/BH27</f>
        <v>0</v>
      </c>
      <c r="BP27">
        <f>BA27/(BC27+BA27/BH27)</f>
        <v>0</v>
      </c>
      <c r="BQ27" t="s">
        <v>434</v>
      </c>
      <c r="BR27">
        <v>0</v>
      </c>
      <c r="BS27">
        <f>IF(BR27&lt;&gt;0, BR27, BP27)</f>
        <v>0</v>
      </c>
      <c r="BT27">
        <f>1-BS27/BH27</f>
        <v>0</v>
      </c>
      <c r="BU27">
        <f>(BH27-BG27)/(BH27-BS27)</f>
        <v>0</v>
      </c>
      <c r="BV27">
        <f>(BB27-BH27)/(BB27-BS27)</f>
        <v>0</v>
      </c>
      <c r="BW27">
        <f>(BH27-BG27)/(BH27-BA27)</f>
        <v>0</v>
      </c>
      <c r="BX27">
        <f>(BB27-BH27)/(BB27-BA27)</f>
        <v>0</v>
      </c>
      <c r="BY27">
        <f>(BU27*BS27/BG27)</f>
        <v>0</v>
      </c>
      <c r="BZ27">
        <f>(1-BY27)</f>
        <v>0</v>
      </c>
      <c r="DI27">
        <f>$B$11*EH27+$C$11*EI27+$F$11*ET27*(1-EW27)</f>
        <v>0</v>
      </c>
      <c r="DJ27">
        <f>DI27*DK27</f>
        <v>0</v>
      </c>
      <c r="DK27">
        <f>($B$11*$D$9+$C$11*$D$9+$F$11*((FG27+EY27)/MAX(FG27+EY27+FH27, 0.1)*$I$9+FH27/MAX(FG27+EY27+FH27, 0.1)*$J$9))/($B$11+$C$11+$F$11)</f>
        <v>0</v>
      </c>
      <c r="DL27">
        <f>($B$11*$K$9+$C$11*$K$9+$F$11*((FG27+EY27)/MAX(FG27+EY27+FH27, 0.1)*$P$9+FH27/MAX(FG27+EY27+FH27, 0.1)*$Q$9))/($B$11+$C$11+$F$11)</f>
        <v>0</v>
      </c>
      <c r="DM27">
        <v>6</v>
      </c>
      <c r="DN27">
        <v>0.5</v>
      </c>
      <c r="DO27" t="s">
        <v>435</v>
      </c>
      <c r="DP27">
        <v>2</v>
      </c>
      <c r="DQ27" t="b">
        <v>1</v>
      </c>
      <c r="DR27">
        <v>1747214232.5</v>
      </c>
      <c r="DS27">
        <v>200.326</v>
      </c>
      <c r="DT27">
        <v>200.031</v>
      </c>
      <c r="DU27">
        <v>21.985</v>
      </c>
      <c r="DV27">
        <v>22.12</v>
      </c>
      <c r="DW27">
        <v>199.885</v>
      </c>
      <c r="DX27">
        <v>21.7883</v>
      </c>
      <c r="DY27">
        <v>399.946</v>
      </c>
      <c r="DZ27">
        <v>101.193</v>
      </c>
      <c r="EA27">
        <v>0.09981</v>
      </c>
      <c r="EB27">
        <v>24.9922</v>
      </c>
      <c r="EC27">
        <v>24.8793</v>
      </c>
      <c r="ED27">
        <v>999.9</v>
      </c>
      <c r="EE27">
        <v>0</v>
      </c>
      <c r="EF27">
        <v>0</v>
      </c>
      <c r="EG27">
        <v>10049.4</v>
      </c>
      <c r="EH27">
        <v>0</v>
      </c>
      <c r="EI27">
        <v>0.221054</v>
      </c>
      <c r="EJ27">
        <v>0.294983</v>
      </c>
      <c r="EK27">
        <v>204.83</v>
      </c>
      <c r="EL27">
        <v>204.556</v>
      </c>
      <c r="EM27">
        <v>-0.13505</v>
      </c>
      <c r="EN27">
        <v>200.031</v>
      </c>
      <c r="EO27">
        <v>22.12</v>
      </c>
      <c r="EP27">
        <v>2.22474</v>
      </c>
      <c r="EQ27">
        <v>2.2384</v>
      </c>
      <c r="ER27">
        <v>19.1416</v>
      </c>
      <c r="ES27">
        <v>19.2398</v>
      </c>
      <c r="ET27">
        <v>0.0500092</v>
      </c>
      <c r="EU27">
        <v>0</v>
      </c>
      <c r="EV27">
        <v>0</v>
      </c>
      <c r="EW27">
        <v>0</v>
      </c>
      <c r="EX27">
        <v>2.73</v>
      </c>
      <c r="EY27">
        <v>0.0500092</v>
      </c>
      <c r="EZ27">
        <v>-6.86</v>
      </c>
      <c r="FA27">
        <v>1.51</v>
      </c>
      <c r="FB27">
        <v>33.875</v>
      </c>
      <c r="FC27">
        <v>38.125</v>
      </c>
      <c r="FD27">
        <v>36</v>
      </c>
      <c r="FE27">
        <v>37.562</v>
      </c>
      <c r="FF27">
        <v>36.125</v>
      </c>
      <c r="FG27">
        <v>0</v>
      </c>
      <c r="FH27">
        <v>0</v>
      </c>
      <c r="FI27">
        <v>0</v>
      </c>
      <c r="FJ27">
        <v>1747214312.4</v>
      </c>
      <c r="FK27">
        <v>0</v>
      </c>
      <c r="FL27">
        <v>3.270384615384615</v>
      </c>
      <c r="FM27">
        <v>-2.328547178473669</v>
      </c>
      <c r="FN27">
        <v>-7.70188020636787</v>
      </c>
      <c r="FO27">
        <v>-3.273846153846153</v>
      </c>
      <c r="FP27">
        <v>15</v>
      </c>
      <c r="FQ27">
        <v>1747211737.5</v>
      </c>
      <c r="FR27" t="s">
        <v>436</v>
      </c>
      <c r="FS27">
        <v>1747211737.5</v>
      </c>
      <c r="FT27">
        <v>1747211733.5</v>
      </c>
      <c r="FU27">
        <v>1</v>
      </c>
      <c r="FV27">
        <v>-0.191</v>
      </c>
      <c r="FW27">
        <v>-0.016</v>
      </c>
      <c r="FX27">
        <v>0.506</v>
      </c>
      <c r="FY27">
        <v>-0.041</v>
      </c>
      <c r="FZ27">
        <v>397</v>
      </c>
      <c r="GA27">
        <v>9</v>
      </c>
      <c r="GB27">
        <v>0.29</v>
      </c>
      <c r="GC27">
        <v>0.35</v>
      </c>
      <c r="GD27">
        <v>-0.1658696699509276</v>
      </c>
      <c r="GE27">
        <v>-0.08961951206433673</v>
      </c>
      <c r="GF27">
        <v>0.02377295353134228</v>
      </c>
      <c r="GG27">
        <v>1</v>
      </c>
      <c r="GH27">
        <v>-0.00973519335083638</v>
      </c>
      <c r="GI27">
        <v>-0.0003045873960680365</v>
      </c>
      <c r="GJ27">
        <v>7.468967871422985E-05</v>
      </c>
      <c r="GK27">
        <v>1</v>
      </c>
      <c r="GL27">
        <v>2</v>
      </c>
      <c r="GM27">
        <v>2</v>
      </c>
      <c r="GN27" t="s">
        <v>437</v>
      </c>
      <c r="GO27">
        <v>3.0185</v>
      </c>
      <c r="GP27">
        <v>2.77491</v>
      </c>
      <c r="GQ27">
        <v>0.0547472</v>
      </c>
      <c r="GR27">
        <v>0.0543677</v>
      </c>
      <c r="GS27">
        <v>0.114444</v>
      </c>
      <c r="GT27">
        <v>0.11426</v>
      </c>
      <c r="GU27">
        <v>24445.1</v>
      </c>
      <c r="GV27">
        <v>28560</v>
      </c>
      <c r="GW27">
        <v>22661.4</v>
      </c>
      <c r="GX27">
        <v>27749.9</v>
      </c>
      <c r="GY27">
        <v>29067.6</v>
      </c>
      <c r="GZ27">
        <v>35065.4</v>
      </c>
      <c r="HA27">
        <v>36309.6</v>
      </c>
      <c r="HB27">
        <v>44021.3</v>
      </c>
      <c r="HC27">
        <v>1.79837</v>
      </c>
      <c r="HD27">
        <v>2.25255</v>
      </c>
      <c r="HE27">
        <v>0.0717081</v>
      </c>
      <c r="HF27">
        <v>0</v>
      </c>
      <c r="HG27">
        <v>23.7014</v>
      </c>
      <c r="HH27">
        <v>999.9</v>
      </c>
      <c r="HI27">
        <v>63.3</v>
      </c>
      <c r="HJ27">
        <v>26.8</v>
      </c>
      <c r="HK27">
        <v>22.1272</v>
      </c>
      <c r="HL27">
        <v>61.7559</v>
      </c>
      <c r="HM27">
        <v>10.8133</v>
      </c>
      <c r="HN27">
        <v>1</v>
      </c>
      <c r="HO27">
        <v>-0.190686</v>
      </c>
      <c r="HP27">
        <v>-0.101735</v>
      </c>
      <c r="HQ27">
        <v>20.2966</v>
      </c>
      <c r="HR27">
        <v>5.19902</v>
      </c>
      <c r="HS27">
        <v>11.9533</v>
      </c>
      <c r="HT27">
        <v>4.94775</v>
      </c>
      <c r="HU27">
        <v>3.3</v>
      </c>
      <c r="HV27">
        <v>9999</v>
      </c>
      <c r="HW27">
        <v>9999</v>
      </c>
      <c r="HX27">
        <v>9999</v>
      </c>
      <c r="HY27">
        <v>380.5</v>
      </c>
      <c r="HZ27">
        <v>1.86014</v>
      </c>
      <c r="IA27">
        <v>1.86078</v>
      </c>
      <c r="IB27">
        <v>1.86157</v>
      </c>
      <c r="IC27">
        <v>1.85715</v>
      </c>
      <c r="ID27">
        <v>1.85684</v>
      </c>
      <c r="IE27">
        <v>1.85791</v>
      </c>
      <c r="IF27">
        <v>1.85867</v>
      </c>
      <c r="IG27">
        <v>1.85822</v>
      </c>
      <c r="IH27">
        <v>0</v>
      </c>
      <c r="II27">
        <v>0</v>
      </c>
      <c r="IJ27">
        <v>0</v>
      </c>
      <c r="IK27">
        <v>0</v>
      </c>
      <c r="IL27" t="s">
        <v>438</v>
      </c>
      <c r="IM27" t="s">
        <v>439</v>
      </c>
      <c r="IN27" t="s">
        <v>440</v>
      </c>
      <c r="IO27" t="s">
        <v>440</v>
      </c>
      <c r="IP27" t="s">
        <v>440</v>
      </c>
      <c r="IQ27" t="s">
        <v>440</v>
      </c>
      <c r="IR27">
        <v>0</v>
      </c>
      <c r="IS27">
        <v>100</v>
      </c>
      <c r="IT27">
        <v>100</v>
      </c>
      <c r="IU27">
        <v>0.441</v>
      </c>
      <c r="IV27">
        <v>0.1967</v>
      </c>
      <c r="IW27">
        <v>0.2912723242626548</v>
      </c>
      <c r="IX27">
        <v>0.001016113312649949</v>
      </c>
      <c r="IY27">
        <v>-1.458346242818731E-06</v>
      </c>
      <c r="IZ27">
        <v>6.575581110680532E-10</v>
      </c>
      <c r="JA27">
        <v>0.1967140891477921</v>
      </c>
      <c r="JB27">
        <v>0</v>
      </c>
      <c r="JC27">
        <v>0</v>
      </c>
      <c r="JD27">
        <v>0</v>
      </c>
      <c r="JE27">
        <v>2</v>
      </c>
      <c r="JF27">
        <v>1799</v>
      </c>
      <c r="JG27">
        <v>1</v>
      </c>
      <c r="JH27">
        <v>18</v>
      </c>
      <c r="JI27">
        <v>41.6</v>
      </c>
      <c r="JJ27">
        <v>41.6</v>
      </c>
      <c r="JK27">
        <v>0.616455</v>
      </c>
      <c r="JL27">
        <v>2.57446</v>
      </c>
      <c r="JM27">
        <v>1.54663</v>
      </c>
      <c r="JN27">
        <v>2.25464</v>
      </c>
      <c r="JO27">
        <v>1.49658</v>
      </c>
      <c r="JP27">
        <v>2.40601</v>
      </c>
      <c r="JQ27">
        <v>33.2887</v>
      </c>
      <c r="JR27">
        <v>24.2013</v>
      </c>
      <c r="JS27">
        <v>18</v>
      </c>
      <c r="JT27">
        <v>372.361</v>
      </c>
      <c r="JU27">
        <v>709.1130000000001</v>
      </c>
      <c r="JV27">
        <v>24.0782</v>
      </c>
      <c r="JW27">
        <v>25.0166</v>
      </c>
      <c r="JX27">
        <v>30</v>
      </c>
      <c r="JY27">
        <v>25.0221</v>
      </c>
      <c r="JZ27">
        <v>25.0294</v>
      </c>
      <c r="KA27">
        <v>12.3728</v>
      </c>
      <c r="KB27">
        <v>6.99508</v>
      </c>
      <c r="KC27">
        <v>100</v>
      </c>
      <c r="KD27">
        <v>24.0834</v>
      </c>
      <c r="KE27">
        <v>200</v>
      </c>
      <c r="KF27">
        <v>22.1079</v>
      </c>
      <c r="KG27">
        <v>100.225</v>
      </c>
      <c r="KH27">
        <v>100.796</v>
      </c>
    </row>
    <row r="28" spans="1:294">
      <c r="A28">
        <v>12</v>
      </c>
      <c r="B28">
        <v>1747214353</v>
      </c>
      <c r="C28">
        <v>1325.900000095367</v>
      </c>
      <c r="D28" t="s">
        <v>461</v>
      </c>
      <c r="E28" t="s">
        <v>462</v>
      </c>
      <c r="F28" t="s">
        <v>431</v>
      </c>
      <c r="G28" t="s">
        <v>432</v>
      </c>
      <c r="I28" t="s">
        <v>433</v>
      </c>
      <c r="J28">
        <v>1747214353</v>
      </c>
      <c r="K28">
        <f>(L28)/1000</f>
        <v>0</v>
      </c>
      <c r="L28">
        <f>IF(DQ28, AO28, AI28)</f>
        <v>0</v>
      </c>
      <c r="M28">
        <f>IF(DQ28, AJ28, AH28)</f>
        <v>0</v>
      </c>
      <c r="N28">
        <f>DS28 - IF(AV28&gt;1, M28*DM28*100.0/(AX28), 0)</f>
        <v>0</v>
      </c>
      <c r="O28">
        <f>((U28-K28/2)*N28-M28)/(U28+K28/2)</f>
        <v>0</v>
      </c>
      <c r="P28">
        <f>O28*(DZ28+EA28)/1000.0</f>
        <v>0</v>
      </c>
      <c r="Q28">
        <f>(DS28 - IF(AV28&gt;1, M28*DM28*100.0/(AX28), 0))*(DZ28+EA28)/1000.0</f>
        <v>0</v>
      </c>
      <c r="R28">
        <f>2.0/((1/T28-1/S28)+SIGN(T28)*SQRT((1/T28-1/S28)*(1/T28-1/S28) + 4*DN28/((DN28+1)*(DN28+1))*(2*1/T28*1/S28-1/S28*1/S28)))</f>
        <v>0</v>
      </c>
      <c r="S28">
        <f>IF(LEFT(DO28,1)&lt;&gt;"0",IF(LEFT(DO28,1)="1",3.0,DP28),$D$5+$E$5*(EG28*DZ28/($K$5*1000))+$F$5*(EG28*DZ28/($K$5*1000))*MAX(MIN(DM28,$J$5),$I$5)*MAX(MIN(DM28,$J$5),$I$5)+$G$5*MAX(MIN(DM28,$J$5),$I$5)*(EG28*DZ28/($K$5*1000))+$H$5*(EG28*DZ28/($K$5*1000))*(EG28*DZ28/($K$5*1000)))</f>
        <v>0</v>
      </c>
      <c r="T28">
        <f>K28*(1000-(1000*0.61365*exp(17.502*X28/(240.97+X28))/(DZ28+EA28)+DU28)/2)/(1000*0.61365*exp(17.502*X28/(240.97+X28))/(DZ28+EA28)-DU28)</f>
        <v>0</v>
      </c>
      <c r="U28">
        <f>1/((DN28+1)/(R28/1.6)+1/(S28/1.37)) + DN28/((DN28+1)/(R28/1.6) + DN28/(S28/1.37))</f>
        <v>0</v>
      </c>
      <c r="V28">
        <f>(DI28*DL28)</f>
        <v>0</v>
      </c>
      <c r="W28">
        <f>(EB28+(V28+2*0.95*5.67E-8*(((EB28+$B$7)+273)^4-(EB28+273)^4)-44100*K28)/(1.84*29.3*S28+8*0.95*5.67E-8*(EB28+273)^3))</f>
        <v>0</v>
      </c>
      <c r="X28">
        <f>($C$7*EC28+$D$7*ED28+$E$7*W28)</f>
        <v>0</v>
      </c>
      <c r="Y28">
        <f>0.61365*exp(17.502*X28/(240.97+X28))</f>
        <v>0</v>
      </c>
      <c r="Z28">
        <f>(AA28/AB28*100)</f>
        <v>0</v>
      </c>
      <c r="AA28">
        <f>DU28*(DZ28+EA28)/1000</f>
        <v>0</v>
      </c>
      <c r="AB28">
        <f>0.61365*exp(17.502*EB28/(240.97+EB28))</f>
        <v>0</v>
      </c>
      <c r="AC28">
        <f>(Y28-DU28*(DZ28+EA28)/1000)</f>
        <v>0</v>
      </c>
      <c r="AD28">
        <f>(-K28*44100)</f>
        <v>0</v>
      </c>
      <c r="AE28">
        <f>2*29.3*S28*0.92*(EB28-X28)</f>
        <v>0</v>
      </c>
      <c r="AF28">
        <f>2*0.95*5.67E-8*(((EB28+$B$7)+273)^4-(X28+273)^4)</f>
        <v>0</v>
      </c>
      <c r="AG28">
        <f>V28+AF28+AD28+AE28</f>
        <v>0</v>
      </c>
      <c r="AH28">
        <f>DY28*AV28*(DT28-DS28*(1000-AV28*DV28)/(1000-AV28*DU28))/(100*DM28)</f>
        <v>0</v>
      </c>
      <c r="AI28">
        <f>1000*DY28*AV28*(DU28-DV28)/(100*DM28*(1000-AV28*DU28))</f>
        <v>0</v>
      </c>
      <c r="AJ28">
        <f>(AK28 - AL28 - DZ28*1E3/(8.314*(EB28+273.15)) * AN28/DY28 * AM28) * DY28/(100*DM28) * (1000 - DV28)/1000</f>
        <v>0</v>
      </c>
      <c r="AK28">
        <v>306.782174455166</v>
      </c>
      <c r="AL28">
        <v>306.981606060606</v>
      </c>
      <c r="AM28">
        <v>-0.0004361184385264418</v>
      </c>
      <c r="AN28">
        <v>65.91700592732391</v>
      </c>
      <c r="AO28">
        <f>(AQ28 - AP28 + DZ28*1E3/(8.314*(EB28+273.15)) * AS28/DY28 * AR28) * DY28/(100*DM28) * 1000/(1000 - AQ28)</f>
        <v>0</v>
      </c>
      <c r="AP28">
        <v>22.10741938945283</v>
      </c>
      <c r="AQ28">
        <v>21.9764303030303</v>
      </c>
      <c r="AR28">
        <v>7.880862674713586E-07</v>
      </c>
      <c r="AS28">
        <v>77.18636423135617</v>
      </c>
      <c r="AT28">
        <v>5</v>
      </c>
      <c r="AU28">
        <v>1</v>
      </c>
      <c r="AV28">
        <f>IF(AT28*$H$13&gt;=AX28,1.0,(AX28/(AX28-AT28*$H$13)))</f>
        <v>0</v>
      </c>
      <c r="AW28">
        <f>(AV28-1)*100</f>
        <v>0</v>
      </c>
      <c r="AX28">
        <f>MAX(0,($B$13+$C$13*EG28)/(1+$D$13*EG28)*DZ28/(EB28+273)*$E$13)</f>
        <v>0</v>
      </c>
      <c r="AY28" t="s">
        <v>434</v>
      </c>
      <c r="AZ28" t="s">
        <v>434</v>
      </c>
      <c r="BA28">
        <v>0</v>
      </c>
      <c r="BB28">
        <v>0</v>
      </c>
      <c r="BC28">
        <f>1-BA28/BB28</f>
        <v>0</v>
      </c>
      <c r="BD28">
        <v>0</v>
      </c>
      <c r="BE28" t="s">
        <v>434</v>
      </c>
      <c r="BF28" t="s">
        <v>434</v>
      </c>
      <c r="BG28">
        <v>0</v>
      </c>
      <c r="BH28">
        <v>0</v>
      </c>
      <c r="BI28">
        <f>1-BG28/BH28</f>
        <v>0</v>
      </c>
      <c r="BJ28">
        <v>0.5</v>
      </c>
      <c r="BK28">
        <f>DJ28</f>
        <v>0</v>
      </c>
      <c r="BL28">
        <f>M28</f>
        <v>0</v>
      </c>
      <c r="BM28">
        <f>BI28*BJ28*BK28</f>
        <v>0</v>
      </c>
      <c r="BN28">
        <f>(BL28-BD28)/BK28</f>
        <v>0</v>
      </c>
      <c r="BO28">
        <f>(BB28-BH28)/BH28</f>
        <v>0</v>
      </c>
      <c r="BP28">
        <f>BA28/(BC28+BA28/BH28)</f>
        <v>0</v>
      </c>
      <c r="BQ28" t="s">
        <v>434</v>
      </c>
      <c r="BR28">
        <v>0</v>
      </c>
      <c r="BS28">
        <f>IF(BR28&lt;&gt;0, BR28, BP28)</f>
        <v>0</v>
      </c>
      <c r="BT28">
        <f>1-BS28/BH28</f>
        <v>0</v>
      </c>
      <c r="BU28">
        <f>(BH28-BG28)/(BH28-BS28)</f>
        <v>0</v>
      </c>
      <c r="BV28">
        <f>(BB28-BH28)/(BB28-BS28)</f>
        <v>0</v>
      </c>
      <c r="BW28">
        <f>(BH28-BG28)/(BH28-BA28)</f>
        <v>0</v>
      </c>
      <c r="BX28">
        <f>(BB28-BH28)/(BB28-BA28)</f>
        <v>0</v>
      </c>
      <c r="BY28">
        <f>(BU28*BS28/BG28)</f>
        <v>0</v>
      </c>
      <c r="BZ28">
        <f>(1-BY28)</f>
        <v>0</v>
      </c>
      <c r="DI28">
        <f>$B$11*EH28+$C$11*EI28+$F$11*ET28*(1-EW28)</f>
        <v>0</v>
      </c>
      <c r="DJ28">
        <f>DI28*DK28</f>
        <v>0</v>
      </c>
      <c r="DK28">
        <f>($B$11*$D$9+$C$11*$D$9+$F$11*((FG28+EY28)/MAX(FG28+EY28+FH28, 0.1)*$I$9+FH28/MAX(FG28+EY28+FH28, 0.1)*$J$9))/($B$11+$C$11+$F$11)</f>
        <v>0</v>
      </c>
      <c r="DL28">
        <f>($B$11*$K$9+$C$11*$K$9+$F$11*((FG28+EY28)/MAX(FG28+EY28+FH28, 0.1)*$P$9+FH28/MAX(FG28+EY28+FH28, 0.1)*$Q$9))/($B$11+$C$11+$F$11)</f>
        <v>0</v>
      </c>
      <c r="DM28">
        <v>6</v>
      </c>
      <c r="DN28">
        <v>0.5</v>
      </c>
      <c r="DO28" t="s">
        <v>435</v>
      </c>
      <c r="DP28">
        <v>2</v>
      </c>
      <c r="DQ28" t="b">
        <v>1</v>
      </c>
      <c r="DR28">
        <v>1747214353</v>
      </c>
      <c r="DS28">
        <v>300.251</v>
      </c>
      <c r="DT28">
        <v>299.993</v>
      </c>
      <c r="DU28">
        <v>21.976</v>
      </c>
      <c r="DV28">
        <v>22.1051</v>
      </c>
      <c r="DW28">
        <v>299.768</v>
      </c>
      <c r="DX28">
        <v>21.7793</v>
      </c>
      <c r="DY28">
        <v>399.905</v>
      </c>
      <c r="DZ28">
        <v>101.189</v>
      </c>
      <c r="EA28">
        <v>0.0998603</v>
      </c>
      <c r="EB28">
        <v>24.9992</v>
      </c>
      <c r="EC28">
        <v>24.8785</v>
      </c>
      <c r="ED28">
        <v>999.9</v>
      </c>
      <c r="EE28">
        <v>0</v>
      </c>
      <c r="EF28">
        <v>0</v>
      </c>
      <c r="EG28">
        <v>10058.1</v>
      </c>
      <c r="EH28">
        <v>0</v>
      </c>
      <c r="EI28">
        <v>0.221054</v>
      </c>
      <c r="EJ28">
        <v>0.258057</v>
      </c>
      <c r="EK28">
        <v>306.997</v>
      </c>
      <c r="EL28">
        <v>306.774</v>
      </c>
      <c r="EM28">
        <v>-0.129045</v>
      </c>
      <c r="EN28">
        <v>299.993</v>
      </c>
      <c r="EO28">
        <v>22.1051</v>
      </c>
      <c r="EP28">
        <v>2.22373</v>
      </c>
      <c r="EQ28">
        <v>2.23678</v>
      </c>
      <c r="ER28">
        <v>19.1343</v>
      </c>
      <c r="ES28">
        <v>19.2282</v>
      </c>
      <c r="ET28">
        <v>0.0500092</v>
      </c>
      <c r="EU28">
        <v>0</v>
      </c>
      <c r="EV28">
        <v>0</v>
      </c>
      <c r="EW28">
        <v>0</v>
      </c>
      <c r="EX28">
        <v>-12.88</v>
      </c>
      <c r="EY28">
        <v>0.0500092</v>
      </c>
      <c r="EZ28">
        <v>0.44</v>
      </c>
      <c r="FA28">
        <v>0.52</v>
      </c>
      <c r="FB28">
        <v>34.312</v>
      </c>
      <c r="FC28">
        <v>39.937</v>
      </c>
      <c r="FD28">
        <v>36.937</v>
      </c>
      <c r="FE28">
        <v>39.937</v>
      </c>
      <c r="FF28">
        <v>37.062</v>
      </c>
      <c r="FG28">
        <v>0</v>
      </c>
      <c r="FH28">
        <v>0</v>
      </c>
      <c r="FI28">
        <v>0</v>
      </c>
      <c r="FJ28">
        <v>1747214433</v>
      </c>
      <c r="FK28">
        <v>0</v>
      </c>
      <c r="FL28">
        <v>0.6912</v>
      </c>
      <c r="FM28">
        <v>-36.58000005569219</v>
      </c>
      <c r="FN28">
        <v>-7.761538169501539</v>
      </c>
      <c r="FO28">
        <v>-4.9956</v>
      </c>
      <c r="FP28">
        <v>15</v>
      </c>
      <c r="FQ28">
        <v>1747211737.5</v>
      </c>
      <c r="FR28" t="s">
        <v>436</v>
      </c>
      <c r="FS28">
        <v>1747211737.5</v>
      </c>
      <c r="FT28">
        <v>1747211733.5</v>
      </c>
      <c r="FU28">
        <v>1</v>
      </c>
      <c r="FV28">
        <v>-0.191</v>
      </c>
      <c r="FW28">
        <v>-0.016</v>
      </c>
      <c r="FX28">
        <v>0.506</v>
      </c>
      <c r="FY28">
        <v>-0.041</v>
      </c>
      <c r="FZ28">
        <v>397</v>
      </c>
      <c r="GA28">
        <v>9</v>
      </c>
      <c r="GB28">
        <v>0.29</v>
      </c>
      <c r="GC28">
        <v>0.35</v>
      </c>
      <c r="GD28">
        <v>-0.117692712113301</v>
      </c>
      <c r="GE28">
        <v>-0.07368119213458005</v>
      </c>
      <c r="GF28">
        <v>0.02040181732895923</v>
      </c>
      <c r="GG28">
        <v>1</v>
      </c>
      <c r="GH28">
        <v>-0.009470224836519959</v>
      </c>
      <c r="GI28">
        <v>-0.0007631248865842785</v>
      </c>
      <c r="GJ28">
        <v>0.0001714878541808538</v>
      </c>
      <c r="GK28">
        <v>1</v>
      </c>
      <c r="GL28">
        <v>2</v>
      </c>
      <c r="GM28">
        <v>2</v>
      </c>
      <c r="GN28" t="s">
        <v>437</v>
      </c>
      <c r="GO28">
        <v>3.01845</v>
      </c>
      <c r="GP28">
        <v>2.77504</v>
      </c>
      <c r="GQ28">
        <v>0.0772827</v>
      </c>
      <c r="GR28">
        <v>0.0767654</v>
      </c>
      <c r="GS28">
        <v>0.114411</v>
      </c>
      <c r="GT28">
        <v>0.114208</v>
      </c>
      <c r="GU28">
        <v>23862.7</v>
      </c>
      <c r="GV28">
        <v>27884.6</v>
      </c>
      <c r="GW28">
        <v>22661.6</v>
      </c>
      <c r="GX28">
        <v>27750.7</v>
      </c>
      <c r="GY28">
        <v>29069.8</v>
      </c>
      <c r="GZ28">
        <v>35070.3</v>
      </c>
      <c r="HA28">
        <v>36310.3</v>
      </c>
      <c r="HB28">
        <v>44024.1</v>
      </c>
      <c r="HC28">
        <v>1.79825</v>
      </c>
      <c r="HD28">
        <v>2.25283</v>
      </c>
      <c r="HE28">
        <v>0.07092950000000001</v>
      </c>
      <c r="HF28">
        <v>0</v>
      </c>
      <c r="HG28">
        <v>23.7134</v>
      </c>
      <c r="HH28">
        <v>999.9</v>
      </c>
      <c r="HI28">
        <v>63.1</v>
      </c>
      <c r="HJ28">
        <v>26.9</v>
      </c>
      <c r="HK28">
        <v>22.1876</v>
      </c>
      <c r="HL28">
        <v>61.8959</v>
      </c>
      <c r="HM28">
        <v>10.8734</v>
      </c>
      <c r="HN28">
        <v>1</v>
      </c>
      <c r="HO28">
        <v>-0.19186</v>
      </c>
      <c r="HP28">
        <v>-0.131432</v>
      </c>
      <c r="HQ28">
        <v>20.2982</v>
      </c>
      <c r="HR28">
        <v>5.19363</v>
      </c>
      <c r="HS28">
        <v>11.9526</v>
      </c>
      <c r="HT28">
        <v>4.9477</v>
      </c>
      <c r="HU28">
        <v>3.3</v>
      </c>
      <c r="HV28">
        <v>9999</v>
      </c>
      <c r="HW28">
        <v>9999</v>
      </c>
      <c r="HX28">
        <v>9999</v>
      </c>
      <c r="HY28">
        <v>380.5</v>
      </c>
      <c r="HZ28">
        <v>1.86016</v>
      </c>
      <c r="IA28">
        <v>1.86077</v>
      </c>
      <c r="IB28">
        <v>1.86157</v>
      </c>
      <c r="IC28">
        <v>1.85715</v>
      </c>
      <c r="ID28">
        <v>1.85684</v>
      </c>
      <c r="IE28">
        <v>1.85791</v>
      </c>
      <c r="IF28">
        <v>1.85867</v>
      </c>
      <c r="IG28">
        <v>1.8582</v>
      </c>
      <c r="IH28">
        <v>0</v>
      </c>
      <c r="II28">
        <v>0</v>
      </c>
      <c r="IJ28">
        <v>0</v>
      </c>
      <c r="IK28">
        <v>0</v>
      </c>
      <c r="IL28" t="s">
        <v>438</v>
      </c>
      <c r="IM28" t="s">
        <v>439</v>
      </c>
      <c r="IN28" t="s">
        <v>440</v>
      </c>
      <c r="IO28" t="s">
        <v>440</v>
      </c>
      <c r="IP28" t="s">
        <v>440</v>
      </c>
      <c r="IQ28" t="s">
        <v>440</v>
      </c>
      <c r="IR28">
        <v>0</v>
      </c>
      <c r="IS28">
        <v>100</v>
      </c>
      <c r="IT28">
        <v>100</v>
      </c>
      <c r="IU28">
        <v>0.483</v>
      </c>
      <c r="IV28">
        <v>0.1967</v>
      </c>
      <c r="IW28">
        <v>0.2912723242626548</v>
      </c>
      <c r="IX28">
        <v>0.001016113312649949</v>
      </c>
      <c r="IY28">
        <v>-1.458346242818731E-06</v>
      </c>
      <c r="IZ28">
        <v>6.575581110680532E-10</v>
      </c>
      <c r="JA28">
        <v>0.1967140891477921</v>
      </c>
      <c r="JB28">
        <v>0</v>
      </c>
      <c r="JC28">
        <v>0</v>
      </c>
      <c r="JD28">
        <v>0</v>
      </c>
      <c r="JE28">
        <v>2</v>
      </c>
      <c r="JF28">
        <v>1799</v>
      </c>
      <c r="JG28">
        <v>1</v>
      </c>
      <c r="JH28">
        <v>18</v>
      </c>
      <c r="JI28">
        <v>43.6</v>
      </c>
      <c r="JJ28">
        <v>43.7</v>
      </c>
      <c r="JK28">
        <v>0.842285</v>
      </c>
      <c r="JL28">
        <v>2.55615</v>
      </c>
      <c r="JM28">
        <v>1.54663</v>
      </c>
      <c r="JN28">
        <v>2.25464</v>
      </c>
      <c r="JO28">
        <v>1.49658</v>
      </c>
      <c r="JP28">
        <v>2.42554</v>
      </c>
      <c r="JQ28">
        <v>33.3335</v>
      </c>
      <c r="JR28">
        <v>24.2101</v>
      </c>
      <c r="JS28">
        <v>18</v>
      </c>
      <c r="JT28">
        <v>372.168</v>
      </c>
      <c r="JU28">
        <v>709.053</v>
      </c>
      <c r="JV28">
        <v>24.1407</v>
      </c>
      <c r="JW28">
        <v>24.9955</v>
      </c>
      <c r="JX28">
        <v>30.0001</v>
      </c>
      <c r="JY28">
        <v>25.0011</v>
      </c>
      <c r="JZ28">
        <v>25.007</v>
      </c>
      <c r="KA28">
        <v>16.8758</v>
      </c>
      <c r="KB28">
        <v>6.99508</v>
      </c>
      <c r="KC28">
        <v>100</v>
      </c>
      <c r="KD28">
        <v>24.1437</v>
      </c>
      <c r="KE28">
        <v>300</v>
      </c>
      <c r="KF28">
        <v>22.1079</v>
      </c>
      <c r="KG28">
        <v>100.227</v>
      </c>
      <c r="KH28">
        <v>100.801</v>
      </c>
    </row>
    <row r="29" spans="1:294">
      <c r="A29">
        <v>13</v>
      </c>
      <c r="B29">
        <v>1747214473.5</v>
      </c>
      <c r="C29">
        <v>1446.400000095367</v>
      </c>
      <c r="D29" t="s">
        <v>463</v>
      </c>
      <c r="E29" t="s">
        <v>464</v>
      </c>
      <c r="F29" t="s">
        <v>431</v>
      </c>
      <c r="G29" t="s">
        <v>432</v>
      </c>
      <c r="I29" t="s">
        <v>433</v>
      </c>
      <c r="J29">
        <v>1747214473.5</v>
      </c>
      <c r="K29">
        <f>(L29)/1000</f>
        <v>0</v>
      </c>
      <c r="L29">
        <f>IF(DQ29, AO29, AI29)</f>
        <v>0</v>
      </c>
      <c r="M29">
        <f>IF(DQ29, AJ29, AH29)</f>
        <v>0</v>
      </c>
      <c r="N29">
        <f>DS29 - IF(AV29&gt;1, M29*DM29*100.0/(AX29), 0)</f>
        <v>0</v>
      </c>
      <c r="O29">
        <f>((U29-K29/2)*N29-M29)/(U29+K29/2)</f>
        <v>0</v>
      </c>
      <c r="P29">
        <f>O29*(DZ29+EA29)/1000.0</f>
        <v>0</v>
      </c>
      <c r="Q29">
        <f>(DS29 - IF(AV29&gt;1, M29*DM29*100.0/(AX29), 0))*(DZ29+EA29)/1000.0</f>
        <v>0</v>
      </c>
      <c r="R29">
        <f>2.0/((1/T29-1/S29)+SIGN(T29)*SQRT((1/T29-1/S29)*(1/T29-1/S29) + 4*DN29/((DN29+1)*(DN29+1))*(2*1/T29*1/S29-1/S29*1/S29)))</f>
        <v>0</v>
      </c>
      <c r="S29">
        <f>IF(LEFT(DO29,1)&lt;&gt;"0",IF(LEFT(DO29,1)="1",3.0,DP29),$D$5+$E$5*(EG29*DZ29/($K$5*1000))+$F$5*(EG29*DZ29/($K$5*1000))*MAX(MIN(DM29,$J$5),$I$5)*MAX(MIN(DM29,$J$5),$I$5)+$G$5*MAX(MIN(DM29,$J$5),$I$5)*(EG29*DZ29/($K$5*1000))+$H$5*(EG29*DZ29/($K$5*1000))*(EG29*DZ29/($K$5*1000)))</f>
        <v>0</v>
      </c>
      <c r="T29">
        <f>K29*(1000-(1000*0.61365*exp(17.502*X29/(240.97+X29))/(DZ29+EA29)+DU29)/2)/(1000*0.61365*exp(17.502*X29/(240.97+X29))/(DZ29+EA29)-DU29)</f>
        <v>0</v>
      </c>
      <c r="U29">
        <f>1/((DN29+1)/(R29/1.6)+1/(S29/1.37)) + DN29/((DN29+1)/(R29/1.6) + DN29/(S29/1.37))</f>
        <v>0</v>
      </c>
      <c r="V29">
        <f>(DI29*DL29)</f>
        <v>0</v>
      </c>
      <c r="W29">
        <f>(EB29+(V29+2*0.95*5.67E-8*(((EB29+$B$7)+273)^4-(EB29+273)^4)-44100*K29)/(1.84*29.3*S29+8*0.95*5.67E-8*(EB29+273)^3))</f>
        <v>0</v>
      </c>
      <c r="X29">
        <f>($C$7*EC29+$D$7*ED29+$E$7*W29)</f>
        <v>0</v>
      </c>
      <c r="Y29">
        <f>0.61365*exp(17.502*X29/(240.97+X29))</f>
        <v>0</v>
      </c>
      <c r="Z29">
        <f>(AA29/AB29*100)</f>
        <v>0</v>
      </c>
      <c r="AA29">
        <f>DU29*(DZ29+EA29)/1000</f>
        <v>0</v>
      </c>
      <c r="AB29">
        <f>0.61365*exp(17.502*EB29/(240.97+EB29))</f>
        <v>0</v>
      </c>
      <c r="AC29">
        <f>(Y29-DU29*(DZ29+EA29)/1000)</f>
        <v>0</v>
      </c>
      <c r="AD29">
        <f>(-K29*44100)</f>
        <v>0</v>
      </c>
      <c r="AE29">
        <f>2*29.3*S29*0.92*(EB29-X29)</f>
        <v>0</v>
      </c>
      <c r="AF29">
        <f>2*0.95*5.67E-8*(((EB29+$B$7)+273)^4-(X29+273)^4)</f>
        <v>0</v>
      </c>
      <c r="AG29">
        <f>V29+AF29+AD29+AE29</f>
        <v>0</v>
      </c>
      <c r="AH29">
        <f>DY29*AV29*(DT29-DS29*(1000-AV29*DV29)/(1000-AV29*DU29))/(100*DM29)</f>
        <v>0</v>
      </c>
      <c r="AI29">
        <f>1000*DY29*AV29*(DU29-DV29)/(100*DM29*(1000-AV29*DU29))</f>
        <v>0</v>
      </c>
      <c r="AJ29">
        <f>(AK29 - AL29 - DZ29*1E3/(8.314*(EB29+273.15)) * AN29/DY29 * AM29) * DY29/(100*DM29) * (1000 - DV29)/1000</f>
        <v>0</v>
      </c>
      <c r="AK29">
        <v>409.0292605621962</v>
      </c>
      <c r="AL29">
        <v>409.31883030303</v>
      </c>
      <c r="AM29">
        <v>-0.0001637182090631236</v>
      </c>
      <c r="AN29">
        <v>65.91700592732391</v>
      </c>
      <c r="AO29">
        <f>(AQ29 - AP29 + DZ29*1E3/(8.314*(EB29+273.15)) * AS29/DY29 * AR29) * DY29/(100*DM29) * 1000/(1000 - AQ29)</f>
        <v>0</v>
      </c>
      <c r="AP29">
        <v>22.09513011440438</v>
      </c>
      <c r="AQ29">
        <v>21.96102424242424</v>
      </c>
      <c r="AR29">
        <v>-2.155276126017402E-07</v>
      </c>
      <c r="AS29">
        <v>77.18636423135617</v>
      </c>
      <c r="AT29">
        <v>5</v>
      </c>
      <c r="AU29">
        <v>1</v>
      </c>
      <c r="AV29">
        <f>IF(AT29*$H$13&gt;=AX29,1.0,(AX29/(AX29-AT29*$H$13)))</f>
        <v>0</v>
      </c>
      <c r="AW29">
        <f>(AV29-1)*100</f>
        <v>0</v>
      </c>
      <c r="AX29">
        <f>MAX(0,($B$13+$C$13*EG29)/(1+$D$13*EG29)*DZ29/(EB29+273)*$E$13)</f>
        <v>0</v>
      </c>
      <c r="AY29" t="s">
        <v>434</v>
      </c>
      <c r="AZ29" t="s">
        <v>434</v>
      </c>
      <c r="BA29">
        <v>0</v>
      </c>
      <c r="BB29">
        <v>0</v>
      </c>
      <c r="BC29">
        <f>1-BA29/BB29</f>
        <v>0</v>
      </c>
      <c r="BD29">
        <v>0</v>
      </c>
      <c r="BE29" t="s">
        <v>434</v>
      </c>
      <c r="BF29" t="s">
        <v>434</v>
      </c>
      <c r="BG29">
        <v>0</v>
      </c>
      <c r="BH29">
        <v>0</v>
      </c>
      <c r="BI29">
        <f>1-BG29/BH29</f>
        <v>0</v>
      </c>
      <c r="BJ29">
        <v>0.5</v>
      </c>
      <c r="BK29">
        <f>DJ29</f>
        <v>0</v>
      </c>
      <c r="BL29">
        <f>M29</f>
        <v>0</v>
      </c>
      <c r="BM29">
        <f>BI29*BJ29*BK29</f>
        <v>0</v>
      </c>
      <c r="BN29">
        <f>(BL29-BD29)/BK29</f>
        <v>0</v>
      </c>
      <c r="BO29">
        <f>(BB29-BH29)/BH29</f>
        <v>0</v>
      </c>
      <c r="BP29">
        <f>BA29/(BC29+BA29/BH29)</f>
        <v>0</v>
      </c>
      <c r="BQ29" t="s">
        <v>434</v>
      </c>
      <c r="BR29">
        <v>0</v>
      </c>
      <c r="BS29">
        <f>IF(BR29&lt;&gt;0, BR29, BP29)</f>
        <v>0</v>
      </c>
      <c r="BT29">
        <f>1-BS29/BH29</f>
        <v>0</v>
      </c>
      <c r="BU29">
        <f>(BH29-BG29)/(BH29-BS29)</f>
        <v>0</v>
      </c>
      <c r="BV29">
        <f>(BB29-BH29)/(BB29-BS29)</f>
        <v>0</v>
      </c>
      <c r="BW29">
        <f>(BH29-BG29)/(BH29-BA29)</f>
        <v>0</v>
      </c>
      <c r="BX29">
        <f>(BB29-BH29)/(BB29-BA29)</f>
        <v>0</v>
      </c>
      <c r="BY29">
        <f>(BU29*BS29/BG29)</f>
        <v>0</v>
      </c>
      <c r="BZ29">
        <f>(1-BY29)</f>
        <v>0</v>
      </c>
      <c r="DI29">
        <f>$B$11*EH29+$C$11*EI29+$F$11*ET29*(1-EW29)</f>
        <v>0</v>
      </c>
      <c r="DJ29">
        <f>DI29*DK29</f>
        <v>0</v>
      </c>
      <c r="DK29">
        <f>($B$11*$D$9+$C$11*$D$9+$F$11*((FG29+EY29)/MAX(FG29+EY29+FH29, 0.1)*$I$9+FH29/MAX(FG29+EY29+FH29, 0.1)*$J$9))/($B$11+$C$11+$F$11)</f>
        <v>0</v>
      </c>
      <c r="DL29">
        <f>($B$11*$K$9+$C$11*$K$9+$F$11*((FG29+EY29)/MAX(FG29+EY29+FH29, 0.1)*$P$9+FH29/MAX(FG29+EY29+FH29, 0.1)*$Q$9))/($B$11+$C$11+$F$11)</f>
        <v>0</v>
      </c>
      <c r="DM29">
        <v>6</v>
      </c>
      <c r="DN29">
        <v>0.5</v>
      </c>
      <c r="DO29" t="s">
        <v>435</v>
      </c>
      <c r="DP29">
        <v>2</v>
      </c>
      <c r="DQ29" t="b">
        <v>1</v>
      </c>
      <c r="DR29">
        <v>1747214473.5</v>
      </c>
      <c r="DS29">
        <v>400.35</v>
      </c>
      <c r="DT29">
        <v>400.031</v>
      </c>
      <c r="DU29">
        <v>21.9608</v>
      </c>
      <c r="DV29">
        <v>22.0951</v>
      </c>
      <c r="DW29">
        <v>399.843</v>
      </c>
      <c r="DX29">
        <v>21.7641</v>
      </c>
      <c r="DY29">
        <v>399.955</v>
      </c>
      <c r="DZ29">
        <v>101.193</v>
      </c>
      <c r="EA29">
        <v>0.09993589999999999</v>
      </c>
      <c r="EB29">
        <v>25.0058</v>
      </c>
      <c r="EC29">
        <v>24.8874</v>
      </c>
      <c r="ED29">
        <v>999.9</v>
      </c>
      <c r="EE29">
        <v>0</v>
      </c>
      <c r="EF29">
        <v>0</v>
      </c>
      <c r="EG29">
        <v>10038.1</v>
      </c>
      <c r="EH29">
        <v>0</v>
      </c>
      <c r="EI29">
        <v>0.221054</v>
      </c>
      <c r="EJ29">
        <v>0.318604</v>
      </c>
      <c r="EK29">
        <v>409.339</v>
      </c>
      <c r="EL29">
        <v>409.069</v>
      </c>
      <c r="EM29">
        <v>-0.134329</v>
      </c>
      <c r="EN29">
        <v>400.031</v>
      </c>
      <c r="EO29">
        <v>22.0951</v>
      </c>
      <c r="EP29">
        <v>2.22227</v>
      </c>
      <c r="EQ29">
        <v>2.23586</v>
      </c>
      <c r="ER29">
        <v>19.1237</v>
      </c>
      <c r="ES29">
        <v>19.2216</v>
      </c>
      <c r="ET29">
        <v>0.0500092</v>
      </c>
      <c r="EU29">
        <v>0</v>
      </c>
      <c r="EV29">
        <v>0</v>
      </c>
      <c r="EW29">
        <v>0</v>
      </c>
      <c r="EX29">
        <v>8.4</v>
      </c>
      <c r="EY29">
        <v>0.0500092</v>
      </c>
      <c r="EZ29">
        <v>0.03</v>
      </c>
      <c r="FA29">
        <v>0.44</v>
      </c>
      <c r="FB29">
        <v>35</v>
      </c>
      <c r="FC29">
        <v>41</v>
      </c>
      <c r="FD29">
        <v>37.75</v>
      </c>
      <c r="FE29">
        <v>41.625</v>
      </c>
      <c r="FF29">
        <v>37.812</v>
      </c>
      <c r="FG29">
        <v>0</v>
      </c>
      <c r="FH29">
        <v>0</v>
      </c>
      <c r="FI29">
        <v>0</v>
      </c>
      <c r="FJ29">
        <v>1747214553.6</v>
      </c>
      <c r="FK29">
        <v>0</v>
      </c>
      <c r="FL29">
        <v>5.276538461538461</v>
      </c>
      <c r="FM29">
        <v>-8.901538082279977</v>
      </c>
      <c r="FN29">
        <v>9.603760182771321</v>
      </c>
      <c r="FO29">
        <v>-5.927307692307692</v>
      </c>
      <c r="FP29">
        <v>15</v>
      </c>
      <c r="FQ29">
        <v>1747211737.5</v>
      </c>
      <c r="FR29" t="s">
        <v>436</v>
      </c>
      <c r="FS29">
        <v>1747211737.5</v>
      </c>
      <c r="FT29">
        <v>1747211733.5</v>
      </c>
      <c r="FU29">
        <v>1</v>
      </c>
      <c r="FV29">
        <v>-0.191</v>
      </c>
      <c r="FW29">
        <v>-0.016</v>
      </c>
      <c r="FX29">
        <v>0.506</v>
      </c>
      <c r="FY29">
        <v>-0.041</v>
      </c>
      <c r="FZ29">
        <v>397</v>
      </c>
      <c r="GA29">
        <v>9</v>
      </c>
      <c r="GB29">
        <v>0.29</v>
      </c>
      <c r="GC29">
        <v>0.35</v>
      </c>
      <c r="GD29">
        <v>-0.1745979551608927</v>
      </c>
      <c r="GE29">
        <v>-0.00551126686396008</v>
      </c>
      <c r="GF29">
        <v>0.03184821511833622</v>
      </c>
      <c r="GG29">
        <v>1</v>
      </c>
      <c r="GH29">
        <v>-0.009669118836081753</v>
      </c>
      <c r="GI29">
        <v>-1.388807416147857E-05</v>
      </c>
      <c r="GJ29">
        <v>7.179309569205315E-05</v>
      </c>
      <c r="GK29">
        <v>1</v>
      </c>
      <c r="GL29">
        <v>2</v>
      </c>
      <c r="GM29">
        <v>2</v>
      </c>
      <c r="GN29" t="s">
        <v>437</v>
      </c>
      <c r="GO29">
        <v>3.01851</v>
      </c>
      <c r="GP29">
        <v>2.77494</v>
      </c>
      <c r="GQ29">
        <v>0.0970931</v>
      </c>
      <c r="GR29">
        <v>0.096443</v>
      </c>
      <c r="GS29">
        <v>0.114365</v>
      </c>
      <c r="GT29">
        <v>0.114181</v>
      </c>
      <c r="GU29">
        <v>23351.8</v>
      </c>
      <c r="GV29">
        <v>27292</v>
      </c>
      <c r="GW29">
        <v>22662.7</v>
      </c>
      <c r="GX29">
        <v>27752.1</v>
      </c>
      <c r="GY29">
        <v>29073.2</v>
      </c>
      <c r="GZ29">
        <v>35074.2</v>
      </c>
      <c r="HA29">
        <v>36312</v>
      </c>
      <c r="HB29">
        <v>44027</v>
      </c>
      <c r="HC29">
        <v>1.79862</v>
      </c>
      <c r="HD29">
        <v>2.25275</v>
      </c>
      <c r="HE29">
        <v>0.0715964</v>
      </c>
      <c r="HF29">
        <v>0</v>
      </c>
      <c r="HG29">
        <v>23.7114</v>
      </c>
      <c r="HH29">
        <v>999.9</v>
      </c>
      <c r="HI29">
        <v>62.8</v>
      </c>
      <c r="HJ29">
        <v>26.9</v>
      </c>
      <c r="HK29">
        <v>22.0817</v>
      </c>
      <c r="HL29">
        <v>62.0459</v>
      </c>
      <c r="HM29">
        <v>10.9335</v>
      </c>
      <c r="HN29">
        <v>1</v>
      </c>
      <c r="HO29">
        <v>-0.193308</v>
      </c>
      <c r="HP29">
        <v>0.00268519</v>
      </c>
      <c r="HQ29">
        <v>20.2984</v>
      </c>
      <c r="HR29">
        <v>5.19767</v>
      </c>
      <c r="HS29">
        <v>11.9523</v>
      </c>
      <c r="HT29">
        <v>4.9474</v>
      </c>
      <c r="HU29">
        <v>3.3</v>
      </c>
      <c r="HV29">
        <v>9999</v>
      </c>
      <c r="HW29">
        <v>9999</v>
      </c>
      <c r="HX29">
        <v>9999</v>
      </c>
      <c r="HY29">
        <v>380.6</v>
      </c>
      <c r="HZ29">
        <v>1.86008</v>
      </c>
      <c r="IA29">
        <v>1.86076</v>
      </c>
      <c r="IB29">
        <v>1.86157</v>
      </c>
      <c r="IC29">
        <v>1.85715</v>
      </c>
      <c r="ID29">
        <v>1.85684</v>
      </c>
      <c r="IE29">
        <v>1.8579</v>
      </c>
      <c r="IF29">
        <v>1.85867</v>
      </c>
      <c r="IG29">
        <v>1.85822</v>
      </c>
      <c r="IH29">
        <v>0</v>
      </c>
      <c r="II29">
        <v>0</v>
      </c>
      <c r="IJ29">
        <v>0</v>
      </c>
      <c r="IK29">
        <v>0</v>
      </c>
      <c r="IL29" t="s">
        <v>438</v>
      </c>
      <c r="IM29" t="s">
        <v>439</v>
      </c>
      <c r="IN29" t="s">
        <v>440</v>
      </c>
      <c r="IO29" t="s">
        <v>440</v>
      </c>
      <c r="IP29" t="s">
        <v>440</v>
      </c>
      <c r="IQ29" t="s">
        <v>440</v>
      </c>
      <c r="IR29">
        <v>0</v>
      </c>
      <c r="IS29">
        <v>100</v>
      </c>
      <c r="IT29">
        <v>100</v>
      </c>
      <c r="IU29">
        <v>0.507</v>
      </c>
      <c r="IV29">
        <v>0.1967</v>
      </c>
      <c r="IW29">
        <v>0.2912723242626548</v>
      </c>
      <c r="IX29">
        <v>0.001016113312649949</v>
      </c>
      <c r="IY29">
        <v>-1.458346242818731E-06</v>
      </c>
      <c r="IZ29">
        <v>6.575581110680532E-10</v>
      </c>
      <c r="JA29">
        <v>0.1967140891477921</v>
      </c>
      <c r="JB29">
        <v>0</v>
      </c>
      <c r="JC29">
        <v>0</v>
      </c>
      <c r="JD29">
        <v>0</v>
      </c>
      <c r="JE29">
        <v>2</v>
      </c>
      <c r="JF29">
        <v>1799</v>
      </c>
      <c r="JG29">
        <v>1</v>
      </c>
      <c r="JH29">
        <v>18</v>
      </c>
      <c r="JI29">
        <v>45.6</v>
      </c>
      <c r="JJ29">
        <v>45.7</v>
      </c>
      <c r="JK29">
        <v>1.05835</v>
      </c>
      <c r="JL29">
        <v>2.54639</v>
      </c>
      <c r="JM29">
        <v>1.54663</v>
      </c>
      <c r="JN29">
        <v>2.25342</v>
      </c>
      <c r="JO29">
        <v>1.49658</v>
      </c>
      <c r="JP29">
        <v>2.42065</v>
      </c>
      <c r="JQ29">
        <v>33.4008</v>
      </c>
      <c r="JR29">
        <v>24.2101</v>
      </c>
      <c r="JS29">
        <v>18</v>
      </c>
      <c r="JT29">
        <v>372.218</v>
      </c>
      <c r="JU29">
        <v>708.725</v>
      </c>
      <c r="JV29">
        <v>23.9939</v>
      </c>
      <c r="JW29">
        <v>24.9787</v>
      </c>
      <c r="JX29">
        <v>29.9999</v>
      </c>
      <c r="JY29">
        <v>24.9803</v>
      </c>
      <c r="JZ29">
        <v>24.9876</v>
      </c>
      <c r="KA29">
        <v>21.2245</v>
      </c>
      <c r="KB29">
        <v>6.99508</v>
      </c>
      <c r="KC29">
        <v>100</v>
      </c>
      <c r="KD29">
        <v>23.9898</v>
      </c>
      <c r="KE29">
        <v>400</v>
      </c>
      <c r="KF29">
        <v>22.1079</v>
      </c>
      <c r="KG29">
        <v>100.232</v>
      </c>
      <c r="KH29">
        <v>100.807</v>
      </c>
    </row>
    <row r="30" spans="1:294">
      <c r="A30">
        <v>14</v>
      </c>
      <c r="B30">
        <v>1747214594</v>
      </c>
      <c r="C30">
        <v>1566.900000095367</v>
      </c>
      <c r="D30" t="s">
        <v>465</v>
      </c>
      <c r="E30" t="s">
        <v>466</v>
      </c>
      <c r="F30" t="s">
        <v>431</v>
      </c>
      <c r="G30" t="s">
        <v>432</v>
      </c>
      <c r="I30" t="s">
        <v>433</v>
      </c>
      <c r="J30">
        <v>1747214594</v>
      </c>
      <c r="K30">
        <f>(L30)/1000</f>
        <v>0</v>
      </c>
      <c r="L30">
        <f>IF(DQ30, AO30, AI30)</f>
        <v>0</v>
      </c>
      <c r="M30">
        <f>IF(DQ30, AJ30, AH30)</f>
        <v>0</v>
      </c>
      <c r="N30">
        <f>DS30 - IF(AV30&gt;1, M30*DM30*100.0/(AX30), 0)</f>
        <v>0</v>
      </c>
      <c r="O30">
        <f>((U30-K30/2)*N30-M30)/(U30+K30/2)</f>
        <v>0</v>
      </c>
      <c r="P30">
        <f>O30*(DZ30+EA30)/1000.0</f>
        <v>0</v>
      </c>
      <c r="Q30">
        <f>(DS30 - IF(AV30&gt;1, M30*DM30*100.0/(AX30), 0))*(DZ30+EA30)/1000.0</f>
        <v>0</v>
      </c>
      <c r="R30">
        <f>2.0/((1/T30-1/S30)+SIGN(T30)*SQRT((1/T30-1/S30)*(1/T30-1/S30) + 4*DN30/((DN30+1)*(DN30+1))*(2*1/T30*1/S30-1/S30*1/S30)))</f>
        <v>0</v>
      </c>
      <c r="S30">
        <f>IF(LEFT(DO30,1)&lt;&gt;"0",IF(LEFT(DO30,1)="1",3.0,DP30),$D$5+$E$5*(EG30*DZ30/($K$5*1000))+$F$5*(EG30*DZ30/($K$5*1000))*MAX(MIN(DM30,$J$5),$I$5)*MAX(MIN(DM30,$J$5),$I$5)+$G$5*MAX(MIN(DM30,$J$5),$I$5)*(EG30*DZ30/($K$5*1000))+$H$5*(EG30*DZ30/($K$5*1000))*(EG30*DZ30/($K$5*1000)))</f>
        <v>0</v>
      </c>
      <c r="T30">
        <f>K30*(1000-(1000*0.61365*exp(17.502*X30/(240.97+X30))/(DZ30+EA30)+DU30)/2)/(1000*0.61365*exp(17.502*X30/(240.97+X30))/(DZ30+EA30)-DU30)</f>
        <v>0</v>
      </c>
      <c r="U30">
        <f>1/((DN30+1)/(R30/1.6)+1/(S30/1.37)) + DN30/((DN30+1)/(R30/1.6) + DN30/(S30/1.37))</f>
        <v>0</v>
      </c>
      <c r="V30">
        <f>(DI30*DL30)</f>
        <v>0</v>
      </c>
      <c r="W30">
        <f>(EB30+(V30+2*0.95*5.67E-8*(((EB30+$B$7)+273)^4-(EB30+273)^4)-44100*K30)/(1.84*29.3*S30+8*0.95*5.67E-8*(EB30+273)^3))</f>
        <v>0</v>
      </c>
      <c r="X30">
        <f>($C$7*EC30+$D$7*ED30+$E$7*W30)</f>
        <v>0</v>
      </c>
      <c r="Y30">
        <f>0.61365*exp(17.502*X30/(240.97+X30))</f>
        <v>0</v>
      </c>
      <c r="Z30">
        <f>(AA30/AB30*100)</f>
        <v>0</v>
      </c>
      <c r="AA30">
        <f>DU30*(DZ30+EA30)/1000</f>
        <v>0</v>
      </c>
      <c r="AB30">
        <f>0.61365*exp(17.502*EB30/(240.97+EB30))</f>
        <v>0</v>
      </c>
      <c r="AC30">
        <f>(Y30-DU30*(DZ30+EA30)/1000)</f>
        <v>0</v>
      </c>
      <c r="AD30">
        <f>(-K30*44100)</f>
        <v>0</v>
      </c>
      <c r="AE30">
        <f>2*29.3*S30*0.92*(EB30-X30)</f>
        <v>0</v>
      </c>
      <c r="AF30">
        <f>2*0.95*5.67E-8*(((EB30+$B$7)+273)^4-(X30+273)^4)</f>
        <v>0</v>
      </c>
      <c r="AG30">
        <f>V30+AF30+AD30+AE30</f>
        <v>0</v>
      </c>
      <c r="AH30">
        <f>DY30*AV30*(DT30-DS30*(1000-AV30*DV30)/(1000-AV30*DU30))/(100*DM30)</f>
        <v>0</v>
      </c>
      <c r="AI30">
        <f>1000*DY30*AV30*(DU30-DV30)/(100*DM30*(1000-AV30*DU30))</f>
        <v>0</v>
      </c>
      <c r="AJ30">
        <f>(AK30 - AL30 - DZ30*1E3/(8.314*(EB30+273.15)) * AN30/DY30 * AM30) * DY30/(100*DM30) * (1000 - DV30)/1000</f>
        <v>0</v>
      </c>
      <c r="AK30">
        <v>511.2873092625782</v>
      </c>
      <c r="AL30">
        <v>511.5982060606062</v>
      </c>
      <c r="AM30">
        <v>-0.0002391528798773195</v>
      </c>
      <c r="AN30">
        <v>65.91700592732391</v>
      </c>
      <c r="AO30">
        <f>(AQ30 - AP30 + DZ30*1E3/(8.314*(EB30+273.15)) * AS30/DY30 * AR30) * DY30/(100*DM30) * 1000/(1000 - AQ30)</f>
        <v>0</v>
      </c>
      <c r="AP30">
        <v>22.08871745063188</v>
      </c>
      <c r="AQ30">
        <v>21.9546606060606</v>
      </c>
      <c r="AR30">
        <v>4.362459567548401E-07</v>
      </c>
      <c r="AS30">
        <v>77.18636423135617</v>
      </c>
      <c r="AT30">
        <v>5</v>
      </c>
      <c r="AU30">
        <v>1</v>
      </c>
      <c r="AV30">
        <f>IF(AT30*$H$13&gt;=AX30,1.0,(AX30/(AX30-AT30*$H$13)))</f>
        <v>0</v>
      </c>
      <c r="AW30">
        <f>(AV30-1)*100</f>
        <v>0</v>
      </c>
      <c r="AX30">
        <f>MAX(0,($B$13+$C$13*EG30)/(1+$D$13*EG30)*DZ30/(EB30+273)*$E$13)</f>
        <v>0</v>
      </c>
      <c r="AY30" t="s">
        <v>434</v>
      </c>
      <c r="AZ30" t="s">
        <v>434</v>
      </c>
      <c r="BA30">
        <v>0</v>
      </c>
      <c r="BB30">
        <v>0</v>
      </c>
      <c r="BC30">
        <f>1-BA30/BB30</f>
        <v>0</v>
      </c>
      <c r="BD30">
        <v>0</v>
      </c>
      <c r="BE30" t="s">
        <v>434</v>
      </c>
      <c r="BF30" t="s">
        <v>434</v>
      </c>
      <c r="BG30">
        <v>0</v>
      </c>
      <c r="BH30">
        <v>0</v>
      </c>
      <c r="BI30">
        <f>1-BG30/BH30</f>
        <v>0</v>
      </c>
      <c r="BJ30">
        <v>0.5</v>
      </c>
      <c r="BK30">
        <f>DJ30</f>
        <v>0</v>
      </c>
      <c r="BL30">
        <f>M30</f>
        <v>0</v>
      </c>
      <c r="BM30">
        <f>BI30*BJ30*BK30</f>
        <v>0</v>
      </c>
      <c r="BN30">
        <f>(BL30-BD30)/BK30</f>
        <v>0</v>
      </c>
      <c r="BO30">
        <f>(BB30-BH30)/BH30</f>
        <v>0</v>
      </c>
      <c r="BP30">
        <f>BA30/(BC30+BA30/BH30)</f>
        <v>0</v>
      </c>
      <c r="BQ30" t="s">
        <v>434</v>
      </c>
      <c r="BR30">
        <v>0</v>
      </c>
      <c r="BS30">
        <f>IF(BR30&lt;&gt;0, BR30, BP30)</f>
        <v>0</v>
      </c>
      <c r="BT30">
        <f>1-BS30/BH30</f>
        <v>0</v>
      </c>
      <c r="BU30">
        <f>(BH30-BG30)/(BH30-BS30)</f>
        <v>0</v>
      </c>
      <c r="BV30">
        <f>(BB30-BH30)/(BB30-BS30)</f>
        <v>0</v>
      </c>
      <c r="BW30">
        <f>(BH30-BG30)/(BH30-BA30)</f>
        <v>0</v>
      </c>
      <c r="BX30">
        <f>(BB30-BH30)/(BB30-BA30)</f>
        <v>0</v>
      </c>
      <c r="BY30">
        <f>(BU30*BS30/BG30)</f>
        <v>0</v>
      </c>
      <c r="BZ30">
        <f>(1-BY30)</f>
        <v>0</v>
      </c>
      <c r="DI30">
        <f>$B$11*EH30+$C$11*EI30+$F$11*ET30*(1-EW30)</f>
        <v>0</v>
      </c>
      <c r="DJ30">
        <f>DI30*DK30</f>
        <v>0</v>
      </c>
      <c r="DK30">
        <f>($B$11*$D$9+$C$11*$D$9+$F$11*((FG30+EY30)/MAX(FG30+EY30+FH30, 0.1)*$I$9+FH30/MAX(FG30+EY30+FH30, 0.1)*$J$9))/($B$11+$C$11+$F$11)</f>
        <v>0</v>
      </c>
      <c r="DL30">
        <f>($B$11*$K$9+$C$11*$K$9+$F$11*((FG30+EY30)/MAX(FG30+EY30+FH30, 0.1)*$P$9+FH30/MAX(FG30+EY30+FH30, 0.1)*$Q$9))/($B$11+$C$11+$F$11)</f>
        <v>0</v>
      </c>
      <c r="DM30">
        <v>6</v>
      </c>
      <c r="DN30">
        <v>0.5</v>
      </c>
      <c r="DO30" t="s">
        <v>435</v>
      </c>
      <c r="DP30">
        <v>2</v>
      </c>
      <c r="DQ30" t="b">
        <v>1</v>
      </c>
      <c r="DR30">
        <v>1747214594</v>
      </c>
      <c r="DS30">
        <v>500.346</v>
      </c>
      <c r="DT30">
        <v>500.004</v>
      </c>
      <c r="DU30">
        <v>21.9543</v>
      </c>
      <c r="DV30">
        <v>22.0873</v>
      </c>
      <c r="DW30">
        <v>499.829</v>
      </c>
      <c r="DX30">
        <v>21.7576</v>
      </c>
      <c r="DY30">
        <v>400.001</v>
      </c>
      <c r="DZ30">
        <v>101.187</v>
      </c>
      <c r="EA30">
        <v>0.0998294</v>
      </c>
      <c r="EB30">
        <v>24.9881</v>
      </c>
      <c r="EC30">
        <v>24.878</v>
      </c>
      <c r="ED30">
        <v>999.9</v>
      </c>
      <c r="EE30">
        <v>0</v>
      </c>
      <c r="EF30">
        <v>0</v>
      </c>
      <c r="EG30">
        <v>10061.9</v>
      </c>
      <c r="EH30">
        <v>0</v>
      </c>
      <c r="EI30">
        <v>0.221054</v>
      </c>
      <c r="EJ30">
        <v>0.341705</v>
      </c>
      <c r="EK30">
        <v>511.577</v>
      </c>
      <c r="EL30">
        <v>511.298</v>
      </c>
      <c r="EM30">
        <v>-0.13295</v>
      </c>
      <c r="EN30">
        <v>500.004</v>
      </c>
      <c r="EO30">
        <v>22.0873</v>
      </c>
      <c r="EP30">
        <v>2.22149</v>
      </c>
      <c r="EQ30">
        <v>2.23494</v>
      </c>
      <c r="ER30">
        <v>19.1181</v>
      </c>
      <c r="ES30">
        <v>19.215</v>
      </c>
      <c r="ET30">
        <v>0.0500092</v>
      </c>
      <c r="EU30">
        <v>0</v>
      </c>
      <c r="EV30">
        <v>0</v>
      </c>
      <c r="EW30">
        <v>0</v>
      </c>
      <c r="EX30">
        <v>-8.859999999999999</v>
      </c>
      <c r="EY30">
        <v>0.0500092</v>
      </c>
      <c r="EZ30">
        <v>3.15</v>
      </c>
      <c r="FA30">
        <v>0.93</v>
      </c>
      <c r="FB30">
        <v>34</v>
      </c>
      <c r="FC30">
        <v>38.312</v>
      </c>
      <c r="FD30">
        <v>36.125</v>
      </c>
      <c r="FE30">
        <v>37.75</v>
      </c>
      <c r="FF30">
        <v>36.25</v>
      </c>
      <c r="FG30">
        <v>0</v>
      </c>
      <c r="FH30">
        <v>0</v>
      </c>
      <c r="FI30">
        <v>0</v>
      </c>
      <c r="FJ30">
        <v>1747214673.6</v>
      </c>
      <c r="FK30">
        <v>0</v>
      </c>
      <c r="FL30">
        <v>-0.5838461538461537</v>
      </c>
      <c r="FM30">
        <v>-20.41572684783987</v>
      </c>
      <c r="FN30">
        <v>9.990769429910161</v>
      </c>
      <c r="FO30">
        <v>-1.546538461538462</v>
      </c>
      <c r="FP30">
        <v>15</v>
      </c>
      <c r="FQ30">
        <v>1747211737.5</v>
      </c>
      <c r="FR30" t="s">
        <v>436</v>
      </c>
      <c r="FS30">
        <v>1747211737.5</v>
      </c>
      <c r="FT30">
        <v>1747211733.5</v>
      </c>
      <c r="FU30">
        <v>1</v>
      </c>
      <c r="FV30">
        <v>-0.191</v>
      </c>
      <c r="FW30">
        <v>-0.016</v>
      </c>
      <c r="FX30">
        <v>0.506</v>
      </c>
      <c r="FY30">
        <v>-0.041</v>
      </c>
      <c r="FZ30">
        <v>397</v>
      </c>
      <c r="GA30">
        <v>9</v>
      </c>
      <c r="GB30">
        <v>0.29</v>
      </c>
      <c r="GC30">
        <v>0.35</v>
      </c>
      <c r="GD30">
        <v>-0.1885747272390754</v>
      </c>
      <c r="GE30">
        <v>-0.06768451403252507</v>
      </c>
      <c r="GF30">
        <v>0.03470805680404573</v>
      </c>
      <c r="GG30">
        <v>1</v>
      </c>
      <c r="GH30">
        <v>-0.009677836396096545</v>
      </c>
      <c r="GI30">
        <v>0.0001973199689095688</v>
      </c>
      <c r="GJ30">
        <v>9.805357264450503E-05</v>
      </c>
      <c r="GK30">
        <v>1</v>
      </c>
      <c r="GL30">
        <v>2</v>
      </c>
      <c r="GM30">
        <v>2</v>
      </c>
      <c r="GN30" t="s">
        <v>437</v>
      </c>
      <c r="GO30">
        <v>3.01857</v>
      </c>
      <c r="GP30">
        <v>2.77504</v>
      </c>
      <c r="GQ30">
        <v>0.114751</v>
      </c>
      <c r="GR30">
        <v>0.113995</v>
      </c>
      <c r="GS30">
        <v>0.114339</v>
      </c>
      <c r="GT30">
        <v>0.114152</v>
      </c>
      <c r="GU30">
        <v>22896.9</v>
      </c>
      <c r="GV30">
        <v>26763.4</v>
      </c>
      <c r="GW30">
        <v>22664</v>
      </c>
      <c r="GX30">
        <v>27753.3</v>
      </c>
      <c r="GY30">
        <v>29076.7</v>
      </c>
      <c r="GZ30">
        <v>35077.8</v>
      </c>
      <c r="HA30">
        <v>36314.8</v>
      </c>
      <c r="HB30">
        <v>44029.4</v>
      </c>
      <c r="HC30">
        <v>1.79893</v>
      </c>
      <c r="HD30">
        <v>2.25265</v>
      </c>
      <c r="HE30">
        <v>0.0717491</v>
      </c>
      <c r="HF30">
        <v>0</v>
      </c>
      <c r="HG30">
        <v>23.6994</v>
      </c>
      <c r="HH30">
        <v>999.9</v>
      </c>
      <c r="HI30">
        <v>62.6</v>
      </c>
      <c r="HJ30">
        <v>27</v>
      </c>
      <c r="HK30">
        <v>22.1425</v>
      </c>
      <c r="HL30">
        <v>61.9459</v>
      </c>
      <c r="HM30">
        <v>10.8133</v>
      </c>
      <c r="HN30">
        <v>1</v>
      </c>
      <c r="HO30">
        <v>-0.194619</v>
      </c>
      <c r="HP30">
        <v>-0.124627</v>
      </c>
      <c r="HQ30">
        <v>20.2969</v>
      </c>
      <c r="HR30">
        <v>5.19393</v>
      </c>
      <c r="HS30">
        <v>11.953</v>
      </c>
      <c r="HT30">
        <v>4.94745</v>
      </c>
      <c r="HU30">
        <v>3.3</v>
      </c>
      <c r="HV30">
        <v>9999</v>
      </c>
      <c r="HW30">
        <v>9999</v>
      </c>
      <c r="HX30">
        <v>9999</v>
      </c>
      <c r="HY30">
        <v>380.6</v>
      </c>
      <c r="HZ30">
        <v>1.86009</v>
      </c>
      <c r="IA30">
        <v>1.8608</v>
      </c>
      <c r="IB30">
        <v>1.86157</v>
      </c>
      <c r="IC30">
        <v>1.85715</v>
      </c>
      <c r="ID30">
        <v>1.85684</v>
      </c>
      <c r="IE30">
        <v>1.85791</v>
      </c>
      <c r="IF30">
        <v>1.85867</v>
      </c>
      <c r="IG30">
        <v>1.85822</v>
      </c>
      <c r="IH30">
        <v>0</v>
      </c>
      <c r="II30">
        <v>0</v>
      </c>
      <c r="IJ30">
        <v>0</v>
      </c>
      <c r="IK30">
        <v>0</v>
      </c>
      <c r="IL30" t="s">
        <v>438</v>
      </c>
      <c r="IM30" t="s">
        <v>439</v>
      </c>
      <c r="IN30" t="s">
        <v>440</v>
      </c>
      <c r="IO30" t="s">
        <v>440</v>
      </c>
      <c r="IP30" t="s">
        <v>440</v>
      </c>
      <c r="IQ30" t="s">
        <v>440</v>
      </c>
      <c r="IR30">
        <v>0</v>
      </c>
      <c r="IS30">
        <v>100</v>
      </c>
      <c r="IT30">
        <v>100</v>
      </c>
      <c r="IU30">
        <v>0.517</v>
      </c>
      <c r="IV30">
        <v>0.1967</v>
      </c>
      <c r="IW30">
        <v>0.2912723242626548</v>
      </c>
      <c r="IX30">
        <v>0.001016113312649949</v>
      </c>
      <c r="IY30">
        <v>-1.458346242818731E-06</v>
      </c>
      <c r="IZ30">
        <v>6.575581110680532E-10</v>
      </c>
      <c r="JA30">
        <v>0.1967140891477921</v>
      </c>
      <c r="JB30">
        <v>0</v>
      </c>
      <c r="JC30">
        <v>0</v>
      </c>
      <c r="JD30">
        <v>0</v>
      </c>
      <c r="JE30">
        <v>2</v>
      </c>
      <c r="JF30">
        <v>1799</v>
      </c>
      <c r="JG30">
        <v>1</v>
      </c>
      <c r="JH30">
        <v>18</v>
      </c>
      <c r="JI30">
        <v>47.6</v>
      </c>
      <c r="JJ30">
        <v>47.7</v>
      </c>
      <c r="JK30">
        <v>1.26831</v>
      </c>
      <c r="JL30">
        <v>2.54517</v>
      </c>
      <c r="JM30">
        <v>1.54663</v>
      </c>
      <c r="JN30">
        <v>2.25342</v>
      </c>
      <c r="JO30">
        <v>1.49658</v>
      </c>
      <c r="JP30">
        <v>2.40967</v>
      </c>
      <c r="JQ30">
        <v>33.4232</v>
      </c>
      <c r="JR30">
        <v>24.2013</v>
      </c>
      <c r="JS30">
        <v>18</v>
      </c>
      <c r="JT30">
        <v>372.259</v>
      </c>
      <c r="JU30">
        <v>708.407</v>
      </c>
      <c r="JV30">
        <v>24.0815</v>
      </c>
      <c r="JW30">
        <v>24.964</v>
      </c>
      <c r="JX30">
        <v>30.0001</v>
      </c>
      <c r="JY30">
        <v>24.9638</v>
      </c>
      <c r="JZ30">
        <v>24.9704</v>
      </c>
      <c r="KA30">
        <v>25.3887</v>
      </c>
      <c r="KB30">
        <v>6.99508</v>
      </c>
      <c r="KC30">
        <v>100</v>
      </c>
      <c r="KD30">
        <v>24.0873</v>
      </c>
      <c r="KE30">
        <v>500</v>
      </c>
      <c r="KF30">
        <v>22.1086</v>
      </c>
      <c r="KG30">
        <v>100.239</v>
      </c>
      <c r="KH30">
        <v>100.812</v>
      </c>
    </row>
    <row r="31" spans="1:294">
      <c r="A31">
        <v>15</v>
      </c>
      <c r="B31">
        <v>1747214714.5</v>
      </c>
      <c r="C31">
        <v>1687.400000095367</v>
      </c>
      <c r="D31" t="s">
        <v>467</v>
      </c>
      <c r="E31" t="s">
        <v>468</v>
      </c>
      <c r="F31" t="s">
        <v>431</v>
      </c>
      <c r="G31" t="s">
        <v>432</v>
      </c>
      <c r="I31" t="s">
        <v>433</v>
      </c>
      <c r="J31">
        <v>1747214714.5</v>
      </c>
      <c r="K31">
        <f>(L31)/1000</f>
        <v>0</v>
      </c>
      <c r="L31">
        <f>IF(DQ31, AO31, AI31)</f>
        <v>0</v>
      </c>
      <c r="M31">
        <f>IF(DQ31, AJ31, AH31)</f>
        <v>0</v>
      </c>
      <c r="N31">
        <f>DS31 - IF(AV31&gt;1, M31*DM31*100.0/(AX31), 0)</f>
        <v>0</v>
      </c>
      <c r="O31">
        <f>((U31-K31/2)*N31-M31)/(U31+K31/2)</f>
        <v>0</v>
      </c>
      <c r="P31">
        <f>O31*(DZ31+EA31)/1000.0</f>
        <v>0</v>
      </c>
      <c r="Q31">
        <f>(DS31 - IF(AV31&gt;1, M31*DM31*100.0/(AX31), 0))*(DZ31+EA31)/1000.0</f>
        <v>0</v>
      </c>
      <c r="R31">
        <f>2.0/((1/T31-1/S31)+SIGN(T31)*SQRT((1/T31-1/S31)*(1/T31-1/S31) + 4*DN31/((DN31+1)*(DN31+1))*(2*1/T31*1/S31-1/S31*1/S31)))</f>
        <v>0</v>
      </c>
      <c r="S31">
        <f>IF(LEFT(DO31,1)&lt;&gt;"0",IF(LEFT(DO31,1)="1",3.0,DP31),$D$5+$E$5*(EG31*DZ31/($K$5*1000))+$F$5*(EG31*DZ31/($K$5*1000))*MAX(MIN(DM31,$J$5),$I$5)*MAX(MIN(DM31,$J$5),$I$5)+$G$5*MAX(MIN(DM31,$J$5),$I$5)*(EG31*DZ31/($K$5*1000))+$H$5*(EG31*DZ31/($K$5*1000))*(EG31*DZ31/($K$5*1000)))</f>
        <v>0</v>
      </c>
      <c r="T31">
        <f>K31*(1000-(1000*0.61365*exp(17.502*X31/(240.97+X31))/(DZ31+EA31)+DU31)/2)/(1000*0.61365*exp(17.502*X31/(240.97+X31))/(DZ31+EA31)-DU31)</f>
        <v>0</v>
      </c>
      <c r="U31">
        <f>1/((DN31+1)/(R31/1.6)+1/(S31/1.37)) + DN31/((DN31+1)/(R31/1.6) + DN31/(S31/1.37))</f>
        <v>0</v>
      </c>
      <c r="V31">
        <f>(DI31*DL31)</f>
        <v>0</v>
      </c>
      <c r="W31">
        <f>(EB31+(V31+2*0.95*5.67E-8*(((EB31+$B$7)+273)^4-(EB31+273)^4)-44100*K31)/(1.84*29.3*S31+8*0.95*5.67E-8*(EB31+273)^3))</f>
        <v>0</v>
      </c>
      <c r="X31">
        <f>($C$7*EC31+$D$7*ED31+$E$7*W31)</f>
        <v>0</v>
      </c>
      <c r="Y31">
        <f>0.61365*exp(17.502*X31/(240.97+X31))</f>
        <v>0</v>
      </c>
      <c r="Z31">
        <f>(AA31/AB31*100)</f>
        <v>0</v>
      </c>
      <c r="AA31">
        <f>DU31*(DZ31+EA31)/1000</f>
        <v>0</v>
      </c>
      <c r="AB31">
        <f>0.61365*exp(17.502*EB31/(240.97+EB31))</f>
        <v>0</v>
      </c>
      <c r="AC31">
        <f>(Y31-DU31*(DZ31+EA31)/1000)</f>
        <v>0</v>
      </c>
      <c r="AD31">
        <f>(-K31*44100)</f>
        <v>0</v>
      </c>
      <c r="AE31">
        <f>2*29.3*S31*0.92*(EB31-X31)</f>
        <v>0</v>
      </c>
      <c r="AF31">
        <f>2*0.95*5.67E-8*(((EB31+$B$7)+273)^4-(X31+273)^4)</f>
        <v>0</v>
      </c>
      <c r="AG31">
        <f>V31+AF31+AD31+AE31</f>
        <v>0</v>
      </c>
      <c r="AH31">
        <f>DY31*AV31*(DT31-DS31*(1000-AV31*DV31)/(1000-AV31*DU31))/(100*DM31)</f>
        <v>0</v>
      </c>
      <c r="AI31">
        <f>1000*DY31*AV31*(DU31-DV31)/(100*DM31*(1000-AV31*DU31))</f>
        <v>0</v>
      </c>
      <c r="AJ31">
        <f>(AK31 - AL31 - DZ31*1E3/(8.314*(EB31+273.15)) * AN31/DY31 * AM31) * DY31/(100*DM31) * (1000 - DV31)/1000</f>
        <v>0</v>
      </c>
      <c r="AK31">
        <v>613.5875433917988</v>
      </c>
      <c r="AL31">
        <v>613.969903030303</v>
      </c>
      <c r="AM31">
        <v>0.00574044408155793</v>
      </c>
      <c r="AN31">
        <v>65.91700592732391</v>
      </c>
      <c r="AO31">
        <f>(AQ31 - AP31 + DZ31*1E3/(8.314*(EB31+273.15)) * AS31/DY31 * AR31) * DY31/(100*DM31) * 1000/(1000 - AQ31)</f>
        <v>0</v>
      </c>
      <c r="AP31">
        <v>22.08266205874987</v>
      </c>
      <c r="AQ31">
        <v>21.94958181818182</v>
      </c>
      <c r="AR31">
        <v>-1.160742833492799E-06</v>
      </c>
      <c r="AS31">
        <v>77.18636423135617</v>
      </c>
      <c r="AT31">
        <v>5</v>
      </c>
      <c r="AU31">
        <v>1</v>
      </c>
      <c r="AV31">
        <f>IF(AT31*$H$13&gt;=AX31,1.0,(AX31/(AX31-AT31*$H$13)))</f>
        <v>0</v>
      </c>
      <c r="AW31">
        <f>(AV31-1)*100</f>
        <v>0</v>
      </c>
      <c r="AX31">
        <f>MAX(0,($B$13+$C$13*EG31)/(1+$D$13*EG31)*DZ31/(EB31+273)*$E$13)</f>
        <v>0</v>
      </c>
      <c r="AY31" t="s">
        <v>434</v>
      </c>
      <c r="AZ31" t="s">
        <v>434</v>
      </c>
      <c r="BA31">
        <v>0</v>
      </c>
      <c r="BB31">
        <v>0</v>
      </c>
      <c r="BC31">
        <f>1-BA31/BB31</f>
        <v>0</v>
      </c>
      <c r="BD31">
        <v>0</v>
      </c>
      <c r="BE31" t="s">
        <v>434</v>
      </c>
      <c r="BF31" t="s">
        <v>434</v>
      </c>
      <c r="BG31">
        <v>0</v>
      </c>
      <c r="BH31">
        <v>0</v>
      </c>
      <c r="BI31">
        <f>1-BG31/BH31</f>
        <v>0</v>
      </c>
      <c r="BJ31">
        <v>0.5</v>
      </c>
      <c r="BK31">
        <f>DJ31</f>
        <v>0</v>
      </c>
      <c r="BL31">
        <f>M31</f>
        <v>0</v>
      </c>
      <c r="BM31">
        <f>BI31*BJ31*BK31</f>
        <v>0</v>
      </c>
      <c r="BN31">
        <f>(BL31-BD31)/BK31</f>
        <v>0</v>
      </c>
      <c r="BO31">
        <f>(BB31-BH31)/BH31</f>
        <v>0</v>
      </c>
      <c r="BP31">
        <f>BA31/(BC31+BA31/BH31)</f>
        <v>0</v>
      </c>
      <c r="BQ31" t="s">
        <v>434</v>
      </c>
      <c r="BR31">
        <v>0</v>
      </c>
      <c r="BS31">
        <f>IF(BR31&lt;&gt;0, BR31, BP31)</f>
        <v>0</v>
      </c>
      <c r="BT31">
        <f>1-BS31/BH31</f>
        <v>0</v>
      </c>
      <c r="BU31">
        <f>(BH31-BG31)/(BH31-BS31)</f>
        <v>0</v>
      </c>
      <c r="BV31">
        <f>(BB31-BH31)/(BB31-BS31)</f>
        <v>0</v>
      </c>
      <c r="BW31">
        <f>(BH31-BG31)/(BH31-BA31)</f>
        <v>0</v>
      </c>
      <c r="BX31">
        <f>(BB31-BH31)/(BB31-BA31)</f>
        <v>0</v>
      </c>
      <c r="BY31">
        <f>(BU31*BS31/BG31)</f>
        <v>0</v>
      </c>
      <c r="BZ31">
        <f>(1-BY31)</f>
        <v>0</v>
      </c>
      <c r="DI31">
        <f>$B$11*EH31+$C$11*EI31+$F$11*ET31*(1-EW31)</f>
        <v>0</v>
      </c>
      <c r="DJ31">
        <f>DI31*DK31</f>
        <v>0</v>
      </c>
      <c r="DK31">
        <f>($B$11*$D$9+$C$11*$D$9+$F$11*((FG31+EY31)/MAX(FG31+EY31+FH31, 0.1)*$I$9+FH31/MAX(FG31+EY31+FH31, 0.1)*$J$9))/($B$11+$C$11+$F$11)</f>
        <v>0</v>
      </c>
      <c r="DL31">
        <f>($B$11*$K$9+$C$11*$K$9+$F$11*((FG31+EY31)/MAX(FG31+EY31+FH31, 0.1)*$P$9+FH31/MAX(FG31+EY31+FH31, 0.1)*$Q$9))/($B$11+$C$11+$F$11)</f>
        <v>0</v>
      </c>
      <c r="DM31">
        <v>6</v>
      </c>
      <c r="DN31">
        <v>0.5</v>
      </c>
      <c r="DO31" t="s">
        <v>435</v>
      </c>
      <c r="DP31">
        <v>2</v>
      </c>
      <c r="DQ31" t="b">
        <v>1</v>
      </c>
      <c r="DR31">
        <v>1747214714.5</v>
      </c>
      <c r="DS31">
        <v>600.4880000000001</v>
      </c>
      <c r="DT31">
        <v>599.9589999999999</v>
      </c>
      <c r="DU31">
        <v>21.9501</v>
      </c>
      <c r="DV31">
        <v>22.0819</v>
      </c>
      <c r="DW31">
        <v>599.97</v>
      </c>
      <c r="DX31">
        <v>21.7534</v>
      </c>
      <c r="DY31">
        <v>400.002</v>
      </c>
      <c r="DZ31">
        <v>101.189</v>
      </c>
      <c r="EA31">
        <v>0.100024</v>
      </c>
      <c r="EB31">
        <v>25.0017</v>
      </c>
      <c r="EC31">
        <v>24.8753</v>
      </c>
      <c r="ED31">
        <v>999.9</v>
      </c>
      <c r="EE31">
        <v>0</v>
      </c>
      <c r="EF31">
        <v>0</v>
      </c>
      <c r="EG31">
        <v>10042.5</v>
      </c>
      <c r="EH31">
        <v>0</v>
      </c>
      <c r="EI31">
        <v>0.221054</v>
      </c>
      <c r="EJ31">
        <v>0.528809</v>
      </c>
      <c r="EK31">
        <v>613.9640000000001</v>
      </c>
      <c r="EL31">
        <v>613.506</v>
      </c>
      <c r="EM31">
        <v>-0.131792</v>
      </c>
      <c r="EN31">
        <v>599.9589999999999</v>
      </c>
      <c r="EO31">
        <v>22.0819</v>
      </c>
      <c r="EP31">
        <v>2.2211</v>
      </c>
      <c r="EQ31">
        <v>2.23444</v>
      </c>
      <c r="ER31">
        <v>19.1153</v>
      </c>
      <c r="ES31">
        <v>19.2114</v>
      </c>
      <c r="ET31">
        <v>0.0500092</v>
      </c>
      <c r="EU31">
        <v>0</v>
      </c>
      <c r="EV31">
        <v>0</v>
      </c>
      <c r="EW31">
        <v>0</v>
      </c>
      <c r="EX31">
        <v>-7.5</v>
      </c>
      <c r="EY31">
        <v>0.0500092</v>
      </c>
      <c r="EZ31">
        <v>5.13</v>
      </c>
      <c r="FA31">
        <v>0.63</v>
      </c>
      <c r="FB31">
        <v>34.25</v>
      </c>
      <c r="FC31">
        <v>39.75</v>
      </c>
      <c r="FD31">
        <v>36.875</v>
      </c>
      <c r="FE31">
        <v>39.75</v>
      </c>
      <c r="FF31">
        <v>37</v>
      </c>
      <c r="FG31">
        <v>0</v>
      </c>
      <c r="FH31">
        <v>0</v>
      </c>
      <c r="FI31">
        <v>0</v>
      </c>
      <c r="FJ31">
        <v>1747214794.2</v>
      </c>
      <c r="FK31">
        <v>0</v>
      </c>
      <c r="FL31">
        <v>1.5584</v>
      </c>
      <c r="FM31">
        <v>-24.94153881898293</v>
      </c>
      <c r="FN31">
        <v>26.81384634879918</v>
      </c>
      <c r="FO31">
        <v>-2.0752</v>
      </c>
      <c r="FP31">
        <v>15</v>
      </c>
      <c r="FQ31">
        <v>1747211737.5</v>
      </c>
      <c r="FR31" t="s">
        <v>436</v>
      </c>
      <c r="FS31">
        <v>1747211737.5</v>
      </c>
      <c r="FT31">
        <v>1747211733.5</v>
      </c>
      <c r="FU31">
        <v>1</v>
      </c>
      <c r="FV31">
        <v>-0.191</v>
      </c>
      <c r="FW31">
        <v>-0.016</v>
      </c>
      <c r="FX31">
        <v>0.506</v>
      </c>
      <c r="FY31">
        <v>-0.041</v>
      </c>
      <c r="FZ31">
        <v>397</v>
      </c>
      <c r="GA31">
        <v>9</v>
      </c>
      <c r="GB31">
        <v>0.29</v>
      </c>
      <c r="GC31">
        <v>0.35</v>
      </c>
      <c r="GD31">
        <v>-0.2312468538017809</v>
      </c>
      <c r="GE31">
        <v>-0.2292472296188054</v>
      </c>
      <c r="GF31">
        <v>0.07277869286221766</v>
      </c>
      <c r="GG31">
        <v>1</v>
      </c>
      <c r="GH31">
        <v>-0.009469685235845267</v>
      </c>
      <c r="GI31">
        <v>-0.0005701626521676888</v>
      </c>
      <c r="GJ31">
        <v>0.0001476424635025898</v>
      </c>
      <c r="GK31">
        <v>1</v>
      </c>
      <c r="GL31">
        <v>2</v>
      </c>
      <c r="GM31">
        <v>2</v>
      </c>
      <c r="GN31" t="s">
        <v>437</v>
      </c>
      <c r="GO31">
        <v>3.01857</v>
      </c>
      <c r="GP31">
        <v>2.77506</v>
      </c>
      <c r="GQ31">
        <v>0.130806</v>
      </c>
      <c r="GR31">
        <v>0.129931</v>
      </c>
      <c r="GS31">
        <v>0.114328</v>
      </c>
      <c r="GT31">
        <v>0.114137</v>
      </c>
      <c r="GU31">
        <v>22483.2</v>
      </c>
      <c r="GV31">
        <v>26283.8</v>
      </c>
      <c r="GW31">
        <v>22665</v>
      </c>
      <c r="GX31">
        <v>27754.5</v>
      </c>
      <c r="GY31">
        <v>29078.5</v>
      </c>
      <c r="GZ31">
        <v>35081</v>
      </c>
      <c r="HA31">
        <v>36316.2</v>
      </c>
      <c r="HB31">
        <v>44032.2</v>
      </c>
      <c r="HC31">
        <v>1.7991</v>
      </c>
      <c r="HD31">
        <v>2.25277</v>
      </c>
      <c r="HE31">
        <v>0.0700057</v>
      </c>
      <c r="HF31">
        <v>0</v>
      </c>
      <c r="HG31">
        <v>23.7254</v>
      </c>
      <c r="HH31">
        <v>999.9</v>
      </c>
      <c r="HI31">
        <v>62.4</v>
      </c>
      <c r="HJ31">
        <v>27</v>
      </c>
      <c r="HK31">
        <v>22.0713</v>
      </c>
      <c r="HL31">
        <v>61.9759</v>
      </c>
      <c r="HM31">
        <v>10.8454</v>
      </c>
      <c r="HN31">
        <v>1</v>
      </c>
      <c r="HO31">
        <v>-0.196092</v>
      </c>
      <c r="HP31">
        <v>-0.129673</v>
      </c>
      <c r="HQ31">
        <v>20.2989</v>
      </c>
      <c r="HR31">
        <v>5.19797</v>
      </c>
      <c r="HS31">
        <v>11.9524</v>
      </c>
      <c r="HT31">
        <v>4.9474</v>
      </c>
      <c r="HU31">
        <v>3.3</v>
      </c>
      <c r="HV31">
        <v>9999</v>
      </c>
      <c r="HW31">
        <v>9999</v>
      </c>
      <c r="HX31">
        <v>9999</v>
      </c>
      <c r="HY31">
        <v>380.6</v>
      </c>
      <c r="HZ31">
        <v>1.86009</v>
      </c>
      <c r="IA31">
        <v>1.8608</v>
      </c>
      <c r="IB31">
        <v>1.86157</v>
      </c>
      <c r="IC31">
        <v>1.85715</v>
      </c>
      <c r="ID31">
        <v>1.85684</v>
      </c>
      <c r="IE31">
        <v>1.8579</v>
      </c>
      <c r="IF31">
        <v>1.85867</v>
      </c>
      <c r="IG31">
        <v>1.85822</v>
      </c>
      <c r="IH31">
        <v>0</v>
      </c>
      <c r="II31">
        <v>0</v>
      </c>
      <c r="IJ31">
        <v>0</v>
      </c>
      <c r="IK31">
        <v>0</v>
      </c>
      <c r="IL31" t="s">
        <v>438</v>
      </c>
      <c r="IM31" t="s">
        <v>439</v>
      </c>
      <c r="IN31" t="s">
        <v>440</v>
      </c>
      <c r="IO31" t="s">
        <v>440</v>
      </c>
      <c r="IP31" t="s">
        <v>440</v>
      </c>
      <c r="IQ31" t="s">
        <v>440</v>
      </c>
      <c r="IR31">
        <v>0</v>
      </c>
      <c r="IS31">
        <v>100</v>
      </c>
      <c r="IT31">
        <v>100</v>
      </c>
      <c r="IU31">
        <v>0.518</v>
      </c>
      <c r="IV31">
        <v>0.1967</v>
      </c>
      <c r="IW31">
        <v>0.2912723242626548</v>
      </c>
      <c r="IX31">
        <v>0.001016113312649949</v>
      </c>
      <c r="IY31">
        <v>-1.458346242818731E-06</v>
      </c>
      <c r="IZ31">
        <v>6.575581110680532E-10</v>
      </c>
      <c r="JA31">
        <v>0.1967140891477921</v>
      </c>
      <c r="JB31">
        <v>0</v>
      </c>
      <c r="JC31">
        <v>0</v>
      </c>
      <c r="JD31">
        <v>0</v>
      </c>
      <c r="JE31">
        <v>2</v>
      </c>
      <c r="JF31">
        <v>1799</v>
      </c>
      <c r="JG31">
        <v>1</v>
      </c>
      <c r="JH31">
        <v>18</v>
      </c>
      <c r="JI31">
        <v>49.6</v>
      </c>
      <c r="JJ31">
        <v>49.7</v>
      </c>
      <c r="JK31">
        <v>1.46973</v>
      </c>
      <c r="JL31">
        <v>2.53296</v>
      </c>
      <c r="JM31">
        <v>1.54663</v>
      </c>
      <c r="JN31">
        <v>2.25342</v>
      </c>
      <c r="JO31">
        <v>1.49658</v>
      </c>
      <c r="JP31">
        <v>2.40112</v>
      </c>
      <c r="JQ31">
        <v>33.4906</v>
      </c>
      <c r="JR31">
        <v>24.2013</v>
      </c>
      <c r="JS31">
        <v>18</v>
      </c>
      <c r="JT31">
        <v>372.266</v>
      </c>
      <c r="JU31">
        <v>708.325</v>
      </c>
      <c r="JV31">
        <v>24.1464</v>
      </c>
      <c r="JW31">
        <v>24.9517</v>
      </c>
      <c r="JX31">
        <v>30</v>
      </c>
      <c r="JY31">
        <v>24.9516</v>
      </c>
      <c r="JZ31">
        <v>24.9564</v>
      </c>
      <c r="KA31">
        <v>29.4404</v>
      </c>
      <c r="KB31">
        <v>6.99508</v>
      </c>
      <c r="KC31">
        <v>100</v>
      </c>
      <c r="KD31">
        <v>24.1448</v>
      </c>
      <c r="KE31">
        <v>600</v>
      </c>
      <c r="KF31">
        <v>22.1086</v>
      </c>
      <c r="KG31">
        <v>100.243</v>
      </c>
      <c r="KH31">
        <v>100.818</v>
      </c>
    </row>
    <row r="32" spans="1:294">
      <c r="A32">
        <v>16</v>
      </c>
      <c r="B32">
        <v>1747214835</v>
      </c>
      <c r="C32">
        <v>1807.900000095367</v>
      </c>
      <c r="D32" t="s">
        <v>469</v>
      </c>
      <c r="E32" t="s">
        <v>470</v>
      </c>
      <c r="F32" t="s">
        <v>431</v>
      </c>
      <c r="G32" t="s">
        <v>432</v>
      </c>
      <c r="I32" t="s">
        <v>433</v>
      </c>
      <c r="J32">
        <v>1747214835</v>
      </c>
      <c r="K32">
        <f>(L32)/1000</f>
        <v>0</v>
      </c>
      <c r="L32">
        <f>IF(DQ32, AO32, AI32)</f>
        <v>0</v>
      </c>
      <c r="M32">
        <f>IF(DQ32, AJ32, AH32)</f>
        <v>0</v>
      </c>
      <c r="N32">
        <f>DS32 - IF(AV32&gt;1, M32*DM32*100.0/(AX32), 0)</f>
        <v>0</v>
      </c>
      <c r="O32">
        <f>((U32-K32/2)*N32-M32)/(U32+K32/2)</f>
        <v>0</v>
      </c>
      <c r="P32">
        <f>O32*(DZ32+EA32)/1000.0</f>
        <v>0</v>
      </c>
      <c r="Q32">
        <f>(DS32 - IF(AV32&gt;1, M32*DM32*100.0/(AX32), 0))*(DZ32+EA32)/1000.0</f>
        <v>0</v>
      </c>
      <c r="R32">
        <f>2.0/((1/T32-1/S32)+SIGN(T32)*SQRT((1/T32-1/S32)*(1/T32-1/S32) + 4*DN32/((DN32+1)*(DN32+1))*(2*1/T32*1/S32-1/S32*1/S32)))</f>
        <v>0</v>
      </c>
      <c r="S32">
        <f>IF(LEFT(DO32,1)&lt;&gt;"0",IF(LEFT(DO32,1)="1",3.0,DP32),$D$5+$E$5*(EG32*DZ32/($K$5*1000))+$F$5*(EG32*DZ32/($K$5*1000))*MAX(MIN(DM32,$J$5),$I$5)*MAX(MIN(DM32,$J$5),$I$5)+$G$5*MAX(MIN(DM32,$J$5),$I$5)*(EG32*DZ32/($K$5*1000))+$H$5*(EG32*DZ32/($K$5*1000))*(EG32*DZ32/($K$5*1000)))</f>
        <v>0</v>
      </c>
      <c r="T32">
        <f>K32*(1000-(1000*0.61365*exp(17.502*X32/(240.97+X32))/(DZ32+EA32)+DU32)/2)/(1000*0.61365*exp(17.502*X32/(240.97+X32))/(DZ32+EA32)-DU32)</f>
        <v>0</v>
      </c>
      <c r="U32">
        <f>1/((DN32+1)/(R32/1.6)+1/(S32/1.37)) + DN32/((DN32+1)/(R32/1.6) + DN32/(S32/1.37))</f>
        <v>0</v>
      </c>
      <c r="V32">
        <f>(DI32*DL32)</f>
        <v>0</v>
      </c>
      <c r="W32">
        <f>(EB32+(V32+2*0.95*5.67E-8*(((EB32+$B$7)+273)^4-(EB32+273)^4)-44100*K32)/(1.84*29.3*S32+8*0.95*5.67E-8*(EB32+273)^3))</f>
        <v>0</v>
      </c>
      <c r="X32">
        <f>($C$7*EC32+$D$7*ED32+$E$7*W32)</f>
        <v>0</v>
      </c>
      <c r="Y32">
        <f>0.61365*exp(17.502*X32/(240.97+X32))</f>
        <v>0</v>
      </c>
      <c r="Z32">
        <f>(AA32/AB32*100)</f>
        <v>0</v>
      </c>
      <c r="AA32">
        <f>DU32*(DZ32+EA32)/1000</f>
        <v>0</v>
      </c>
      <c r="AB32">
        <f>0.61365*exp(17.502*EB32/(240.97+EB32))</f>
        <v>0</v>
      </c>
      <c r="AC32">
        <f>(Y32-DU32*(DZ32+EA32)/1000)</f>
        <v>0</v>
      </c>
      <c r="AD32">
        <f>(-K32*44100)</f>
        <v>0</v>
      </c>
      <c r="AE32">
        <f>2*29.3*S32*0.92*(EB32-X32)</f>
        <v>0</v>
      </c>
      <c r="AF32">
        <f>2*0.95*5.67E-8*(((EB32+$B$7)+273)^4-(X32+273)^4)</f>
        <v>0</v>
      </c>
      <c r="AG32">
        <f>V32+AF32+AD32+AE32</f>
        <v>0</v>
      </c>
      <c r="AH32">
        <f>DY32*AV32*(DT32-DS32*(1000-AV32*DV32)/(1000-AV32*DU32))/(100*DM32)</f>
        <v>0</v>
      </c>
      <c r="AI32">
        <f>1000*DY32*AV32*(DU32-DV32)/(100*DM32*(1000-AV32*DU32))</f>
        <v>0</v>
      </c>
      <c r="AJ32">
        <f>(AK32 - AL32 - DZ32*1E3/(8.314*(EB32+273.15)) * AN32/DY32 * AM32) * DY32/(100*DM32) * (1000 - DV32)/1000</f>
        <v>0</v>
      </c>
      <c r="AK32">
        <v>511.3417125350049</v>
      </c>
      <c r="AL32">
        <v>511.7680666666665</v>
      </c>
      <c r="AM32">
        <v>-0.001004246726287298</v>
      </c>
      <c r="AN32">
        <v>65.91700592732391</v>
      </c>
      <c r="AO32">
        <f>(AQ32 - AP32 + DZ32*1E3/(8.314*(EB32+273.15)) * AS32/DY32 * AR32) * DY32/(100*DM32) * 1000/(1000 - AQ32)</f>
        <v>0</v>
      </c>
      <c r="AP32">
        <v>22.0735962063583</v>
      </c>
      <c r="AQ32">
        <v>21.94113212121212</v>
      </c>
      <c r="AR32">
        <v>-8.596818741328231E-07</v>
      </c>
      <c r="AS32">
        <v>77.18636423135617</v>
      </c>
      <c r="AT32">
        <v>5</v>
      </c>
      <c r="AU32">
        <v>1</v>
      </c>
      <c r="AV32">
        <f>IF(AT32*$H$13&gt;=AX32,1.0,(AX32/(AX32-AT32*$H$13)))</f>
        <v>0</v>
      </c>
      <c r="AW32">
        <f>(AV32-1)*100</f>
        <v>0</v>
      </c>
      <c r="AX32">
        <f>MAX(0,($B$13+$C$13*EG32)/(1+$D$13*EG32)*DZ32/(EB32+273)*$E$13)</f>
        <v>0</v>
      </c>
      <c r="AY32" t="s">
        <v>434</v>
      </c>
      <c r="AZ32" t="s">
        <v>434</v>
      </c>
      <c r="BA32">
        <v>0</v>
      </c>
      <c r="BB32">
        <v>0</v>
      </c>
      <c r="BC32">
        <f>1-BA32/BB32</f>
        <v>0</v>
      </c>
      <c r="BD32">
        <v>0</v>
      </c>
      <c r="BE32" t="s">
        <v>434</v>
      </c>
      <c r="BF32" t="s">
        <v>434</v>
      </c>
      <c r="BG32">
        <v>0</v>
      </c>
      <c r="BH32">
        <v>0</v>
      </c>
      <c r="BI32">
        <f>1-BG32/BH32</f>
        <v>0</v>
      </c>
      <c r="BJ32">
        <v>0.5</v>
      </c>
      <c r="BK32">
        <f>DJ32</f>
        <v>0</v>
      </c>
      <c r="BL32">
        <f>M32</f>
        <v>0</v>
      </c>
      <c r="BM32">
        <f>BI32*BJ32*BK32</f>
        <v>0</v>
      </c>
      <c r="BN32">
        <f>(BL32-BD32)/BK32</f>
        <v>0</v>
      </c>
      <c r="BO32">
        <f>(BB32-BH32)/BH32</f>
        <v>0</v>
      </c>
      <c r="BP32">
        <f>BA32/(BC32+BA32/BH32)</f>
        <v>0</v>
      </c>
      <c r="BQ32" t="s">
        <v>434</v>
      </c>
      <c r="BR32">
        <v>0</v>
      </c>
      <c r="BS32">
        <f>IF(BR32&lt;&gt;0, BR32, BP32)</f>
        <v>0</v>
      </c>
      <c r="BT32">
        <f>1-BS32/BH32</f>
        <v>0</v>
      </c>
      <c r="BU32">
        <f>(BH32-BG32)/(BH32-BS32)</f>
        <v>0</v>
      </c>
      <c r="BV32">
        <f>(BB32-BH32)/(BB32-BS32)</f>
        <v>0</v>
      </c>
      <c r="BW32">
        <f>(BH32-BG32)/(BH32-BA32)</f>
        <v>0</v>
      </c>
      <c r="BX32">
        <f>(BB32-BH32)/(BB32-BA32)</f>
        <v>0</v>
      </c>
      <c r="BY32">
        <f>(BU32*BS32/BG32)</f>
        <v>0</v>
      </c>
      <c r="BZ32">
        <f>(1-BY32)</f>
        <v>0</v>
      </c>
      <c r="DI32">
        <f>$B$11*EH32+$C$11*EI32+$F$11*ET32*(1-EW32)</f>
        <v>0</v>
      </c>
      <c r="DJ32">
        <f>DI32*DK32</f>
        <v>0</v>
      </c>
      <c r="DK32">
        <f>($B$11*$D$9+$C$11*$D$9+$F$11*((FG32+EY32)/MAX(FG32+EY32+FH32, 0.1)*$I$9+FH32/MAX(FG32+EY32+FH32, 0.1)*$J$9))/($B$11+$C$11+$F$11)</f>
        <v>0</v>
      </c>
      <c r="DL32">
        <f>($B$11*$K$9+$C$11*$K$9+$F$11*((FG32+EY32)/MAX(FG32+EY32+FH32, 0.1)*$P$9+FH32/MAX(FG32+EY32+FH32, 0.1)*$Q$9))/($B$11+$C$11+$F$11)</f>
        <v>0</v>
      </c>
      <c r="DM32">
        <v>6</v>
      </c>
      <c r="DN32">
        <v>0.5</v>
      </c>
      <c r="DO32" t="s">
        <v>435</v>
      </c>
      <c r="DP32">
        <v>2</v>
      </c>
      <c r="DQ32" t="b">
        <v>1</v>
      </c>
      <c r="DR32">
        <v>1747214835</v>
      </c>
      <c r="DS32">
        <v>500.543</v>
      </c>
      <c r="DT32">
        <v>499.971</v>
      </c>
      <c r="DU32">
        <v>21.9411</v>
      </c>
      <c r="DV32">
        <v>22.0737</v>
      </c>
      <c r="DW32">
        <v>500.026</v>
      </c>
      <c r="DX32">
        <v>21.7444</v>
      </c>
      <c r="DY32">
        <v>400.214</v>
      </c>
      <c r="DZ32">
        <v>101.185</v>
      </c>
      <c r="EA32">
        <v>0.100167</v>
      </c>
      <c r="EB32">
        <v>25.0066</v>
      </c>
      <c r="EC32">
        <v>24.887</v>
      </c>
      <c r="ED32">
        <v>999.9</v>
      </c>
      <c r="EE32">
        <v>0</v>
      </c>
      <c r="EF32">
        <v>0</v>
      </c>
      <c r="EG32">
        <v>10028.8</v>
      </c>
      <c r="EH32">
        <v>0</v>
      </c>
      <c r="EI32">
        <v>0.221054</v>
      </c>
      <c r="EJ32">
        <v>0.571381</v>
      </c>
      <c r="EK32">
        <v>511.772</v>
      </c>
      <c r="EL32">
        <v>511.257</v>
      </c>
      <c r="EM32">
        <v>-0.132641</v>
      </c>
      <c r="EN32">
        <v>499.971</v>
      </c>
      <c r="EO32">
        <v>22.0737</v>
      </c>
      <c r="EP32">
        <v>2.22011</v>
      </c>
      <c r="EQ32">
        <v>2.23353</v>
      </c>
      <c r="ER32">
        <v>19.1082</v>
      </c>
      <c r="ES32">
        <v>19.2049</v>
      </c>
      <c r="ET32">
        <v>0.0500092</v>
      </c>
      <c r="EU32">
        <v>0</v>
      </c>
      <c r="EV32">
        <v>0</v>
      </c>
      <c r="EW32">
        <v>0</v>
      </c>
      <c r="EX32">
        <v>21.68</v>
      </c>
      <c r="EY32">
        <v>0.0500092</v>
      </c>
      <c r="EZ32">
        <v>-9.59</v>
      </c>
      <c r="FA32">
        <v>1.11</v>
      </c>
      <c r="FB32">
        <v>34.937</v>
      </c>
      <c r="FC32">
        <v>40.875</v>
      </c>
      <c r="FD32">
        <v>37.687</v>
      </c>
      <c r="FE32">
        <v>41.5</v>
      </c>
      <c r="FF32">
        <v>37.75</v>
      </c>
      <c r="FG32">
        <v>0</v>
      </c>
      <c r="FH32">
        <v>0</v>
      </c>
      <c r="FI32">
        <v>0</v>
      </c>
      <c r="FJ32">
        <v>1747214914.8</v>
      </c>
      <c r="FK32">
        <v>0</v>
      </c>
      <c r="FL32">
        <v>2.641153846153846</v>
      </c>
      <c r="FM32">
        <v>-15.9887176069495</v>
      </c>
      <c r="FN32">
        <v>19.78085429403008</v>
      </c>
      <c r="FO32">
        <v>-4.871153846153846</v>
      </c>
      <c r="FP32">
        <v>15</v>
      </c>
      <c r="FQ32">
        <v>1747211737.5</v>
      </c>
      <c r="FR32" t="s">
        <v>436</v>
      </c>
      <c r="FS32">
        <v>1747211737.5</v>
      </c>
      <c r="FT32">
        <v>1747211733.5</v>
      </c>
      <c r="FU32">
        <v>1</v>
      </c>
      <c r="FV32">
        <v>-0.191</v>
      </c>
      <c r="FW32">
        <v>-0.016</v>
      </c>
      <c r="FX32">
        <v>0.506</v>
      </c>
      <c r="FY32">
        <v>-0.041</v>
      </c>
      <c r="FZ32">
        <v>397</v>
      </c>
      <c r="GA32">
        <v>9</v>
      </c>
      <c r="GB32">
        <v>0.29</v>
      </c>
      <c r="GC32">
        <v>0.35</v>
      </c>
      <c r="GD32">
        <v>-0.3117822565801669</v>
      </c>
      <c r="GE32">
        <v>-0.06679666757646593</v>
      </c>
      <c r="GF32">
        <v>0.03950094058047493</v>
      </c>
      <c r="GG32">
        <v>1</v>
      </c>
      <c r="GH32">
        <v>-0.009459110907186357</v>
      </c>
      <c r="GI32">
        <v>3.817709441980686E-05</v>
      </c>
      <c r="GJ32">
        <v>0.0001042676385511782</v>
      </c>
      <c r="GK32">
        <v>1</v>
      </c>
      <c r="GL32">
        <v>2</v>
      </c>
      <c r="GM32">
        <v>2</v>
      </c>
      <c r="GN32" t="s">
        <v>437</v>
      </c>
      <c r="GO32">
        <v>3.01881</v>
      </c>
      <c r="GP32">
        <v>2.77509</v>
      </c>
      <c r="GQ32">
        <v>0.114788</v>
      </c>
      <c r="GR32">
        <v>0.113993</v>
      </c>
      <c r="GS32">
        <v>0.114293</v>
      </c>
      <c r="GT32">
        <v>0.114107</v>
      </c>
      <c r="GU32">
        <v>22897.5</v>
      </c>
      <c r="GV32">
        <v>26764.4</v>
      </c>
      <c r="GW32">
        <v>22665.4</v>
      </c>
      <c r="GX32">
        <v>27754.1</v>
      </c>
      <c r="GY32">
        <v>29080.3</v>
      </c>
      <c r="GZ32">
        <v>35081.5</v>
      </c>
      <c r="HA32">
        <v>36317.5</v>
      </c>
      <c r="HB32">
        <v>44031.8</v>
      </c>
      <c r="HC32">
        <v>1.79928</v>
      </c>
      <c r="HD32">
        <v>2.2521</v>
      </c>
      <c r="HE32">
        <v>0.0709668</v>
      </c>
      <c r="HF32">
        <v>0</v>
      </c>
      <c r="HG32">
        <v>23.7213</v>
      </c>
      <c r="HH32">
        <v>999.9</v>
      </c>
      <c r="HI32">
        <v>62.2</v>
      </c>
      <c r="HJ32">
        <v>27.1</v>
      </c>
      <c r="HK32">
        <v>22.1344</v>
      </c>
      <c r="HL32">
        <v>62.086</v>
      </c>
      <c r="HM32">
        <v>10.8814</v>
      </c>
      <c r="HN32">
        <v>1</v>
      </c>
      <c r="HO32">
        <v>-0.196415</v>
      </c>
      <c r="HP32">
        <v>-0.0383034</v>
      </c>
      <c r="HQ32">
        <v>20.2987</v>
      </c>
      <c r="HR32">
        <v>5.19378</v>
      </c>
      <c r="HS32">
        <v>11.9536</v>
      </c>
      <c r="HT32">
        <v>4.94755</v>
      </c>
      <c r="HU32">
        <v>3.3</v>
      </c>
      <c r="HV32">
        <v>9999</v>
      </c>
      <c r="HW32">
        <v>9999</v>
      </c>
      <c r="HX32">
        <v>9999</v>
      </c>
      <c r="HY32">
        <v>380.7</v>
      </c>
      <c r="HZ32">
        <v>1.86014</v>
      </c>
      <c r="IA32">
        <v>1.8608</v>
      </c>
      <c r="IB32">
        <v>1.86157</v>
      </c>
      <c r="IC32">
        <v>1.85715</v>
      </c>
      <c r="ID32">
        <v>1.85685</v>
      </c>
      <c r="IE32">
        <v>1.85791</v>
      </c>
      <c r="IF32">
        <v>1.85867</v>
      </c>
      <c r="IG32">
        <v>1.85822</v>
      </c>
      <c r="IH32">
        <v>0</v>
      </c>
      <c r="II32">
        <v>0</v>
      </c>
      <c r="IJ32">
        <v>0</v>
      </c>
      <c r="IK32">
        <v>0</v>
      </c>
      <c r="IL32" t="s">
        <v>438</v>
      </c>
      <c r="IM32" t="s">
        <v>439</v>
      </c>
      <c r="IN32" t="s">
        <v>440</v>
      </c>
      <c r="IO32" t="s">
        <v>440</v>
      </c>
      <c r="IP32" t="s">
        <v>440</v>
      </c>
      <c r="IQ32" t="s">
        <v>440</v>
      </c>
      <c r="IR32">
        <v>0</v>
      </c>
      <c r="IS32">
        <v>100</v>
      </c>
      <c r="IT32">
        <v>100</v>
      </c>
      <c r="IU32">
        <v>0.517</v>
      </c>
      <c r="IV32">
        <v>0.1967</v>
      </c>
      <c r="IW32">
        <v>0.2912723242626548</v>
      </c>
      <c r="IX32">
        <v>0.001016113312649949</v>
      </c>
      <c r="IY32">
        <v>-1.458346242818731E-06</v>
      </c>
      <c r="IZ32">
        <v>6.575581110680532E-10</v>
      </c>
      <c r="JA32">
        <v>0.1967140891477921</v>
      </c>
      <c r="JB32">
        <v>0</v>
      </c>
      <c r="JC32">
        <v>0</v>
      </c>
      <c r="JD32">
        <v>0</v>
      </c>
      <c r="JE32">
        <v>2</v>
      </c>
      <c r="JF32">
        <v>1799</v>
      </c>
      <c r="JG32">
        <v>1</v>
      </c>
      <c r="JH32">
        <v>18</v>
      </c>
      <c r="JI32">
        <v>51.6</v>
      </c>
      <c r="JJ32">
        <v>51.7</v>
      </c>
      <c r="JK32">
        <v>1.26831</v>
      </c>
      <c r="JL32">
        <v>2.51953</v>
      </c>
      <c r="JM32">
        <v>1.54663</v>
      </c>
      <c r="JN32">
        <v>2.25342</v>
      </c>
      <c r="JO32">
        <v>1.49658</v>
      </c>
      <c r="JP32">
        <v>2.41699</v>
      </c>
      <c r="JQ32">
        <v>33.5355</v>
      </c>
      <c r="JR32">
        <v>24.2013</v>
      </c>
      <c r="JS32">
        <v>18</v>
      </c>
      <c r="JT32">
        <v>372.292</v>
      </c>
      <c r="JU32">
        <v>707.622</v>
      </c>
      <c r="JV32">
        <v>24.0569</v>
      </c>
      <c r="JW32">
        <v>24.9452</v>
      </c>
      <c r="JX32">
        <v>30.0002</v>
      </c>
      <c r="JY32">
        <v>24.9425</v>
      </c>
      <c r="JZ32">
        <v>24.948</v>
      </c>
      <c r="KA32">
        <v>25.3966</v>
      </c>
      <c r="KB32">
        <v>6.99508</v>
      </c>
      <c r="KC32">
        <v>100</v>
      </c>
      <c r="KD32">
        <v>24.0515</v>
      </c>
      <c r="KE32">
        <v>500</v>
      </c>
      <c r="KF32">
        <v>22.1336</v>
      </c>
      <c r="KG32">
        <v>100.246</v>
      </c>
      <c r="KH32">
        <v>100.817</v>
      </c>
    </row>
    <row r="33" spans="1:294">
      <c r="A33">
        <v>17</v>
      </c>
      <c r="B33">
        <v>1747214955.5</v>
      </c>
      <c r="C33">
        <v>1928.400000095367</v>
      </c>
      <c r="D33" t="s">
        <v>471</v>
      </c>
      <c r="E33" t="s">
        <v>472</v>
      </c>
      <c r="F33" t="s">
        <v>431</v>
      </c>
      <c r="G33" t="s">
        <v>432</v>
      </c>
      <c r="I33" t="s">
        <v>433</v>
      </c>
      <c r="J33">
        <v>1747214955.5</v>
      </c>
      <c r="K33">
        <f>(L33)/1000</f>
        <v>0</v>
      </c>
      <c r="L33">
        <f>IF(DQ33, AO33, AI33)</f>
        <v>0</v>
      </c>
      <c r="M33">
        <f>IF(DQ33, AJ33, AH33)</f>
        <v>0</v>
      </c>
      <c r="N33">
        <f>DS33 - IF(AV33&gt;1, M33*DM33*100.0/(AX33), 0)</f>
        <v>0</v>
      </c>
      <c r="O33">
        <f>((U33-K33/2)*N33-M33)/(U33+K33/2)</f>
        <v>0</v>
      </c>
      <c r="P33">
        <f>O33*(DZ33+EA33)/1000.0</f>
        <v>0</v>
      </c>
      <c r="Q33">
        <f>(DS33 - IF(AV33&gt;1, M33*DM33*100.0/(AX33), 0))*(DZ33+EA33)/1000.0</f>
        <v>0</v>
      </c>
      <c r="R33">
        <f>2.0/((1/T33-1/S33)+SIGN(T33)*SQRT((1/T33-1/S33)*(1/T33-1/S33) + 4*DN33/((DN33+1)*(DN33+1))*(2*1/T33*1/S33-1/S33*1/S33)))</f>
        <v>0</v>
      </c>
      <c r="S33">
        <f>IF(LEFT(DO33,1)&lt;&gt;"0",IF(LEFT(DO33,1)="1",3.0,DP33),$D$5+$E$5*(EG33*DZ33/($K$5*1000))+$F$5*(EG33*DZ33/($K$5*1000))*MAX(MIN(DM33,$J$5),$I$5)*MAX(MIN(DM33,$J$5),$I$5)+$G$5*MAX(MIN(DM33,$J$5),$I$5)*(EG33*DZ33/($K$5*1000))+$H$5*(EG33*DZ33/($K$5*1000))*(EG33*DZ33/($K$5*1000)))</f>
        <v>0</v>
      </c>
      <c r="T33">
        <f>K33*(1000-(1000*0.61365*exp(17.502*X33/(240.97+X33))/(DZ33+EA33)+DU33)/2)/(1000*0.61365*exp(17.502*X33/(240.97+X33))/(DZ33+EA33)-DU33)</f>
        <v>0</v>
      </c>
      <c r="U33">
        <f>1/((DN33+1)/(R33/1.6)+1/(S33/1.37)) + DN33/((DN33+1)/(R33/1.6) + DN33/(S33/1.37))</f>
        <v>0</v>
      </c>
      <c r="V33">
        <f>(DI33*DL33)</f>
        <v>0</v>
      </c>
      <c r="W33">
        <f>(EB33+(V33+2*0.95*5.67E-8*(((EB33+$B$7)+273)^4-(EB33+273)^4)-44100*K33)/(1.84*29.3*S33+8*0.95*5.67E-8*(EB33+273)^3))</f>
        <v>0</v>
      </c>
      <c r="X33">
        <f>($C$7*EC33+$D$7*ED33+$E$7*W33)</f>
        <v>0</v>
      </c>
      <c r="Y33">
        <f>0.61365*exp(17.502*X33/(240.97+X33))</f>
        <v>0</v>
      </c>
      <c r="Z33">
        <f>(AA33/AB33*100)</f>
        <v>0</v>
      </c>
      <c r="AA33">
        <f>DU33*(DZ33+EA33)/1000</f>
        <v>0</v>
      </c>
      <c r="AB33">
        <f>0.61365*exp(17.502*EB33/(240.97+EB33))</f>
        <v>0</v>
      </c>
      <c r="AC33">
        <f>(Y33-DU33*(DZ33+EA33)/1000)</f>
        <v>0</v>
      </c>
      <c r="AD33">
        <f>(-K33*44100)</f>
        <v>0</v>
      </c>
      <c r="AE33">
        <f>2*29.3*S33*0.92*(EB33-X33)</f>
        <v>0</v>
      </c>
      <c r="AF33">
        <f>2*0.95*5.67E-8*(((EB33+$B$7)+273)^4-(X33+273)^4)</f>
        <v>0</v>
      </c>
      <c r="AG33">
        <f>V33+AF33+AD33+AE33</f>
        <v>0</v>
      </c>
      <c r="AH33">
        <f>DY33*AV33*(DT33-DS33*(1000-AV33*DV33)/(1000-AV33*DU33))/(100*DM33)</f>
        <v>0</v>
      </c>
      <c r="AI33">
        <f>1000*DY33*AV33*(DU33-DV33)/(100*DM33*(1000-AV33*DU33))</f>
        <v>0</v>
      </c>
      <c r="AJ33">
        <f>(AK33 - AL33 - DZ33*1E3/(8.314*(EB33+273.15)) * AN33/DY33 * AM33) * DY33/(100*DM33) * (1000 - DV33)/1000</f>
        <v>0</v>
      </c>
      <c r="AK33">
        <v>409.0593185569857</v>
      </c>
      <c r="AL33">
        <v>409.5896545454547</v>
      </c>
      <c r="AM33">
        <v>-0.002964870754469099</v>
      </c>
      <c r="AN33">
        <v>65.91700592732391</v>
      </c>
      <c r="AO33">
        <f>(AQ33 - AP33 + DZ33*1E3/(8.314*(EB33+273.15)) * AS33/DY33 * AR33) * DY33/(100*DM33) * 1000/(1000 - AQ33)</f>
        <v>0</v>
      </c>
      <c r="AP33">
        <v>22.12657352499464</v>
      </c>
      <c r="AQ33">
        <v>21.9949896969697</v>
      </c>
      <c r="AR33">
        <v>1.12712445172306E-06</v>
      </c>
      <c r="AS33">
        <v>77.18636423135617</v>
      </c>
      <c r="AT33">
        <v>5</v>
      </c>
      <c r="AU33">
        <v>1</v>
      </c>
      <c r="AV33">
        <f>IF(AT33*$H$13&gt;=AX33,1.0,(AX33/(AX33-AT33*$H$13)))</f>
        <v>0</v>
      </c>
      <c r="AW33">
        <f>(AV33-1)*100</f>
        <v>0</v>
      </c>
      <c r="AX33">
        <f>MAX(0,($B$13+$C$13*EG33)/(1+$D$13*EG33)*DZ33/(EB33+273)*$E$13)</f>
        <v>0</v>
      </c>
      <c r="AY33" t="s">
        <v>434</v>
      </c>
      <c r="AZ33" t="s">
        <v>434</v>
      </c>
      <c r="BA33">
        <v>0</v>
      </c>
      <c r="BB33">
        <v>0</v>
      </c>
      <c r="BC33">
        <f>1-BA33/BB33</f>
        <v>0</v>
      </c>
      <c r="BD33">
        <v>0</v>
      </c>
      <c r="BE33" t="s">
        <v>434</v>
      </c>
      <c r="BF33" t="s">
        <v>434</v>
      </c>
      <c r="BG33">
        <v>0</v>
      </c>
      <c r="BH33">
        <v>0</v>
      </c>
      <c r="BI33">
        <f>1-BG33/BH33</f>
        <v>0</v>
      </c>
      <c r="BJ33">
        <v>0.5</v>
      </c>
      <c r="BK33">
        <f>DJ33</f>
        <v>0</v>
      </c>
      <c r="BL33">
        <f>M33</f>
        <v>0</v>
      </c>
      <c r="BM33">
        <f>BI33*BJ33*BK33</f>
        <v>0</v>
      </c>
      <c r="BN33">
        <f>(BL33-BD33)/BK33</f>
        <v>0</v>
      </c>
      <c r="BO33">
        <f>(BB33-BH33)/BH33</f>
        <v>0</v>
      </c>
      <c r="BP33">
        <f>BA33/(BC33+BA33/BH33)</f>
        <v>0</v>
      </c>
      <c r="BQ33" t="s">
        <v>434</v>
      </c>
      <c r="BR33">
        <v>0</v>
      </c>
      <c r="BS33">
        <f>IF(BR33&lt;&gt;0, BR33, BP33)</f>
        <v>0</v>
      </c>
      <c r="BT33">
        <f>1-BS33/BH33</f>
        <v>0</v>
      </c>
      <c r="BU33">
        <f>(BH33-BG33)/(BH33-BS33)</f>
        <v>0</v>
      </c>
      <c r="BV33">
        <f>(BB33-BH33)/(BB33-BS33)</f>
        <v>0</v>
      </c>
      <c r="BW33">
        <f>(BH33-BG33)/(BH33-BA33)</f>
        <v>0</v>
      </c>
      <c r="BX33">
        <f>(BB33-BH33)/(BB33-BA33)</f>
        <v>0</v>
      </c>
      <c r="BY33">
        <f>(BU33*BS33/BG33)</f>
        <v>0</v>
      </c>
      <c r="BZ33">
        <f>(1-BY33)</f>
        <v>0</v>
      </c>
      <c r="DI33">
        <f>$B$11*EH33+$C$11*EI33+$F$11*ET33*(1-EW33)</f>
        <v>0</v>
      </c>
      <c r="DJ33">
        <f>DI33*DK33</f>
        <v>0</v>
      </c>
      <c r="DK33">
        <f>($B$11*$D$9+$C$11*$D$9+$F$11*((FG33+EY33)/MAX(FG33+EY33+FH33, 0.1)*$I$9+FH33/MAX(FG33+EY33+FH33, 0.1)*$J$9))/($B$11+$C$11+$F$11)</f>
        <v>0</v>
      </c>
      <c r="DL33">
        <f>($B$11*$K$9+$C$11*$K$9+$F$11*((FG33+EY33)/MAX(FG33+EY33+FH33, 0.1)*$P$9+FH33/MAX(FG33+EY33+FH33, 0.1)*$Q$9))/($B$11+$C$11+$F$11)</f>
        <v>0</v>
      </c>
      <c r="DM33">
        <v>6</v>
      </c>
      <c r="DN33">
        <v>0.5</v>
      </c>
      <c r="DO33" t="s">
        <v>435</v>
      </c>
      <c r="DP33">
        <v>2</v>
      </c>
      <c r="DQ33" t="b">
        <v>1</v>
      </c>
      <c r="DR33">
        <v>1747214955.5</v>
      </c>
      <c r="DS33">
        <v>400.567</v>
      </c>
      <c r="DT33">
        <v>399.967</v>
      </c>
      <c r="DU33">
        <v>21.9948</v>
      </c>
      <c r="DV33">
        <v>22.1267</v>
      </c>
      <c r="DW33">
        <v>400.061</v>
      </c>
      <c r="DX33">
        <v>21.7981</v>
      </c>
      <c r="DY33">
        <v>399.9</v>
      </c>
      <c r="DZ33">
        <v>101.182</v>
      </c>
      <c r="EA33">
        <v>0.0999428</v>
      </c>
      <c r="EB33">
        <v>24.9927</v>
      </c>
      <c r="EC33">
        <v>24.8766</v>
      </c>
      <c r="ED33">
        <v>999.9</v>
      </c>
      <c r="EE33">
        <v>0</v>
      </c>
      <c r="EF33">
        <v>0</v>
      </c>
      <c r="EG33">
        <v>10031.2</v>
      </c>
      <c r="EH33">
        <v>0</v>
      </c>
      <c r="EI33">
        <v>0.221054</v>
      </c>
      <c r="EJ33">
        <v>0.600281</v>
      </c>
      <c r="EK33">
        <v>409.576</v>
      </c>
      <c r="EL33">
        <v>409.017</v>
      </c>
      <c r="EM33">
        <v>-0.131891</v>
      </c>
      <c r="EN33">
        <v>399.967</v>
      </c>
      <c r="EO33">
        <v>22.1267</v>
      </c>
      <c r="EP33">
        <v>2.22548</v>
      </c>
      <c r="EQ33">
        <v>2.23883</v>
      </c>
      <c r="ER33">
        <v>19.1469</v>
      </c>
      <c r="ES33">
        <v>19.2429</v>
      </c>
      <c r="ET33">
        <v>0.0500092</v>
      </c>
      <c r="EU33">
        <v>0</v>
      </c>
      <c r="EV33">
        <v>0</v>
      </c>
      <c r="EW33">
        <v>0</v>
      </c>
      <c r="EX33">
        <v>5.5</v>
      </c>
      <c r="EY33">
        <v>0.0500092</v>
      </c>
      <c r="EZ33">
        <v>-3.72</v>
      </c>
      <c r="FA33">
        <v>1.03</v>
      </c>
      <c r="FB33">
        <v>34.187</v>
      </c>
      <c r="FC33">
        <v>38.687</v>
      </c>
      <c r="FD33">
        <v>36.437</v>
      </c>
      <c r="FE33">
        <v>38.187</v>
      </c>
      <c r="FF33">
        <v>36.5</v>
      </c>
      <c r="FG33">
        <v>0</v>
      </c>
      <c r="FH33">
        <v>0</v>
      </c>
      <c r="FI33">
        <v>0</v>
      </c>
      <c r="FJ33">
        <v>1747215035.4</v>
      </c>
      <c r="FK33">
        <v>0</v>
      </c>
      <c r="FL33">
        <v>5.2148</v>
      </c>
      <c r="FM33">
        <v>-34.25153824521475</v>
      </c>
      <c r="FN33">
        <v>3.96615389968751</v>
      </c>
      <c r="FO33">
        <v>-3.2676</v>
      </c>
      <c r="FP33">
        <v>15</v>
      </c>
      <c r="FQ33">
        <v>1747211737.5</v>
      </c>
      <c r="FR33" t="s">
        <v>436</v>
      </c>
      <c r="FS33">
        <v>1747211737.5</v>
      </c>
      <c r="FT33">
        <v>1747211733.5</v>
      </c>
      <c r="FU33">
        <v>1</v>
      </c>
      <c r="FV33">
        <v>-0.191</v>
      </c>
      <c r="FW33">
        <v>-0.016</v>
      </c>
      <c r="FX33">
        <v>0.506</v>
      </c>
      <c r="FY33">
        <v>-0.041</v>
      </c>
      <c r="FZ33">
        <v>397</v>
      </c>
      <c r="GA33">
        <v>9</v>
      </c>
      <c r="GB33">
        <v>0.29</v>
      </c>
      <c r="GC33">
        <v>0.35</v>
      </c>
      <c r="GD33">
        <v>-0.3368456814682882</v>
      </c>
      <c r="GE33">
        <v>0.02326444869581959</v>
      </c>
      <c r="GF33">
        <v>0.06670363704000493</v>
      </c>
      <c r="GG33">
        <v>1</v>
      </c>
      <c r="GH33">
        <v>-0.009750873598881321</v>
      </c>
      <c r="GI33">
        <v>9.089511426473839E-05</v>
      </c>
      <c r="GJ33">
        <v>0.0001097034941882461</v>
      </c>
      <c r="GK33">
        <v>1</v>
      </c>
      <c r="GL33">
        <v>2</v>
      </c>
      <c r="GM33">
        <v>2</v>
      </c>
      <c r="GN33" t="s">
        <v>437</v>
      </c>
      <c r="GO33">
        <v>3.01846</v>
      </c>
      <c r="GP33">
        <v>2.77488</v>
      </c>
      <c r="GQ33">
        <v>0.09713529999999999</v>
      </c>
      <c r="GR33">
        <v>0.0964337</v>
      </c>
      <c r="GS33">
        <v>0.114491</v>
      </c>
      <c r="GT33">
        <v>0.114295</v>
      </c>
      <c r="GU33">
        <v>23353.5</v>
      </c>
      <c r="GV33">
        <v>27294.3</v>
      </c>
      <c r="GW33">
        <v>22665.2</v>
      </c>
      <c r="GX33">
        <v>27754</v>
      </c>
      <c r="GY33">
        <v>29073.1</v>
      </c>
      <c r="GZ33">
        <v>35073.3</v>
      </c>
      <c r="HA33">
        <v>36317.5</v>
      </c>
      <c r="HB33">
        <v>44031.8</v>
      </c>
      <c r="HC33">
        <v>1.79855</v>
      </c>
      <c r="HD33">
        <v>2.2522</v>
      </c>
      <c r="HE33">
        <v>0.07154050000000001</v>
      </c>
      <c r="HF33">
        <v>0</v>
      </c>
      <c r="HG33">
        <v>23.7014</v>
      </c>
      <c r="HH33">
        <v>999.9</v>
      </c>
      <c r="HI33">
        <v>62</v>
      </c>
      <c r="HJ33">
        <v>27.1</v>
      </c>
      <c r="HK33">
        <v>22.0576</v>
      </c>
      <c r="HL33">
        <v>62.086</v>
      </c>
      <c r="HM33">
        <v>11.0016</v>
      </c>
      <c r="HN33">
        <v>1</v>
      </c>
      <c r="HO33">
        <v>-0.197025</v>
      </c>
      <c r="HP33">
        <v>-0.134237</v>
      </c>
      <c r="HQ33">
        <v>20.2966</v>
      </c>
      <c r="HR33">
        <v>5.19408</v>
      </c>
      <c r="HS33">
        <v>11.9509</v>
      </c>
      <c r="HT33">
        <v>4.9473</v>
      </c>
      <c r="HU33">
        <v>3.3</v>
      </c>
      <c r="HV33">
        <v>9999</v>
      </c>
      <c r="HW33">
        <v>9999</v>
      </c>
      <c r="HX33">
        <v>9999</v>
      </c>
      <c r="HY33">
        <v>380.7</v>
      </c>
      <c r="HZ33">
        <v>1.86012</v>
      </c>
      <c r="IA33">
        <v>1.86079</v>
      </c>
      <c r="IB33">
        <v>1.86157</v>
      </c>
      <c r="IC33">
        <v>1.85715</v>
      </c>
      <c r="ID33">
        <v>1.85684</v>
      </c>
      <c r="IE33">
        <v>1.85791</v>
      </c>
      <c r="IF33">
        <v>1.85869</v>
      </c>
      <c r="IG33">
        <v>1.85822</v>
      </c>
      <c r="IH33">
        <v>0</v>
      </c>
      <c r="II33">
        <v>0</v>
      </c>
      <c r="IJ33">
        <v>0</v>
      </c>
      <c r="IK33">
        <v>0</v>
      </c>
      <c r="IL33" t="s">
        <v>438</v>
      </c>
      <c r="IM33" t="s">
        <v>439</v>
      </c>
      <c r="IN33" t="s">
        <v>440</v>
      </c>
      <c r="IO33" t="s">
        <v>440</v>
      </c>
      <c r="IP33" t="s">
        <v>440</v>
      </c>
      <c r="IQ33" t="s">
        <v>440</v>
      </c>
      <c r="IR33">
        <v>0</v>
      </c>
      <c r="IS33">
        <v>100</v>
      </c>
      <c r="IT33">
        <v>100</v>
      </c>
      <c r="IU33">
        <v>0.506</v>
      </c>
      <c r="IV33">
        <v>0.1967</v>
      </c>
      <c r="IW33">
        <v>0.2912723242626548</v>
      </c>
      <c r="IX33">
        <v>0.001016113312649949</v>
      </c>
      <c r="IY33">
        <v>-1.458346242818731E-06</v>
      </c>
      <c r="IZ33">
        <v>6.575581110680532E-10</v>
      </c>
      <c r="JA33">
        <v>0.1967140891477921</v>
      </c>
      <c r="JB33">
        <v>0</v>
      </c>
      <c r="JC33">
        <v>0</v>
      </c>
      <c r="JD33">
        <v>0</v>
      </c>
      <c r="JE33">
        <v>2</v>
      </c>
      <c r="JF33">
        <v>1799</v>
      </c>
      <c r="JG33">
        <v>1</v>
      </c>
      <c r="JH33">
        <v>18</v>
      </c>
      <c r="JI33">
        <v>53.6</v>
      </c>
      <c r="JJ33">
        <v>53.7</v>
      </c>
      <c r="JK33">
        <v>1.05957</v>
      </c>
      <c r="JL33">
        <v>2.52319</v>
      </c>
      <c r="JM33">
        <v>1.54663</v>
      </c>
      <c r="JN33">
        <v>2.25342</v>
      </c>
      <c r="JO33">
        <v>1.49658</v>
      </c>
      <c r="JP33">
        <v>2.41089</v>
      </c>
      <c r="JQ33">
        <v>33.558</v>
      </c>
      <c r="JR33">
        <v>24.2013</v>
      </c>
      <c r="JS33">
        <v>18</v>
      </c>
      <c r="JT33">
        <v>371.904</v>
      </c>
      <c r="JU33">
        <v>707.597</v>
      </c>
      <c r="JV33">
        <v>24.0866</v>
      </c>
      <c r="JW33">
        <v>24.9409</v>
      </c>
      <c r="JX33">
        <v>30</v>
      </c>
      <c r="JY33">
        <v>24.9362</v>
      </c>
      <c r="JZ33">
        <v>24.9397</v>
      </c>
      <c r="KA33">
        <v>21.2391</v>
      </c>
      <c r="KB33">
        <v>6.44695</v>
      </c>
      <c r="KC33">
        <v>100</v>
      </c>
      <c r="KD33">
        <v>24.0891</v>
      </c>
      <c r="KE33">
        <v>400</v>
      </c>
      <c r="KF33">
        <v>22.1463</v>
      </c>
      <c r="KG33">
        <v>100.245</v>
      </c>
      <c r="KH33">
        <v>100.817</v>
      </c>
    </row>
    <row r="34" spans="1:294">
      <c r="A34">
        <v>18</v>
      </c>
      <c r="B34">
        <v>1747215076</v>
      </c>
      <c r="C34">
        <v>2048.900000095367</v>
      </c>
      <c r="D34" t="s">
        <v>473</v>
      </c>
      <c r="E34" t="s">
        <v>474</v>
      </c>
      <c r="F34" t="s">
        <v>431</v>
      </c>
      <c r="G34" t="s">
        <v>432</v>
      </c>
      <c r="I34" t="s">
        <v>433</v>
      </c>
      <c r="J34">
        <v>1747215076</v>
      </c>
      <c r="K34">
        <f>(L34)/1000</f>
        <v>0</v>
      </c>
      <c r="L34">
        <f>IF(DQ34, AO34, AI34)</f>
        <v>0</v>
      </c>
      <c r="M34">
        <f>IF(DQ34, AJ34, AH34)</f>
        <v>0</v>
      </c>
      <c r="N34">
        <f>DS34 - IF(AV34&gt;1, M34*DM34*100.0/(AX34), 0)</f>
        <v>0</v>
      </c>
      <c r="O34">
        <f>((U34-K34/2)*N34-M34)/(U34+K34/2)</f>
        <v>0</v>
      </c>
      <c r="P34">
        <f>O34*(DZ34+EA34)/1000.0</f>
        <v>0</v>
      </c>
      <c r="Q34">
        <f>(DS34 - IF(AV34&gt;1, M34*DM34*100.0/(AX34), 0))*(DZ34+EA34)/1000.0</f>
        <v>0</v>
      </c>
      <c r="R34">
        <f>2.0/((1/T34-1/S34)+SIGN(T34)*SQRT((1/T34-1/S34)*(1/T34-1/S34) + 4*DN34/((DN34+1)*(DN34+1))*(2*1/T34*1/S34-1/S34*1/S34)))</f>
        <v>0</v>
      </c>
      <c r="S34">
        <f>IF(LEFT(DO34,1)&lt;&gt;"0",IF(LEFT(DO34,1)="1",3.0,DP34),$D$5+$E$5*(EG34*DZ34/($K$5*1000))+$F$5*(EG34*DZ34/($K$5*1000))*MAX(MIN(DM34,$J$5),$I$5)*MAX(MIN(DM34,$J$5),$I$5)+$G$5*MAX(MIN(DM34,$J$5),$I$5)*(EG34*DZ34/($K$5*1000))+$H$5*(EG34*DZ34/($K$5*1000))*(EG34*DZ34/($K$5*1000)))</f>
        <v>0</v>
      </c>
      <c r="T34">
        <f>K34*(1000-(1000*0.61365*exp(17.502*X34/(240.97+X34))/(DZ34+EA34)+DU34)/2)/(1000*0.61365*exp(17.502*X34/(240.97+X34))/(DZ34+EA34)-DU34)</f>
        <v>0</v>
      </c>
      <c r="U34">
        <f>1/((DN34+1)/(R34/1.6)+1/(S34/1.37)) + DN34/((DN34+1)/(R34/1.6) + DN34/(S34/1.37))</f>
        <v>0</v>
      </c>
      <c r="V34">
        <f>(DI34*DL34)</f>
        <v>0</v>
      </c>
      <c r="W34">
        <f>(EB34+(V34+2*0.95*5.67E-8*(((EB34+$B$7)+273)^4-(EB34+273)^4)-44100*K34)/(1.84*29.3*S34+8*0.95*5.67E-8*(EB34+273)^3))</f>
        <v>0</v>
      </c>
      <c r="X34">
        <f>($C$7*EC34+$D$7*ED34+$E$7*W34)</f>
        <v>0</v>
      </c>
      <c r="Y34">
        <f>0.61365*exp(17.502*X34/(240.97+X34))</f>
        <v>0</v>
      </c>
      <c r="Z34">
        <f>(AA34/AB34*100)</f>
        <v>0</v>
      </c>
      <c r="AA34">
        <f>DU34*(DZ34+EA34)/1000</f>
        <v>0</v>
      </c>
      <c r="AB34">
        <f>0.61365*exp(17.502*EB34/(240.97+EB34))</f>
        <v>0</v>
      </c>
      <c r="AC34">
        <f>(Y34-DU34*(DZ34+EA34)/1000)</f>
        <v>0</v>
      </c>
      <c r="AD34">
        <f>(-K34*44100)</f>
        <v>0</v>
      </c>
      <c r="AE34">
        <f>2*29.3*S34*0.92*(EB34-X34)</f>
        <v>0</v>
      </c>
      <c r="AF34">
        <f>2*0.95*5.67E-8*(((EB34+$B$7)+273)^4-(X34+273)^4)</f>
        <v>0</v>
      </c>
      <c r="AG34">
        <f>V34+AF34+AD34+AE34</f>
        <v>0</v>
      </c>
      <c r="AH34">
        <f>DY34*AV34*(DT34-DS34*(1000-AV34*DV34)/(1000-AV34*DU34))/(100*DM34)</f>
        <v>0</v>
      </c>
      <c r="AI34">
        <f>1000*DY34*AV34*(DU34-DV34)/(100*DM34*(1000-AV34*DU34))</f>
        <v>0</v>
      </c>
      <c r="AJ34">
        <f>(AK34 - AL34 - DZ34*1E3/(8.314*(EB34+273.15)) * AN34/DY34 * AM34) * DY34/(100*DM34) * (1000 - DV34)/1000</f>
        <v>0</v>
      </c>
      <c r="AK34">
        <v>306.7590856597471</v>
      </c>
      <c r="AL34">
        <v>307.2187636363635</v>
      </c>
      <c r="AM34">
        <v>-0.001516283171207912</v>
      </c>
      <c r="AN34">
        <v>65.91700592732391</v>
      </c>
      <c r="AO34">
        <f>(AQ34 - AP34 + DZ34*1E3/(8.314*(EB34+273.15)) * AS34/DY34 * AR34) * DY34/(100*DM34) * 1000/(1000 - AQ34)</f>
        <v>0</v>
      </c>
      <c r="AP34">
        <v>22.12246755184649</v>
      </c>
      <c r="AQ34">
        <v>21.99193515151516</v>
      </c>
      <c r="AR34">
        <v>7.919100829064829E-07</v>
      </c>
      <c r="AS34">
        <v>77.18636423135617</v>
      </c>
      <c r="AT34">
        <v>5</v>
      </c>
      <c r="AU34">
        <v>1</v>
      </c>
      <c r="AV34">
        <f>IF(AT34*$H$13&gt;=AX34,1.0,(AX34/(AX34-AT34*$H$13)))</f>
        <v>0</v>
      </c>
      <c r="AW34">
        <f>(AV34-1)*100</f>
        <v>0</v>
      </c>
      <c r="AX34">
        <f>MAX(0,($B$13+$C$13*EG34)/(1+$D$13*EG34)*DZ34/(EB34+273)*$E$13)</f>
        <v>0</v>
      </c>
      <c r="AY34" t="s">
        <v>434</v>
      </c>
      <c r="AZ34" t="s">
        <v>434</v>
      </c>
      <c r="BA34">
        <v>0</v>
      </c>
      <c r="BB34">
        <v>0</v>
      </c>
      <c r="BC34">
        <f>1-BA34/BB34</f>
        <v>0</v>
      </c>
      <c r="BD34">
        <v>0</v>
      </c>
      <c r="BE34" t="s">
        <v>434</v>
      </c>
      <c r="BF34" t="s">
        <v>434</v>
      </c>
      <c r="BG34">
        <v>0</v>
      </c>
      <c r="BH34">
        <v>0</v>
      </c>
      <c r="BI34">
        <f>1-BG34/BH34</f>
        <v>0</v>
      </c>
      <c r="BJ34">
        <v>0.5</v>
      </c>
      <c r="BK34">
        <f>DJ34</f>
        <v>0</v>
      </c>
      <c r="BL34">
        <f>M34</f>
        <v>0</v>
      </c>
      <c r="BM34">
        <f>BI34*BJ34*BK34</f>
        <v>0</v>
      </c>
      <c r="BN34">
        <f>(BL34-BD34)/BK34</f>
        <v>0</v>
      </c>
      <c r="BO34">
        <f>(BB34-BH34)/BH34</f>
        <v>0</v>
      </c>
      <c r="BP34">
        <f>BA34/(BC34+BA34/BH34)</f>
        <v>0</v>
      </c>
      <c r="BQ34" t="s">
        <v>434</v>
      </c>
      <c r="BR34">
        <v>0</v>
      </c>
      <c r="BS34">
        <f>IF(BR34&lt;&gt;0, BR34, BP34)</f>
        <v>0</v>
      </c>
      <c r="BT34">
        <f>1-BS34/BH34</f>
        <v>0</v>
      </c>
      <c r="BU34">
        <f>(BH34-BG34)/(BH34-BS34)</f>
        <v>0</v>
      </c>
      <c r="BV34">
        <f>(BB34-BH34)/(BB34-BS34)</f>
        <v>0</v>
      </c>
      <c r="BW34">
        <f>(BH34-BG34)/(BH34-BA34)</f>
        <v>0</v>
      </c>
      <c r="BX34">
        <f>(BB34-BH34)/(BB34-BA34)</f>
        <v>0</v>
      </c>
      <c r="BY34">
        <f>(BU34*BS34/BG34)</f>
        <v>0</v>
      </c>
      <c r="BZ34">
        <f>(1-BY34)</f>
        <v>0</v>
      </c>
      <c r="DI34">
        <f>$B$11*EH34+$C$11*EI34+$F$11*ET34*(1-EW34)</f>
        <v>0</v>
      </c>
      <c r="DJ34">
        <f>DI34*DK34</f>
        <v>0</v>
      </c>
      <c r="DK34">
        <f>($B$11*$D$9+$C$11*$D$9+$F$11*((FG34+EY34)/MAX(FG34+EY34+FH34, 0.1)*$I$9+FH34/MAX(FG34+EY34+FH34, 0.1)*$J$9))/($B$11+$C$11+$F$11)</f>
        <v>0</v>
      </c>
      <c r="DL34">
        <f>($B$11*$K$9+$C$11*$K$9+$F$11*((FG34+EY34)/MAX(FG34+EY34+FH34, 0.1)*$P$9+FH34/MAX(FG34+EY34+FH34, 0.1)*$Q$9))/($B$11+$C$11+$F$11)</f>
        <v>0</v>
      </c>
      <c r="DM34">
        <v>6</v>
      </c>
      <c r="DN34">
        <v>0.5</v>
      </c>
      <c r="DO34" t="s">
        <v>435</v>
      </c>
      <c r="DP34">
        <v>2</v>
      </c>
      <c r="DQ34" t="b">
        <v>1</v>
      </c>
      <c r="DR34">
        <v>1747215076</v>
      </c>
      <c r="DS34">
        <v>300.472</v>
      </c>
      <c r="DT34">
        <v>300.011</v>
      </c>
      <c r="DU34">
        <v>21.9916</v>
      </c>
      <c r="DV34">
        <v>22.1224</v>
      </c>
      <c r="DW34">
        <v>299.989</v>
      </c>
      <c r="DX34">
        <v>21.7949</v>
      </c>
      <c r="DY34">
        <v>399.972</v>
      </c>
      <c r="DZ34">
        <v>101.184</v>
      </c>
      <c r="EA34">
        <v>0.09974429999999999</v>
      </c>
      <c r="EB34">
        <v>24.9986</v>
      </c>
      <c r="EC34">
        <v>24.8689</v>
      </c>
      <c r="ED34">
        <v>999.9</v>
      </c>
      <c r="EE34">
        <v>0</v>
      </c>
      <c r="EF34">
        <v>0</v>
      </c>
      <c r="EG34">
        <v>10050</v>
      </c>
      <c r="EH34">
        <v>0</v>
      </c>
      <c r="EI34">
        <v>0.221054</v>
      </c>
      <c r="EJ34">
        <v>0.460419</v>
      </c>
      <c r="EK34">
        <v>307.228</v>
      </c>
      <c r="EL34">
        <v>306.798</v>
      </c>
      <c r="EM34">
        <v>-0.130774</v>
      </c>
      <c r="EN34">
        <v>300.011</v>
      </c>
      <c r="EO34">
        <v>22.1224</v>
      </c>
      <c r="EP34">
        <v>2.22519</v>
      </c>
      <c r="EQ34">
        <v>2.23842</v>
      </c>
      <c r="ER34">
        <v>19.1448</v>
      </c>
      <c r="ES34">
        <v>19.2399</v>
      </c>
      <c r="ET34">
        <v>0.0500092</v>
      </c>
      <c r="EU34">
        <v>0</v>
      </c>
      <c r="EV34">
        <v>0</v>
      </c>
      <c r="EW34">
        <v>0</v>
      </c>
      <c r="EX34">
        <v>12.01</v>
      </c>
      <c r="EY34">
        <v>0.0500092</v>
      </c>
      <c r="EZ34">
        <v>-14.89</v>
      </c>
      <c r="FA34">
        <v>0.08</v>
      </c>
      <c r="FB34">
        <v>34.25</v>
      </c>
      <c r="FC34">
        <v>39.625</v>
      </c>
      <c r="FD34">
        <v>36.812</v>
      </c>
      <c r="FE34">
        <v>39.562</v>
      </c>
      <c r="FF34">
        <v>36.937</v>
      </c>
      <c r="FG34">
        <v>0</v>
      </c>
      <c r="FH34">
        <v>0</v>
      </c>
      <c r="FI34">
        <v>0</v>
      </c>
      <c r="FJ34">
        <v>1747215156</v>
      </c>
      <c r="FK34">
        <v>0</v>
      </c>
      <c r="FL34">
        <v>4.395</v>
      </c>
      <c r="FM34">
        <v>10.50837620708439</v>
      </c>
      <c r="FN34">
        <v>1.132991567614398</v>
      </c>
      <c r="FO34">
        <v>-5.362307692307693</v>
      </c>
      <c r="FP34">
        <v>15</v>
      </c>
      <c r="FQ34">
        <v>1747211737.5</v>
      </c>
      <c r="FR34" t="s">
        <v>436</v>
      </c>
      <c r="FS34">
        <v>1747211737.5</v>
      </c>
      <c r="FT34">
        <v>1747211733.5</v>
      </c>
      <c r="FU34">
        <v>1</v>
      </c>
      <c r="FV34">
        <v>-0.191</v>
      </c>
      <c r="FW34">
        <v>-0.016</v>
      </c>
      <c r="FX34">
        <v>0.506</v>
      </c>
      <c r="FY34">
        <v>-0.041</v>
      </c>
      <c r="FZ34">
        <v>397</v>
      </c>
      <c r="GA34">
        <v>9</v>
      </c>
      <c r="GB34">
        <v>0.29</v>
      </c>
      <c r="GC34">
        <v>0.35</v>
      </c>
      <c r="GD34">
        <v>-0.2921193164474303</v>
      </c>
      <c r="GE34">
        <v>-0.05239811475387433</v>
      </c>
      <c r="GF34">
        <v>0.03912681183802197</v>
      </c>
      <c r="GG34">
        <v>1</v>
      </c>
      <c r="GH34">
        <v>-0.009004240136105375</v>
      </c>
      <c r="GI34">
        <v>-0.0005471879368276942</v>
      </c>
      <c r="GJ34">
        <v>0.0002197033654778506</v>
      </c>
      <c r="GK34">
        <v>1</v>
      </c>
      <c r="GL34">
        <v>2</v>
      </c>
      <c r="GM34">
        <v>2</v>
      </c>
      <c r="GN34" t="s">
        <v>437</v>
      </c>
      <c r="GO34">
        <v>3.01854</v>
      </c>
      <c r="GP34">
        <v>2.77485</v>
      </c>
      <c r="GQ34">
        <v>0.0773409</v>
      </c>
      <c r="GR34">
        <v>0.0767814</v>
      </c>
      <c r="GS34">
        <v>0.114483</v>
      </c>
      <c r="GT34">
        <v>0.114284</v>
      </c>
      <c r="GU34">
        <v>23864.6</v>
      </c>
      <c r="GV34">
        <v>27889.8</v>
      </c>
      <c r="GW34">
        <v>22664.6</v>
      </c>
      <c r="GX34">
        <v>27756.1</v>
      </c>
      <c r="GY34">
        <v>29072.4</v>
      </c>
      <c r="GZ34">
        <v>35076</v>
      </c>
      <c r="HA34">
        <v>36316.9</v>
      </c>
      <c r="HB34">
        <v>44035.4</v>
      </c>
      <c r="HC34">
        <v>1.79883</v>
      </c>
      <c r="HD34">
        <v>2.25172</v>
      </c>
      <c r="HE34">
        <v>0.07046760000000001</v>
      </c>
      <c r="HF34">
        <v>0</v>
      </c>
      <c r="HG34">
        <v>23.7113</v>
      </c>
      <c r="HH34">
        <v>999.9</v>
      </c>
      <c r="HI34">
        <v>61.8</v>
      </c>
      <c r="HJ34">
        <v>27.2</v>
      </c>
      <c r="HK34">
        <v>22.1188</v>
      </c>
      <c r="HL34">
        <v>62.016</v>
      </c>
      <c r="HM34">
        <v>10.9736</v>
      </c>
      <c r="HN34">
        <v>1</v>
      </c>
      <c r="HO34">
        <v>-0.197566</v>
      </c>
      <c r="HP34">
        <v>-0.0895261</v>
      </c>
      <c r="HQ34">
        <v>20.299</v>
      </c>
      <c r="HR34">
        <v>5.19737</v>
      </c>
      <c r="HS34">
        <v>11.9511</v>
      </c>
      <c r="HT34">
        <v>4.94715</v>
      </c>
      <c r="HU34">
        <v>3.3</v>
      </c>
      <c r="HV34">
        <v>9999</v>
      </c>
      <c r="HW34">
        <v>9999</v>
      </c>
      <c r="HX34">
        <v>9999</v>
      </c>
      <c r="HY34">
        <v>380.7</v>
      </c>
      <c r="HZ34">
        <v>1.86016</v>
      </c>
      <c r="IA34">
        <v>1.86079</v>
      </c>
      <c r="IB34">
        <v>1.86157</v>
      </c>
      <c r="IC34">
        <v>1.85715</v>
      </c>
      <c r="ID34">
        <v>1.85684</v>
      </c>
      <c r="IE34">
        <v>1.85791</v>
      </c>
      <c r="IF34">
        <v>1.85867</v>
      </c>
      <c r="IG34">
        <v>1.85822</v>
      </c>
      <c r="IH34">
        <v>0</v>
      </c>
      <c r="II34">
        <v>0</v>
      </c>
      <c r="IJ34">
        <v>0</v>
      </c>
      <c r="IK34">
        <v>0</v>
      </c>
      <c r="IL34" t="s">
        <v>438</v>
      </c>
      <c r="IM34" t="s">
        <v>439</v>
      </c>
      <c r="IN34" t="s">
        <v>440</v>
      </c>
      <c r="IO34" t="s">
        <v>440</v>
      </c>
      <c r="IP34" t="s">
        <v>440</v>
      </c>
      <c r="IQ34" t="s">
        <v>440</v>
      </c>
      <c r="IR34">
        <v>0</v>
      </c>
      <c r="IS34">
        <v>100</v>
      </c>
      <c r="IT34">
        <v>100</v>
      </c>
      <c r="IU34">
        <v>0.483</v>
      </c>
      <c r="IV34">
        <v>0.1967</v>
      </c>
      <c r="IW34">
        <v>0.2912723242626548</v>
      </c>
      <c r="IX34">
        <v>0.001016113312649949</v>
      </c>
      <c r="IY34">
        <v>-1.458346242818731E-06</v>
      </c>
      <c r="IZ34">
        <v>6.575581110680532E-10</v>
      </c>
      <c r="JA34">
        <v>0.1967140891477921</v>
      </c>
      <c r="JB34">
        <v>0</v>
      </c>
      <c r="JC34">
        <v>0</v>
      </c>
      <c r="JD34">
        <v>0</v>
      </c>
      <c r="JE34">
        <v>2</v>
      </c>
      <c r="JF34">
        <v>1799</v>
      </c>
      <c r="JG34">
        <v>1</v>
      </c>
      <c r="JH34">
        <v>18</v>
      </c>
      <c r="JI34">
        <v>55.6</v>
      </c>
      <c r="JJ34">
        <v>55.7</v>
      </c>
      <c r="JK34">
        <v>0.842285</v>
      </c>
      <c r="JL34">
        <v>2.53174</v>
      </c>
      <c r="JM34">
        <v>1.54663</v>
      </c>
      <c r="JN34">
        <v>2.25342</v>
      </c>
      <c r="JO34">
        <v>1.49658</v>
      </c>
      <c r="JP34">
        <v>2.4292</v>
      </c>
      <c r="JQ34">
        <v>33.6254</v>
      </c>
      <c r="JR34">
        <v>24.2101</v>
      </c>
      <c r="JS34">
        <v>18</v>
      </c>
      <c r="JT34">
        <v>371.984</v>
      </c>
      <c r="JU34">
        <v>707.069</v>
      </c>
      <c r="JV34">
        <v>24.1426</v>
      </c>
      <c r="JW34">
        <v>24.9326</v>
      </c>
      <c r="JX34">
        <v>29.9999</v>
      </c>
      <c r="JY34">
        <v>24.9278</v>
      </c>
      <c r="JZ34">
        <v>24.9314</v>
      </c>
      <c r="KA34">
        <v>16.8858</v>
      </c>
      <c r="KB34">
        <v>6.44695</v>
      </c>
      <c r="KC34">
        <v>100</v>
      </c>
      <c r="KD34">
        <v>24.1531</v>
      </c>
      <c r="KE34">
        <v>300</v>
      </c>
      <c r="KF34">
        <v>22.1409</v>
      </c>
      <c r="KG34">
        <v>100.243</v>
      </c>
      <c r="KH34">
        <v>100.825</v>
      </c>
    </row>
    <row r="35" spans="1:294">
      <c r="A35">
        <v>19</v>
      </c>
      <c r="B35">
        <v>1747215196.5</v>
      </c>
      <c r="C35">
        <v>2169.400000095367</v>
      </c>
      <c r="D35" t="s">
        <v>475</v>
      </c>
      <c r="E35" t="s">
        <v>476</v>
      </c>
      <c r="F35" t="s">
        <v>431</v>
      </c>
      <c r="G35" t="s">
        <v>432</v>
      </c>
      <c r="I35" t="s">
        <v>433</v>
      </c>
      <c r="J35">
        <v>1747215196.5</v>
      </c>
      <c r="K35">
        <f>(L35)/1000</f>
        <v>0</v>
      </c>
      <c r="L35">
        <f>IF(DQ35, AO35, AI35)</f>
        <v>0</v>
      </c>
      <c r="M35">
        <f>IF(DQ35, AJ35, AH35)</f>
        <v>0</v>
      </c>
      <c r="N35">
        <f>DS35 - IF(AV35&gt;1, M35*DM35*100.0/(AX35), 0)</f>
        <v>0</v>
      </c>
      <c r="O35">
        <f>((U35-K35/2)*N35-M35)/(U35+K35/2)</f>
        <v>0</v>
      </c>
      <c r="P35">
        <f>O35*(DZ35+EA35)/1000.0</f>
        <v>0</v>
      </c>
      <c r="Q35">
        <f>(DS35 - IF(AV35&gt;1, M35*DM35*100.0/(AX35), 0))*(DZ35+EA35)/1000.0</f>
        <v>0</v>
      </c>
      <c r="R35">
        <f>2.0/((1/T35-1/S35)+SIGN(T35)*SQRT((1/T35-1/S35)*(1/T35-1/S35) + 4*DN35/((DN35+1)*(DN35+1))*(2*1/T35*1/S35-1/S35*1/S35)))</f>
        <v>0</v>
      </c>
      <c r="S35">
        <f>IF(LEFT(DO35,1)&lt;&gt;"0",IF(LEFT(DO35,1)="1",3.0,DP35),$D$5+$E$5*(EG35*DZ35/($K$5*1000))+$F$5*(EG35*DZ35/($K$5*1000))*MAX(MIN(DM35,$J$5),$I$5)*MAX(MIN(DM35,$J$5),$I$5)+$G$5*MAX(MIN(DM35,$J$5),$I$5)*(EG35*DZ35/($K$5*1000))+$H$5*(EG35*DZ35/($K$5*1000))*(EG35*DZ35/($K$5*1000)))</f>
        <v>0</v>
      </c>
      <c r="T35">
        <f>K35*(1000-(1000*0.61365*exp(17.502*X35/(240.97+X35))/(DZ35+EA35)+DU35)/2)/(1000*0.61365*exp(17.502*X35/(240.97+X35))/(DZ35+EA35)-DU35)</f>
        <v>0</v>
      </c>
      <c r="U35">
        <f>1/((DN35+1)/(R35/1.6)+1/(S35/1.37)) + DN35/((DN35+1)/(R35/1.6) + DN35/(S35/1.37))</f>
        <v>0</v>
      </c>
      <c r="V35">
        <f>(DI35*DL35)</f>
        <v>0</v>
      </c>
      <c r="W35">
        <f>(EB35+(V35+2*0.95*5.67E-8*(((EB35+$B$7)+273)^4-(EB35+273)^4)-44100*K35)/(1.84*29.3*S35+8*0.95*5.67E-8*(EB35+273)^3))</f>
        <v>0</v>
      </c>
      <c r="X35">
        <f>($C$7*EC35+$D$7*ED35+$E$7*W35)</f>
        <v>0</v>
      </c>
      <c r="Y35">
        <f>0.61365*exp(17.502*X35/(240.97+X35))</f>
        <v>0</v>
      </c>
      <c r="Z35">
        <f>(AA35/AB35*100)</f>
        <v>0</v>
      </c>
      <c r="AA35">
        <f>DU35*(DZ35+EA35)/1000</f>
        <v>0</v>
      </c>
      <c r="AB35">
        <f>0.61365*exp(17.502*EB35/(240.97+EB35))</f>
        <v>0</v>
      </c>
      <c r="AC35">
        <f>(Y35-DU35*(DZ35+EA35)/1000)</f>
        <v>0</v>
      </c>
      <c r="AD35">
        <f>(-K35*44100)</f>
        <v>0</v>
      </c>
      <c r="AE35">
        <f>2*29.3*S35*0.92*(EB35-X35)</f>
        <v>0</v>
      </c>
      <c r="AF35">
        <f>2*0.95*5.67E-8*(((EB35+$B$7)+273)^4-(X35+273)^4)</f>
        <v>0</v>
      </c>
      <c r="AG35">
        <f>V35+AF35+AD35+AE35</f>
        <v>0</v>
      </c>
      <c r="AH35">
        <f>DY35*AV35*(DT35-DS35*(1000-AV35*DV35)/(1000-AV35*DU35))/(100*DM35)</f>
        <v>0</v>
      </c>
      <c r="AI35">
        <f>1000*DY35*AV35*(DU35-DV35)/(100*DM35*(1000-AV35*DU35))</f>
        <v>0</v>
      </c>
      <c r="AJ35">
        <f>(AK35 - AL35 - DZ35*1E3/(8.314*(EB35+273.15)) * AN35/DY35 * AM35) * DY35/(100*DM35) * (1000 - DV35)/1000</f>
        <v>0</v>
      </c>
      <c r="AK35">
        <v>204.5098589471859</v>
      </c>
      <c r="AL35">
        <v>205.0157575757576</v>
      </c>
      <c r="AM35">
        <v>0.0006265810582893545</v>
      </c>
      <c r="AN35">
        <v>65.91700592732391</v>
      </c>
      <c r="AO35">
        <f>(AQ35 - AP35 + DZ35*1E3/(8.314*(EB35+273.15)) * AS35/DY35 * AR35) * DY35/(100*DM35) * 1000/(1000 - AQ35)</f>
        <v>0</v>
      </c>
      <c r="AP35">
        <v>22.11384965950841</v>
      </c>
      <c r="AQ35">
        <v>21.98614606060606</v>
      </c>
      <c r="AR35">
        <v>-5.635898393628014E-07</v>
      </c>
      <c r="AS35">
        <v>77.18636423135617</v>
      </c>
      <c r="AT35">
        <v>6</v>
      </c>
      <c r="AU35">
        <v>1</v>
      </c>
      <c r="AV35">
        <f>IF(AT35*$H$13&gt;=AX35,1.0,(AX35/(AX35-AT35*$H$13)))</f>
        <v>0</v>
      </c>
      <c r="AW35">
        <f>(AV35-1)*100</f>
        <v>0</v>
      </c>
      <c r="AX35">
        <f>MAX(0,($B$13+$C$13*EG35)/(1+$D$13*EG35)*DZ35/(EB35+273)*$E$13)</f>
        <v>0</v>
      </c>
      <c r="AY35" t="s">
        <v>434</v>
      </c>
      <c r="AZ35" t="s">
        <v>434</v>
      </c>
      <c r="BA35">
        <v>0</v>
      </c>
      <c r="BB35">
        <v>0</v>
      </c>
      <c r="BC35">
        <f>1-BA35/BB35</f>
        <v>0</v>
      </c>
      <c r="BD35">
        <v>0</v>
      </c>
      <c r="BE35" t="s">
        <v>434</v>
      </c>
      <c r="BF35" t="s">
        <v>434</v>
      </c>
      <c r="BG35">
        <v>0</v>
      </c>
      <c r="BH35">
        <v>0</v>
      </c>
      <c r="BI35">
        <f>1-BG35/BH35</f>
        <v>0</v>
      </c>
      <c r="BJ35">
        <v>0.5</v>
      </c>
      <c r="BK35">
        <f>DJ35</f>
        <v>0</v>
      </c>
      <c r="BL35">
        <f>M35</f>
        <v>0</v>
      </c>
      <c r="BM35">
        <f>BI35*BJ35*BK35</f>
        <v>0</v>
      </c>
      <c r="BN35">
        <f>(BL35-BD35)/BK35</f>
        <v>0</v>
      </c>
      <c r="BO35">
        <f>(BB35-BH35)/BH35</f>
        <v>0</v>
      </c>
      <c r="BP35">
        <f>BA35/(BC35+BA35/BH35)</f>
        <v>0</v>
      </c>
      <c r="BQ35" t="s">
        <v>434</v>
      </c>
      <c r="BR35">
        <v>0</v>
      </c>
      <c r="BS35">
        <f>IF(BR35&lt;&gt;0, BR35, BP35)</f>
        <v>0</v>
      </c>
      <c r="BT35">
        <f>1-BS35/BH35</f>
        <v>0</v>
      </c>
      <c r="BU35">
        <f>(BH35-BG35)/(BH35-BS35)</f>
        <v>0</v>
      </c>
      <c r="BV35">
        <f>(BB35-BH35)/(BB35-BS35)</f>
        <v>0</v>
      </c>
      <c r="BW35">
        <f>(BH35-BG35)/(BH35-BA35)</f>
        <v>0</v>
      </c>
      <c r="BX35">
        <f>(BB35-BH35)/(BB35-BA35)</f>
        <v>0</v>
      </c>
      <c r="BY35">
        <f>(BU35*BS35/BG35)</f>
        <v>0</v>
      </c>
      <c r="BZ35">
        <f>(1-BY35)</f>
        <v>0</v>
      </c>
      <c r="DI35">
        <f>$B$11*EH35+$C$11*EI35+$F$11*ET35*(1-EW35)</f>
        <v>0</v>
      </c>
      <c r="DJ35">
        <f>DI35*DK35</f>
        <v>0</v>
      </c>
      <c r="DK35">
        <f>($B$11*$D$9+$C$11*$D$9+$F$11*((FG35+EY35)/MAX(FG35+EY35+FH35, 0.1)*$I$9+FH35/MAX(FG35+EY35+FH35, 0.1)*$J$9))/($B$11+$C$11+$F$11)</f>
        <v>0</v>
      </c>
      <c r="DL35">
        <f>($B$11*$K$9+$C$11*$K$9+$F$11*((FG35+EY35)/MAX(FG35+EY35+FH35, 0.1)*$P$9+FH35/MAX(FG35+EY35+FH35, 0.1)*$Q$9))/($B$11+$C$11+$F$11)</f>
        <v>0</v>
      </c>
      <c r="DM35">
        <v>6</v>
      </c>
      <c r="DN35">
        <v>0.5</v>
      </c>
      <c r="DO35" t="s">
        <v>435</v>
      </c>
      <c r="DP35">
        <v>2</v>
      </c>
      <c r="DQ35" t="b">
        <v>1</v>
      </c>
      <c r="DR35">
        <v>1747215196.5</v>
      </c>
      <c r="DS35">
        <v>200.505</v>
      </c>
      <c r="DT35">
        <v>200.012</v>
      </c>
      <c r="DU35">
        <v>21.9861</v>
      </c>
      <c r="DV35">
        <v>22.1148</v>
      </c>
      <c r="DW35">
        <v>200.063</v>
      </c>
      <c r="DX35">
        <v>21.7894</v>
      </c>
      <c r="DY35">
        <v>400.096</v>
      </c>
      <c r="DZ35">
        <v>101.181</v>
      </c>
      <c r="EA35">
        <v>0.100161</v>
      </c>
      <c r="EB35">
        <v>25.0092</v>
      </c>
      <c r="EC35">
        <v>24.8916</v>
      </c>
      <c r="ED35">
        <v>999.9</v>
      </c>
      <c r="EE35">
        <v>0</v>
      </c>
      <c r="EF35">
        <v>0</v>
      </c>
      <c r="EG35">
        <v>10036.2</v>
      </c>
      <c r="EH35">
        <v>0</v>
      </c>
      <c r="EI35">
        <v>0.243159</v>
      </c>
      <c r="EJ35">
        <v>0.493271</v>
      </c>
      <c r="EK35">
        <v>205.012</v>
      </c>
      <c r="EL35">
        <v>204.535</v>
      </c>
      <c r="EM35">
        <v>-0.128695</v>
      </c>
      <c r="EN35">
        <v>200.012</v>
      </c>
      <c r="EO35">
        <v>22.1148</v>
      </c>
      <c r="EP35">
        <v>2.22458</v>
      </c>
      <c r="EQ35">
        <v>2.2376</v>
      </c>
      <c r="ER35">
        <v>19.1404</v>
      </c>
      <c r="ES35">
        <v>19.2341</v>
      </c>
      <c r="ET35">
        <v>0.0500092</v>
      </c>
      <c r="EU35">
        <v>0</v>
      </c>
      <c r="EV35">
        <v>0</v>
      </c>
      <c r="EW35">
        <v>0</v>
      </c>
      <c r="EX35">
        <v>10.3</v>
      </c>
      <c r="EY35">
        <v>0.0500092</v>
      </c>
      <c r="EZ35">
        <v>-9.81</v>
      </c>
      <c r="FA35">
        <v>0.64</v>
      </c>
      <c r="FB35">
        <v>34.875</v>
      </c>
      <c r="FC35">
        <v>40.875</v>
      </c>
      <c r="FD35">
        <v>37.625</v>
      </c>
      <c r="FE35">
        <v>41.437</v>
      </c>
      <c r="FF35">
        <v>37.687</v>
      </c>
      <c r="FG35">
        <v>0</v>
      </c>
      <c r="FH35">
        <v>0</v>
      </c>
      <c r="FI35">
        <v>0</v>
      </c>
      <c r="FJ35">
        <v>1747215276.6</v>
      </c>
      <c r="FK35">
        <v>0</v>
      </c>
      <c r="FL35">
        <v>1.664</v>
      </c>
      <c r="FM35">
        <v>-6.063076617360361</v>
      </c>
      <c r="FN35">
        <v>-1.413077009008715</v>
      </c>
      <c r="FO35">
        <v>-5.5228</v>
      </c>
      <c r="FP35">
        <v>15</v>
      </c>
      <c r="FQ35">
        <v>1747211737.5</v>
      </c>
      <c r="FR35" t="s">
        <v>436</v>
      </c>
      <c r="FS35">
        <v>1747211737.5</v>
      </c>
      <c r="FT35">
        <v>1747211733.5</v>
      </c>
      <c r="FU35">
        <v>1</v>
      </c>
      <c r="FV35">
        <v>-0.191</v>
      </c>
      <c r="FW35">
        <v>-0.016</v>
      </c>
      <c r="FX35">
        <v>0.506</v>
      </c>
      <c r="FY35">
        <v>-0.041</v>
      </c>
      <c r="FZ35">
        <v>397</v>
      </c>
      <c r="GA35">
        <v>9</v>
      </c>
      <c r="GB35">
        <v>0.29</v>
      </c>
      <c r="GC35">
        <v>0.35</v>
      </c>
      <c r="GD35">
        <v>-0.3160700633276232</v>
      </c>
      <c r="GE35">
        <v>0.0750761717416405</v>
      </c>
      <c r="GF35">
        <v>0.02261533832376049</v>
      </c>
      <c r="GG35">
        <v>1</v>
      </c>
      <c r="GH35">
        <v>-0.009239872677713474</v>
      </c>
      <c r="GI35">
        <v>0.0001226401675788321</v>
      </c>
      <c r="GJ35">
        <v>9.389761640277565E-05</v>
      </c>
      <c r="GK35">
        <v>1</v>
      </c>
      <c r="GL35">
        <v>2</v>
      </c>
      <c r="GM35">
        <v>2</v>
      </c>
      <c r="GN35" t="s">
        <v>437</v>
      </c>
      <c r="GO35">
        <v>3.01869</v>
      </c>
      <c r="GP35">
        <v>2.77515</v>
      </c>
      <c r="GQ35">
        <v>0.0548003</v>
      </c>
      <c r="GR35">
        <v>0.0543734</v>
      </c>
      <c r="GS35">
        <v>0.114462</v>
      </c>
      <c r="GT35">
        <v>0.114256</v>
      </c>
      <c r="GU35">
        <v>24447.5</v>
      </c>
      <c r="GV35">
        <v>28566</v>
      </c>
      <c r="GW35">
        <v>22664.6</v>
      </c>
      <c r="GX35">
        <v>27755.4</v>
      </c>
      <c r="GY35">
        <v>29072.3</v>
      </c>
      <c r="GZ35">
        <v>35075.6</v>
      </c>
      <c r="HA35">
        <v>36316.5</v>
      </c>
      <c r="HB35">
        <v>44034.2</v>
      </c>
      <c r="HC35">
        <v>1.79895</v>
      </c>
      <c r="HD35">
        <v>2.25102</v>
      </c>
      <c r="HE35">
        <v>0.0718385</v>
      </c>
      <c r="HF35">
        <v>0</v>
      </c>
      <c r="HG35">
        <v>23.7116</v>
      </c>
      <c r="HH35">
        <v>999.9</v>
      </c>
      <c r="HI35">
        <v>61.6</v>
      </c>
      <c r="HJ35">
        <v>27.3</v>
      </c>
      <c r="HK35">
        <v>22.1775</v>
      </c>
      <c r="HL35">
        <v>62.166</v>
      </c>
      <c r="HM35">
        <v>11.0537</v>
      </c>
      <c r="HN35">
        <v>1</v>
      </c>
      <c r="HO35">
        <v>-0.19811</v>
      </c>
      <c r="HP35">
        <v>-0.0010866</v>
      </c>
      <c r="HQ35">
        <v>20.298</v>
      </c>
      <c r="HR35">
        <v>5.19573</v>
      </c>
      <c r="HS35">
        <v>11.9506</v>
      </c>
      <c r="HT35">
        <v>4.94685</v>
      </c>
      <c r="HU35">
        <v>3.29962</v>
      </c>
      <c r="HV35">
        <v>9999</v>
      </c>
      <c r="HW35">
        <v>9999</v>
      </c>
      <c r="HX35">
        <v>9999</v>
      </c>
      <c r="HY35">
        <v>380.8</v>
      </c>
      <c r="HZ35">
        <v>1.86017</v>
      </c>
      <c r="IA35">
        <v>1.8608</v>
      </c>
      <c r="IB35">
        <v>1.86157</v>
      </c>
      <c r="IC35">
        <v>1.85715</v>
      </c>
      <c r="ID35">
        <v>1.85684</v>
      </c>
      <c r="IE35">
        <v>1.85791</v>
      </c>
      <c r="IF35">
        <v>1.85867</v>
      </c>
      <c r="IG35">
        <v>1.85822</v>
      </c>
      <c r="IH35">
        <v>0</v>
      </c>
      <c r="II35">
        <v>0</v>
      </c>
      <c r="IJ35">
        <v>0</v>
      </c>
      <c r="IK35">
        <v>0</v>
      </c>
      <c r="IL35" t="s">
        <v>438</v>
      </c>
      <c r="IM35" t="s">
        <v>439</v>
      </c>
      <c r="IN35" t="s">
        <v>440</v>
      </c>
      <c r="IO35" t="s">
        <v>440</v>
      </c>
      <c r="IP35" t="s">
        <v>440</v>
      </c>
      <c r="IQ35" t="s">
        <v>440</v>
      </c>
      <c r="IR35">
        <v>0</v>
      </c>
      <c r="IS35">
        <v>100</v>
      </c>
      <c r="IT35">
        <v>100</v>
      </c>
      <c r="IU35">
        <v>0.442</v>
      </c>
      <c r="IV35">
        <v>0.1967</v>
      </c>
      <c r="IW35">
        <v>0.2912723242626548</v>
      </c>
      <c r="IX35">
        <v>0.001016113312649949</v>
      </c>
      <c r="IY35">
        <v>-1.458346242818731E-06</v>
      </c>
      <c r="IZ35">
        <v>6.575581110680532E-10</v>
      </c>
      <c r="JA35">
        <v>0.1967140891477921</v>
      </c>
      <c r="JB35">
        <v>0</v>
      </c>
      <c r="JC35">
        <v>0</v>
      </c>
      <c r="JD35">
        <v>0</v>
      </c>
      <c r="JE35">
        <v>2</v>
      </c>
      <c r="JF35">
        <v>1799</v>
      </c>
      <c r="JG35">
        <v>1</v>
      </c>
      <c r="JH35">
        <v>18</v>
      </c>
      <c r="JI35">
        <v>57.6</v>
      </c>
      <c r="JJ35">
        <v>57.7</v>
      </c>
      <c r="JK35">
        <v>0.616455</v>
      </c>
      <c r="JL35">
        <v>2.53906</v>
      </c>
      <c r="JM35">
        <v>1.54663</v>
      </c>
      <c r="JN35">
        <v>2.2522</v>
      </c>
      <c r="JO35">
        <v>1.49658</v>
      </c>
      <c r="JP35">
        <v>2.43164</v>
      </c>
      <c r="JQ35">
        <v>33.6479</v>
      </c>
      <c r="JR35">
        <v>24.2101</v>
      </c>
      <c r="JS35">
        <v>18</v>
      </c>
      <c r="JT35">
        <v>372.004</v>
      </c>
      <c r="JU35">
        <v>706.373</v>
      </c>
      <c r="JV35">
        <v>24.0188</v>
      </c>
      <c r="JW35">
        <v>24.9284</v>
      </c>
      <c r="JX35">
        <v>30</v>
      </c>
      <c r="JY35">
        <v>24.9216</v>
      </c>
      <c r="JZ35">
        <v>24.9251</v>
      </c>
      <c r="KA35">
        <v>12.3622</v>
      </c>
      <c r="KB35">
        <v>6.44695</v>
      </c>
      <c r="KC35">
        <v>100</v>
      </c>
      <c r="KD35">
        <v>24.0167</v>
      </c>
      <c r="KE35">
        <v>200</v>
      </c>
      <c r="KF35">
        <v>22.1409</v>
      </c>
      <c r="KG35">
        <v>100.243</v>
      </c>
      <c r="KH35">
        <v>100.822</v>
      </c>
    </row>
    <row r="36" spans="1:294">
      <c r="A36">
        <v>20</v>
      </c>
      <c r="B36">
        <v>1747215317</v>
      </c>
      <c r="C36">
        <v>2289.900000095367</v>
      </c>
      <c r="D36" t="s">
        <v>477</v>
      </c>
      <c r="E36" t="s">
        <v>478</v>
      </c>
      <c r="F36" t="s">
        <v>431</v>
      </c>
      <c r="G36" t="s">
        <v>432</v>
      </c>
      <c r="I36" t="s">
        <v>433</v>
      </c>
      <c r="J36">
        <v>1747215317</v>
      </c>
      <c r="K36">
        <f>(L36)/1000</f>
        <v>0</v>
      </c>
      <c r="L36">
        <f>IF(DQ36, AO36, AI36)</f>
        <v>0</v>
      </c>
      <c r="M36">
        <f>IF(DQ36, AJ36, AH36)</f>
        <v>0</v>
      </c>
      <c r="N36">
        <f>DS36 - IF(AV36&gt;1, M36*DM36*100.0/(AX36), 0)</f>
        <v>0</v>
      </c>
      <c r="O36">
        <f>((U36-K36/2)*N36-M36)/(U36+K36/2)</f>
        <v>0</v>
      </c>
      <c r="P36">
        <f>O36*(DZ36+EA36)/1000.0</f>
        <v>0</v>
      </c>
      <c r="Q36">
        <f>(DS36 - IF(AV36&gt;1, M36*DM36*100.0/(AX36), 0))*(DZ36+EA36)/1000.0</f>
        <v>0</v>
      </c>
      <c r="R36">
        <f>2.0/((1/T36-1/S36)+SIGN(T36)*SQRT((1/T36-1/S36)*(1/T36-1/S36) + 4*DN36/((DN36+1)*(DN36+1))*(2*1/T36*1/S36-1/S36*1/S36)))</f>
        <v>0</v>
      </c>
      <c r="S36">
        <f>IF(LEFT(DO36,1)&lt;&gt;"0",IF(LEFT(DO36,1)="1",3.0,DP36),$D$5+$E$5*(EG36*DZ36/($K$5*1000))+$F$5*(EG36*DZ36/($K$5*1000))*MAX(MIN(DM36,$J$5),$I$5)*MAX(MIN(DM36,$J$5),$I$5)+$G$5*MAX(MIN(DM36,$J$5),$I$5)*(EG36*DZ36/($K$5*1000))+$H$5*(EG36*DZ36/($K$5*1000))*(EG36*DZ36/($K$5*1000)))</f>
        <v>0</v>
      </c>
      <c r="T36">
        <f>K36*(1000-(1000*0.61365*exp(17.502*X36/(240.97+X36))/(DZ36+EA36)+DU36)/2)/(1000*0.61365*exp(17.502*X36/(240.97+X36))/(DZ36+EA36)-DU36)</f>
        <v>0</v>
      </c>
      <c r="U36">
        <f>1/((DN36+1)/(R36/1.6)+1/(S36/1.37)) + DN36/((DN36+1)/(R36/1.6) + DN36/(S36/1.37))</f>
        <v>0</v>
      </c>
      <c r="V36">
        <f>(DI36*DL36)</f>
        <v>0</v>
      </c>
      <c r="W36">
        <f>(EB36+(V36+2*0.95*5.67E-8*(((EB36+$B$7)+273)^4-(EB36+273)^4)-44100*K36)/(1.84*29.3*S36+8*0.95*5.67E-8*(EB36+273)^3))</f>
        <v>0</v>
      </c>
      <c r="X36">
        <f>($C$7*EC36+$D$7*ED36+$E$7*W36)</f>
        <v>0</v>
      </c>
      <c r="Y36">
        <f>0.61365*exp(17.502*X36/(240.97+X36))</f>
        <v>0</v>
      </c>
      <c r="Z36">
        <f>(AA36/AB36*100)</f>
        <v>0</v>
      </c>
      <c r="AA36">
        <f>DU36*(DZ36+EA36)/1000</f>
        <v>0</v>
      </c>
      <c r="AB36">
        <f>0.61365*exp(17.502*EB36/(240.97+EB36))</f>
        <v>0</v>
      </c>
      <c r="AC36">
        <f>(Y36-DU36*(DZ36+EA36)/1000)</f>
        <v>0</v>
      </c>
      <c r="AD36">
        <f>(-K36*44100)</f>
        <v>0</v>
      </c>
      <c r="AE36">
        <f>2*29.3*S36*0.92*(EB36-X36)</f>
        <v>0</v>
      </c>
      <c r="AF36">
        <f>2*0.95*5.67E-8*(((EB36+$B$7)+273)^4-(X36+273)^4)</f>
        <v>0</v>
      </c>
      <c r="AG36">
        <f>V36+AF36+AD36+AE36</f>
        <v>0</v>
      </c>
      <c r="AH36">
        <f>DY36*AV36*(DT36-DS36*(1000-AV36*DV36)/(1000-AV36*DU36))/(100*DM36)</f>
        <v>0</v>
      </c>
      <c r="AI36">
        <f>1000*DY36*AV36*(DU36-DV36)/(100*DM36*(1000-AV36*DU36))</f>
        <v>0</v>
      </c>
      <c r="AJ36">
        <f>(AK36 - AL36 - DZ36*1E3/(8.314*(EB36+273.15)) * AN36/DY36 * AM36) * DY36/(100*DM36) * (1000 - DV36)/1000</f>
        <v>0</v>
      </c>
      <c r="AK36">
        <v>102.2434822352946</v>
      </c>
      <c r="AL36">
        <v>102.6395636363636</v>
      </c>
      <c r="AM36">
        <v>0.0002771735778700712</v>
      </c>
      <c r="AN36">
        <v>65.91700592732391</v>
      </c>
      <c r="AO36">
        <f>(AQ36 - AP36 + DZ36*1E3/(8.314*(EB36+273.15)) * AS36/DY36 * AR36) * DY36/(100*DM36) * 1000/(1000 - AQ36)</f>
        <v>0</v>
      </c>
      <c r="AP36">
        <v>22.10479371932047</v>
      </c>
      <c r="AQ36">
        <v>21.97454121212122</v>
      </c>
      <c r="AR36">
        <v>-1.469511299010461E-07</v>
      </c>
      <c r="AS36">
        <v>77.18636423135617</v>
      </c>
      <c r="AT36">
        <v>5</v>
      </c>
      <c r="AU36">
        <v>1</v>
      </c>
      <c r="AV36">
        <f>IF(AT36*$H$13&gt;=AX36,1.0,(AX36/(AX36-AT36*$H$13)))</f>
        <v>0</v>
      </c>
      <c r="AW36">
        <f>(AV36-1)*100</f>
        <v>0</v>
      </c>
      <c r="AX36">
        <f>MAX(0,($B$13+$C$13*EG36)/(1+$D$13*EG36)*DZ36/(EB36+273)*$E$13)</f>
        <v>0</v>
      </c>
      <c r="AY36" t="s">
        <v>434</v>
      </c>
      <c r="AZ36" t="s">
        <v>434</v>
      </c>
      <c r="BA36">
        <v>0</v>
      </c>
      <c r="BB36">
        <v>0</v>
      </c>
      <c r="BC36">
        <f>1-BA36/BB36</f>
        <v>0</v>
      </c>
      <c r="BD36">
        <v>0</v>
      </c>
      <c r="BE36" t="s">
        <v>434</v>
      </c>
      <c r="BF36" t="s">
        <v>434</v>
      </c>
      <c r="BG36">
        <v>0</v>
      </c>
      <c r="BH36">
        <v>0</v>
      </c>
      <c r="BI36">
        <f>1-BG36/BH36</f>
        <v>0</v>
      </c>
      <c r="BJ36">
        <v>0.5</v>
      </c>
      <c r="BK36">
        <f>DJ36</f>
        <v>0</v>
      </c>
      <c r="BL36">
        <f>M36</f>
        <v>0</v>
      </c>
      <c r="BM36">
        <f>BI36*BJ36*BK36</f>
        <v>0</v>
      </c>
      <c r="BN36">
        <f>(BL36-BD36)/BK36</f>
        <v>0</v>
      </c>
      <c r="BO36">
        <f>(BB36-BH36)/BH36</f>
        <v>0</v>
      </c>
      <c r="BP36">
        <f>BA36/(BC36+BA36/BH36)</f>
        <v>0</v>
      </c>
      <c r="BQ36" t="s">
        <v>434</v>
      </c>
      <c r="BR36">
        <v>0</v>
      </c>
      <c r="BS36">
        <f>IF(BR36&lt;&gt;0, BR36, BP36)</f>
        <v>0</v>
      </c>
      <c r="BT36">
        <f>1-BS36/BH36</f>
        <v>0</v>
      </c>
      <c r="BU36">
        <f>(BH36-BG36)/(BH36-BS36)</f>
        <v>0</v>
      </c>
      <c r="BV36">
        <f>(BB36-BH36)/(BB36-BS36)</f>
        <v>0</v>
      </c>
      <c r="BW36">
        <f>(BH36-BG36)/(BH36-BA36)</f>
        <v>0</v>
      </c>
      <c r="BX36">
        <f>(BB36-BH36)/(BB36-BA36)</f>
        <v>0</v>
      </c>
      <c r="BY36">
        <f>(BU36*BS36/BG36)</f>
        <v>0</v>
      </c>
      <c r="BZ36">
        <f>(1-BY36)</f>
        <v>0</v>
      </c>
      <c r="DI36">
        <f>$B$11*EH36+$C$11*EI36+$F$11*ET36*(1-EW36)</f>
        <v>0</v>
      </c>
      <c r="DJ36">
        <f>DI36*DK36</f>
        <v>0</v>
      </c>
      <c r="DK36">
        <f>($B$11*$D$9+$C$11*$D$9+$F$11*((FG36+EY36)/MAX(FG36+EY36+FH36, 0.1)*$I$9+FH36/MAX(FG36+EY36+FH36, 0.1)*$J$9))/($B$11+$C$11+$F$11)</f>
        <v>0</v>
      </c>
      <c r="DL36">
        <f>($B$11*$K$9+$C$11*$K$9+$F$11*((FG36+EY36)/MAX(FG36+EY36+FH36, 0.1)*$P$9+FH36/MAX(FG36+EY36+FH36, 0.1)*$Q$9))/($B$11+$C$11+$F$11)</f>
        <v>0</v>
      </c>
      <c r="DM36">
        <v>6</v>
      </c>
      <c r="DN36">
        <v>0.5</v>
      </c>
      <c r="DO36" t="s">
        <v>435</v>
      </c>
      <c r="DP36">
        <v>2</v>
      </c>
      <c r="DQ36" t="b">
        <v>1</v>
      </c>
      <c r="DR36">
        <v>1747215317</v>
      </c>
      <c r="DS36">
        <v>100.385</v>
      </c>
      <c r="DT36">
        <v>99.97929999999999</v>
      </c>
      <c r="DU36">
        <v>21.9741</v>
      </c>
      <c r="DV36">
        <v>22.1037</v>
      </c>
      <c r="DW36">
        <v>100.006</v>
      </c>
      <c r="DX36">
        <v>21.7774</v>
      </c>
      <c r="DY36">
        <v>400.065</v>
      </c>
      <c r="DZ36">
        <v>101.181</v>
      </c>
      <c r="EA36">
        <v>0.0998815</v>
      </c>
      <c r="EB36">
        <v>24.9914</v>
      </c>
      <c r="EC36">
        <v>24.8687</v>
      </c>
      <c r="ED36">
        <v>999.9</v>
      </c>
      <c r="EE36">
        <v>0</v>
      </c>
      <c r="EF36">
        <v>0</v>
      </c>
      <c r="EG36">
        <v>10058.8</v>
      </c>
      <c r="EH36">
        <v>0</v>
      </c>
      <c r="EI36">
        <v>0.222435</v>
      </c>
      <c r="EJ36">
        <v>0.405884</v>
      </c>
      <c r="EK36">
        <v>102.641</v>
      </c>
      <c r="EL36">
        <v>102.239</v>
      </c>
      <c r="EM36">
        <v>-0.129593</v>
      </c>
      <c r="EN36">
        <v>99.97929999999999</v>
      </c>
      <c r="EO36">
        <v>22.1037</v>
      </c>
      <c r="EP36">
        <v>2.22336</v>
      </c>
      <c r="EQ36">
        <v>2.23647</v>
      </c>
      <c r="ER36">
        <v>19.1316</v>
      </c>
      <c r="ES36">
        <v>19.226</v>
      </c>
      <c r="ET36">
        <v>0.0500092</v>
      </c>
      <c r="EU36">
        <v>0</v>
      </c>
      <c r="EV36">
        <v>0</v>
      </c>
      <c r="EW36">
        <v>0</v>
      </c>
      <c r="EX36">
        <v>-10.86</v>
      </c>
      <c r="EY36">
        <v>0.0500092</v>
      </c>
      <c r="EZ36">
        <v>2.97</v>
      </c>
      <c r="FA36">
        <v>0.9399999999999999</v>
      </c>
      <c r="FB36">
        <v>34.375</v>
      </c>
      <c r="FC36">
        <v>38.875</v>
      </c>
      <c r="FD36">
        <v>36.562</v>
      </c>
      <c r="FE36">
        <v>38.5</v>
      </c>
      <c r="FF36">
        <v>36.625</v>
      </c>
      <c r="FG36">
        <v>0</v>
      </c>
      <c r="FH36">
        <v>0</v>
      </c>
      <c r="FI36">
        <v>0</v>
      </c>
      <c r="FJ36">
        <v>1747215396.6</v>
      </c>
      <c r="FK36">
        <v>0</v>
      </c>
      <c r="FL36">
        <v>2.102400000000001</v>
      </c>
      <c r="FM36">
        <v>0.2800004510390535</v>
      </c>
      <c r="FN36">
        <v>-3.713077273531058</v>
      </c>
      <c r="FO36">
        <v>-3.1572</v>
      </c>
      <c r="FP36">
        <v>15</v>
      </c>
      <c r="FQ36">
        <v>1747211737.5</v>
      </c>
      <c r="FR36" t="s">
        <v>436</v>
      </c>
      <c r="FS36">
        <v>1747211737.5</v>
      </c>
      <c r="FT36">
        <v>1747211733.5</v>
      </c>
      <c r="FU36">
        <v>1</v>
      </c>
      <c r="FV36">
        <v>-0.191</v>
      </c>
      <c r="FW36">
        <v>-0.016</v>
      </c>
      <c r="FX36">
        <v>0.506</v>
      </c>
      <c r="FY36">
        <v>-0.041</v>
      </c>
      <c r="FZ36">
        <v>397</v>
      </c>
      <c r="GA36">
        <v>9</v>
      </c>
      <c r="GB36">
        <v>0.29</v>
      </c>
      <c r="GC36">
        <v>0.35</v>
      </c>
      <c r="GD36">
        <v>-0.2614985397373585</v>
      </c>
      <c r="GE36">
        <v>0.08562476060064106</v>
      </c>
      <c r="GF36">
        <v>0.02141562359481491</v>
      </c>
      <c r="GG36">
        <v>1</v>
      </c>
      <c r="GH36">
        <v>-0.009398127459991865</v>
      </c>
      <c r="GI36">
        <v>-0.0004747899726597418</v>
      </c>
      <c r="GJ36">
        <v>0.0001249959084565651</v>
      </c>
      <c r="GK36">
        <v>1</v>
      </c>
      <c r="GL36">
        <v>2</v>
      </c>
      <c r="GM36">
        <v>2</v>
      </c>
      <c r="GN36" t="s">
        <v>437</v>
      </c>
      <c r="GO36">
        <v>3.01865</v>
      </c>
      <c r="GP36">
        <v>2.77507</v>
      </c>
      <c r="GQ36">
        <v>0.0288505</v>
      </c>
      <c r="GR36">
        <v>0.028621</v>
      </c>
      <c r="GS36">
        <v>0.114418</v>
      </c>
      <c r="GT36">
        <v>0.114217</v>
      </c>
      <c r="GU36">
        <v>25119</v>
      </c>
      <c r="GV36">
        <v>29344.2</v>
      </c>
      <c r="GW36">
        <v>22664.8</v>
      </c>
      <c r="GX36">
        <v>27755.4</v>
      </c>
      <c r="GY36">
        <v>29073.1</v>
      </c>
      <c r="GZ36">
        <v>35076.4</v>
      </c>
      <c r="HA36">
        <v>36316.6</v>
      </c>
      <c r="HB36">
        <v>44034.3</v>
      </c>
      <c r="HC36">
        <v>1.79915</v>
      </c>
      <c r="HD36">
        <v>2.25045</v>
      </c>
      <c r="HE36">
        <v>0.07045269999999999</v>
      </c>
      <c r="HF36">
        <v>0</v>
      </c>
      <c r="HG36">
        <v>23.7114</v>
      </c>
      <c r="HH36">
        <v>999.9</v>
      </c>
      <c r="HI36">
        <v>61.4</v>
      </c>
      <c r="HJ36">
        <v>27.3</v>
      </c>
      <c r="HK36">
        <v>22.1052</v>
      </c>
      <c r="HL36">
        <v>61.736</v>
      </c>
      <c r="HM36">
        <v>10.9856</v>
      </c>
      <c r="HN36">
        <v>1</v>
      </c>
      <c r="HO36">
        <v>-0.198072</v>
      </c>
      <c r="HP36">
        <v>-0.123031</v>
      </c>
      <c r="HQ36">
        <v>20.2963</v>
      </c>
      <c r="HR36">
        <v>5.19782</v>
      </c>
      <c r="HS36">
        <v>11.9506</v>
      </c>
      <c r="HT36">
        <v>4.94725</v>
      </c>
      <c r="HU36">
        <v>3.3</v>
      </c>
      <c r="HV36">
        <v>9999</v>
      </c>
      <c r="HW36">
        <v>9999</v>
      </c>
      <c r="HX36">
        <v>9999</v>
      </c>
      <c r="HY36">
        <v>380.8</v>
      </c>
      <c r="HZ36">
        <v>1.86007</v>
      </c>
      <c r="IA36">
        <v>1.86076</v>
      </c>
      <c r="IB36">
        <v>1.86157</v>
      </c>
      <c r="IC36">
        <v>1.85715</v>
      </c>
      <c r="ID36">
        <v>1.85684</v>
      </c>
      <c r="IE36">
        <v>1.85791</v>
      </c>
      <c r="IF36">
        <v>1.85867</v>
      </c>
      <c r="IG36">
        <v>1.85822</v>
      </c>
      <c r="IH36">
        <v>0</v>
      </c>
      <c r="II36">
        <v>0</v>
      </c>
      <c r="IJ36">
        <v>0</v>
      </c>
      <c r="IK36">
        <v>0</v>
      </c>
      <c r="IL36" t="s">
        <v>438</v>
      </c>
      <c r="IM36" t="s">
        <v>439</v>
      </c>
      <c r="IN36" t="s">
        <v>440</v>
      </c>
      <c r="IO36" t="s">
        <v>440</v>
      </c>
      <c r="IP36" t="s">
        <v>440</v>
      </c>
      <c r="IQ36" t="s">
        <v>440</v>
      </c>
      <c r="IR36">
        <v>0</v>
      </c>
      <c r="IS36">
        <v>100</v>
      </c>
      <c r="IT36">
        <v>100</v>
      </c>
      <c r="IU36">
        <v>0.379</v>
      </c>
      <c r="IV36">
        <v>0.1967</v>
      </c>
      <c r="IW36">
        <v>0.2912723242626548</v>
      </c>
      <c r="IX36">
        <v>0.001016113312649949</v>
      </c>
      <c r="IY36">
        <v>-1.458346242818731E-06</v>
      </c>
      <c r="IZ36">
        <v>6.575581110680532E-10</v>
      </c>
      <c r="JA36">
        <v>0.1967140891477921</v>
      </c>
      <c r="JB36">
        <v>0</v>
      </c>
      <c r="JC36">
        <v>0</v>
      </c>
      <c r="JD36">
        <v>0</v>
      </c>
      <c r="JE36">
        <v>2</v>
      </c>
      <c r="JF36">
        <v>1799</v>
      </c>
      <c r="JG36">
        <v>1</v>
      </c>
      <c r="JH36">
        <v>18</v>
      </c>
      <c r="JI36">
        <v>59.7</v>
      </c>
      <c r="JJ36">
        <v>59.7</v>
      </c>
      <c r="JK36">
        <v>0.38208</v>
      </c>
      <c r="JL36">
        <v>2.56348</v>
      </c>
      <c r="JM36">
        <v>1.54663</v>
      </c>
      <c r="JN36">
        <v>2.2522</v>
      </c>
      <c r="JO36">
        <v>1.49658</v>
      </c>
      <c r="JP36">
        <v>2.40479</v>
      </c>
      <c r="JQ36">
        <v>33.693</v>
      </c>
      <c r="JR36">
        <v>24.2013</v>
      </c>
      <c r="JS36">
        <v>18</v>
      </c>
      <c r="JT36">
        <v>372.074</v>
      </c>
      <c r="JU36">
        <v>705.8150000000001</v>
      </c>
      <c r="JV36">
        <v>24.0851</v>
      </c>
      <c r="JW36">
        <v>24.9263</v>
      </c>
      <c r="JX36">
        <v>30.0002</v>
      </c>
      <c r="JY36">
        <v>24.9174</v>
      </c>
      <c r="JZ36">
        <v>24.921</v>
      </c>
      <c r="KA36">
        <v>7.67388</v>
      </c>
      <c r="KB36">
        <v>6.44695</v>
      </c>
      <c r="KC36">
        <v>100</v>
      </c>
      <c r="KD36">
        <v>24.0924</v>
      </c>
      <c r="KE36">
        <v>100</v>
      </c>
      <c r="KF36">
        <v>22.1409</v>
      </c>
      <c r="KG36">
        <v>100.243</v>
      </c>
      <c r="KH36">
        <v>100.822</v>
      </c>
    </row>
    <row r="37" spans="1:294">
      <c r="A37">
        <v>21</v>
      </c>
      <c r="B37">
        <v>1747215437.5</v>
      </c>
      <c r="C37">
        <v>2410.400000095367</v>
      </c>
      <c r="D37" t="s">
        <v>479</v>
      </c>
      <c r="E37" t="s">
        <v>480</v>
      </c>
      <c r="F37" t="s">
        <v>431</v>
      </c>
      <c r="G37" t="s">
        <v>432</v>
      </c>
      <c r="I37" t="s">
        <v>433</v>
      </c>
      <c r="J37">
        <v>1747215437.5</v>
      </c>
      <c r="K37">
        <f>(L37)/1000</f>
        <v>0</v>
      </c>
      <c r="L37">
        <f>IF(DQ37, AO37, AI37)</f>
        <v>0</v>
      </c>
      <c r="M37">
        <f>IF(DQ37, AJ37, AH37)</f>
        <v>0</v>
      </c>
      <c r="N37">
        <f>DS37 - IF(AV37&gt;1, M37*DM37*100.0/(AX37), 0)</f>
        <v>0</v>
      </c>
      <c r="O37">
        <f>((U37-K37/2)*N37-M37)/(U37+K37/2)</f>
        <v>0</v>
      </c>
      <c r="P37">
        <f>O37*(DZ37+EA37)/1000.0</f>
        <v>0</v>
      </c>
      <c r="Q37">
        <f>(DS37 - IF(AV37&gt;1, M37*DM37*100.0/(AX37), 0))*(DZ37+EA37)/1000.0</f>
        <v>0</v>
      </c>
      <c r="R37">
        <f>2.0/((1/T37-1/S37)+SIGN(T37)*SQRT((1/T37-1/S37)*(1/T37-1/S37) + 4*DN37/((DN37+1)*(DN37+1))*(2*1/T37*1/S37-1/S37*1/S37)))</f>
        <v>0</v>
      </c>
      <c r="S37">
        <f>IF(LEFT(DO37,1)&lt;&gt;"0",IF(LEFT(DO37,1)="1",3.0,DP37),$D$5+$E$5*(EG37*DZ37/($K$5*1000))+$F$5*(EG37*DZ37/($K$5*1000))*MAX(MIN(DM37,$J$5),$I$5)*MAX(MIN(DM37,$J$5),$I$5)+$G$5*MAX(MIN(DM37,$J$5),$I$5)*(EG37*DZ37/($K$5*1000))+$H$5*(EG37*DZ37/($K$5*1000))*(EG37*DZ37/($K$5*1000)))</f>
        <v>0</v>
      </c>
      <c r="T37">
        <f>K37*(1000-(1000*0.61365*exp(17.502*X37/(240.97+X37))/(DZ37+EA37)+DU37)/2)/(1000*0.61365*exp(17.502*X37/(240.97+X37))/(DZ37+EA37)-DU37)</f>
        <v>0</v>
      </c>
      <c r="U37">
        <f>1/((DN37+1)/(R37/1.6)+1/(S37/1.37)) + DN37/((DN37+1)/(R37/1.6) + DN37/(S37/1.37))</f>
        <v>0</v>
      </c>
      <c r="V37">
        <f>(DI37*DL37)</f>
        <v>0</v>
      </c>
      <c r="W37">
        <f>(EB37+(V37+2*0.95*5.67E-8*(((EB37+$B$7)+273)^4-(EB37+273)^4)-44100*K37)/(1.84*29.3*S37+8*0.95*5.67E-8*(EB37+273)^3))</f>
        <v>0</v>
      </c>
      <c r="X37">
        <f>($C$7*EC37+$D$7*ED37+$E$7*W37)</f>
        <v>0</v>
      </c>
      <c r="Y37">
        <f>0.61365*exp(17.502*X37/(240.97+X37))</f>
        <v>0</v>
      </c>
      <c r="Z37">
        <f>(AA37/AB37*100)</f>
        <v>0</v>
      </c>
      <c r="AA37">
        <f>DU37*(DZ37+EA37)/1000</f>
        <v>0</v>
      </c>
      <c r="AB37">
        <f>0.61365*exp(17.502*EB37/(240.97+EB37))</f>
        <v>0</v>
      </c>
      <c r="AC37">
        <f>(Y37-DU37*(DZ37+EA37)/1000)</f>
        <v>0</v>
      </c>
      <c r="AD37">
        <f>(-K37*44100)</f>
        <v>0</v>
      </c>
      <c r="AE37">
        <f>2*29.3*S37*0.92*(EB37-X37)</f>
        <v>0</v>
      </c>
      <c r="AF37">
        <f>2*0.95*5.67E-8*(((EB37+$B$7)+273)^4-(X37+273)^4)</f>
        <v>0</v>
      </c>
      <c r="AG37">
        <f>V37+AF37+AD37+AE37</f>
        <v>0</v>
      </c>
      <c r="AH37">
        <f>DY37*AV37*(DT37-DS37*(1000-AV37*DV37)/(1000-AV37*DU37))/(100*DM37)</f>
        <v>0</v>
      </c>
      <c r="AI37">
        <f>1000*DY37*AV37*(DU37-DV37)/(100*DM37*(1000-AV37*DU37))</f>
        <v>0</v>
      </c>
      <c r="AJ37">
        <f>(AK37 - AL37 - DZ37*1E3/(8.314*(EB37+273.15)) * AN37/DY37 * AM37) * DY37/(100*DM37) * (1000 - DV37)/1000</f>
        <v>0</v>
      </c>
      <c r="AK37">
        <v>51.12915578302464</v>
      </c>
      <c r="AL37">
        <v>51.65112909090909</v>
      </c>
      <c r="AM37">
        <v>0.0003543615242204202</v>
      </c>
      <c r="AN37">
        <v>65.91700592732391</v>
      </c>
      <c r="AO37">
        <f>(AQ37 - AP37 + DZ37*1E3/(8.314*(EB37+273.15)) * AS37/DY37 * AR37) * DY37/(100*DM37) * 1000/(1000 - AQ37)</f>
        <v>0</v>
      </c>
      <c r="AP37">
        <v>22.09665050702697</v>
      </c>
      <c r="AQ37">
        <v>21.96919757575758</v>
      </c>
      <c r="AR37">
        <v>4.527123085604824E-07</v>
      </c>
      <c r="AS37">
        <v>77.18636423135617</v>
      </c>
      <c r="AT37">
        <v>6</v>
      </c>
      <c r="AU37">
        <v>1</v>
      </c>
      <c r="AV37">
        <f>IF(AT37*$H$13&gt;=AX37,1.0,(AX37/(AX37-AT37*$H$13)))</f>
        <v>0</v>
      </c>
      <c r="AW37">
        <f>(AV37-1)*100</f>
        <v>0</v>
      </c>
      <c r="AX37">
        <f>MAX(0,($B$13+$C$13*EG37)/(1+$D$13*EG37)*DZ37/(EB37+273)*$E$13)</f>
        <v>0</v>
      </c>
      <c r="AY37" t="s">
        <v>434</v>
      </c>
      <c r="AZ37" t="s">
        <v>434</v>
      </c>
      <c r="BA37">
        <v>0</v>
      </c>
      <c r="BB37">
        <v>0</v>
      </c>
      <c r="BC37">
        <f>1-BA37/BB37</f>
        <v>0</v>
      </c>
      <c r="BD37">
        <v>0</v>
      </c>
      <c r="BE37" t="s">
        <v>434</v>
      </c>
      <c r="BF37" t="s">
        <v>434</v>
      </c>
      <c r="BG37">
        <v>0</v>
      </c>
      <c r="BH37">
        <v>0</v>
      </c>
      <c r="BI37">
        <f>1-BG37/BH37</f>
        <v>0</v>
      </c>
      <c r="BJ37">
        <v>0.5</v>
      </c>
      <c r="BK37">
        <f>DJ37</f>
        <v>0</v>
      </c>
      <c r="BL37">
        <f>M37</f>
        <v>0</v>
      </c>
      <c r="BM37">
        <f>BI37*BJ37*BK37</f>
        <v>0</v>
      </c>
      <c r="BN37">
        <f>(BL37-BD37)/BK37</f>
        <v>0</v>
      </c>
      <c r="BO37">
        <f>(BB37-BH37)/BH37</f>
        <v>0</v>
      </c>
      <c r="BP37">
        <f>BA37/(BC37+BA37/BH37)</f>
        <v>0</v>
      </c>
      <c r="BQ37" t="s">
        <v>434</v>
      </c>
      <c r="BR37">
        <v>0</v>
      </c>
      <c r="BS37">
        <f>IF(BR37&lt;&gt;0, BR37, BP37)</f>
        <v>0</v>
      </c>
      <c r="BT37">
        <f>1-BS37/BH37</f>
        <v>0</v>
      </c>
      <c r="BU37">
        <f>(BH37-BG37)/(BH37-BS37)</f>
        <v>0</v>
      </c>
      <c r="BV37">
        <f>(BB37-BH37)/(BB37-BS37)</f>
        <v>0</v>
      </c>
      <c r="BW37">
        <f>(BH37-BG37)/(BH37-BA37)</f>
        <v>0</v>
      </c>
      <c r="BX37">
        <f>(BB37-BH37)/(BB37-BA37)</f>
        <v>0</v>
      </c>
      <c r="BY37">
        <f>(BU37*BS37/BG37)</f>
        <v>0</v>
      </c>
      <c r="BZ37">
        <f>(1-BY37)</f>
        <v>0</v>
      </c>
      <c r="DI37">
        <f>$B$11*EH37+$C$11*EI37+$F$11*ET37*(1-EW37)</f>
        <v>0</v>
      </c>
      <c r="DJ37">
        <f>DI37*DK37</f>
        <v>0</v>
      </c>
      <c r="DK37">
        <f>($B$11*$D$9+$C$11*$D$9+$F$11*((FG37+EY37)/MAX(FG37+EY37+FH37, 0.1)*$I$9+FH37/MAX(FG37+EY37+FH37, 0.1)*$J$9))/($B$11+$C$11+$F$11)</f>
        <v>0</v>
      </c>
      <c r="DL37">
        <f>($B$11*$K$9+$C$11*$K$9+$F$11*((FG37+EY37)/MAX(FG37+EY37+FH37, 0.1)*$P$9+FH37/MAX(FG37+EY37+FH37, 0.1)*$Q$9))/($B$11+$C$11+$F$11)</f>
        <v>0</v>
      </c>
      <c r="DM37">
        <v>6</v>
      </c>
      <c r="DN37">
        <v>0.5</v>
      </c>
      <c r="DO37" t="s">
        <v>435</v>
      </c>
      <c r="DP37">
        <v>2</v>
      </c>
      <c r="DQ37" t="b">
        <v>1</v>
      </c>
      <c r="DR37">
        <v>1747215437.5</v>
      </c>
      <c r="DS37">
        <v>50.5099</v>
      </c>
      <c r="DT37">
        <v>49.9914</v>
      </c>
      <c r="DU37">
        <v>21.9688</v>
      </c>
      <c r="DV37">
        <v>22.0979</v>
      </c>
      <c r="DW37">
        <v>50.1712</v>
      </c>
      <c r="DX37">
        <v>21.7721</v>
      </c>
      <c r="DY37">
        <v>400.032</v>
      </c>
      <c r="DZ37">
        <v>101.182</v>
      </c>
      <c r="EA37">
        <v>0.0999847</v>
      </c>
      <c r="EB37">
        <v>25.0035</v>
      </c>
      <c r="EC37">
        <v>24.8898</v>
      </c>
      <c r="ED37">
        <v>999.9</v>
      </c>
      <c r="EE37">
        <v>0</v>
      </c>
      <c r="EF37">
        <v>0</v>
      </c>
      <c r="EG37">
        <v>10043.8</v>
      </c>
      <c r="EH37">
        <v>0</v>
      </c>
      <c r="EI37">
        <v>0.221054</v>
      </c>
      <c r="EJ37">
        <v>0.518536</v>
      </c>
      <c r="EK37">
        <v>51.6445</v>
      </c>
      <c r="EL37">
        <v>51.121</v>
      </c>
      <c r="EM37">
        <v>-0.129095</v>
      </c>
      <c r="EN37">
        <v>49.9914</v>
      </c>
      <c r="EO37">
        <v>22.0979</v>
      </c>
      <c r="EP37">
        <v>2.22284</v>
      </c>
      <c r="EQ37">
        <v>2.2359</v>
      </c>
      <c r="ER37">
        <v>19.1279</v>
      </c>
      <c r="ES37">
        <v>19.2219</v>
      </c>
      <c r="ET37">
        <v>0.0500092</v>
      </c>
      <c r="EU37">
        <v>0</v>
      </c>
      <c r="EV37">
        <v>0</v>
      </c>
      <c r="EW37">
        <v>0</v>
      </c>
      <c r="EX37">
        <v>-2.03</v>
      </c>
      <c r="EY37">
        <v>0.0500092</v>
      </c>
      <c r="EZ37">
        <v>-6.44</v>
      </c>
      <c r="FA37">
        <v>0.66</v>
      </c>
      <c r="FB37">
        <v>34.187</v>
      </c>
      <c r="FC37">
        <v>39.5</v>
      </c>
      <c r="FD37">
        <v>36.75</v>
      </c>
      <c r="FE37">
        <v>39.375</v>
      </c>
      <c r="FF37">
        <v>36.875</v>
      </c>
      <c r="FG37">
        <v>0</v>
      </c>
      <c r="FH37">
        <v>0</v>
      </c>
      <c r="FI37">
        <v>0</v>
      </c>
      <c r="FJ37">
        <v>1747215517.2</v>
      </c>
      <c r="FK37">
        <v>0</v>
      </c>
      <c r="FL37">
        <v>1.807307692307692</v>
      </c>
      <c r="FM37">
        <v>-34.51247874390596</v>
      </c>
      <c r="FN37">
        <v>-8.701880552017297</v>
      </c>
      <c r="FO37">
        <v>-5.254999999999999</v>
      </c>
      <c r="FP37">
        <v>15</v>
      </c>
      <c r="FQ37">
        <v>1747211737.5</v>
      </c>
      <c r="FR37" t="s">
        <v>436</v>
      </c>
      <c r="FS37">
        <v>1747211737.5</v>
      </c>
      <c r="FT37">
        <v>1747211733.5</v>
      </c>
      <c r="FU37">
        <v>1</v>
      </c>
      <c r="FV37">
        <v>-0.191</v>
      </c>
      <c r="FW37">
        <v>-0.016</v>
      </c>
      <c r="FX37">
        <v>0.506</v>
      </c>
      <c r="FY37">
        <v>-0.041</v>
      </c>
      <c r="FZ37">
        <v>397</v>
      </c>
      <c r="GA37">
        <v>9</v>
      </c>
      <c r="GB37">
        <v>0.29</v>
      </c>
      <c r="GC37">
        <v>0.35</v>
      </c>
      <c r="GD37">
        <v>-0.3280826248689753</v>
      </c>
      <c r="GE37">
        <v>0.03125120986151766</v>
      </c>
      <c r="GF37">
        <v>0.01607257822264448</v>
      </c>
      <c r="GG37">
        <v>1</v>
      </c>
      <c r="GH37">
        <v>-0.008914109903213185</v>
      </c>
      <c r="GI37">
        <v>-0.0002006820381367272</v>
      </c>
      <c r="GJ37">
        <v>0.0001476877263637646</v>
      </c>
      <c r="GK37">
        <v>1</v>
      </c>
      <c r="GL37">
        <v>2</v>
      </c>
      <c r="GM37">
        <v>2</v>
      </c>
      <c r="GN37" t="s">
        <v>437</v>
      </c>
      <c r="GO37">
        <v>3.01861</v>
      </c>
      <c r="GP37">
        <v>2.77504</v>
      </c>
      <c r="GQ37">
        <v>0.0147124</v>
      </c>
      <c r="GR37">
        <v>0.0145489</v>
      </c>
      <c r="GS37">
        <v>0.114401</v>
      </c>
      <c r="GT37">
        <v>0.114199</v>
      </c>
      <c r="GU37">
        <v>25485.9</v>
      </c>
      <c r="GV37">
        <v>29770.5</v>
      </c>
      <c r="GW37">
        <v>22665.7</v>
      </c>
      <c r="GX37">
        <v>27756.3</v>
      </c>
      <c r="GY37">
        <v>29074.5</v>
      </c>
      <c r="GZ37">
        <v>35078.4</v>
      </c>
      <c r="HA37">
        <v>36318.1</v>
      </c>
      <c r="HB37">
        <v>44036.4</v>
      </c>
      <c r="HC37">
        <v>1.79885</v>
      </c>
      <c r="HD37">
        <v>2.25028</v>
      </c>
      <c r="HE37">
        <v>0.0718608</v>
      </c>
      <c r="HF37">
        <v>0</v>
      </c>
      <c r="HG37">
        <v>23.7094</v>
      </c>
      <c r="HH37">
        <v>999.9</v>
      </c>
      <c r="HI37">
        <v>61.2</v>
      </c>
      <c r="HJ37">
        <v>27.3</v>
      </c>
      <c r="HK37">
        <v>22.033</v>
      </c>
      <c r="HL37">
        <v>61.9461</v>
      </c>
      <c r="HM37">
        <v>11.0016</v>
      </c>
      <c r="HN37">
        <v>1</v>
      </c>
      <c r="HO37">
        <v>-0.198778</v>
      </c>
      <c r="HP37">
        <v>-0.0936574</v>
      </c>
      <c r="HQ37">
        <v>20.2987</v>
      </c>
      <c r="HR37">
        <v>5.19752</v>
      </c>
      <c r="HS37">
        <v>11.9515</v>
      </c>
      <c r="HT37">
        <v>4.9472</v>
      </c>
      <c r="HU37">
        <v>3.3</v>
      </c>
      <c r="HV37">
        <v>9999</v>
      </c>
      <c r="HW37">
        <v>9999</v>
      </c>
      <c r="HX37">
        <v>9999</v>
      </c>
      <c r="HY37">
        <v>380.8</v>
      </c>
      <c r="HZ37">
        <v>1.86016</v>
      </c>
      <c r="IA37">
        <v>1.8608</v>
      </c>
      <c r="IB37">
        <v>1.86157</v>
      </c>
      <c r="IC37">
        <v>1.85715</v>
      </c>
      <c r="ID37">
        <v>1.85684</v>
      </c>
      <c r="IE37">
        <v>1.85791</v>
      </c>
      <c r="IF37">
        <v>1.85867</v>
      </c>
      <c r="IG37">
        <v>1.85822</v>
      </c>
      <c r="IH37">
        <v>0</v>
      </c>
      <c r="II37">
        <v>0</v>
      </c>
      <c r="IJ37">
        <v>0</v>
      </c>
      <c r="IK37">
        <v>0</v>
      </c>
      <c r="IL37" t="s">
        <v>438</v>
      </c>
      <c r="IM37" t="s">
        <v>439</v>
      </c>
      <c r="IN37" t="s">
        <v>440</v>
      </c>
      <c r="IO37" t="s">
        <v>440</v>
      </c>
      <c r="IP37" t="s">
        <v>440</v>
      </c>
      <c r="IQ37" t="s">
        <v>440</v>
      </c>
      <c r="IR37">
        <v>0</v>
      </c>
      <c r="IS37">
        <v>100</v>
      </c>
      <c r="IT37">
        <v>100</v>
      </c>
      <c r="IU37">
        <v>0.339</v>
      </c>
      <c r="IV37">
        <v>0.1967</v>
      </c>
      <c r="IW37">
        <v>0.2912723242626548</v>
      </c>
      <c r="IX37">
        <v>0.001016113312649949</v>
      </c>
      <c r="IY37">
        <v>-1.458346242818731E-06</v>
      </c>
      <c r="IZ37">
        <v>6.575581110680532E-10</v>
      </c>
      <c r="JA37">
        <v>0.1967140891477921</v>
      </c>
      <c r="JB37">
        <v>0</v>
      </c>
      <c r="JC37">
        <v>0</v>
      </c>
      <c r="JD37">
        <v>0</v>
      </c>
      <c r="JE37">
        <v>2</v>
      </c>
      <c r="JF37">
        <v>1799</v>
      </c>
      <c r="JG37">
        <v>1</v>
      </c>
      <c r="JH37">
        <v>18</v>
      </c>
      <c r="JI37">
        <v>61.7</v>
      </c>
      <c r="JJ37">
        <v>61.7</v>
      </c>
      <c r="JK37">
        <v>0.264893</v>
      </c>
      <c r="JL37">
        <v>2.5769</v>
      </c>
      <c r="JM37">
        <v>1.54663</v>
      </c>
      <c r="JN37">
        <v>2.2522</v>
      </c>
      <c r="JO37">
        <v>1.49658</v>
      </c>
      <c r="JP37">
        <v>2.43652</v>
      </c>
      <c r="JQ37">
        <v>33.7155</v>
      </c>
      <c r="JR37">
        <v>24.2013</v>
      </c>
      <c r="JS37">
        <v>18</v>
      </c>
      <c r="JT37">
        <v>371.89</v>
      </c>
      <c r="JU37">
        <v>705.578</v>
      </c>
      <c r="JV37">
        <v>24.1333</v>
      </c>
      <c r="JW37">
        <v>24.92</v>
      </c>
      <c r="JX37">
        <v>29.9999</v>
      </c>
      <c r="JY37">
        <v>24.9111</v>
      </c>
      <c r="JZ37">
        <v>24.9147</v>
      </c>
      <c r="KA37">
        <v>5.33411</v>
      </c>
      <c r="KB37">
        <v>6.44695</v>
      </c>
      <c r="KC37">
        <v>100</v>
      </c>
      <c r="KD37">
        <v>24.138</v>
      </c>
      <c r="KE37">
        <v>50</v>
      </c>
      <c r="KF37">
        <v>22.1409</v>
      </c>
      <c r="KG37">
        <v>100.247</v>
      </c>
      <c r="KH37">
        <v>100.827</v>
      </c>
    </row>
    <row r="38" spans="1:294">
      <c r="A38">
        <v>22</v>
      </c>
      <c r="B38">
        <v>1747215558.1</v>
      </c>
      <c r="C38">
        <v>2531</v>
      </c>
      <c r="D38" t="s">
        <v>481</v>
      </c>
      <c r="E38" t="s">
        <v>482</v>
      </c>
      <c r="F38" t="s">
        <v>431</v>
      </c>
      <c r="G38" t="s">
        <v>432</v>
      </c>
      <c r="I38" t="s">
        <v>433</v>
      </c>
      <c r="J38">
        <v>1747215558.1</v>
      </c>
      <c r="K38">
        <f>(L38)/1000</f>
        <v>0</v>
      </c>
      <c r="L38">
        <f>IF(DQ38, AO38, AI38)</f>
        <v>0</v>
      </c>
      <c r="M38">
        <f>IF(DQ38, AJ38, AH38)</f>
        <v>0</v>
      </c>
      <c r="N38">
        <f>DS38 - IF(AV38&gt;1, M38*DM38*100.0/(AX38), 0)</f>
        <v>0</v>
      </c>
      <c r="O38">
        <f>((U38-K38/2)*N38-M38)/(U38+K38/2)</f>
        <v>0</v>
      </c>
      <c r="P38">
        <f>O38*(DZ38+EA38)/1000.0</f>
        <v>0</v>
      </c>
      <c r="Q38">
        <f>(DS38 - IF(AV38&gt;1, M38*DM38*100.0/(AX38), 0))*(DZ38+EA38)/1000.0</f>
        <v>0</v>
      </c>
      <c r="R38">
        <f>2.0/((1/T38-1/S38)+SIGN(T38)*SQRT((1/T38-1/S38)*(1/T38-1/S38) + 4*DN38/((DN38+1)*(DN38+1))*(2*1/T38*1/S38-1/S38*1/S38)))</f>
        <v>0</v>
      </c>
      <c r="S38">
        <f>IF(LEFT(DO38,1)&lt;&gt;"0",IF(LEFT(DO38,1)="1",3.0,DP38),$D$5+$E$5*(EG38*DZ38/($K$5*1000))+$F$5*(EG38*DZ38/($K$5*1000))*MAX(MIN(DM38,$J$5),$I$5)*MAX(MIN(DM38,$J$5),$I$5)+$G$5*MAX(MIN(DM38,$J$5),$I$5)*(EG38*DZ38/($K$5*1000))+$H$5*(EG38*DZ38/($K$5*1000))*(EG38*DZ38/($K$5*1000)))</f>
        <v>0</v>
      </c>
      <c r="T38">
        <f>K38*(1000-(1000*0.61365*exp(17.502*X38/(240.97+X38))/(DZ38+EA38)+DU38)/2)/(1000*0.61365*exp(17.502*X38/(240.97+X38))/(DZ38+EA38)-DU38)</f>
        <v>0</v>
      </c>
      <c r="U38">
        <f>1/((DN38+1)/(R38/1.6)+1/(S38/1.37)) + DN38/((DN38+1)/(R38/1.6) + DN38/(S38/1.37))</f>
        <v>0</v>
      </c>
      <c r="V38">
        <f>(DI38*DL38)</f>
        <v>0</v>
      </c>
      <c r="W38">
        <f>(EB38+(V38+2*0.95*5.67E-8*(((EB38+$B$7)+273)^4-(EB38+273)^4)-44100*K38)/(1.84*29.3*S38+8*0.95*5.67E-8*(EB38+273)^3))</f>
        <v>0</v>
      </c>
      <c r="X38">
        <f>($C$7*EC38+$D$7*ED38+$E$7*W38)</f>
        <v>0</v>
      </c>
      <c r="Y38">
        <f>0.61365*exp(17.502*X38/(240.97+X38))</f>
        <v>0</v>
      </c>
      <c r="Z38">
        <f>(AA38/AB38*100)</f>
        <v>0</v>
      </c>
      <c r="AA38">
        <f>DU38*(DZ38+EA38)/1000</f>
        <v>0</v>
      </c>
      <c r="AB38">
        <f>0.61365*exp(17.502*EB38/(240.97+EB38))</f>
        <v>0</v>
      </c>
      <c r="AC38">
        <f>(Y38-DU38*(DZ38+EA38)/1000)</f>
        <v>0</v>
      </c>
      <c r="AD38">
        <f>(-K38*44100)</f>
        <v>0</v>
      </c>
      <c r="AE38">
        <f>2*29.3*S38*0.92*(EB38-X38)</f>
        <v>0</v>
      </c>
      <c r="AF38">
        <f>2*0.95*5.67E-8*(((EB38+$B$7)+273)^4-(X38+273)^4)</f>
        <v>0</v>
      </c>
      <c r="AG38">
        <f>V38+AF38+AD38+AE38</f>
        <v>0</v>
      </c>
      <c r="AH38">
        <f>DY38*AV38*(DT38-DS38*(1000-AV38*DV38)/(1000-AV38*DU38))/(100*DM38)</f>
        <v>0</v>
      </c>
      <c r="AI38">
        <f>1000*DY38*AV38*(DU38-DV38)/(100*DM38*(1000-AV38*DU38))</f>
        <v>0</v>
      </c>
      <c r="AJ38">
        <f>(AK38 - AL38 - DZ38*1E3/(8.314*(EB38+273.15)) * AN38/DY38 * AM38) * DY38/(100*DM38) * (1000 - DV38)/1000</f>
        <v>0</v>
      </c>
      <c r="AK38">
        <v>-2.020504401086249</v>
      </c>
      <c r="AL38">
        <v>-1.620463212121212</v>
      </c>
      <c r="AM38">
        <v>-2.822254205137584E-05</v>
      </c>
      <c r="AN38">
        <v>65.91700592732391</v>
      </c>
      <c r="AO38">
        <f>(AQ38 - AP38 + DZ38*1E3/(8.314*(EB38+273.15)) * AS38/DY38 * AR38) * DY38/(100*DM38) * 1000/(1000 - AQ38)</f>
        <v>0</v>
      </c>
      <c r="AP38">
        <v>22.09518877661934</v>
      </c>
      <c r="AQ38">
        <v>21.9686103030303</v>
      </c>
      <c r="AR38">
        <v>-1.67947772246766E-07</v>
      </c>
      <c r="AS38">
        <v>77.18636423135617</v>
      </c>
      <c r="AT38">
        <v>5</v>
      </c>
      <c r="AU38">
        <v>1</v>
      </c>
      <c r="AV38">
        <f>IF(AT38*$H$13&gt;=AX38,1.0,(AX38/(AX38-AT38*$H$13)))</f>
        <v>0</v>
      </c>
      <c r="AW38">
        <f>(AV38-1)*100</f>
        <v>0</v>
      </c>
      <c r="AX38">
        <f>MAX(0,($B$13+$C$13*EG38)/(1+$D$13*EG38)*DZ38/(EB38+273)*$E$13)</f>
        <v>0</v>
      </c>
      <c r="AY38" t="s">
        <v>434</v>
      </c>
      <c r="AZ38" t="s">
        <v>434</v>
      </c>
      <c r="BA38">
        <v>0</v>
      </c>
      <c r="BB38">
        <v>0</v>
      </c>
      <c r="BC38">
        <f>1-BA38/BB38</f>
        <v>0</v>
      </c>
      <c r="BD38">
        <v>0</v>
      </c>
      <c r="BE38" t="s">
        <v>434</v>
      </c>
      <c r="BF38" t="s">
        <v>434</v>
      </c>
      <c r="BG38">
        <v>0</v>
      </c>
      <c r="BH38">
        <v>0</v>
      </c>
      <c r="BI38">
        <f>1-BG38/BH38</f>
        <v>0</v>
      </c>
      <c r="BJ38">
        <v>0.5</v>
      </c>
      <c r="BK38">
        <f>DJ38</f>
        <v>0</v>
      </c>
      <c r="BL38">
        <f>M38</f>
        <v>0</v>
      </c>
      <c r="BM38">
        <f>BI38*BJ38*BK38</f>
        <v>0</v>
      </c>
      <c r="BN38">
        <f>(BL38-BD38)/BK38</f>
        <v>0</v>
      </c>
      <c r="BO38">
        <f>(BB38-BH38)/BH38</f>
        <v>0</v>
      </c>
      <c r="BP38">
        <f>BA38/(BC38+BA38/BH38)</f>
        <v>0</v>
      </c>
      <c r="BQ38" t="s">
        <v>434</v>
      </c>
      <c r="BR38">
        <v>0</v>
      </c>
      <c r="BS38">
        <f>IF(BR38&lt;&gt;0, BR38, BP38)</f>
        <v>0</v>
      </c>
      <c r="BT38">
        <f>1-BS38/BH38</f>
        <v>0</v>
      </c>
      <c r="BU38">
        <f>(BH38-BG38)/(BH38-BS38)</f>
        <v>0</v>
      </c>
      <c r="BV38">
        <f>(BB38-BH38)/(BB38-BS38)</f>
        <v>0</v>
      </c>
      <c r="BW38">
        <f>(BH38-BG38)/(BH38-BA38)</f>
        <v>0</v>
      </c>
      <c r="BX38">
        <f>(BB38-BH38)/(BB38-BA38)</f>
        <v>0</v>
      </c>
      <c r="BY38">
        <f>(BU38*BS38/BG38)</f>
        <v>0</v>
      </c>
      <c r="BZ38">
        <f>(1-BY38)</f>
        <v>0</v>
      </c>
      <c r="DI38">
        <f>$B$11*EH38+$C$11*EI38+$F$11*ET38*(1-EW38)</f>
        <v>0</v>
      </c>
      <c r="DJ38">
        <f>DI38*DK38</f>
        <v>0</v>
      </c>
      <c r="DK38">
        <f>($B$11*$D$9+$C$11*$D$9+$F$11*((FG38+EY38)/MAX(FG38+EY38+FH38, 0.1)*$I$9+FH38/MAX(FG38+EY38+FH38, 0.1)*$J$9))/($B$11+$C$11+$F$11)</f>
        <v>0</v>
      </c>
      <c r="DL38">
        <f>($B$11*$K$9+$C$11*$K$9+$F$11*((FG38+EY38)/MAX(FG38+EY38+FH38, 0.1)*$P$9+FH38/MAX(FG38+EY38+FH38, 0.1)*$Q$9))/($B$11+$C$11+$F$11)</f>
        <v>0</v>
      </c>
      <c r="DM38">
        <v>6</v>
      </c>
      <c r="DN38">
        <v>0.5</v>
      </c>
      <c r="DO38" t="s">
        <v>435</v>
      </c>
      <c r="DP38">
        <v>2</v>
      </c>
      <c r="DQ38" t="b">
        <v>1</v>
      </c>
      <c r="DR38">
        <v>1747215558.1</v>
      </c>
      <c r="DS38">
        <v>-1.58226</v>
      </c>
      <c r="DT38">
        <v>-2.01949</v>
      </c>
      <c r="DU38">
        <v>21.9687</v>
      </c>
      <c r="DV38">
        <v>22.0952</v>
      </c>
      <c r="DW38">
        <v>-1.87162</v>
      </c>
      <c r="DX38">
        <v>21.772</v>
      </c>
      <c r="DY38">
        <v>399.953</v>
      </c>
      <c r="DZ38">
        <v>101.18</v>
      </c>
      <c r="EA38">
        <v>0.09995030000000001</v>
      </c>
      <c r="EB38">
        <v>25.0065</v>
      </c>
      <c r="EC38">
        <v>24.8835</v>
      </c>
      <c r="ED38">
        <v>999.9</v>
      </c>
      <c r="EE38">
        <v>0</v>
      </c>
      <c r="EF38">
        <v>0</v>
      </c>
      <c r="EG38">
        <v>10044.4</v>
      </c>
      <c r="EH38">
        <v>0</v>
      </c>
      <c r="EI38">
        <v>0.221054</v>
      </c>
      <c r="EJ38">
        <v>0.437229</v>
      </c>
      <c r="EK38">
        <v>-1.6178</v>
      </c>
      <c r="EL38">
        <v>-2.06512</v>
      </c>
      <c r="EM38">
        <v>-0.126488</v>
      </c>
      <c r="EN38">
        <v>-2.01949</v>
      </c>
      <c r="EO38">
        <v>22.0952</v>
      </c>
      <c r="EP38">
        <v>2.22279</v>
      </c>
      <c r="EQ38">
        <v>2.23559</v>
      </c>
      <c r="ER38">
        <v>19.1275</v>
      </c>
      <c r="ES38">
        <v>19.2196</v>
      </c>
      <c r="ET38">
        <v>0.0500092</v>
      </c>
      <c r="EU38">
        <v>0</v>
      </c>
      <c r="EV38">
        <v>0</v>
      </c>
      <c r="EW38">
        <v>0</v>
      </c>
      <c r="EX38">
        <v>3.17</v>
      </c>
      <c r="EY38">
        <v>0.0500092</v>
      </c>
      <c r="EZ38">
        <v>-0.89</v>
      </c>
      <c r="FA38">
        <v>0.8</v>
      </c>
      <c r="FB38">
        <v>34.812</v>
      </c>
      <c r="FC38">
        <v>40.75</v>
      </c>
      <c r="FD38">
        <v>37.562</v>
      </c>
      <c r="FE38">
        <v>41.312</v>
      </c>
      <c r="FF38">
        <v>37.625</v>
      </c>
      <c r="FG38">
        <v>0</v>
      </c>
      <c r="FH38">
        <v>0</v>
      </c>
      <c r="FI38">
        <v>0</v>
      </c>
      <c r="FJ38">
        <v>1747215637.8</v>
      </c>
      <c r="FK38">
        <v>0</v>
      </c>
      <c r="FL38">
        <v>1.8888</v>
      </c>
      <c r="FM38">
        <v>-9.97230763909849</v>
      </c>
      <c r="FN38">
        <v>-3.457692357569751</v>
      </c>
      <c r="FO38">
        <v>-4.0204</v>
      </c>
      <c r="FP38">
        <v>15</v>
      </c>
      <c r="FQ38">
        <v>1747211737.5</v>
      </c>
      <c r="FR38" t="s">
        <v>436</v>
      </c>
      <c r="FS38">
        <v>1747211737.5</v>
      </c>
      <c r="FT38">
        <v>1747211733.5</v>
      </c>
      <c r="FU38">
        <v>1</v>
      </c>
      <c r="FV38">
        <v>-0.191</v>
      </c>
      <c r="FW38">
        <v>-0.016</v>
      </c>
      <c r="FX38">
        <v>0.506</v>
      </c>
      <c r="FY38">
        <v>-0.041</v>
      </c>
      <c r="FZ38">
        <v>397</v>
      </c>
      <c r="GA38">
        <v>9</v>
      </c>
      <c r="GB38">
        <v>0.29</v>
      </c>
      <c r="GC38">
        <v>0.35</v>
      </c>
      <c r="GD38">
        <v>-0.2779410400602519</v>
      </c>
      <c r="GE38">
        <v>0.006512777543366906</v>
      </c>
      <c r="GF38">
        <v>0.01807482266281664</v>
      </c>
      <c r="GG38">
        <v>1</v>
      </c>
      <c r="GH38">
        <v>-0.009175773082861978</v>
      </c>
      <c r="GI38">
        <v>0.0004862713991493721</v>
      </c>
      <c r="GJ38">
        <v>9.407488291326432E-05</v>
      </c>
      <c r="GK38">
        <v>1</v>
      </c>
      <c r="GL38">
        <v>2</v>
      </c>
      <c r="GM38">
        <v>2</v>
      </c>
      <c r="GN38" t="s">
        <v>437</v>
      </c>
      <c r="GO38">
        <v>3.01852</v>
      </c>
      <c r="GP38">
        <v>2.77501</v>
      </c>
      <c r="GQ38">
        <v>-0.0005517779999999999</v>
      </c>
      <c r="GR38">
        <v>-0.000591031</v>
      </c>
      <c r="GS38">
        <v>0.1144</v>
      </c>
      <c r="GT38">
        <v>0.114188</v>
      </c>
      <c r="GU38">
        <v>25881.5</v>
      </c>
      <c r="GV38">
        <v>30228.4</v>
      </c>
      <c r="GW38">
        <v>22666</v>
      </c>
      <c r="GX38">
        <v>27756.4</v>
      </c>
      <c r="GY38">
        <v>29075</v>
      </c>
      <c r="GZ38">
        <v>35078.6</v>
      </c>
      <c r="HA38">
        <v>36319.2</v>
      </c>
      <c r="HB38">
        <v>44036.7</v>
      </c>
      <c r="HC38">
        <v>1.79902</v>
      </c>
      <c r="HD38">
        <v>2.24985</v>
      </c>
      <c r="HE38">
        <v>0.07196519999999999</v>
      </c>
      <c r="HF38">
        <v>0</v>
      </c>
      <c r="HG38">
        <v>23.7014</v>
      </c>
      <c r="HH38">
        <v>999.9</v>
      </c>
      <c r="HI38">
        <v>61.1</v>
      </c>
      <c r="HJ38">
        <v>27.4</v>
      </c>
      <c r="HK38">
        <v>22.1265</v>
      </c>
      <c r="HL38">
        <v>61.8788</v>
      </c>
      <c r="HM38">
        <v>11.0296</v>
      </c>
      <c r="HN38">
        <v>1</v>
      </c>
      <c r="HO38">
        <v>-0.199243</v>
      </c>
      <c r="HP38">
        <v>-0.0833578</v>
      </c>
      <c r="HQ38">
        <v>20.2985</v>
      </c>
      <c r="HR38">
        <v>5.19363</v>
      </c>
      <c r="HS38">
        <v>11.9509</v>
      </c>
      <c r="HT38">
        <v>4.9477</v>
      </c>
      <c r="HU38">
        <v>3.3</v>
      </c>
      <c r="HV38">
        <v>9999</v>
      </c>
      <c r="HW38">
        <v>9999</v>
      </c>
      <c r="HX38">
        <v>9999</v>
      </c>
      <c r="HY38">
        <v>380.9</v>
      </c>
      <c r="HZ38">
        <v>1.8602</v>
      </c>
      <c r="IA38">
        <v>1.86081</v>
      </c>
      <c r="IB38">
        <v>1.86159</v>
      </c>
      <c r="IC38">
        <v>1.85716</v>
      </c>
      <c r="ID38">
        <v>1.85691</v>
      </c>
      <c r="IE38">
        <v>1.85791</v>
      </c>
      <c r="IF38">
        <v>1.85876</v>
      </c>
      <c r="IG38">
        <v>1.85822</v>
      </c>
      <c r="IH38">
        <v>0</v>
      </c>
      <c r="II38">
        <v>0</v>
      </c>
      <c r="IJ38">
        <v>0</v>
      </c>
      <c r="IK38">
        <v>0</v>
      </c>
      <c r="IL38" t="s">
        <v>438</v>
      </c>
      <c r="IM38" t="s">
        <v>439</v>
      </c>
      <c r="IN38" t="s">
        <v>440</v>
      </c>
      <c r="IO38" t="s">
        <v>440</v>
      </c>
      <c r="IP38" t="s">
        <v>440</v>
      </c>
      <c r="IQ38" t="s">
        <v>440</v>
      </c>
      <c r="IR38">
        <v>0</v>
      </c>
      <c r="IS38">
        <v>100</v>
      </c>
      <c r="IT38">
        <v>100</v>
      </c>
      <c r="IU38">
        <v>0.289</v>
      </c>
      <c r="IV38">
        <v>0.1967</v>
      </c>
      <c r="IW38">
        <v>0.2912723242626548</v>
      </c>
      <c r="IX38">
        <v>0.001016113312649949</v>
      </c>
      <c r="IY38">
        <v>-1.458346242818731E-06</v>
      </c>
      <c r="IZ38">
        <v>6.575581110680532E-10</v>
      </c>
      <c r="JA38">
        <v>0.1967140891477921</v>
      </c>
      <c r="JB38">
        <v>0</v>
      </c>
      <c r="JC38">
        <v>0</v>
      </c>
      <c r="JD38">
        <v>0</v>
      </c>
      <c r="JE38">
        <v>2</v>
      </c>
      <c r="JF38">
        <v>1799</v>
      </c>
      <c r="JG38">
        <v>1</v>
      </c>
      <c r="JH38">
        <v>18</v>
      </c>
      <c r="JI38">
        <v>63.7</v>
      </c>
      <c r="JJ38">
        <v>63.7</v>
      </c>
      <c r="JK38">
        <v>0.0292969</v>
      </c>
      <c r="JL38">
        <v>4.99634</v>
      </c>
      <c r="JM38">
        <v>1.54663</v>
      </c>
      <c r="JN38">
        <v>2.2522</v>
      </c>
      <c r="JO38">
        <v>1.49658</v>
      </c>
      <c r="JP38">
        <v>2.41089</v>
      </c>
      <c r="JQ38">
        <v>33.7832</v>
      </c>
      <c r="JR38">
        <v>24.2013</v>
      </c>
      <c r="JS38">
        <v>18</v>
      </c>
      <c r="JT38">
        <v>371.935</v>
      </c>
      <c r="JU38">
        <v>705.123</v>
      </c>
      <c r="JV38">
        <v>24.1057</v>
      </c>
      <c r="JW38">
        <v>24.9137</v>
      </c>
      <c r="JX38">
        <v>30</v>
      </c>
      <c r="JY38">
        <v>24.9049</v>
      </c>
      <c r="JZ38">
        <v>24.9085</v>
      </c>
      <c r="KA38">
        <v>0</v>
      </c>
      <c r="KB38">
        <v>6.44695</v>
      </c>
      <c r="KC38">
        <v>100</v>
      </c>
      <c r="KD38">
        <v>24.0978</v>
      </c>
      <c r="KE38">
        <v>0</v>
      </c>
      <c r="KF38">
        <v>22.1409</v>
      </c>
      <c r="KG38">
        <v>100.25</v>
      </c>
      <c r="KH38">
        <v>100.827</v>
      </c>
    </row>
    <row r="39" spans="1:294">
      <c r="A39">
        <v>23</v>
      </c>
      <c r="B39">
        <v>1747215678.6</v>
      </c>
      <c r="C39">
        <v>2651.5</v>
      </c>
      <c r="D39" t="s">
        <v>483</v>
      </c>
      <c r="E39" t="s">
        <v>484</v>
      </c>
      <c r="F39" t="s">
        <v>431</v>
      </c>
      <c r="G39" t="s">
        <v>432</v>
      </c>
      <c r="I39" t="s">
        <v>433</v>
      </c>
      <c r="J39">
        <v>1747215678.6</v>
      </c>
      <c r="K39">
        <f>(L39)/1000</f>
        <v>0</v>
      </c>
      <c r="L39">
        <f>IF(DQ39, AO39, AI39)</f>
        <v>0</v>
      </c>
      <c r="M39">
        <f>IF(DQ39, AJ39, AH39)</f>
        <v>0</v>
      </c>
      <c r="N39">
        <f>DS39 - IF(AV39&gt;1, M39*DM39*100.0/(AX39), 0)</f>
        <v>0</v>
      </c>
      <c r="O39">
        <f>((U39-K39/2)*N39-M39)/(U39+K39/2)</f>
        <v>0</v>
      </c>
      <c r="P39">
        <f>O39*(DZ39+EA39)/1000.0</f>
        <v>0</v>
      </c>
      <c r="Q39">
        <f>(DS39 - IF(AV39&gt;1, M39*DM39*100.0/(AX39), 0))*(DZ39+EA39)/1000.0</f>
        <v>0</v>
      </c>
      <c r="R39">
        <f>2.0/((1/T39-1/S39)+SIGN(T39)*SQRT((1/T39-1/S39)*(1/T39-1/S39) + 4*DN39/((DN39+1)*(DN39+1))*(2*1/T39*1/S39-1/S39*1/S39)))</f>
        <v>0</v>
      </c>
      <c r="S39">
        <f>IF(LEFT(DO39,1)&lt;&gt;"0",IF(LEFT(DO39,1)="1",3.0,DP39),$D$5+$E$5*(EG39*DZ39/($K$5*1000))+$F$5*(EG39*DZ39/($K$5*1000))*MAX(MIN(DM39,$J$5),$I$5)*MAX(MIN(DM39,$J$5),$I$5)+$G$5*MAX(MIN(DM39,$J$5),$I$5)*(EG39*DZ39/($K$5*1000))+$H$5*(EG39*DZ39/($K$5*1000))*(EG39*DZ39/($K$5*1000)))</f>
        <v>0</v>
      </c>
      <c r="T39">
        <f>K39*(1000-(1000*0.61365*exp(17.502*X39/(240.97+X39))/(DZ39+EA39)+DU39)/2)/(1000*0.61365*exp(17.502*X39/(240.97+X39))/(DZ39+EA39)-DU39)</f>
        <v>0</v>
      </c>
      <c r="U39">
        <f>1/((DN39+1)/(R39/1.6)+1/(S39/1.37)) + DN39/((DN39+1)/(R39/1.6) + DN39/(S39/1.37))</f>
        <v>0</v>
      </c>
      <c r="V39">
        <f>(DI39*DL39)</f>
        <v>0</v>
      </c>
      <c r="W39">
        <f>(EB39+(V39+2*0.95*5.67E-8*(((EB39+$B$7)+273)^4-(EB39+273)^4)-44100*K39)/(1.84*29.3*S39+8*0.95*5.67E-8*(EB39+273)^3))</f>
        <v>0</v>
      </c>
      <c r="X39">
        <f>($C$7*EC39+$D$7*ED39+$E$7*W39)</f>
        <v>0</v>
      </c>
      <c r="Y39">
        <f>0.61365*exp(17.502*X39/(240.97+X39))</f>
        <v>0</v>
      </c>
      <c r="Z39">
        <f>(AA39/AB39*100)</f>
        <v>0</v>
      </c>
      <c r="AA39">
        <f>DU39*(DZ39+EA39)/1000</f>
        <v>0</v>
      </c>
      <c r="AB39">
        <f>0.61365*exp(17.502*EB39/(240.97+EB39))</f>
        <v>0</v>
      </c>
      <c r="AC39">
        <f>(Y39-DU39*(DZ39+EA39)/1000)</f>
        <v>0</v>
      </c>
      <c r="AD39">
        <f>(-K39*44100)</f>
        <v>0</v>
      </c>
      <c r="AE39">
        <f>2*29.3*S39*0.92*(EB39-X39)</f>
        <v>0</v>
      </c>
      <c r="AF39">
        <f>2*0.95*5.67E-8*(((EB39+$B$7)+273)^4-(X39+273)^4)</f>
        <v>0</v>
      </c>
      <c r="AG39">
        <f>V39+AF39+AD39+AE39</f>
        <v>0</v>
      </c>
      <c r="AH39">
        <f>DY39*AV39*(DT39-DS39*(1000-AV39*DV39)/(1000-AV39*DU39))/(100*DM39)</f>
        <v>0</v>
      </c>
      <c r="AI39">
        <f>1000*DY39*AV39*(DU39-DV39)/(100*DM39*(1000-AV39*DU39))</f>
        <v>0</v>
      </c>
      <c r="AJ39">
        <f>(AK39 - AL39 - DZ39*1E3/(8.314*(EB39+273.15)) * AN39/DY39 * AM39) * DY39/(100*DM39) * (1000 - DV39)/1000</f>
        <v>0</v>
      </c>
      <c r="AK39">
        <v>51.72380357844477</v>
      </c>
      <c r="AL39">
        <v>52.28099333333331</v>
      </c>
      <c r="AM39">
        <v>-0.005813037688394367</v>
      </c>
      <c r="AN39">
        <v>65.91700592732391</v>
      </c>
      <c r="AO39">
        <f>(AQ39 - AP39 + DZ39*1E3/(8.314*(EB39+273.15)) * AS39/DY39 * AR39) * DY39/(100*DM39) * 1000/(1000 - AQ39)</f>
        <v>0</v>
      </c>
      <c r="AP39">
        <v>22.09121048938449</v>
      </c>
      <c r="AQ39">
        <v>21.96512303030304</v>
      </c>
      <c r="AR39">
        <v>-1.771219721001719E-07</v>
      </c>
      <c r="AS39">
        <v>77.18636423135617</v>
      </c>
      <c r="AT39">
        <v>6</v>
      </c>
      <c r="AU39">
        <v>1</v>
      </c>
      <c r="AV39">
        <f>IF(AT39*$H$13&gt;=AX39,1.0,(AX39/(AX39-AT39*$H$13)))</f>
        <v>0</v>
      </c>
      <c r="AW39">
        <f>(AV39-1)*100</f>
        <v>0</v>
      </c>
      <c r="AX39">
        <f>MAX(0,($B$13+$C$13*EG39)/(1+$D$13*EG39)*DZ39/(EB39+273)*$E$13)</f>
        <v>0</v>
      </c>
      <c r="AY39" t="s">
        <v>434</v>
      </c>
      <c r="AZ39" t="s">
        <v>434</v>
      </c>
      <c r="BA39">
        <v>0</v>
      </c>
      <c r="BB39">
        <v>0</v>
      </c>
      <c r="BC39">
        <f>1-BA39/BB39</f>
        <v>0</v>
      </c>
      <c r="BD39">
        <v>0</v>
      </c>
      <c r="BE39" t="s">
        <v>434</v>
      </c>
      <c r="BF39" t="s">
        <v>434</v>
      </c>
      <c r="BG39">
        <v>0</v>
      </c>
      <c r="BH39">
        <v>0</v>
      </c>
      <c r="BI39">
        <f>1-BG39/BH39</f>
        <v>0</v>
      </c>
      <c r="BJ39">
        <v>0.5</v>
      </c>
      <c r="BK39">
        <f>DJ39</f>
        <v>0</v>
      </c>
      <c r="BL39">
        <f>M39</f>
        <v>0</v>
      </c>
      <c r="BM39">
        <f>BI39*BJ39*BK39</f>
        <v>0</v>
      </c>
      <c r="BN39">
        <f>(BL39-BD39)/BK39</f>
        <v>0</v>
      </c>
      <c r="BO39">
        <f>(BB39-BH39)/BH39</f>
        <v>0</v>
      </c>
      <c r="BP39">
        <f>BA39/(BC39+BA39/BH39)</f>
        <v>0</v>
      </c>
      <c r="BQ39" t="s">
        <v>434</v>
      </c>
      <c r="BR39">
        <v>0</v>
      </c>
      <c r="BS39">
        <f>IF(BR39&lt;&gt;0, BR39, BP39)</f>
        <v>0</v>
      </c>
      <c r="BT39">
        <f>1-BS39/BH39</f>
        <v>0</v>
      </c>
      <c r="BU39">
        <f>(BH39-BG39)/(BH39-BS39)</f>
        <v>0</v>
      </c>
      <c r="BV39">
        <f>(BB39-BH39)/(BB39-BS39)</f>
        <v>0</v>
      </c>
      <c r="BW39">
        <f>(BH39-BG39)/(BH39-BA39)</f>
        <v>0</v>
      </c>
      <c r="BX39">
        <f>(BB39-BH39)/(BB39-BA39)</f>
        <v>0</v>
      </c>
      <c r="BY39">
        <f>(BU39*BS39/BG39)</f>
        <v>0</v>
      </c>
      <c r="BZ39">
        <f>(1-BY39)</f>
        <v>0</v>
      </c>
      <c r="DI39">
        <f>$B$11*EH39+$C$11*EI39+$F$11*ET39*(1-EW39)</f>
        <v>0</v>
      </c>
      <c r="DJ39">
        <f>DI39*DK39</f>
        <v>0</v>
      </c>
      <c r="DK39">
        <f>($B$11*$D$9+$C$11*$D$9+$F$11*((FG39+EY39)/MAX(FG39+EY39+FH39, 0.1)*$I$9+FH39/MAX(FG39+EY39+FH39, 0.1)*$J$9))/($B$11+$C$11+$F$11)</f>
        <v>0</v>
      </c>
      <c r="DL39">
        <f>($B$11*$K$9+$C$11*$K$9+$F$11*((FG39+EY39)/MAX(FG39+EY39+FH39, 0.1)*$P$9+FH39/MAX(FG39+EY39+FH39, 0.1)*$Q$9))/($B$11+$C$11+$F$11)</f>
        <v>0</v>
      </c>
      <c r="DM39">
        <v>6</v>
      </c>
      <c r="DN39">
        <v>0.5</v>
      </c>
      <c r="DO39" t="s">
        <v>435</v>
      </c>
      <c r="DP39">
        <v>2</v>
      </c>
      <c r="DQ39" t="b">
        <v>1</v>
      </c>
      <c r="DR39">
        <v>1747215678.6</v>
      </c>
      <c r="DS39">
        <v>51.1178</v>
      </c>
      <c r="DT39">
        <v>50.5427</v>
      </c>
      <c r="DU39">
        <v>21.9655</v>
      </c>
      <c r="DV39">
        <v>22.0888</v>
      </c>
      <c r="DW39">
        <v>50.7786</v>
      </c>
      <c r="DX39">
        <v>21.7688</v>
      </c>
      <c r="DY39">
        <v>400.073</v>
      </c>
      <c r="DZ39">
        <v>101.179</v>
      </c>
      <c r="EA39">
        <v>0.100007</v>
      </c>
      <c r="EB39">
        <v>25.0023</v>
      </c>
      <c r="EC39">
        <v>24.888</v>
      </c>
      <c r="ED39">
        <v>999.9</v>
      </c>
      <c r="EE39">
        <v>0</v>
      </c>
      <c r="EF39">
        <v>0</v>
      </c>
      <c r="EG39">
        <v>10050</v>
      </c>
      <c r="EH39">
        <v>0</v>
      </c>
      <c r="EI39">
        <v>0.221054</v>
      </c>
      <c r="EJ39">
        <v>0.575184</v>
      </c>
      <c r="EK39">
        <v>52.2659</v>
      </c>
      <c r="EL39">
        <v>51.6843</v>
      </c>
      <c r="EM39">
        <v>-0.123274</v>
      </c>
      <c r="EN39">
        <v>50.5427</v>
      </c>
      <c r="EO39">
        <v>22.0888</v>
      </c>
      <c r="EP39">
        <v>2.22244</v>
      </c>
      <c r="EQ39">
        <v>2.23491</v>
      </c>
      <c r="ER39">
        <v>19.125</v>
      </c>
      <c r="ES39">
        <v>19.2148</v>
      </c>
      <c r="ET39">
        <v>0.0500092</v>
      </c>
      <c r="EU39">
        <v>0</v>
      </c>
      <c r="EV39">
        <v>0</v>
      </c>
      <c r="EW39">
        <v>0</v>
      </c>
      <c r="EX39">
        <v>-8.82</v>
      </c>
      <c r="EY39">
        <v>0.0500092</v>
      </c>
      <c r="EZ39">
        <v>9.31</v>
      </c>
      <c r="FA39">
        <v>1.27</v>
      </c>
      <c r="FB39">
        <v>34.437</v>
      </c>
      <c r="FC39">
        <v>39.125</v>
      </c>
      <c r="FD39">
        <v>36.687</v>
      </c>
      <c r="FE39">
        <v>38.875</v>
      </c>
      <c r="FF39">
        <v>36.75</v>
      </c>
      <c r="FG39">
        <v>0</v>
      </c>
      <c r="FH39">
        <v>0</v>
      </c>
      <c r="FI39">
        <v>0</v>
      </c>
      <c r="FJ39">
        <v>1747215758.4</v>
      </c>
      <c r="FK39">
        <v>0</v>
      </c>
      <c r="FL39">
        <v>2.408461538461538</v>
      </c>
      <c r="FM39">
        <v>-10.57299119632493</v>
      </c>
      <c r="FN39">
        <v>11.60820521672984</v>
      </c>
      <c r="FO39">
        <v>-2.355384615384615</v>
      </c>
      <c r="FP39">
        <v>15</v>
      </c>
      <c r="FQ39">
        <v>1747211737.5</v>
      </c>
      <c r="FR39" t="s">
        <v>436</v>
      </c>
      <c r="FS39">
        <v>1747211737.5</v>
      </c>
      <c r="FT39">
        <v>1747211733.5</v>
      </c>
      <c r="FU39">
        <v>1</v>
      </c>
      <c r="FV39">
        <v>-0.191</v>
      </c>
      <c r="FW39">
        <v>-0.016</v>
      </c>
      <c r="FX39">
        <v>0.506</v>
      </c>
      <c r="FY39">
        <v>-0.041</v>
      </c>
      <c r="FZ39">
        <v>397</v>
      </c>
      <c r="GA39">
        <v>9</v>
      </c>
      <c r="GB39">
        <v>0.29</v>
      </c>
      <c r="GC39">
        <v>0.35</v>
      </c>
      <c r="GD39">
        <v>-0.2313807348086389</v>
      </c>
      <c r="GE39">
        <v>-0.0142557949876058</v>
      </c>
      <c r="GF39">
        <v>0.03532605593818634</v>
      </c>
      <c r="GG39">
        <v>1</v>
      </c>
      <c r="GH39">
        <v>-0.009011334357536241</v>
      </c>
      <c r="GI39">
        <v>0.0007203899642776272</v>
      </c>
      <c r="GJ39">
        <v>0.0001396632318180252</v>
      </c>
      <c r="GK39">
        <v>1</v>
      </c>
      <c r="GL39">
        <v>2</v>
      </c>
      <c r="GM39">
        <v>2</v>
      </c>
      <c r="GN39" t="s">
        <v>437</v>
      </c>
      <c r="GO39">
        <v>3.01866</v>
      </c>
      <c r="GP39">
        <v>2.77511</v>
      </c>
      <c r="GQ39">
        <v>0.0148884</v>
      </c>
      <c r="GR39">
        <v>0.0147075</v>
      </c>
      <c r="GS39">
        <v>0.114388</v>
      </c>
      <c r="GT39">
        <v>0.114165</v>
      </c>
      <c r="GU39">
        <v>25481.7</v>
      </c>
      <c r="GV39">
        <v>29766.6</v>
      </c>
      <c r="GW39">
        <v>22665.9</v>
      </c>
      <c r="GX39">
        <v>27757.2</v>
      </c>
      <c r="GY39">
        <v>29076.1</v>
      </c>
      <c r="GZ39">
        <v>35081.3</v>
      </c>
      <c r="HA39">
        <v>36319.5</v>
      </c>
      <c r="HB39">
        <v>44038.3</v>
      </c>
      <c r="HC39">
        <v>1.79925</v>
      </c>
      <c r="HD39">
        <v>2.24975</v>
      </c>
      <c r="HE39">
        <v>0.0723414</v>
      </c>
      <c r="HF39">
        <v>0</v>
      </c>
      <c r="HG39">
        <v>23.6997</v>
      </c>
      <c r="HH39">
        <v>999.9</v>
      </c>
      <c r="HI39">
        <v>60.9</v>
      </c>
      <c r="HJ39">
        <v>27.4</v>
      </c>
      <c r="HK39">
        <v>22.0558</v>
      </c>
      <c r="HL39">
        <v>61.9388</v>
      </c>
      <c r="HM39">
        <v>11.0497</v>
      </c>
      <c r="HN39">
        <v>1</v>
      </c>
      <c r="HO39">
        <v>-0.199665</v>
      </c>
      <c r="HP39">
        <v>-0.0597549</v>
      </c>
      <c r="HQ39">
        <v>20.296</v>
      </c>
      <c r="HR39">
        <v>5.19917</v>
      </c>
      <c r="HS39">
        <v>11.9509</v>
      </c>
      <c r="HT39">
        <v>4.9478</v>
      </c>
      <c r="HU39">
        <v>3.3</v>
      </c>
      <c r="HV39">
        <v>9999</v>
      </c>
      <c r="HW39">
        <v>9999</v>
      </c>
      <c r="HX39">
        <v>9999</v>
      </c>
      <c r="HY39">
        <v>380.9</v>
      </c>
      <c r="HZ39">
        <v>1.86018</v>
      </c>
      <c r="IA39">
        <v>1.86078</v>
      </c>
      <c r="IB39">
        <v>1.86157</v>
      </c>
      <c r="IC39">
        <v>1.85715</v>
      </c>
      <c r="ID39">
        <v>1.85684</v>
      </c>
      <c r="IE39">
        <v>1.85791</v>
      </c>
      <c r="IF39">
        <v>1.85868</v>
      </c>
      <c r="IG39">
        <v>1.85822</v>
      </c>
      <c r="IH39">
        <v>0</v>
      </c>
      <c r="II39">
        <v>0</v>
      </c>
      <c r="IJ39">
        <v>0</v>
      </c>
      <c r="IK39">
        <v>0</v>
      </c>
      <c r="IL39" t="s">
        <v>438</v>
      </c>
      <c r="IM39" t="s">
        <v>439</v>
      </c>
      <c r="IN39" t="s">
        <v>440</v>
      </c>
      <c r="IO39" t="s">
        <v>440</v>
      </c>
      <c r="IP39" t="s">
        <v>440</v>
      </c>
      <c r="IQ39" t="s">
        <v>440</v>
      </c>
      <c r="IR39">
        <v>0</v>
      </c>
      <c r="IS39">
        <v>100</v>
      </c>
      <c r="IT39">
        <v>100</v>
      </c>
      <c r="IU39">
        <v>0.339</v>
      </c>
      <c r="IV39">
        <v>0.1967</v>
      </c>
      <c r="IW39">
        <v>0.2912723242626548</v>
      </c>
      <c r="IX39">
        <v>0.001016113312649949</v>
      </c>
      <c r="IY39">
        <v>-1.458346242818731E-06</v>
      </c>
      <c r="IZ39">
        <v>6.575581110680532E-10</v>
      </c>
      <c r="JA39">
        <v>0.1967140891477921</v>
      </c>
      <c r="JB39">
        <v>0</v>
      </c>
      <c r="JC39">
        <v>0</v>
      </c>
      <c r="JD39">
        <v>0</v>
      </c>
      <c r="JE39">
        <v>2</v>
      </c>
      <c r="JF39">
        <v>1799</v>
      </c>
      <c r="JG39">
        <v>1</v>
      </c>
      <c r="JH39">
        <v>18</v>
      </c>
      <c r="JI39">
        <v>65.7</v>
      </c>
      <c r="JJ39">
        <v>65.8</v>
      </c>
      <c r="JK39">
        <v>0.283203</v>
      </c>
      <c r="JL39">
        <v>2.59521</v>
      </c>
      <c r="JM39">
        <v>1.54663</v>
      </c>
      <c r="JN39">
        <v>2.25098</v>
      </c>
      <c r="JO39">
        <v>1.49658</v>
      </c>
      <c r="JP39">
        <v>2.4292</v>
      </c>
      <c r="JQ39">
        <v>33.8509</v>
      </c>
      <c r="JR39">
        <v>24.2013</v>
      </c>
      <c r="JS39">
        <v>18</v>
      </c>
      <c r="JT39">
        <v>372.03</v>
      </c>
      <c r="JU39">
        <v>704.98</v>
      </c>
      <c r="JV39">
        <v>24.0373</v>
      </c>
      <c r="JW39">
        <v>24.9116</v>
      </c>
      <c r="JX39">
        <v>30</v>
      </c>
      <c r="JY39">
        <v>24.9028</v>
      </c>
      <c r="JZ39">
        <v>24.9043</v>
      </c>
      <c r="KA39">
        <v>5.68704</v>
      </c>
      <c r="KB39">
        <v>6.44695</v>
      </c>
      <c r="KC39">
        <v>100</v>
      </c>
      <c r="KD39">
        <v>24.036</v>
      </c>
      <c r="KE39">
        <v>50</v>
      </c>
      <c r="KF39">
        <v>22.1409</v>
      </c>
      <c r="KG39">
        <v>100.25</v>
      </c>
      <c r="KH39">
        <v>100.83</v>
      </c>
    </row>
    <row r="40" spans="1:294">
      <c r="A40">
        <v>24</v>
      </c>
      <c r="B40">
        <v>1747215799.1</v>
      </c>
      <c r="C40">
        <v>2772</v>
      </c>
      <c r="D40" t="s">
        <v>485</v>
      </c>
      <c r="E40" t="s">
        <v>486</v>
      </c>
      <c r="F40" t="s">
        <v>431</v>
      </c>
      <c r="G40" t="s">
        <v>432</v>
      </c>
      <c r="I40" t="s">
        <v>433</v>
      </c>
      <c r="J40">
        <v>1747215799.1</v>
      </c>
      <c r="K40">
        <f>(L40)/1000</f>
        <v>0</v>
      </c>
      <c r="L40">
        <f>IF(DQ40, AO40, AI40)</f>
        <v>0</v>
      </c>
      <c r="M40">
        <f>IF(DQ40, AJ40, AH40)</f>
        <v>0</v>
      </c>
      <c r="N40">
        <f>DS40 - IF(AV40&gt;1, M40*DM40*100.0/(AX40), 0)</f>
        <v>0</v>
      </c>
      <c r="O40">
        <f>((U40-K40/2)*N40-M40)/(U40+K40/2)</f>
        <v>0</v>
      </c>
      <c r="P40">
        <f>O40*(DZ40+EA40)/1000.0</f>
        <v>0</v>
      </c>
      <c r="Q40">
        <f>(DS40 - IF(AV40&gt;1, M40*DM40*100.0/(AX40), 0))*(DZ40+EA40)/1000.0</f>
        <v>0</v>
      </c>
      <c r="R40">
        <f>2.0/((1/T40-1/S40)+SIGN(T40)*SQRT((1/T40-1/S40)*(1/T40-1/S40) + 4*DN40/((DN40+1)*(DN40+1))*(2*1/T40*1/S40-1/S40*1/S40)))</f>
        <v>0</v>
      </c>
      <c r="S40">
        <f>IF(LEFT(DO40,1)&lt;&gt;"0",IF(LEFT(DO40,1)="1",3.0,DP40),$D$5+$E$5*(EG40*DZ40/($K$5*1000))+$F$5*(EG40*DZ40/($K$5*1000))*MAX(MIN(DM40,$J$5),$I$5)*MAX(MIN(DM40,$J$5),$I$5)+$G$5*MAX(MIN(DM40,$J$5),$I$5)*(EG40*DZ40/($K$5*1000))+$H$5*(EG40*DZ40/($K$5*1000))*(EG40*DZ40/($K$5*1000)))</f>
        <v>0</v>
      </c>
      <c r="T40">
        <f>K40*(1000-(1000*0.61365*exp(17.502*X40/(240.97+X40))/(DZ40+EA40)+DU40)/2)/(1000*0.61365*exp(17.502*X40/(240.97+X40))/(DZ40+EA40)-DU40)</f>
        <v>0</v>
      </c>
      <c r="U40">
        <f>1/((DN40+1)/(R40/1.6)+1/(S40/1.37)) + DN40/((DN40+1)/(R40/1.6) + DN40/(S40/1.37))</f>
        <v>0</v>
      </c>
      <c r="V40">
        <f>(DI40*DL40)</f>
        <v>0</v>
      </c>
      <c r="W40">
        <f>(EB40+(V40+2*0.95*5.67E-8*(((EB40+$B$7)+273)^4-(EB40+273)^4)-44100*K40)/(1.84*29.3*S40+8*0.95*5.67E-8*(EB40+273)^3))</f>
        <v>0</v>
      </c>
      <c r="X40">
        <f>($C$7*EC40+$D$7*ED40+$E$7*W40)</f>
        <v>0</v>
      </c>
      <c r="Y40">
        <f>0.61365*exp(17.502*X40/(240.97+X40))</f>
        <v>0</v>
      </c>
      <c r="Z40">
        <f>(AA40/AB40*100)</f>
        <v>0</v>
      </c>
      <c r="AA40">
        <f>DU40*(DZ40+EA40)/1000</f>
        <v>0</v>
      </c>
      <c r="AB40">
        <f>0.61365*exp(17.502*EB40/(240.97+EB40))</f>
        <v>0</v>
      </c>
      <c r="AC40">
        <f>(Y40-DU40*(DZ40+EA40)/1000)</f>
        <v>0</v>
      </c>
      <c r="AD40">
        <f>(-K40*44100)</f>
        <v>0</v>
      </c>
      <c r="AE40">
        <f>2*29.3*S40*0.92*(EB40-X40)</f>
        <v>0</v>
      </c>
      <c r="AF40">
        <f>2*0.95*5.67E-8*(((EB40+$B$7)+273)^4-(X40+273)^4)</f>
        <v>0</v>
      </c>
      <c r="AG40">
        <f>V40+AF40+AD40+AE40</f>
        <v>0</v>
      </c>
      <c r="AH40">
        <f>DY40*AV40*(DT40-DS40*(1000-AV40*DV40)/(1000-AV40*DU40))/(100*DM40)</f>
        <v>0</v>
      </c>
      <c r="AI40">
        <f>1000*DY40*AV40*(DU40-DV40)/(100*DM40*(1000-AV40*DU40))</f>
        <v>0</v>
      </c>
      <c r="AJ40">
        <f>(AK40 - AL40 - DZ40*1E3/(8.314*(EB40+273.15)) * AN40/DY40 * AM40) * DY40/(100*DM40) * (1000 - DV40)/1000</f>
        <v>0</v>
      </c>
      <c r="AK40">
        <v>102.4034897592216</v>
      </c>
      <c r="AL40">
        <v>102.6258484848485</v>
      </c>
      <c r="AM40">
        <v>8.448692403858734E-05</v>
      </c>
      <c r="AN40">
        <v>65.91700592732391</v>
      </c>
      <c r="AO40">
        <f>(AQ40 - AP40 + DZ40*1E3/(8.314*(EB40+273.15)) * AS40/DY40 * AR40) * DY40/(100*DM40) * 1000/(1000 - AQ40)</f>
        <v>0</v>
      </c>
      <c r="AP40">
        <v>22.08806679181016</v>
      </c>
      <c r="AQ40">
        <v>21.96920606060606</v>
      </c>
      <c r="AR40">
        <v>-8.154772853386234E-08</v>
      </c>
      <c r="AS40">
        <v>77.18636423135617</v>
      </c>
      <c r="AT40">
        <v>5</v>
      </c>
      <c r="AU40">
        <v>1</v>
      </c>
      <c r="AV40">
        <f>IF(AT40*$H$13&gt;=AX40,1.0,(AX40/(AX40-AT40*$H$13)))</f>
        <v>0</v>
      </c>
      <c r="AW40">
        <f>(AV40-1)*100</f>
        <v>0</v>
      </c>
      <c r="AX40">
        <f>MAX(0,($B$13+$C$13*EG40)/(1+$D$13*EG40)*DZ40/(EB40+273)*$E$13)</f>
        <v>0</v>
      </c>
      <c r="AY40" t="s">
        <v>434</v>
      </c>
      <c r="AZ40" t="s">
        <v>434</v>
      </c>
      <c r="BA40">
        <v>0</v>
      </c>
      <c r="BB40">
        <v>0</v>
      </c>
      <c r="BC40">
        <f>1-BA40/BB40</f>
        <v>0</v>
      </c>
      <c r="BD40">
        <v>0</v>
      </c>
      <c r="BE40" t="s">
        <v>434</v>
      </c>
      <c r="BF40" t="s">
        <v>434</v>
      </c>
      <c r="BG40">
        <v>0</v>
      </c>
      <c r="BH40">
        <v>0</v>
      </c>
      <c r="BI40">
        <f>1-BG40/BH40</f>
        <v>0</v>
      </c>
      <c r="BJ40">
        <v>0.5</v>
      </c>
      <c r="BK40">
        <f>DJ40</f>
        <v>0</v>
      </c>
      <c r="BL40">
        <f>M40</f>
        <v>0</v>
      </c>
      <c r="BM40">
        <f>BI40*BJ40*BK40</f>
        <v>0</v>
      </c>
      <c r="BN40">
        <f>(BL40-BD40)/BK40</f>
        <v>0</v>
      </c>
      <c r="BO40">
        <f>(BB40-BH40)/BH40</f>
        <v>0</v>
      </c>
      <c r="BP40">
        <f>BA40/(BC40+BA40/BH40)</f>
        <v>0</v>
      </c>
      <c r="BQ40" t="s">
        <v>434</v>
      </c>
      <c r="BR40">
        <v>0</v>
      </c>
      <c r="BS40">
        <f>IF(BR40&lt;&gt;0, BR40, BP40)</f>
        <v>0</v>
      </c>
      <c r="BT40">
        <f>1-BS40/BH40</f>
        <v>0</v>
      </c>
      <c r="BU40">
        <f>(BH40-BG40)/(BH40-BS40)</f>
        <v>0</v>
      </c>
      <c r="BV40">
        <f>(BB40-BH40)/(BB40-BS40)</f>
        <v>0</v>
      </c>
      <c r="BW40">
        <f>(BH40-BG40)/(BH40-BA40)</f>
        <v>0</v>
      </c>
      <c r="BX40">
        <f>(BB40-BH40)/(BB40-BA40)</f>
        <v>0</v>
      </c>
      <c r="BY40">
        <f>(BU40*BS40/BG40)</f>
        <v>0</v>
      </c>
      <c r="BZ40">
        <f>(1-BY40)</f>
        <v>0</v>
      </c>
      <c r="DI40">
        <f>$B$11*EH40+$C$11*EI40+$F$11*ET40*(1-EW40)</f>
        <v>0</v>
      </c>
      <c r="DJ40">
        <f>DI40*DK40</f>
        <v>0</v>
      </c>
      <c r="DK40">
        <f>($B$11*$D$9+$C$11*$D$9+$F$11*((FG40+EY40)/MAX(FG40+EY40+FH40, 0.1)*$I$9+FH40/MAX(FG40+EY40+FH40, 0.1)*$J$9))/($B$11+$C$11+$F$11)</f>
        <v>0</v>
      </c>
      <c r="DL40">
        <f>($B$11*$K$9+$C$11*$K$9+$F$11*((FG40+EY40)/MAX(FG40+EY40+FH40, 0.1)*$P$9+FH40/MAX(FG40+EY40+FH40, 0.1)*$Q$9))/($B$11+$C$11+$F$11)</f>
        <v>0</v>
      </c>
      <c r="DM40">
        <v>6</v>
      </c>
      <c r="DN40">
        <v>0.5</v>
      </c>
      <c r="DO40" t="s">
        <v>435</v>
      </c>
      <c r="DP40">
        <v>2</v>
      </c>
      <c r="DQ40" t="b">
        <v>1</v>
      </c>
      <c r="DR40">
        <v>1747215799.1</v>
      </c>
      <c r="DS40">
        <v>100.358</v>
      </c>
      <c r="DT40">
        <v>100.125</v>
      </c>
      <c r="DU40">
        <v>21.9699</v>
      </c>
      <c r="DV40">
        <v>22.0864</v>
      </c>
      <c r="DW40">
        <v>99.9789</v>
      </c>
      <c r="DX40">
        <v>21.7732</v>
      </c>
      <c r="DY40">
        <v>399.82</v>
      </c>
      <c r="DZ40">
        <v>101.176</v>
      </c>
      <c r="EA40">
        <v>0.100006</v>
      </c>
      <c r="EB40">
        <v>25.0009</v>
      </c>
      <c r="EC40">
        <v>24.8788</v>
      </c>
      <c r="ED40">
        <v>999.9</v>
      </c>
      <c r="EE40">
        <v>0</v>
      </c>
      <c r="EF40">
        <v>0</v>
      </c>
      <c r="EG40">
        <v>10033.1</v>
      </c>
      <c r="EH40">
        <v>0</v>
      </c>
      <c r="EI40">
        <v>0.221054</v>
      </c>
      <c r="EJ40">
        <v>0.232552</v>
      </c>
      <c r="EK40">
        <v>102.612</v>
      </c>
      <c r="EL40">
        <v>102.387</v>
      </c>
      <c r="EM40">
        <v>-0.116489</v>
      </c>
      <c r="EN40">
        <v>100.125</v>
      </c>
      <c r="EO40">
        <v>22.0864</v>
      </c>
      <c r="EP40">
        <v>2.22283</v>
      </c>
      <c r="EQ40">
        <v>2.23462</v>
      </c>
      <c r="ER40">
        <v>19.1278</v>
      </c>
      <c r="ES40">
        <v>19.2127</v>
      </c>
      <c r="ET40">
        <v>0.0500092</v>
      </c>
      <c r="EU40">
        <v>0</v>
      </c>
      <c r="EV40">
        <v>0</v>
      </c>
      <c r="EW40">
        <v>0</v>
      </c>
      <c r="EX40">
        <v>-15.57</v>
      </c>
      <c r="EY40">
        <v>0.0500092</v>
      </c>
      <c r="EZ40">
        <v>7.62</v>
      </c>
      <c r="FA40">
        <v>0.54</v>
      </c>
      <c r="FB40">
        <v>34.187</v>
      </c>
      <c r="FC40">
        <v>39.437</v>
      </c>
      <c r="FD40">
        <v>36.687</v>
      </c>
      <c r="FE40">
        <v>39.187</v>
      </c>
      <c r="FF40">
        <v>36.812</v>
      </c>
      <c r="FG40">
        <v>0</v>
      </c>
      <c r="FH40">
        <v>0</v>
      </c>
      <c r="FI40">
        <v>0</v>
      </c>
      <c r="FJ40">
        <v>1747215879</v>
      </c>
      <c r="FK40">
        <v>0</v>
      </c>
      <c r="FL40">
        <v>2.1628</v>
      </c>
      <c r="FM40">
        <v>-27.51846146070513</v>
      </c>
      <c r="FN40">
        <v>11.29461542754722</v>
      </c>
      <c r="FO40">
        <v>-4.0972</v>
      </c>
      <c r="FP40">
        <v>15</v>
      </c>
      <c r="FQ40">
        <v>1747211737.5</v>
      </c>
      <c r="FR40" t="s">
        <v>436</v>
      </c>
      <c r="FS40">
        <v>1747211737.5</v>
      </c>
      <c r="FT40">
        <v>1747211733.5</v>
      </c>
      <c r="FU40">
        <v>1</v>
      </c>
      <c r="FV40">
        <v>-0.191</v>
      </c>
      <c r="FW40">
        <v>-0.016</v>
      </c>
      <c r="FX40">
        <v>0.506</v>
      </c>
      <c r="FY40">
        <v>-0.041</v>
      </c>
      <c r="FZ40">
        <v>397</v>
      </c>
      <c r="GA40">
        <v>9</v>
      </c>
      <c r="GB40">
        <v>0.29</v>
      </c>
      <c r="GC40">
        <v>0.35</v>
      </c>
      <c r="GD40">
        <v>-0.1380832291282056</v>
      </c>
      <c r="GE40">
        <v>0.0008324706559094522</v>
      </c>
      <c r="GF40">
        <v>0.01527219816714264</v>
      </c>
      <c r="GG40">
        <v>1</v>
      </c>
      <c r="GH40">
        <v>-0.008522255539558678</v>
      </c>
      <c r="GI40">
        <v>0.0007847178362635354</v>
      </c>
      <c r="GJ40">
        <v>0.0001324231118994417</v>
      </c>
      <c r="GK40">
        <v>1</v>
      </c>
      <c r="GL40">
        <v>2</v>
      </c>
      <c r="GM40">
        <v>2</v>
      </c>
      <c r="GN40" t="s">
        <v>437</v>
      </c>
      <c r="GO40">
        <v>3.01837</v>
      </c>
      <c r="GP40">
        <v>2.77496</v>
      </c>
      <c r="GQ40">
        <v>0.0288433</v>
      </c>
      <c r="GR40">
        <v>0.0286616</v>
      </c>
      <c r="GS40">
        <v>0.114402</v>
      </c>
      <c r="GT40">
        <v>0.114155</v>
      </c>
      <c r="GU40">
        <v>25119.8</v>
      </c>
      <c r="GV40">
        <v>29345.6</v>
      </c>
      <c r="GW40">
        <v>22665.2</v>
      </c>
      <c r="GX40">
        <v>27757.9</v>
      </c>
      <c r="GY40">
        <v>29075</v>
      </c>
      <c r="GZ40">
        <v>35082.9</v>
      </c>
      <c r="HA40">
        <v>36318.3</v>
      </c>
      <c r="HB40">
        <v>44039.3</v>
      </c>
      <c r="HC40">
        <v>1.79875</v>
      </c>
      <c r="HD40">
        <v>2.24983</v>
      </c>
      <c r="HE40">
        <v>0.0713095</v>
      </c>
      <c r="HF40">
        <v>0</v>
      </c>
      <c r="HG40">
        <v>23.7074</v>
      </c>
      <c r="HH40">
        <v>999.9</v>
      </c>
      <c r="HI40">
        <v>60.8</v>
      </c>
      <c r="HJ40">
        <v>27.5</v>
      </c>
      <c r="HK40">
        <v>22.1476</v>
      </c>
      <c r="HL40">
        <v>61.9288</v>
      </c>
      <c r="HM40">
        <v>11.0857</v>
      </c>
      <c r="HN40">
        <v>1</v>
      </c>
      <c r="HO40">
        <v>-0.199464</v>
      </c>
      <c r="HP40">
        <v>-0.244897</v>
      </c>
      <c r="HQ40">
        <v>20.2981</v>
      </c>
      <c r="HR40">
        <v>5.19722</v>
      </c>
      <c r="HS40">
        <v>11.9536</v>
      </c>
      <c r="HT40">
        <v>4.94765</v>
      </c>
      <c r="HU40">
        <v>3.3</v>
      </c>
      <c r="HV40">
        <v>9999</v>
      </c>
      <c r="HW40">
        <v>9999</v>
      </c>
      <c r="HX40">
        <v>9999</v>
      </c>
      <c r="HY40">
        <v>380.9</v>
      </c>
      <c r="HZ40">
        <v>1.86019</v>
      </c>
      <c r="IA40">
        <v>1.8608</v>
      </c>
      <c r="IB40">
        <v>1.86157</v>
      </c>
      <c r="IC40">
        <v>1.85715</v>
      </c>
      <c r="ID40">
        <v>1.85684</v>
      </c>
      <c r="IE40">
        <v>1.85791</v>
      </c>
      <c r="IF40">
        <v>1.85867</v>
      </c>
      <c r="IG40">
        <v>1.85822</v>
      </c>
      <c r="IH40">
        <v>0</v>
      </c>
      <c r="II40">
        <v>0</v>
      </c>
      <c r="IJ40">
        <v>0</v>
      </c>
      <c r="IK40">
        <v>0</v>
      </c>
      <c r="IL40" t="s">
        <v>438</v>
      </c>
      <c r="IM40" t="s">
        <v>439</v>
      </c>
      <c r="IN40" t="s">
        <v>440</v>
      </c>
      <c r="IO40" t="s">
        <v>440</v>
      </c>
      <c r="IP40" t="s">
        <v>440</v>
      </c>
      <c r="IQ40" t="s">
        <v>440</v>
      </c>
      <c r="IR40">
        <v>0</v>
      </c>
      <c r="IS40">
        <v>100</v>
      </c>
      <c r="IT40">
        <v>100</v>
      </c>
      <c r="IU40">
        <v>0.379</v>
      </c>
      <c r="IV40">
        <v>0.1967</v>
      </c>
      <c r="IW40">
        <v>0.2912723242626548</v>
      </c>
      <c r="IX40">
        <v>0.001016113312649949</v>
      </c>
      <c r="IY40">
        <v>-1.458346242818731E-06</v>
      </c>
      <c r="IZ40">
        <v>6.575581110680532E-10</v>
      </c>
      <c r="JA40">
        <v>0.1967140891477921</v>
      </c>
      <c r="JB40">
        <v>0</v>
      </c>
      <c r="JC40">
        <v>0</v>
      </c>
      <c r="JD40">
        <v>0</v>
      </c>
      <c r="JE40">
        <v>2</v>
      </c>
      <c r="JF40">
        <v>1799</v>
      </c>
      <c r="JG40">
        <v>1</v>
      </c>
      <c r="JH40">
        <v>18</v>
      </c>
      <c r="JI40">
        <v>67.7</v>
      </c>
      <c r="JJ40">
        <v>67.8</v>
      </c>
      <c r="JK40">
        <v>0.386963</v>
      </c>
      <c r="JL40">
        <v>2.59033</v>
      </c>
      <c r="JM40">
        <v>1.54663</v>
      </c>
      <c r="JN40">
        <v>2.25098</v>
      </c>
      <c r="JO40">
        <v>1.49658</v>
      </c>
      <c r="JP40">
        <v>2.40234</v>
      </c>
      <c r="JQ40">
        <v>33.8961</v>
      </c>
      <c r="JR40">
        <v>24.2013</v>
      </c>
      <c r="JS40">
        <v>18</v>
      </c>
      <c r="JT40">
        <v>371.776</v>
      </c>
      <c r="JU40">
        <v>705.0170000000001</v>
      </c>
      <c r="JV40">
        <v>24.2818</v>
      </c>
      <c r="JW40">
        <v>24.9095</v>
      </c>
      <c r="JX40">
        <v>30.0002</v>
      </c>
      <c r="JY40">
        <v>24.9007</v>
      </c>
      <c r="JZ40">
        <v>24.9023</v>
      </c>
      <c r="KA40">
        <v>7.78611</v>
      </c>
      <c r="KB40">
        <v>6.44695</v>
      </c>
      <c r="KC40">
        <v>100</v>
      </c>
      <c r="KD40">
        <v>24.2806</v>
      </c>
      <c r="KE40">
        <v>100</v>
      </c>
      <c r="KF40">
        <v>22.1409</v>
      </c>
      <c r="KG40">
        <v>100.247</v>
      </c>
      <c r="KH40">
        <v>100.833</v>
      </c>
    </row>
    <row r="41" spans="1:294">
      <c r="A41">
        <v>25</v>
      </c>
      <c r="B41">
        <v>1747215919.6</v>
      </c>
      <c r="C41">
        <v>2892.5</v>
      </c>
      <c r="D41" t="s">
        <v>487</v>
      </c>
      <c r="E41" t="s">
        <v>488</v>
      </c>
      <c r="F41" t="s">
        <v>431</v>
      </c>
      <c r="G41" t="s">
        <v>432</v>
      </c>
      <c r="I41" t="s">
        <v>433</v>
      </c>
      <c r="J41">
        <v>1747215919.6</v>
      </c>
      <c r="K41">
        <f>(L41)/1000</f>
        <v>0</v>
      </c>
      <c r="L41">
        <f>IF(DQ41, AO41, AI41)</f>
        <v>0</v>
      </c>
      <c r="M41">
        <f>IF(DQ41, AJ41, AH41)</f>
        <v>0</v>
      </c>
      <c r="N41">
        <f>DS41 - IF(AV41&gt;1, M41*DM41*100.0/(AX41), 0)</f>
        <v>0</v>
      </c>
      <c r="O41">
        <f>((U41-K41/2)*N41-M41)/(U41+K41/2)</f>
        <v>0</v>
      </c>
      <c r="P41">
        <f>O41*(DZ41+EA41)/1000.0</f>
        <v>0</v>
      </c>
      <c r="Q41">
        <f>(DS41 - IF(AV41&gt;1, M41*DM41*100.0/(AX41), 0))*(DZ41+EA41)/1000.0</f>
        <v>0</v>
      </c>
      <c r="R41">
        <f>2.0/((1/T41-1/S41)+SIGN(T41)*SQRT((1/T41-1/S41)*(1/T41-1/S41) + 4*DN41/((DN41+1)*(DN41+1))*(2*1/T41*1/S41-1/S41*1/S41)))</f>
        <v>0</v>
      </c>
      <c r="S41">
        <f>IF(LEFT(DO41,1)&lt;&gt;"0",IF(LEFT(DO41,1)="1",3.0,DP41),$D$5+$E$5*(EG41*DZ41/($K$5*1000))+$F$5*(EG41*DZ41/($K$5*1000))*MAX(MIN(DM41,$J$5),$I$5)*MAX(MIN(DM41,$J$5),$I$5)+$G$5*MAX(MIN(DM41,$J$5),$I$5)*(EG41*DZ41/($K$5*1000))+$H$5*(EG41*DZ41/($K$5*1000))*(EG41*DZ41/($K$5*1000)))</f>
        <v>0</v>
      </c>
      <c r="T41">
        <f>K41*(1000-(1000*0.61365*exp(17.502*X41/(240.97+X41))/(DZ41+EA41)+DU41)/2)/(1000*0.61365*exp(17.502*X41/(240.97+X41))/(DZ41+EA41)-DU41)</f>
        <v>0</v>
      </c>
      <c r="U41">
        <f>1/((DN41+1)/(R41/1.6)+1/(S41/1.37)) + DN41/((DN41+1)/(R41/1.6) + DN41/(S41/1.37))</f>
        <v>0</v>
      </c>
      <c r="V41">
        <f>(DI41*DL41)</f>
        <v>0</v>
      </c>
      <c r="W41">
        <f>(EB41+(V41+2*0.95*5.67E-8*(((EB41+$B$7)+273)^4-(EB41+273)^4)-44100*K41)/(1.84*29.3*S41+8*0.95*5.67E-8*(EB41+273)^3))</f>
        <v>0</v>
      </c>
      <c r="X41">
        <f>($C$7*EC41+$D$7*ED41+$E$7*W41)</f>
        <v>0</v>
      </c>
      <c r="Y41">
        <f>0.61365*exp(17.502*X41/(240.97+X41))</f>
        <v>0</v>
      </c>
      <c r="Z41">
        <f>(AA41/AB41*100)</f>
        <v>0</v>
      </c>
      <c r="AA41">
        <f>DU41*(DZ41+EA41)/1000</f>
        <v>0</v>
      </c>
      <c r="AB41">
        <f>0.61365*exp(17.502*EB41/(240.97+EB41))</f>
        <v>0</v>
      </c>
      <c r="AC41">
        <f>(Y41-DU41*(DZ41+EA41)/1000)</f>
        <v>0</v>
      </c>
      <c r="AD41">
        <f>(-K41*44100)</f>
        <v>0</v>
      </c>
      <c r="AE41">
        <f>2*29.3*S41*0.92*(EB41-X41)</f>
        <v>0</v>
      </c>
      <c r="AF41">
        <f>2*0.95*5.67E-8*(((EB41+$B$7)+273)^4-(X41+273)^4)</f>
        <v>0</v>
      </c>
      <c r="AG41">
        <f>V41+AF41+AD41+AE41</f>
        <v>0</v>
      </c>
      <c r="AH41">
        <f>DY41*AV41*(DT41-DS41*(1000-AV41*DV41)/(1000-AV41*DU41))/(100*DM41)</f>
        <v>0</v>
      </c>
      <c r="AI41">
        <f>1000*DY41*AV41*(DU41-DV41)/(100*DM41*(1000-AV41*DU41))</f>
        <v>0</v>
      </c>
      <c r="AJ41">
        <f>(AK41 - AL41 - DZ41*1E3/(8.314*(EB41+273.15)) * AN41/DY41 * AM41) * DY41/(100*DM41) * (1000 - DV41)/1000</f>
        <v>0</v>
      </c>
      <c r="AK41">
        <v>204.5319874033036</v>
      </c>
      <c r="AL41">
        <v>204.8189333333332</v>
      </c>
      <c r="AM41">
        <v>8.736885350941426E-05</v>
      </c>
      <c r="AN41">
        <v>65.91700592732391</v>
      </c>
      <c r="AO41">
        <f>(AQ41 - AP41 + DZ41*1E3/(8.314*(EB41+273.15)) * AS41/DY41 * AR41) * DY41/(100*DM41) * 1000/(1000 - AQ41)</f>
        <v>0</v>
      </c>
      <c r="AP41">
        <v>22.11563944100691</v>
      </c>
      <c r="AQ41">
        <v>21.98852181818181</v>
      </c>
      <c r="AR41">
        <v>-5.366612715605852E-07</v>
      </c>
      <c r="AS41">
        <v>77.18636423135617</v>
      </c>
      <c r="AT41">
        <v>5</v>
      </c>
      <c r="AU41">
        <v>1</v>
      </c>
      <c r="AV41">
        <f>IF(AT41*$H$13&gt;=AX41,1.0,(AX41/(AX41-AT41*$H$13)))</f>
        <v>0</v>
      </c>
      <c r="AW41">
        <f>(AV41-1)*100</f>
        <v>0</v>
      </c>
      <c r="AX41">
        <f>MAX(0,($B$13+$C$13*EG41)/(1+$D$13*EG41)*DZ41/(EB41+273)*$E$13)</f>
        <v>0</v>
      </c>
      <c r="AY41" t="s">
        <v>434</v>
      </c>
      <c r="AZ41" t="s">
        <v>434</v>
      </c>
      <c r="BA41">
        <v>0</v>
      </c>
      <c r="BB41">
        <v>0</v>
      </c>
      <c r="BC41">
        <f>1-BA41/BB41</f>
        <v>0</v>
      </c>
      <c r="BD41">
        <v>0</v>
      </c>
      <c r="BE41" t="s">
        <v>434</v>
      </c>
      <c r="BF41" t="s">
        <v>434</v>
      </c>
      <c r="BG41">
        <v>0</v>
      </c>
      <c r="BH41">
        <v>0</v>
      </c>
      <c r="BI41">
        <f>1-BG41/BH41</f>
        <v>0</v>
      </c>
      <c r="BJ41">
        <v>0.5</v>
      </c>
      <c r="BK41">
        <f>DJ41</f>
        <v>0</v>
      </c>
      <c r="BL41">
        <f>M41</f>
        <v>0</v>
      </c>
      <c r="BM41">
        <f>BI41*BJ41*BK41</f>
        <v>0</v>
      </c>
      <c r="BN41">
        <f>(BL41-BD41)/BK41</f>
        <v>0</v>
      </c>
      <c r="BO41">
        <f>(BB41-BH41)/BH41</f>
        <v>0</v>
      </c>
      <c r="BP41">
        <f>BA41/(BC41+BA41/BH41)</f>
        <v>0</v>
      </c>
      <c r="BQ41" t="s">
        <v>434</v>
      </c>
      <c r="BR41">
        <v>0</v>
      </c>
      <c r="BS41">
        <f>IF(BR41&lt;&gt;0, BR41, BP41)</f>
        <v>0</v>
      </c>
      <c r="BT41">
        <f>1-BS41/BH41</f>
        <v>0</v>
      </c>
      <c r="BU41">
        <f>(BH41-BG41)/(BH41-BS41)</f>
        <v>0</v>
      </c>
      <c r="BV41">
        <f>(BB41-BH41)/(BB41-BS41)</f>
        <v>0</v>
      </c>
      <c r="BW41">
        <f>(BH41-BG41)/(BH41-BA41)</f>
        <v>0</v>
      </c>
      <c r="BX41">
        <f>(BB41-BH41)/(BB41-BA41)</f>
        <v>0</v>
      </c>
      <c r="BY41">
        <f>(BU41*BS41/BG41)</f>
        <v>0</v>
      </c>
      <c r="BZ41">
        <f>(1-BY41)</f>
        <v>0</v>
      </c>
      <c r="DI41">
        <f>$B$11*EH41+$C$11*EI41+$F$11*ET41*(1-EW41)</f>
        <v>0</v>
      </c>
      <c r="DJ41">
        <f>DI41*DK41</f>
        <v>0</v>
      </c>
      <c r="DK41">
        <f>($B$11*$D$9+$C$11*$D$9+$F$11*((FG41+EY41)/MAX(FG41+EY41+FH41, 0.1)*$I$9+FH41/MAX(FG41+EY41+FH41, 0.1)*$J$9))/($B$11+$C$11+$F$11)</f>
        <v>0</v>
      </c>
      <c r="DL41">
        <f>($B$11*$K$9+$C$11*$K$9+$F$11*((FG41+EY41)/MAX(FG41+EY41+FH41, 0.1)*$P$9+FH41/MAX(FG41+EY41+FH41, 0.1)*$Q$9))/($B$11+$C$11+$F$11)</f>
        <v>0</v>
      </c>
      <c r="DM41">
        <v>6</v>
      </c>
      <c r="DN41">
        <v>0.5</v>
      </c>
      <c r="DO41" t="s">
        <v>435</v>
      </c>
      <c r="DP41">
        <v>2</v>
      </c>
      <c r="DQ41" t="b">
        <v>1</v>
      </c>
      <c r="DR41">
        <v>1747215919.6</v>
      </c>
      <c r="DS41">
        <v>200.301</v>
      </c>
      <c r="DT41">
        <v>200.057</v>
      </c>
      <c r="DU41">
        <v>21.9888</v>
      </c>
      <c r="DV41">
        <v>22.1144</v>
      </c>
      <c r="DW41">
        <v>199.86</v>
      </c>
      <c r="DX41">
        <v>21.7921</v>
      </c>
      <c r="DY41">
        <v>400.067</v>
      </c>
      <c r="DZ41">
        <v>101.183</v>
      </c>
      <c r="EA41">
        <v>0.0999521</v>
      </c>
      <c r="EB41">
        <v>25.0071</v>
      </c>
      <c r="EC41">
        <v>24.8803</v>
      </c>
      <c r="ED41">
        <v>999.9</v>
      </c>
      <c r="EE41">
        <v>0</v>
      </c>
      <c r="EF41">
        <v>0</v>
      </c>
      <c r="EG41">
        <v>10050.6</v>
      </c>
      <c r="EH41">
        <v>0</v>
      </c>
      <c r="EI41">
        <v>0.221054</v>
      </c>
      <c r="EJ41">
        <v>0.244202</v>
      </c>
      <c r="EK41">
        <v>204.804</v>
      </c>
      <c r="EL41">
        <v>204.581</v>
      </c>
      <c r="EM41">
        <v>-0.125612</v>
      </c>
      <c r="EN41">
        <v>200.057</v>
      </c>
      <c r="EO41">
        <v>22.1144</v>
      </c>
      <c r="EP41">
        <v>2.22489</v>
      </c>
      <c r="EQ41">
        <v>2.2376</v>
      </c>
      <c r="ER41">
        <v>19.1426</v>
      </c>
      <c r="ES41">
        <v>19.2341</v>
      </c>
      <c r="ET41">
        <v>0.0500092</v>
      </c>
      <c r="EU41">
        <v>0</v>
      </c>
      <c r="EV41">
        <v>0</v>
      </c>
      <c r="EW41">
        <v>0</v>
      </c>
      <c r="EX41">
        <v>-12.78</v>
      </c>
      <c r="EY41">
        <v>0.0500092</v>
      </c>
      <c r="EZ41">
        <v>3.34</v>
      </c>
      <c r="FA41">
        <v>0.35</v>
      </c>
      <c r="FB41">
        <v>34.75</v>
      </c>
      <c r="FC41">
        <v>40.687</v>
      </c>
      <c r="FD41">
        <v>37.5</v>
      </c>
      <c r="FE41">
        <v>41.187</v>
      </c>
      <c r="FF41">
        <v>37.625</v>
      </c>
      <c r="FG41">
        <v>0</v>
      </c>
      <c r="FH41">
        <v>0</v>
      </c>
      <c r="FI41">
        <v>0</v>
      </c>
      <c r="FJ41">
        <v>1747215999.6</v>
      </c>
      <c r="FK41">
        <v>0</v>
      </c>
      <c r="FL41">
        <v>4.327692307692308</v>
      </c>
      <c r="FM41">
        <v>-19.31008511178981</v>
      </c>
      <c r="FN41">
        <v>1.85914521057458</v>
      </c>
      <c r="FO41">
        <v>-4.574615384615385</v>
      </c>
      <c r="FP41">
        <v>15</v>
      </c>
      <c r="FQ41">
        <v>1747211737.5</v>
      </c>
      <c r="FR41" t="s">
        <v>436</v>
      </c>
      <c r="FS41">
        <v>1747211737.5</v>
      </c>
      <c r="FT41">
        <v>1747211733.5</v>
      </c>
      <c r="FU41">
        <v>1</v>
      </c>
      <c r="FV41">
        <v>-0.191</v>
      </c>
      <c r="FW41">
        <v>-0.016</v>
      </c>
      <c r="FX41">
        <v>0.506</v>
      </c>
      <c r="FY41">
        <v>-0.041</v>
      </c>
      <c r="FZ41">
        <v>397</v>
      </c>
      <c r="GA41">
        <v>9</v>
      </c>
      <c r="GB41">
        <v>0.29</v>
      </c>
      <c r="GC41">
        <v>0.35</v>
      </c>
      <c r="GD41">
        <v>-0.1426309256204563</v>
      </c>
      <c r="GE41">
        <v>-0.05173089463339719</v>
      </c>
      <c r="GF41">
        <v>0.01553534226050592</v>
      </c>
      <c r="GG41">
        <v>1</v>
      </c>
      <c r="GH41">
        <v>-0.008974530612703259</v>
      </c>
      <c r="GI41">
        <v>0.0002923750402791746</v>
      </c>
      <c r="GJ41">
        <v>9.61101057005069E-05</v>
      </c>
      <c r="GK41">
        <v>1</v>
      </c>
      <c r="GL41">
        <v>2</v>
      </c>
      <c r="GM41">
        <v>2</v>
      </c>
      <c r="GN41" t="s">
        <v>437</v>
      </c>
      <c r="GO41">
        <v>3.01865</v>
      </c>
      <c r="GP41">
        <v>2.77506</v>
      </c>
      <c r="GQ41">
        <v>0.0547552</v>
      </c>
      <c r="GR41">
        <v>0.0543887</v>
      </c>
      <c r="GS41">
        <v>0.114479</v>
      </c>
      <c r="GT41">
        <v>0.114262</v>
      </c>
      <c r="GU41">
        <v>24450.4</v>
      </c>
      <c r="GV41">
        <v>28567.9</v>
      </c>
      <c r="GW41">
        <v>22666.2</v>
      </c>
      <c r="GX41">
        <v>27757.6</v>
      </c>
      <c r="GY41">
        <v>29074.5</v>
      </c>
      <c r="GZ41">
        <v>35079.8</v>
      </c>
      <c r="HA41">
        <v>36320.1</v>
      </c>
      <c r="HB41">
        <v>44039.9</v>
      </c>
      <c r="HC41">
        <v>1.79932</v>
      </c>
      <c r="HD41">
        <v>2.2498</v>
      </c>
      <c r="HE41">
        <v>0.0727363</v>
      </c>
      <c r="HF41">
        <v>0</v>
      </c>
      <c r="HG41">
        <v>23.6855</v>
      </c>
      <c r="HH41">
        <v>999.9</v>
      </c>
      <c r="HI41">
        <v>60.6</v>
      </c>
      <c r="HJ41">
        <v>27.5</v>
      </c>
      <c r="HK41">
        <v>22.0745</v>
      </c>
      <c r="HL41">
        <v>62.1389</v>
      </c>
      <c r="HM41">
        <v>10.9615</v>
      </c>
      <c r="HN41">
        <v>1</v>
      </c>
      <c r="HO41">
        <v>-0.19939</v>
      </c>
      <c r="HP41">
        <v>-0.0618845</v>
      </c>
      <c r="HQ41">
        <v>20.2983</v>
      </c>
      <c r="HR41">
        <v>5.19842</v>
      </c>
      <c r="HS41">
        <v>11.9526</v>
      </c>
      <c r="HT41">
        <v>4.94755</v>
      </c>
      <c r="HU41">
        <v>3.3</v>
      </c>
      <c r="HV41">
        <v>9999</v>
      </c>
      <c r="HW41">
        <v>9999</v>
      </c>
      <c r="HX41">
        <v>9999</v>
      </c>
      <c r="HY41">
        <v>381</v>
      </c>
      <c r="HZ41">
        <v>1.86017</v>
      </c>
      <c r="IA41">
        <v>1.86081</v>
      </c>
      <c r="IB41">
        <v>1.86157</v>
      </c>
      <c r="IC41">
        <v>1.85715</v>
      </c>
      <c r="ID41">
        <v>1.85684</v>
      </c>
      <c r="IE41">
        <v>1.85791</v>
      </c>
      <c r="IF41">
        <v>1.8587</v>
      </c>
      <c r="IG41">
        <v>1.85822</v>
      </c>
      <c r="IH41">
        <v>0</v>
      </c>
      <c r="II41">
        <v>0</v>
      </c>
      <c r="IJ41">
        <v>0</v>
      </c>
      <c r="IK41">
        <v>0</v>
      </c>
      <c r="IL41" t="s">
        <v>438</v>
      </c>
      <c r="IM41" t="s">
        <v>439</v>
      </c>
      <c r="IN41" t="s">
        <v>440</v>
      </c>
      <c r="IO41" t="s">
        <v>440</v>
      </c>
      <c r="IP41" t="s">
        <v>440</v>
      </c>
      <c r="IQ41" t="s">
        <v>440</v>
      </c>
      <c r="IR41">
        <v>0</v>
      </c>
      <c r="IS41">
        <v>100</v>
      </c>
      <c r="IT41">
        <v>100</v>
      </c>
      <c r="IU41">
        <v>0.441</v>
      </c>
      <c r="IV41">
        <v>0.1967</v>
      </c>
      <c r="IW41">
        <v>0.2912723242626548</v>
      </c>
      <c r="IX41">
        <v>0.001016113312649949</v>
      </c>
      <c r="IY41">
        <v>-1.458346242818731E-06</v>
      </c>
      <c r="IZ41">
        <v>6.575581110680532E-10</v>
      </c>
      <c r="JA41">
        <v>0.1967140891477921</v>
      </c>
      <c r="JB41">
        <v>0</v>
      </c>
      <c r="JC41">
        <v>0</v>
      </c>
      <c r="JD41">
        <v>0</v>
      </c>
      <c r="JE41">
        <v>2</v>
      </c>
      <c r="JF41">
        <v>1799</v>
      </c>
      <c r="JG41">
        <v>1</v>
      </c>
      <c r="JH41">
        <v>18</v>
      </c>
      <c r="JI41">
        <v>69.7</v>
      </c>
      <c r="JJ41">
        <v>69.8</v>
      </c>
      <c r="JK41">
        <v>0.618896</v>
      </c>
      <c r="JL41">
        <v>2.57446</v>
      </c>
      <c r="JM41">
        <v>1.54663</v>
      </c>
      <c r="JN41">
        <v>2.25098</v>
      </c>
      <c r="JO41">
        <v>1.49658</v>
      </c>
      <c r="JP41">
        <v>2.43164</v>
      </c>
      <c r="JQ41">
        <v>33.9187</v>
      </c>
      <c r="JR41">
        <v>24.2101</v>
      </c>
      <c r="JS41">
        <v>18</v>
      </c>
      <c r="JT41">
        <v>372.053</v>
      </c>
      <c r="JU41">
        <v>704.996</v>
      </c>
      <c r="JV41">
        <v>24.0737</v>
      </c>
      <c r="JW41">
        <v>24.9111</v>
      </c>
      <c r="JX41">
        <v>30.0002</v>
      </c>
      <c r="JY41">
        <v>24.9007</v>
      </c>
      <c r="JZ41">
        <v>24.9023</v>
      </c>
      <c r="KA41">
        <v>12.4092</v>
      </c>
      <c r="KB41">
        <v>6.17599</v>
      </c>
      <c r="KC41">
        <v>100</v>
      </c>
      <c r="KD41">
        <v>24.0705</v>
      </c>
      <c r="KE41">
        <v>200</v>
      </c>
      <c r="KF41">
        <v>22.1409</v>
      </c>
      <c r="KG41">
        <v>100.251</v>
      </c>
      <c r="KH41">
        <v>100.833</v>
      </c>
    </row>
    <row r="42" spans="1:294">
      <c r="A42">
        <v>26</v>
      </c>
      <c r="B42">
        <v>1747216040.1</v>
      </c>
      <c r="C42">
        <v>3013</v>
      </c>
      <c r="D42" t="s">
        <v>489</v>
      </c>
      <c r="E42" t="s">
        <v>490</v>
      </c>
      <c r="F42" t="s">
        <v>431</v>
      </c>
      <c r="G42" t="s">
        <v>432</v>
      </c>
      <c r="I42" t="s">
        <v>433</v>
      </c>
      <c r="J42">
        <v>1747216040.1</v>
      </c>
      <c r="K42">
        <f>(L42)/1000</f>
        <v>0</v>
      </c>
      <c r="L42">
        <f>IF(DQ42, AO42, AI42)</f>
        <v>0</v>
      </c>
      <c r="M42">
        <f>IF(DQ42, AJ42, AH42)</f>
        <v>0</v>
      </c>
      <c r="N42">
        <f>DS42 - IF(AV42&gt;1, M42*DM42*100.0/(AX42), 0)</f>
        <v>0</v>
      </c>
      <c r="O42">
        <f>((U42-K42/2)*N42-M42)/(U42+K42/2)</f>
        <v>0</v>
      </c>
      <c r="P42">
        <f>O42*(DZ42+EA42)/1000.0</f>
        <v>0</v>
      </c>
      <c r="Q42">
        <f>(DS42 - IF(AV42&gt;1, M42*DM42*100.0/(AX42), 0))*(DZ42+EA42)/1000.0</f>
        <v>0</v>
      </c>
      <c r="R42">
        <f>2.0/((1/T42-1/S42)+SIGN(T42)*SQRT((1/T42-1/S42)*(1/T42-1/S42) + 4*DN42/((DN42+1)*(DN42+1))*(2*1/T42*1/S42-1/S42*1/S42)))</f>
        <v>0</v>
      </c>
      <c r="S42">
        <f>IF(LEFT(DO42,1)&lt;&gt;"0",IF(LEFT(DO42,1)="1",3.0,DP42),$D$5+$E$5*(EG42*DZ42/($K$5*1000))+$F$5*(EG42*DZ42/($K$5*1000))*MAX(MIN(DM42,$J$5),$I$5)*MAX(MIN(DM42,$J$5),$I$5)+$G$5*MAX(MIN(DM42,$J$5),$I$5)*(EG42*DZ42/($K$5*1000))+$H$5*(EG42*DZ42/($K$5*1000))*(EG42*DZ42/($K$5*1000)))</f>
        <v>0</v>
      </c>
      <c r="T42">
        <f>K42*(1000-(1000*0.61365*exp(17.502*X42/(240.97+X42))/(DZ42+EA42)+DU42)/2)/(1000*0.61365*exp(17.502*X42/(240.97+X42))/(DZ42+EA42)-DU42)</f>
        <v>0</v>
      </c>
      <c r="U42">
        <f>1/((DN42+1)/(R42/1.6)+1/(S42/1.37)) + DN42/((DN42+1)/(R42/1.6) + DN42/(S42/1.37))</f>
        <v>0</v>
      </c>
      <c r="V42">
        <f>(DI42*DL42)</f>
        <v>0</v>
      </c>
      <c r="W42">
        <f>(EB42+(V42+2*0.95*5.67E-8*(((EB42+$B$7)+273)^4-(EB42+273)^4)-44100*K42)/(1.84*29.3*S42+8*0.95*5.67E-8*(EB42+273)^3))</f>
        <v>0</v>
      </c>
      <c r="X42">
        <f>($C$7*EC42+$D$7*ED42+$E$7*W42)</f>
        <v>0</v>
      </c>
      <c r="Y42">
        <f>0.61365*exp(17.502*X42/(240.97+X42))</f>
        <v>0</v>
      </c>
      <c r="Z42">
        <f>(AA42/AB42*100)</f>
        <v>0</v>
      </c>
      <c r="AA42">
        <f>DU42*(DZ42+EA42)/1000</f>
        <v>0</v>
      </c>
      <c r="AB42">
        <f>0.61365*exp(17.502*EB42/(240.97+EB42))</f>
        <v>0</v>
      </c>
      <c r="AC42">
        <f>(Y42-DU42*(DZ42+EA42)/1000)</f>
        <v>0</v>
      </c>
      <c r="AD42">
        <f>(-K42*44100)</f>
        <v>0</v>
      </c>
      <c r="AE42">
        <f>2*29.3*S42*0.92*(EB42-X42)</f>
        <v>0</v>
      </c>
      <c r="AF42">
        <f>2*0.95*5.67E-8*(((EB42+$B$7)+273)^4-(X42+273)^4)</f>
        <v>0</v>
      </c>
      <c r="AG42">
        <f>V42+AF42+AD42+AE42</f>
        <v>0</v>
      </c>
      <c r="AH42">
        <f>DY42*AV42*(DT42-DS42*(1000-AV42*DV42)/(1000-AV42*DU42))/(100*DM42)</f>
        <v>0</v>
      </c>
      <c r="AI42">
        <f>1000*DY42*AV42*(DU42-DV42)/(100*DM42*(1000-AV42*DU42))</f>
        <v>0</v>
      </c>
      <c r="AJ42">
        <f>(AK42 - AL42 - DZ42*1E3/(8.314*(EB42+273.15)) * AN42/DY42 * AM42) * DY42/(100*DM42) * (1000 - DV42)/1000</f>
        <v>0</v>
      </c>
      <c r="AK42">
        <v>306.7858641043529</v>
      </c>
      <c r="AL42">
        <v>306.9829272727272</v>
      </c>
      <c r="AM42">
        <v>-0.002193954874321072</v>
      </c>
      <c r="AN42">
        <v>65.91700592732391</v>
      </c>
      <c r="AO42">
        <f>(AQ42 - AP42 + DZ42*1E3/(8.314*(EB42+273.15)) * AS42/DY42 * AR42) * DY42/(100*DM42) * 1000/(1000 - AQ42)</f>
        <v>0</v>
      </c>
      <c r="AP42">
        <v>22.11424648240743</v>
      </c>
      <c r="AQ42">
        <v>21.99154484848485</v>
      </c>
      <c r="AR42">
        <v>-6.278513973952223E-07</v>
      </c>
      <c r="AS42">
        <v>77.18636423135617</v>
      </c>
      <c r="AT42">
        <v>5</v>
      </c>
      <c r="AU42">
        <v>1</v>
      </c>
      <c r="AV42">
        <f>IF(AT42*$H$13&gt;=AX42,1.0,(AX42/(AX42-AT42*$H$13)))</f>
        <v>0</v>
      </c>
      <c r="AW42">
        <f>(AV42-1)*100</f>
        <v>0</v>
      </c>
      <c r="AX42">
        <f>MAX(0,($B$13+$C$13*EG42)/(1+$D$13*EG42)*DZ42/(EB42+273)*$E$13)</f>
        <v>0</v>
      </c>
      <c r="AY42" t="s">
        <v>434</v>
      </c>
      <c r="AZ42" t="s">
        <v>434</v>
      </c>
      <c r="BA42">
        <v>0</v>
      </c>
      <c r="BB42">
        <v>0</v>
      </c>
      <c r="BC42">
        <f>1-BA42/BB42</f>
        <v>0</v>
      </c>
      <c r="BD42">
        <v>0</v>
      </c>
      <c r="BE42" t="s">
        <v>434</v>
      </c>
      <c r="BF42" t="s">
        <v>434</v>
      </c>
      <c r="BG42">
        <v>0</v>
      </c>
      <c r="BH42">
        <v>0</v>
      </c>
      <c r="BI42">
        <f>1-BG42/BH42</f>
        <v>0</v>
      </c>
      <c r="BJ42">
        <v>0.5</v>
      </c>
      <c r="BK42">
        <f>DJ42</f>
        <v>0</v>
      </c>
      <c r="BL42">
        <f>M42</f>
        <v>0</v>
      </c>
      <c r="BM42">
        <f>BI42*BJ42*BK42</f>
        <v>0</v>
      </c>
      <c r="BN42">
        <f>(BL42-BD42)/BK42</f>
        <v>0</v>
      </c>
      <c r="BO42">
        <f>(BB42-BH42)/BH42</f>
        <v>0</v>
      </c>
      <c r="BP42">
        <f>BA42/(BC42+BA42/BH42)</f>
        <v>0</v>
      </c>
      <c r="BQ42" t="s">
        <v>434</v>
      </c>
      <c r="BR42">
        <v>0</v>
      </c>
      <c r="BS42">
        <f>IF(BR42&lt;&gt;0, BR42, BP42)</f>
        <v>0</v>
      </c>
      <c r="BT42">
        <f>1-BS42/BH42</f>
        <v>0</v>
      </c>
      <c r="BU42">
        <f>(BH42-BG42)/(BH42-BS42)</f>
        <v>0</v>
      </c>
      <c r="BV42">
        <f>(BB42-BH42)/(BB42-BS42)</f>
        <v>0</v>
      </c>
      <c r="BW42">
        <f>(BH42-BG42)/(BH42-BA42)</f>
        <v>0</v>
      </c>
      <c r="BX42">
        <f>(BB42-BH42)/(BB42-BA42)</f>
        <v>0</v>
      </c>
      <c r="BY42">
        <f>(BU42*BS42/BG42)</f>
        <v>0</v>
      </c>
      <c r="BZ42">
        <f>(1-BY42)</f>
        <v>0</v>
      </c>
      <c r="DI42">
        <f>$B$11*EH42+$C$11*EI42+$F$11*ET42*(1-EW42)</f>
        <v>0</v>
      </c>
      <c r="DJ42">
        <f>DI42*DK42</f>
        <v>0</v>
      </c>
      <c r="DK42">
        <f>($B$11*$D$9+$C$11*$D$9+$F$11*((FG42+EY42)/MAX(FG42+EY42+FH42, 0.1)*$I$9+FH42/MAX(FG42+EY42+FH42, 0.1)*$J$9))/($B$11+$C$11+$F$11)</f>
        <v>0</v>
      </c>
      <c r="DL42">
        <f>($B$11*$K$9+$C$11*$K$9+$F$11*((FG42+EY42)/MAX(FG42+EY42+FH42, 0.1)*$P$9+FH42/MAX(FG42+EY42+FH42, 0.1)*$Q$9))/($B$11+$C$11+$F$11)</f>
        <v>0</v>
      </c>
      <c r="DM42">
        <v>6</v>
      </c>
      <c r="DN42">
        <v>0.5</v>
      </c>
      <c r="DO42" t="s">
        <v>435</v>
      </c>
      <c r="DP42">
        <v>2</v>
      </c>
      <c r="DQ42" t="b">
        <v>1</v>
      </c>
      <c r="DR42">
        <v>1747216040.1</v>
      </c>
      <c r="DS42">
        <v>300.219</v>
      </c>
      <c r="DT42">
        <v>300.035</v>
      </c>
      <c r="DU42">
        <v>21.9918</v>
      </c>
      <c r="DV42">
        <v>22.1144</v>
      </c>
      <c r="DW42">
        <v>299.737</v>
      </c>
      <c r="DX42">
        <v>21.7951</v>
      </c>
      <c r="DY42">
        <v>399.935</v>
      </c>
      <c r="DZ42">
        <v>101.178</v>
      </c>
      <c r="EA42">
        <v>0.100195</v>
      </c>
      <c r="EB42">
        <v>24.9955</v>
      </c>
      <c r="EC42">
        <v>24.8776</v>
      </c>
      <c r="ED42">
        <v>999.9</v>
      </c>
      <c r="EE42">
        <v>0</v>
      </c>
      <c r="EF42">
        <v>0</v>
      </c>
      <c r="EG42">
        <v>10035</v>
      </c>
      <c r="EH42">
        <v>0</v>
      </c>
      <c r="EI42">
        <v>0.221054</v>
      </c>
      <c r="EJ42">
        <v>0.184052</v>
      </c>
      <c r="EK42">
        <v>306.97</v>
      </c>
      <c r="EL42">
        <v>306.82</v>
      </c>
      <c r="EM42">
        <v>-0.122656</v>
      </c>
      <c r="EN42">
        <v>300.035</v>
      </c>
      <c r="EO42">
        <v>22.1144</v>
      </c>
      <c r="EP42">
        <v>2.22508</v>
      </c>
      <c r="EQ42">
        <v>2.23749</v>
      </c>
      <c r="ER42">
        <v>19.144</v>
      </c>
      <c r="ES42">
        <v>19.2333</v>
      </c>
      <c r="ET42">
        <v>0.0500092</v>
      </c>
      <c r="EU42">
        <v>0</v>
      </c>
      <c r="EV42">
        <v>0</v>
      </c>
      <c r="EW42">
        <v>0</v>
      </c>
      <c r="EX42">
        <v>-5.9</v>
      </c>
      <c r="EY42">
        <v>0.0500092</v>
      </c>
      <c r="EZ42">
        <v>-1.01</v>
      </c>
      <c r="FA42">
        <v>0.5600000000000001</v>
      </c>
      <c r="FB42">
        <v>34.562</v>
      </c>
      <c r="FC42">
        <v>39.312</v>
      </c>
      <c r="FD42">
        <v>36.875</v>
      </c>
      <c r="FE42">
        <v>39.187</v>
      </c>
      <c r="FF42">
        <v>36.875</v>
      </c>
      <c r="FG42">
        <v>0</v>
      </c>
      <c r="FH42">
        <v>0</v>
      </c>
      <c r="FI42">
        <v>0</v>
      </c>
      <c r="FJ42">
        <v>1747216119.6</v>
      </c>
      <c r="FK42">
        <v>0</v>
      </c>
      <c r="FL42">
        <v>3.483461538461539</v>
      </c>
      <c r="FM42">
        <v>-10.52410219264819</v>
      </c>
      <c r="FN42">
        <v>-4.53196590435289</v>
      </c>
      <c r="FO42">
        <v>-2.920769230769231</v>
      </c>
      <c r="FP42">
        <v>15</v>
      </c>
      <c r="FQ42">
        <v>1747211737.5</v>
      </c>
      <c r="FR42" t="s">
        <v>436</v>
      </c>
      <c r="FS42">
        <v>1747211737.5</v>
      </c>
      <c r="FT42">
        <v>1747211733.5</v>
      </c>
      <c r="FU42">
        <v>1</v>
      </c>
      <c r="FV42">
        <v>-0.191</v>
      </c>
      <c r="FW42">
        <v>-0.016</v>
      </c>
      <c r="FX42">
        <v>0.506</v>
      </c>
      <c r="FY42">
        <v>-0.041</v>
      </c>
      <c r="FZ42">
        <v>397</v>
      </c>
      <c r="GA42">
        <v>9</v>
      </c>
      <c r="GB42">
        <v>0.29</v>
      </c>
      <c r="GC42">
        <v>0.35</v>
      </c>
      <c r="GD42">
        <v>-0.1022049153473234</v>
      </c>
      <c r="GE42">
        <v>-0.09434983776187136</v>
      </c>
      <c r="GF42">
        <v>0.04992458602857647</v>
      </c>
      <c r="GG42">
        <v>1</v>
      </c>
      <c r="GH42">
        <v>-0.008800032822065524</v>
      </c>
      <c r="GI42">
        <v>-0.0005225374885410516</v>
      </c>
      <c r="GJ42">
        <v>0.0001548828458086918</v>
      </c>
      <c r="GK42">
        <v>1</v>
      </c>
      <c r="GL42">
        <v>2</v>
      </c>
      <c r="GM42">
        <v>2</v>
      </c>
      <c r="GN42" t="s">
        <v>437</v>
      </c>
      <c r="GO42">
        <v>3.0185</v>
      </c>
      <c r="GP42">
        <v>2.77517</v>
      </c>
      <c r="GQ42">
        <v>0.07728930000000001</v>
      </c>
      <c r="GR42">
        <v>0.0767882</v>
      </c>
      <c r="GS42">
        <v>0.114485</v>
      </c>
      <c r="GT42">
        <v>0.114257</v>
      </c>
      <c r="GU42">
        <v>23866.1</v>
      </c>
      <c r="GV42">
        <v>27889.6</v>
      </c>
      <c r="GW42">
        <v>22664.7</v>
      </c>
      <c r="GX42">
        <v>27756</v>
      </c>
      <c r="GY42">
        <v>29073.7</v>
      </c>
      <c r="GZ42">
        <v>35079.4</v>
      </c>
      <c r="HA42">
        <v>36318.7</v>
      </c>
      <c r="HB42">
        <v>44038.4</v>
      </c>
      <c r="HC42">
        <v>1.79902</v>
      </c>
      <c r="HD42">
        <v>2.24955</v>
      </c>
      <c r="HE42">
        <v>0.07309019999999999</v>
      </c>
      <c r="HF42">
        <v>0</v>
      </c>
      <c r="HG42">
        <v>23.677</v>
      </c>
      <c r="HH42">
        <v>999.9</v>
      </c>
      <c r="HI42">
        <v>60.5</v>
      </c>
      <c r="HJ42">
        <v>27.6</v>
      </c>
      <c r="HK42">
        <v>22.1672</v>
      </c>
      <c r="HL42">
        <v>62.0989</v>
      </c>
      <c r="HM42">
        <v>11.1218</v>
      </c>
      <c r="HN42">
        <v>1</v>
      </c>
      <c r="HO42">
        <v>-0.199395</v>
      </c>
      <c r="HP42">
        <v>-0.105654</v>
      </c>
      <c r="HQ42">
        <v>20.2965</v>
      </c>
      <c r="HR42">
        <v>5.19692</v>
      </c>
      <c r="HS42">
        <v>11.9527</v>
      </c>
      <c r="HT42">
        <v>4.9475</v>
      </c>
      <c r="HU42">
        <v>3.3</v>
      </c>
      <c r="HV42">
        <v>9999</v>
      </c>
      <c r="HW42">
        <v>9999</v>
      </c>
      <c r="HX42">
        <v>9999</v>
      </c>
      <c r="HY42">
        <v>381</v>
      </c>
      <c r="HZ42">
        <v>1.86015</v>
      </c>
      <c r="IA42">
        <v>1.86077</v>
      </c>
      <c r="IB42">
        <v>1.86157</v>
      </c>
      <c r="IC42">
        <v>1.85715</v>
      </c>
      <c r="ID42">
        <v>1.85684</v>
      </c>
      <c r="IE42">
        <v>1.85791</v>
      </c>
      <c r="IF42">
        <v>1.85867</v>
      </c>
      <c r="IG42">
        <v>1.85822</v>
      </c>
      <c r="IH42">
        <v>0</v>
      </c>
      <c r="II42">
        <v>0</v>
      </c>
      <c r="IJ42">
        <v>0</v>
      </c>
      <c r="IK42">
        <v>0</v>
      </c>
      <c r="IL42" t="s">
        <v>438</v>
      </c>
      <c r="IM42" t="s">
        <v>439</v>
      </c>
      <c r="IN42" t="s">
        <v>440</v>
      </c>
      <c r="IO42" t="s">
        <v>440</v>
      </c>
      <c r="IP42" t="s">
        <v>440</v>
      </c>
      <c r="IQ42" t="s">
        <v>440</v>
      </c>
      <c r="IR42">
        <v>0</v>
      </c>
      <c r="IS42">
        <v>100</v>
      </c>
      <c r="IT42">
        <v>100</v>
      </c>
      <c r="IU42">
        <v>0.482</v>
      </c>
      <c r="IV42">
        <v>0.1967</v>
      </c>
      <c r="IW42">
        <v>0.2912723242626548</v>
      </c>
      <c r="IX42">
        <v>0.001016113312649949</v>
      </c>
      <c r="IY42">
        <v>-1.458346242818731E-06</v>
      </c>
      <c r="IZ42">
        <v>6.575581110680532E-10</v>
      </c>
      <c r="JA42">
        <v>0.1967140891477921</v>
      </c>
      <c r="JB42">
        <v>0</v>
      </c>
      <c r="JC42">
        <v>0</v>
      </c>
      <c r="JD42">
        <v>0</v>
      </c>
      <c r="JE42">
        <v>2</v>
      </c>
      <c r="JF42">
        <v>1799</v>
      </c>
      <c r="JG42">
        <v>1</v>
      </c>
      <c r="JH42">
        <v>18</v>
      </c>
      <c r="JI42">
        <v>71.7</v>
      </c>
      <c r="JJ42">
        <v>71.8</v>
      </c>
      <c r="JK42">
        <v>0.843506</v>
      </c>
      <c r="JL42">
        <v>2.56714</v>
      </c>
      <c r="JM42">
        <v>1.54663</v>
      </c>
      <c r="JN42">
        <v>2.25098</v>
      </c>
      <c r="JO42">
        <v>1.49658</v>
      </c>
      <c r="JP42">
        <v>2.42432</v>
      </c>
      <c r="JQ42">
        <v>33.9413</v>
      </c>
      <c r="JR42">
        <v>24.2013</v>
      </c>
      <c r="JS42">
        <v>18</v>
      </c>
      <c r="JT42">
        <v>371.908</v>
      </c>
      <c r="JU42">
        <v>704.777</v>
      </c>
      <c r="JV42">
        <v>24.0539</v>
      </c>
      <c r="JW42">
        <v>24.9116</v>
      </c>
      <c r="JX42">
        <v>30.0002</v>
      </c>
      <c r="JY42">
        <v>24.9007</v>
      </c>
      <c r="JZ42">
        <v>24.9023</v>
      </c>
      <c r="KA42">
        <v>16.9181</v>
      </c>
      <c r="KB42">
        <v>6.17599</v>
      </c>
      <c r="KC42">
        <v>100</v>
      </c>
      <c r="KD42">
        <v>24.0568</v>
      </c>
      <c r="KE42">
        <v>300</v>
      </c>
      <c r="KF42">
        <v>22.1409</v>
      </c>
      <c r="KG42">
        <v>100.246</v>
      </c>
      <c r="KH42">
        <v>100.829</v>
      </c>
    </row>
    <row r="43" spans="1:294">
      <c r="A43">
        <v>27</v>
      </c>
      <c r="B43">
        <v>1747216160.6</v>
      </c>
      <c r="C43">
        <v>3133.5</v>
      </c>
      <c r="D43" t="s">
        <v>491</v>
      </c>
      <c r="E43" t="s">
        <v>492</v>
      </c>
      <c r="F43" t="s">
        <v>431</v>
      </c>
      <c r="G43" t="s">
        <v>432</v>
      </c>
      <c r="I43" t="s">
        <v>433</v>
      </c>
      <c r="J43">
        <v>1747216160.6</v>
      </c>
      <c r="K43">
        <f>(L43)/1000</f>
        <v>0</v>
      </c>
      <c r="L43">
        <f>IF(DQ43, AO43, AI43)</f>
        <v>0</v>
      </c>
      <c r="M43">
        <f>IF(DQ43, AJ43, AH43)</f>
        <v>0</v>
      </c>
      <c r="N43">
        <f>DS43 - IF(AV43&gt;1, M43*DM43*100.0/(AX43), 0)</f>
        <v>0</v>
      </c>
      <c r="O43">
        <f>((U43-K43/2)*N43-M43)/(U43+K43/2)</f>
        <v>0</v>
      </c>
      <c r="P43">
        <f>O43*(DZ43+EA43)/1000.0</f>
        <v>0</v>
      </c>
      <c r="Q43">
        <f>(DS43 - IF(AV43&gt;1, M43*DM43*100.0/(AX43), 0))*(DZ43+EA43)/1000.0</f>
        <v>0</v>
      </c>
      <c r="R43">
        <f>2.0/((1/T43-1/S43)+SIGN(T43)*SQRT((1/T43-1/S43)*(1/T43-1/S43) + 4*DN43/((DN43+1)*(DN43+1))*(2*1/T43*1/S43-1/S43*1/S43)))</f>
        <v>0</v>
      </c>
      <c r="S43">
        <f>IF(LEFT(DO43,1)&lt;&gt;"0",IF(LEFT(DO43,1)="1",3.0,DP43),$D$5+$E$5*(EG43*DZ43/($K$5*1000))+$F$5*(EG43*DZ43/($K$5*1000))*MAX(MIN(DM43,$J$5),$I$5)*MAX(MIN(DM43,$J$5),$I$5)+$G$5*MAX(MIN(DM43,$J$5),$I$5)*(EG43*DZ43/($K$5*1000))+$H$5*(EG43*DZ43/($K$5*1000))*(EG43*DZ43/($K$5*1000)))</f>
        <v>0</v>
      </c>
      <c r="T43">
        <f>K43*(1000-(1000*0.61365*exp(17.502*X43/(240.97+X43))/(DZ43+EA43)+DU43)/2)/(1000*0.61365*exp(17.502*X43/(240.97+X43))/(DZ43+EA43)-DU43)</f>
        <v>0</v>
      </c>
      <c r="U43">
        <f>1/((DN43+1)/(R43/1.6)+1/(S43/1.37)) + DN43/((DN43+1)/(R43/1.6) + DN43/(S43/1.37))</f>
        <v>0</v>
      </c>
      <c r="V43">
        <f>(DI43*DL43)</f>
        <v>0</v>
      </c>
      <c r="W43">
        <f>(EB43+(V43+2*0.95*5.67E-8*(((EB43+$B$7)+273)^4-(EB43+273)^4)-44100*K43)/(1.84*29.3*S43+8*0.95*5.67E-8*(EB43+273)^3))</f>
        <v>0</v>
      </c>
      <c r="X43">
        <f>($C$7*EC43+$D$7*ED43+$E$7*W43)</f>
        <v>0</v>
      </c>
      <c r="Y43">
        <f>0.61365*exp(17.502*X43/(240.97+X43))</f>
        <v>0</v>
      </c>
      <c r="Z43">
        <f>(AA43/AB43*100)</f>
        <v>0</v>
      </c>
      <c r="AA43">
        <f>DU43*(DZ43+EA43)/1000</f>
        <v>0</v>
      </c>
      <c r="AB43">
        <f>0.61365*exp(17.502*EB43/(240.97+EB43))</f>
        <v>0</v>
      </c>
      <c r="AC43">
        <f>(Y43-DU43*(DZ43+EA43)/1000)</f>
        <v>0</v>
      </c>
      <c r="AD43">
        <f>(-K43*44100)</f>
        <v>0</v>
      </c>
      <c r="AE43">
        <f>2*29.3*S43*0.92*(EB43-X43)</f>
        <v>0</v>
      </c>
      <c r="AF43">
        <f>2*0.95*5.67E-8*(((EB43+$B$7)+273)^4-(X43+273)^4)</f>
        <v>0</v>
      </c>
      <c r="AG43">
        <f>V43+AF43+AD43+AE43</f>
        <v>0</v>
      </c>
      <c r="AH43">
        <f>DY43*AV43*(DT43-DS43*(1000-AV43*DV43)/(1000-AV43*DU43))/(100*DM43)</f>
        <v>0</v>
      </c>
      <c r="AI43">
        <f>1000*DY43*AV43*(DU43-DV43)/(100*DM43*(1000-AV43*DU43))</f>
        <v>0</v>
      </c>
      <c r="AJ43">
        <f>(AK43 - AL43 - DZ43*1E3/(8.314*(EB43+273.15)) * AN43/DY43 * AM43) * DY43/(100*DM43) * (1000 - DV43)/1000</f>
        <v>0</v>
      </c>
      <c r="AK43">
        <v>409.0332362444643</v>
      </c>
      <c r="AL43">
        <v>409.3175272727273</v>
      </c>
      <c r="AM43">
        <v>0.0005454705246510826</v>
      </c>
      <c r="AN43">
        <v>65.91700592732391</v>
      </c>
      <c r="AO43">
        <f>(AQ43 - AP43 + DZ43*1E3/(8.314*(EB43+273.15)) * AS43/DY43 * AR43) * DY43/(100*DM43) * 1000/(1000 - AQ43)</f>
        <v>0</v>
      </c>
      <c r="AP43">
        <v>22.11539425421768</v>
      </c>
      <c r="AQ43">
        <v>21.99726363636363</v>
      </c>
      <c r="AR43">
        <v>-8.292824815933255E-08</v>
      </c>
      <c r="AS43">
        <v>77.18636423135617</v>
      </c>
      <c r="AT43">
        <v>5</v>
      </c>
      <c r="AU43">
        <v>1</v>
      </c>
      <c r="AV43">
        <f>IF(AT43*$H$13&gt;=AX43,1.0,(AX43/(AX43-AT43*$H$13)))</f>
        <v>0</v>
      </c>
      <c r="AW43">
        <f>(AV43-1)*100</f>
        <v>0</v>
      </c>
      <c r="AX43">
        <f>MAX(0,($B$13+$C$13*EG43)/(1+$D$13*EG43)*DZ43/(EB43+273)*$E$13)</f>
        <v>0</v>
      </c>
      <c r="AY43" t="s">
        <v>434</v>
      </c>
      <c r="AZ43" t="s">
        <v>434</v>
      </c>
      <c r="BA43">
        <v>0</v>
      </c>
      <c r="BB43">
        <v>0</v>
      </c>
      <c r="BC43">
        <f>1-BA43/BB43</f>
        <v>0</v>
      </c>
      <c r="BD43">
        <v>0</v>
      </c>
      <c r="BE43" t="s">
        <v>434</v>
      </c>
      <c r="BF43" t="s">
        <v>434</v>
      </c>
      <c r="BG43">
        <v>0</v>
      </c>
      <c r="BH43">
        <v>0</v>
      </c>
      <c r="BI43">
        <f>1-BG43/BH43</f>
        <v>0</v>
      </c>
      <c r="BJ43">
        <v>0.5</v>
      </c>
      <c r="BK43">
        <f>DJ43</f>
        <v>0</v>
      </c>
      <c r="BL43">
        <f>M43</f>
        <v>0</v>
      </c>
      <c r="BM43">
        <f>BI43*BJ43*BK43</f>
        <v>0</v>
      </c>
      <c r="BN43">
        <f>(BL43-BD43)/BK43</f>
        <v>0</v>
      </c>
      <c r="BO43">
        <f>(BB43-BH43)/BH43</f>
        <v>0</v>
      </c>
      <c r="BP43">
        <f>BA43/(BC43+BA43/BH43)</f>
        <v>0</v>
      </c>
      <c r="BQ43" t="s">
        <v>434</v>
      </c>
      <c r="BR43">
        <v>0</v>
      </c>
      <c r="BS43">
        <f>IF(BR43&lt;&gt;0, BR43, BP43)</f>
        <v>0</v>
      </c>
      <c r="BT43">
        <f>1-BS43/BH43</f>
        <v>0</v>
      </c>
      <c r="BU43">
        <f>(BH43-BG43)/(BH43-BS43)</f>
        <v>0</v>
      </c>
      <c r="BV43">
        <f>(BB43-BH43)/(BB43-BS43)</f>
        <v>0</v>
      </c>
      <c r="BW43">
        <f>(BH43-BG43)/(BH43-BA43)</f>
        <v>0</v>
      </c>
      <c r="BX43">
        <f>(BB43-BH43)/(BB43-BA43)</f>
        <v>0</v>
      </c>
      <c r="BY43">
        <f>(BU43*BS43/BG43)</f>
        <v>0</v>
      </c>
      <c r="BZ43">
        <f>(1-BY43)</f>
        <v>0</v>
      </c>
      <c r="DI43">
        <f>$B$11*EH43+$C$11*EI43+$F$11*ET43*(1-EW43)</f>
        <v>0</v>
      </c>
      <c r="DJ43">
        <f>DI43*DK43</f>
        <v>0</v>
      </c>
      <c r="DK43">
        <f>($B$11*$D$9+$C$11*$D$9+$F$11*((FG43+EY43)/MAX(FG43+EY43+FH43, 0.1)*$I$9+FH43/MAX(FG43+EY43+FH43, 0.1)*$J$9))/($B$11+$C$11+$F$11)</f>
        <v>0</v>
      </c>
      <c r="DL43">
        <f>($B$11*$K$9+$C$11*$K$9+$F$11*((FG43+EY43)/MAX(FG43+EY43+FH43, 0.1)*$P$9+FH43/MAX(FG43+EY43+FH43, 0.1)*$Q$9))/($B$11+$C$11+$F$11)</f>
        <v>0</v>
      </c>
      <c r="DM43">
        <v>6</v>
      </c>
      <c r="DN43">
        <v>0.5</v>
      </c>
      <c r="DO43" t="s">
        <v>435</v>
      </c>
      <c r="DP43">
        <v>2</v>
      </c>
      <c r="DQ43" t="b">
        <v>1</v>
      </c>
      <c r="DR43">
        <v>1747216160.6</v>
      </c>
      <c r="DS43">
        <v>400.335</v>
      </c>
      <c r="DT43">
        <v>400.002</v>
      </c>
      <c r="DU43">
        <v>21.9974</v>
      </c>
      <c r="DV43">
        <v>22.1165</v>
      </c>
      <c r="DW43">
        <v>399.829</v>
      </c>
      <c r="DX43">
        <v>21.8007</v>
      </c>
      <c r="DY43">
        <v>400.078</v>
      </c>
      <c r="DZ43">
        <v>101.173</v>
      </c>
      <c r="EA43">
        <v>0.100005</v>
      </c>
      <c r="EB43">
        <v>24.9969</v>
      </c>
      <c r="EC43">
        <v>24.8811</v>
      </c>
      <c r="ED43">
        <v>999.9</v>
      </c>
      <c r="EE43">
        <v>0</v>
      </c>
      <c r="EF43">
        <v>0</v>
      </c>
      <c r="EG43">
        <v>10050.6</v>
      </c>
      <c r="EH43">
        <v>0</v>
      </c>
      <c r="EI43">
        <v>0.229343</v>
      </c>
      <c r="EJ43">
        <v>0.333099</v>
      </c>
      <c r="EK43">
        <v>409.34</v>
      </c>
      <c r="EL43">
        <v>409.049</v>
      </c>
      <c r="EM43">
        <v>-0.119114</v>
      </c>
      <c r="EN43">
        <v>400.002</v>
      </c>
      <c r="EO43">
        <v>22.1165</v>
      </c>
      <c r="EP43">
        <v>2.22553</v>
      </c>
      <c r="EQ43">
        <v>2.23758</v>
      </c>
      <c r="ER43">
        <v>19.1473</v>
      </c>
      <c r="ES43">
        <v>19.234</v>
      </c>
      <c r="ET43">
        <v>0.0500092</v>
      </c>
      <c r="EU43">
        <v>0</v>
      </c>
      <c r="EV43">
        <v>0</v>
      </c>
      <c r="EW43">
        <v>0</v>
      </c>
      <c r="EX43">
        <v>11.09</v>
      </c>
      <c r="EY43">
        <v>0.0500092</v>
      </c>
      <c r="EZ43">
        <v>-10.3</v>
      </c>
      <c r="FA43">
        <v>0.47</v>
      </c>
      <c r="FB43">
        <v>34.125</v>
      </c>
      <c r="FC43">
        <v>39.312</v>
      </c>
      <c r="FD43">
        <v>36.625</v>
      </c>
      <c r="FE43">
        <v>39</v>
      </c>
      <c r="FF43">
        <v>36.75</v>
      </c>
      <c r="FG43">
        <v>0</v>
      </c>
      <c r="FH43">
        <v>0</v>
      </c>
      <c r="FI43">
        <v>0</v>
      </c>
      <c r="FJ43">
        <v>1747216240.2</v>
      </c>
      <c r="FK43">
        <v>0</v>
      </c>
      <c r="FL43">
        <v>0.2147999999999995</v>
      </c>
      <c r="FM43">
        <v>-2.810000034479</v>
      </c>
      <c r="FN43">
        <v>-17.09846167167028</v>
      </c>
      <c r="FO43">
        <v>-3.1968</v>
      </c>
      <c r="FP43">
        <v>15</v>
      </c>
      <c r="FQ43">
        <v>1747211737.5</v>
      </c>
      <c r="FR43" t="s">
        <v>436</v>
      </c>
      <c r="FS43">
        <v>1747211737.5</v>
      </c>
      <c r="FT43">
        <v>1747211733.5</v>
      </c>
      <c r="FU43">
        <v>1</v>
      </c>
      <c r="FV43">
        <v>-0.191</v>
      </c>
      <c r="FW43">
        <v>-0.016</v>
      </c>
      <c r="FX43">
        <v>0.506</v>
      </c>
      <c r="FY43">
        <v>-0.041</v>
      </c>
      <c r="FZ43">
        <v>397</v>
      </c>
      <c r="GA43">
        <v>9</v>
      </c>
      <c r="GB43">
        <v>0.29</v>
      </c>
      <c r="GC43">
        <v>0.35</v>
      </c>
      <c r="GD43">
        <v>-0.1551646415429579</v>
      </c>
      <c r="GE43">
        <v>-0.051894810279261</v>
      </c>
      <c r="GF43">
        <v>0.02859655696875673</v>
      </c>
      <c r="GG43">
        <v>1</v>
      </c>
      <c r="GH43">
        <v>-0.008512198559485736</v>
      </c>
      <c r="GI43">
        <v>0.0001184873161778146</v>
      </c>
      <c r="GJ43">
        <v>7.865147866545457E-05</v>
      </c>
      <c r="GK43">
        <v>1</v>
      </c>
      <c r="GL43">
        <v>2</v>
      </c>
      <c r="GM43">
        <v>2</v>
      </c>
      <c r="GN43" t="s">
        <v>437</v>
      </c>
      <c r="GO43">
        <v>3.01867</v>
      </c>
      <c r="GP43">
        <v>2.77512</v>
      </c>
      <c r="GQ43">
        <v>0.09709189999999999</v>
      </c>
      <c r="GR43">
        <v>0.09644030000000001</v>
      </c>
      <c r="GS43">
        <v>0.1145</v>
      </c>
      <c r="GT43">
        <v>0.114258</v>
      </c>
      <c r="GU43">
        <v>23354.9</v>
      </c>
      <c r="GV43">
        <v>27295.8</v>
      </c>
      <c r="GW43">
        <v>22665.4</v>
      </c>
      <c r="GX43">
        <v>27755.6</v>
      </c>
      <c r="GY43">
        <v>29074.2</v>
      </c>
      <c r="GZ43">
        <v>35079.8</v>
      </c>
      <c r="HA43">
        <v>36319.3</v>
      </c>
      <c r="HB43">
        <v>44038.2</v>
      </c>
      <c r="HC43">
        <v>1.79953</v>
      </c>
      <c r="HD43">
        <v>2.24962</v>
      </c>
      <c r="HE43">
        <v>0.0720471</v>
      </c>
      <c r="HF43">
        <v>0</v>
      </c>
      <c r="HG43">
        <v>23.6976</v>
      </c>
      <c r="HH43">
        <v>999.9</v>
      </c>
      <c r="HI43">
        <v>60.3</v>
      </c>
      <c r="HJ43">
        <v>27.6</v>
      </c>
      <c r="HK43">
        <v>22.091</v>
      </c>
      <c r="HL43">
        <v>61.9489</v>
      </c>
      <c r="HM43">
        <v>10.9736</v>
      </c>
      <c r="HN43">
        <v>1</v>
      </c>
      <c r="HO43">
        <v>-0.199159</v>
      </c>
      <c r="HP43">
        <v>-0.21232</v>
      </c>
      <c r="HQ43">
        <v>20.2981</v>
      </c>
      <c r="HR43">
        <v>5.19827</v>
      </c>
      <c r="HS43">
        <v>11.9523</v>
      </c>
      <c r="HT43">
        <v>4.9476</v>
      </c>
      <c r="HU43">
        <v>3.3</v>
      </c>
      <c r="HV43">
        <v>9999</v>
      </c>
      <c r="HW43">
        <v>9999</v>
      </c>
      <c r="HX43">
        <v>9999</v>
      </c>
      <c r="HY43">
        <v>381</v>
      </c>
      <c r="HZ43">
        <v>1.8601</v>
      </c>
      <c r="IA43">
        <v>1.86079</v>
      </c>
      <c r="IB43">
        <v>1.86157</v>
      </c>
      <c r="IC43">
        <v>1.85715</v>
      </c>
      <c r="ID43">
        <v>1.85684</v>
      </c>
      <c r="IE43">
        <v>1.85791</v>
      </c>
      <c r="IF43">
        <v>1.85867</v>
      </c>
      <c r="IG43">
        <v>1.85822</v>
      </c>
      <c r="IH43">
        <v>0</v>
      </c>
      <c r="II43">
        <v>0</v>
      </c>
      <c r="IJ43">
        <v>0</v>
      </c>
      <c r="IK43">
        <v>0</v>
      </c>
      <c r="IL43" t="s">
        <v>438</v>
      </c>
      <c r="IM43" t="s">
        <v>439</v>
      </c>
      <c r="IN43" t="s">
        <v>440</v>
      </c>
      <c r="IO43" t="s">
        <v>440</v>
      </c>
      <c r="IP43" t="s">
        <v>440</v>
      </c>
      <c r="IQ43" t="s">
        <v>440</v>
      </c>
      <c r="IR43">
        <v>0</v>
      </c>
      <c r="IS43">
        <v>100</v>
      </c>
      <c r="IT43">
        <v>100</v>
      </c>
      <c r="IU43">
        <v>0.506</v>
      </c>
      <c r="IV43">
        <v>0.1967</v>
      </c>
      <c r="IW43">
        <v>0.2912723242626548</v>
      </c>
      <c r="IX43">
        <v>0.001016113312649949</v>
      </c>
      <c r="IY43">
        <v>-1.458346242818731E-06</v>
      </c>
      <c r="IZ43">
        <v>6.575581110680532E-10</v>
      </c>
      <c r="JA43">
        <v>0.1967140891477921</v>
      </c>
      <c r="JB43">
        <v>0</v>
      </c>
      <c r="JC43">
        <v>0</v>
      </c>
      <c r="JD43">
        <v>0</v>
      </c>
      <c r="JE43">
        <v>2</v>
      </c>
      <c r="JF43">
        <v>1799</v>
      </c>
      <c r="JG43">
        <v>1</v>
      </c>
      <c r="JH43">
        <v>18</v>
      </c>
      <c r="JI43">
        <v>73.7</v>
      </c>
      <c r="JJ43">
        <v>73.8</v>
      </c>
      <c r="JK43">
        <v>1.06079</v>
      </c>
      <c r="JL43">
        <v>2.55005</v>
      </c>
      <c r="JM43">
        <v>1.54663</v>
      </c>
      <c r="JN43">
        <v>2.25098</v>
      </c>
      <c r="JO43">
        <v>1.49658</v>
      </c>
      <c r="JP43">
        <v>2.41577</v>
      </c>
      <c r="JQ43">
        <v>33.9865</v>
      </c>
      <c r="JR43">
        <v>24.2101</v>
      </c>
      <c r="JS43">
        <v>18</v>
      </c>
      <c r="JT43">
        <v>372.149</v>
      </c>
      <c r="JU43">
        <v>704.848</v>
      </c>
      <c r="JV43">
        <v>24.236</v>
      </c>
      <c r="JW43">
        <v>24.9116</v>
      </c>
      <c r="JX43">
        <v>30.0001</v>
      </c>
      <c r="JY43">
        <v>24.9007</v>
      </c>
      <c r="JZ43">
        <v>24.9026</v>
      </c>
      <c r="KA43">
        <v>21.2717</v>
      </c>
      <c r="KB43">
        <v>6.17599</v>
      </c>
      <c r="KC43">
        <v>100</v>
      </c>
      <c r="KD43">
        <v>24.2355</v>
      </c>
      <c r="KE43">
        <v>400</v>
      </c>
      <c r="KF43">
        <v>22.1394</v>
      </c>
      <c r="KG43">
        <v>100.249</v>
      </c>
      <c r="KH43">
        <v>100.828</v>
      </c>
    </row>
    <row r="44" spans="1:294">
      <c r="A44">
        <v>28</v>
      </c>
      <c r="B44">
        <v>1747216281.1</v>
      </c>
      <c r="C44">
        <v>3254</v>
      </c>
      <c r="D44" t="s">
        <v>493</v>
      </c>
      <c r="E44" t="s">
        <v>494</v>
      </c>
      <c r="F44" t="s">
        <v>431</v>
      </c>
      <c r="G44" t="s">
        <v>432</v>
      </c>
      <c r="I44" t="s">
        <v>433</v>
      </c>
      <c r="J44">
        <v>1747216281.1</v>
      </c>
      <c r="K44">
        <f>(L44)/1000</f>
        <v>0</v>
      </c>
      <c r="L44">
        <f>IF(DQ44, AO44, AI44)</f>
        <v>0</v>
      </c>
      <c r="M44">
        <f>IF(DQ44, AJ44, AH44)</f>
        <v>0</v>
      </c>
      <c r="N44">
        <f>DS44 - IF(AV44&gt;1, M44*DM44*100.0/(AX44), 0)</f>
        <v>0</v>
      </c>
      <c r="O44">
        <f>((U44-K44/2)*N44-M44)/(U44+K44/2)</f>
        <v>0</v>
      </c>
      <c r="P44">
        <f>O44*(DZ44+EA44)/1000.0</f>
        <v>0</v>
      </c>
      <c r="Q44">
        <f>(DS44 - IF(AV44&gt;1, M44*DM44*100.0/(AX44), 0))*(DZ44+EA44)/1000.0</f>
        <v>0</v>
      </c>
      <c r="R44">
        <f>2.0/((1/T44-1/S44)+SIGN(T44)*SQRT((1/T44-1/S44)*(1/T44-1/S44) + 4*DN44/((DN44+1)*(DN44+1))*(2*1/T44*1/S44-1/S44*1/S44)))</f>
        <v>0</v>
      </c>
      <c r="S44">
        <f>IF(LEFT(DO44,1)&lt;&gt;"0",IF(LEFT(DO44,1)="1",3.0,DP44),$D$5+$E$5*(EG44*DZ44/($K$5*1000))+$F$5*(EG44*DZ44/($K$5*1000))*MAX(MIN(DM44,$J$5),$I$5)*MAX(MIN(DM44,$J$5),$I$5)+$G$5*MAX(MIN(DM44,$J$5),$I$5)*(EG44*DZ44/($K$5*1000))+$H$5*(EG44*DZ44/($K$5*1000))*(EG44*DZ44/($K$5*1000)))</f>
        <v>0</v>
      </c>
      <c r="T44">
        <f>K44*(1000-(1000*0.61365*exp(17.502*X44/(240.97+X44))/(DZ44+EA44)+DU44)/2)/(1000*0.61365*exp(17.502*X44/(240.97+X44))/(DZ44+EA44)-DU44)</f>
        <v>0</v>
      </c>
      <c r="U44">
        <f>1/((DN44+1)/(R44/1.6)+1/(S44/1.37)) + DN44/((DN44+1)/(R44/1.6) + DN44/(S44/1.37))</f>
        <v>0</v>
      </c>
      <c r="V44">
        <f>(DI44*DL44)</f>
        <v>0</v>
      </c>
      <c r="W44">
        <f>(EB44+(V44+2*0.95*5.67E-8*(((EB44+$B$7)+273)^4-(EB44+273)^4)-44100*K44)/(1.84*29.3*S44+8*0.95*5.67E-8*(EB44+273)^3))</f>
        <v>0</v>
      </c>
      <c r="X44">
        <f>($C$7*EC44+$D$7*ED44+$E$7*W44)</f>
        <v>0</v>
      </c>
      <c r="Y44">
        <f>0.61365*exp(17.502*X44/(240.97+X44))</f>
        <v>0</v>
      </c>
      <c r="Z44">
        <f>(AA44/AB44*100)</f>
        <v>0</v>
      </c>
      <c r="AA44">
        <f>DU44*(DZ44+EA44)/1000</f>
        <v>0</v>
      </c>
      <c r="AB44">
        <f>0.61365*exp(17.502*EB44/(240.97+EB44))</f>
        <v>0</v>
      </c>
      <c r="AC44">
        <f>(Y44-DU44*(DZ44+EA44)/1000)</f>
        <v>0</v>
      </c>
      <c r="AD44">
        <f>(-K44*44100)</f>
        <v>0</v>
      </c>
      <c r="AE44">
        <f>2*29.3*S44*0.92*(EB44-X44)</f>
        <v>0</v>
      </c>
      <c r="AF44">
        <f>2*0.95*5.67E-8*(((EB44+$B$7)+273)^4-(X44+273)^4)</f>
        <v>0</v>
      </c>
      <c r="AG44">
        <f>V44+AF44+AD44+AE44</f>
        <v>0</v>
      </c>
      <c r="AH44">
        <f>DY44*AV44*(DT44-DS44*(1000-AV44*DV44)/(1000-AV44*DU44))/(100*DM44)</f>
        <v>0</v>
      </c>
      <c r="AI44">
        <f>1000*DY44*AV44*(DU44-DV44)/(100*DM44*(1000-AV44*DU44))</f>
        <v>0</v>
      </c>
      <c r="AJ44">
        <f>(AK44 - AL44 - DZ44*1E3/(8.314*(EB44+273.15)) * AN44/DY44 * AM44) * DY44/(100*DM44) * (1000 - DV44)/1000</f>
        <v>0</v>
      </c>
      <c r="AK44">
        <v>511.3077143285819</v>
      </c>
      <c r="AL44">
        <v>511.5946181818181</v>
      </c>
      <c r="AM44">
        <v>0.000425652155552457</v>
      </c>
      <c r="AN44">
        <v>65.91700592732391</v>
      </c>
      <c r="AO44">
        <f>(AQ44 - AP44 + DZ44*1E3/(8.314*(EB44+273.15)) * AS44/DY44 * AR44) * DY44/(100*DM44) * 1000/(1000 - AQ44)</f>
        <v>0</v>
      </c>
      <c r="AP44">
        <v>22.11264455422983</v>
      </c>
      <c r="AQ44">
        <v>21.98941090909092</v>
      </c>
      <c r="AR44">
        <v>3.657449998533759E-07</v>
      </c>
      <c r="AS44">
        <v>77.18636423135617</v>
      </c>
      <c r="AT44">
        <v>5</v>
      </c>
      <c r="AU44">
        <v>1</v>
      </c>
      <c r="AV44">
        <f>IF(AT44*$H$13&gt;=AX44,1.0,(AX44/(AX44-AT44*$H$13)))</f>
        <v>0</v>
      </c>
      <c r="AW44">
        <f>(AV44-1)*100</f>
        <v>0</v>
      </c>
      <c r="AX44">
        <f>MAX(0,($B$13+$C$13*EG44)/(1+$D$13*EG44)*DZ44/(EB44+273)*$E$13)</f>
        <v>0</v>
      </c>
      <c r="AY44" t="s">
        <v>434</v>
      </c>
      <c r="AZ44" t="s">
        <v>434</v>
      </c>
      <c r="BA44">
        <v>0</v>
      </c>
      <c r="BB44">
        <v>0</v>
      </c>
      <c r="BC44">
        <f>1-BA44/BB44</f>
        <v>0</v>
      </c>
      <c r="BD44">
        <v>0</v>
      </c>
      <c r="BE44" t="s">
        <v>434</v>
      </c>
      <c r="BF44" t="s">
        <v>434</v>
      </c>
      <c r="BG44">
        <v>0</v>
      </c>
      <c r="BH44">
        <v>0</v>
      </c>
      <c r="BI44">
        <f>1-BG44/BH44</f>
        <v>0</v>
      </c>
      <c r="BJ44">
        <v>0.5</v>
      </c>
      <c r="BK44">
        <f>DJ44</f>
        <v>0</v>
      </c>
      <c r="BL44">
        <f>M44</f>
        <v>0</v>
      </c>
      <c r="BM44">
        <f>BI44*BJ44*BK44</f>
        <v>0</v>
      </c>
      <c r="BN44">
        <f>(BL44-BD44)/BK44</f>
        <v>0</v>
      </c>
      <c r="BO44">
        <f>(BB44-BH44)/BH44</f>
        <v>0</v>
      </c>
      <c r="BP44">
        <f>BA44/(BC44+BA44/BH44)</f>
        <v>0</v>
      </c>
      <c r="BQ44" t="s">
        <v>434</v>
      </c>
      <c r="BR44">
        <v>0</v>
      </c>
      <c r="BS44">
        <f>IF(BR44&lt;&gt;0, BR44, BP44)</f>
        <v>0</v>
      </c>
      <c r="BT44">
        <f>1-BS44/BH44</f>
        <v>0</v>
      </c>
      <c r="BU44">
        <f>(BH44-BG44)/(BH44-BS44)</f>
        <v>0</v>
      </c>
      <c r="BV44">
        <f>(BB44-BH44)/(BB44-BS44)</f>
        <v>0</v>
      </c>
      <c r="BW44">
        <f>(BH44-BG44)/(BH44-BA44)</f>
        <v>0</v>
      </c>
      <c r="BX44">
        <f>(BB44-BH44)/(BB44-BA44)</f>
        <v>0</v>
      </c>
      <c r="BY44">
        <f>(BU44*BS44/BG44)</f>
        <v>0</v>
      </c>
      <c r="BZ44">
        <f>(1-BY44)</f>
        <v>0</v>
      </c>
      <c r="DI44">
        <f>$B$11*EH44+$C$11*EI44+$F$11*ET44*(1-EW44)</f>
        <v>0</v>
      </c>
      <c r="DJ44">
        <f>DI44*DK44</f>
        <v>0</v>
      </c>
      <c r="DK44">
        <f>($B$11*$D$9+$C$11*$D$9+$F$11*((FG44+EY44)/MAX(FG44+EY44+FH44, 0.1)*$I$9+FH44/MAX(FG44+EY44+FH44, 0.1)*$J$9))/($B$11+$C$11+$F$11)</f>
        <v>0</v>
      </c>
      <c r="DL44">
        <f>($B$11*$K$9+$C$11*$K$9+$F$11*((FG44+EY44)/MAX(FG44+EY44+FH44, 0.1)*$P$9+FH44/MAX(FG44+EY44+FH44, 0.1)*$Q$9))/($B$11+$C$11+$F$11)</f>
        <v>0</v>
      </c>
      <c r="DM44">
        <v>6</v>
      </c>
      <c r="DN44">
        <v>0.5</v>
      </c>
      <c r="DO44" t="s">
        <v>435</v>
      </c>
      <c r="DP44">
        <v>2</v>
      </c>
      <c r="DQ44" t="b">
        <v>1</v>
      </c>
      <c r="DR44">
        <v>1747216281.1</v>
      </c>
      <c r="DS44">
        <v>500.372</v>
      </c>
      <c r="DT44">
        <v>499.979</v>
      </c>
      <c r="DU44">
        <v>21.9887</v>
      </c>
      <c r="DV44">
        <v>22.113</v>
      </c>
      <c r="DW44">
        <v>499.855</v>
      </c>
      <c r="DX44">
        <v>21.792</v>
      </c>
      <c r="DY44">
        <v>399.971</v>
      </c>
      <c r="DZ44">
        <v>101.167</v>
      </c>
      <c r="EA44">
        <v>0.09980550000000001</v>
      </c>
      <c r="EB44">
        <v>25.0023</v>
      </c>
      <c r="EC44">
        <v>24.8842</v>
      </c>
      <c r="ED44">
        <v>999.9</v>
      </c>
      <c r="EE44">
        <v>0</v>
      </c>
      <c r="EF44">
        <v>0</v>
      </c>
      <c r="EG44">
        <v>10063.8</v>
      </c>
      <c r="EH44">
        <v>0</v>
      </c>
      <c r="EI44">
        <v>0.221054</v>
      </c>
      <c r="EJ44">
        <v>0.392914</v>
      </c>
      <c r="EK44">
        <v>511.621</v>
      </c>
      <c r="EL44">
        <v>511.285</v>
      </c>
      <c r="EM44">
        <v>-0.124281</v>
      </c>
      <c r="EN44">
        <v>499.979</v>
      </c>
      <c r="EO44">
        <v>22.113</v>
      </c>
      <c r="EP44">
        <v>2.22453</v>
      </c>
      <c r="EQ44">
        <v>2.23711</v>
      </c>
      <c r="ER44">
        <v>19.1401</v>
      </c>
      <c r="ES44">
        <v>19.2305</v>
      </c>
      <c r="ET44">
        <v>0.0500092</v>
      </c>
      <c r="EU44">
        <v>0</v>
      </c>
      <c r="EV44">
        <v>0</v>
      </c>
      <c r="EW44">
        <v>0</v>
      </c>
      <c r="EX44">
        <v>4.86</v>
      </c>
      <c r="EY44">
        <v>0.0500092</v>
      </c>
      <c r="EZ44">
        <v>-1.79</v>
      </c>
      <c r="FA44">
        <v>0.8</v>
      </c>
      <c r="FB44">
        <v>34.75</v>
      </c>
      <c r="FC44">
        <v>40.625</v>
      </c>
      <c r="FD44">
        <v>37.5</v>
      </c>
      <c r="FE44">
        <v>41.125</v>
      </c>
      <c r="FF44">
        <v>37.5</v>
      </c>
      <c r="FG44">
        <v>0</v>
      </c>
      <c r="FH44">
        <v>0</v>
      </c>
      <c r="FI44">
        <v>0</v>
      </c>
      <c r="FJ44">
        <v>1747216360.8</v>
      </c>
      <c r="FK44">
        <v>0</v>
      </c>
      <c r="FL44">
        <v>0.5130769230769231</v>
      </c>
      <c r="FM44">
        <v>1.405127920788489</v>
      </c>
      <c r="FN44">
        <v>7.98085452816411</v>
      </c>
      <c r="FO44">
        <v>-2.784615384615385</v>
      </c>
      <c r="FP44">
        <v>15</v>
      </c>
      <c r="FQ44">
        <v>1747211737.5</v>
      </c>
      <c r="FR44" t="s">
        <v>436</v>
      </c>
      <c r="FS44">
        <v>1747211737.5</v>
      </c>
      <c r="FT44">
        <v>1747211733.5</v>
      </c>
      <c r="FU44">
        <v>1</v>
      </c>
      <c r="FV44">
        <v>-0.191</v>
      </c>
      <c r="FW44">
        <v>-0.016</v>
      </c>
      <c r="FX44">
        <v>0.506</v>
      </c>
      <c r="FY44">
        <v>-0.041</v>
      </c>
      <c r="FZ44">
        <v>397</v>
      </c>
      <c r="GA44">
        <v>9</v>
      </c>
      <c r="GB44">
        <v>0.29</v>
      </c>
      <c r="GC44">
        <v>0.35</v>
      </c>
      <c r="GD44">
        <v>-0.1494246419899614</v>
      </c>
      <c r="GE44">
        <v>0.003508545993178814</v>
      </c>
      <c r="GF44">
        <v>0.05069153272970481</v>
      </c>
      <c r="GG44">
        <v>1</v>
      </c>
      <c r="GH44">
        <v>-0.008875439577930034</v>
      </c>
      <c r="GI44">
        <v>1.388575056756068E-05</v>
      </c>
      <c r="GJ44">
        <v>8.971784683332015E-05</v>
      </c>
      <c r="GK44">
        <v>1</v>
      </c>
      <c r="GL44">
        <v>2</v>
      </c>
      <c r="GM44">
        <v>2</v>
      </c>
      <c r="GN44" t="s">
        <v>437</v>
      </c>
      <c r="GO44">
        <v>3.01854</v>
      </c>
      <c r="GP44">
        <v>2.77503</v>
      </c>
      <c r="GQ44">
        <v>0.114751</v>
      </c>
      <c r="GR44">
        <v>0.113987</v>
      </c>
      <c r="GS44">
        <v>0.114461</v>
      </c>
      <c r="GT44">
        <v>0.114239</v>
      </c>
      <c r="GU44">
        <v>22897.5</v>
      </c>
      <c r="GV44">
        <v>26766</v>
      </c>
      <c r="GW44">
        <v>22664.4</v>
      </c>
      <c r="GX44">
        <v>27755.4</v>
      </c>
      <c r="GY44">
        <v>29075</v>
      </c>
      <c r="GZ44">
        <v>35081</v>
      </c>
      <c r="HA44">
        <v>36318</v>
      </c>
      <c r="HB44">
        <v>44038.1</v>
      </c>
      <c r="HC44">
        <v>1.79915</v>
      </c>
      <c r="HD44">
        <v>2.2494</v>
      </c>
      <c r="HE44">
        <v>0.0718869</v>
      </c>
      <c r="HF44">
        <v>0</v>
      </c>
      <c r="HG44">
        <v>23.7034</v>
      </c>
      <c r="HH44">
        <v>999.9</v>
      </c>
      <c r="HI44">
        <v>60.2</v>
      </c>
      <c r="HJ44">
        <v>27.6</v>
      </c>
      <c r="HK44">
        <v>22.0614</v>
      </c>
      <c r="HL44">
        <v>61.9989</v>
      </c>
      <c r="HM44">
        <v>11.0337</v>
      </c>
      <c r="HN44">
        <v>1</v>
      </c>
      <c r="HO44">
        <v>-0.199146</v>
      </c>
      <c r="HP44">
        <v>-0.0728105</v>
      </c>
      <c r="HQ44">
        <v>20.298</v>
      </c>
      <c r="HR44">
        <v>5.19378</v>
      </c>
      <c r="HS44">
        <v>11.9527</v>
      </c>
      <c r="HT44">
        <v>4.9476</v>
      </c>
      <c r="HU44">
        <v>3.3</v>
      </c>
      <c r="HV44">
        <v>9999</v>
      </c>
      <c r="HW44">
        <v>9999</v>
      </c>
      <c r="HX44">
        <v>9999</v>
      </c>
      <c r="HY44">
        <v>381.1</v>
      </c>
      <c r="HZ44">
        <v>1.86014</v>
      </c>
      <c r="IA44">
        <v>1.86081</v>
      </c>
      <c r="IB44">
        <v>1.86157</v>
      </c>
      <c r="IC44">
        <v>1.85715</v>
      </c>
      <c r="ID44">
        <v>1.85684</v>
      </c>
      <c r="IE44">
        <v>1.85791</v>
      </c>
      <c r="IF44">
        <v>1.85867</v>
      </c>
      <c r="IG44">
        <v>1.85822</v>
      </c>
      <c r="IH44">
        <v>0</v>
      </c>
      <c r="II44">
        <v>0</v>
      </c>
      <c r="IJ44">
        <v>0</v>
      </c>
      <c r="IK44">
        <v>0</v>
      </c>
      <c r="IL44" t="s">
        <v>438</v>
      </c>
      <c r="IM44" t="s">
        <v>439</v>
      </c>
      <c r="IN44" t="s">
        <v>440</v>
      </c>
      <c r="IO44" t="s">
        <v>440</v>
      </c>
      <c r="IP44" t="s">
        <v>440</v>
      </c>
      <c r="IQ44" t="s">
        <v>440</v>
      </c>
      <c r="IR44">
        <v>0</v>
      </c>
      <c r="IS44">
        <v>100</v>
      </c>
      <c r="IT44">
        <v>100</v>
      </c>
      <c r="IU44">
        <v>0.517</v>
      </c>
      <c r="IV44">
        <v>0.1967</v>
      </c>
      <c r="IW44">
        <v>0.2912723242626548</v>
      </c>
      <c r="IX44">
        <v>0.001016113312649949</v>
      </c>
      <c r="IY44">
        <v>-1.458346242818731E-06</v>
      </c>
      <c r="IZ44">
        <v>6.575581110680532E-10</v>
      </c>
      <c r="JA44">
        <v>0.1967140891477921</v>
      </c>
      <c r="JB44">
        <v>0</v>
      </c>
      <c r="JC44">
        <v>0</v>
      </c>
      <c r="JD44">
        <v>0</v>
      </c>
      <c r="JE44">
        <v>2</v>
      </c>
      <c r="JF44">
        <v>1799</v>
      </c>
      <c r="JG44">
        <v>1</v>
      </c>
      <c r="JH44">
        <v>18</v>
      </c>
      <c r="JI44">
        <v>75.7</v>
      </c>
      <c r="JJ44">
        <v>75.8</v>
      </c>
      <c r="JK44">
        <v>1.27075</v>
      </c>
      <c r="JL44">
        <v>2.54028</v>
      </c>
      <c r="JM44">
        <v>1.54663</v>
      </c>
      <c r="JN44">
        <v>2.25098</v>
      </c>
      <c r="JO44">
        <v>1.49658</v>
      </c>
      <c r="JP44">
        <v>2.41211</v>
      </c>
      <c r="JQ44">
        <v>34.0092</v>
      </c>
      <c r="JR44">
        <v>24.2101</v>
      </c>
      <c r="JS44">
        <v>18</v>
      </c>
      <c r="JT44">
        <v>371.982</v>
      </c>
      <c r="JU44">
        <v>704.674</v>
      </c>
      <c r="JV44">
        <v>24.084</v>
      </c>
      <c r="JW44">
        <v>24.9137</v>
      </c>
      <c r="JX44">
        <v>30.0001</v>
      </c>
      <c r="JY44">
        <v>24.9028</v>
      </c>
      <c r="JZ44">
        <v>24.9043</v>
      </c>
      <c r="KA44">
        <v>25.4403</v>
      </c>
      <c r="KB44">
        <v>6.17599</v>
      </c>
      <c r="KC44">
        <v>100</v>
      </c>
      <c r="KD44">
        <v>24.0836</v>
      </c>
      <c r="KE44">
        <v>500</v>
      </c>
      <c r="KF44">
        <v>22.1394</v>
      </c>
      <c r="KG44">
        <v>100.245</v>
      </c>
      <c r="KH44">
        <v>100.828</v>
      </c>
    </row>
    <row r="45" spans="1:294">
      <c r="A45">
        <v>29</v>
      </c>
      <c r="B45">
        <v>1747216401.6</v>
      </c>
      <c r="C45">
        <v>3374.5</v>
      </c>
      <c r="D45" t="s">
        <v>495</v>
      </c>
      <c r="E45" t="s">
        <v>496</v>
      </c>
      <c r="F45" t="s">
        <v>431</v>
      </c>
      <c r="G45" t="s">
        <v>432</v>
      </c>
      <c r="I45" t="s">
        <v>433</v>
      </c>
      <c r="J45">
        <v>1747216401.6</v>
      </c>
      <c r="K45">
        <f>(L45)/1000</f>
        <v>0</v>
      </c>
      <c r="L45">
        <f>IF(DQ45, AO45, AI45)</f>
        <v>0</v>
      </c>
      <c r="M45">
        <f>IF(DQ45, AJ45, AH45)</f>
        <v>0</v>
      </c>
      <c r="N45">
        <f>DS45 - IF(AV45&gt;1, M45*DM45*100.0/(AX45), 0)</f>
        <v>0</v>
      </c>
      <c r="O45">
        <f>((U45-K45/2)*N45-M45)/(U45+K45/2)</f>
        <v>0</v>
      </c>
      <c r="P45">
        <f>O45*(DZ45+EA45)/1000.0</f>
        <v>0</v>
      </c>
      <c r="Q45">
        <f>(DS45 - IF(AV45&gt;1, M45*DM45*100.0/(AX45), 0))*(DZ45+EA45)/1000.0</f>
        <v>0</v>
      </c>
      <c r="R45">
        <f>2.0/((1/T45-1/S45)+SIGN(T45)*SQRT((1/T45-1/S45)*(1/T45-1/S45) + 4*DN45/((DN45+1)*(DN45+1))*(2*1/T45*1/S45-1/S45*1/S45)))</f>
        <v>0</v>
      </c>
      <c r="S45">
        <f>IF(LEFT(DO45,1)&lt;&gt;"0",IF(LEFT(DO45,1)="1",3.0,DP45),$D$5+$E$5*(EG45*DZ45/($K$5*1000))+$F$5*(EG45*DZ45/($K$5*1000))*MAX(MIN(DM45,$J$5),$I$5)*MAX(MIN(DM45,$J$5),$I$5)+$G$5*MAX(MIN(DM45,$J$5),$I$5)*(EG45*DZ45/($K$5*1000))+$H$5*(EG45*DZ45/($K$5*1000))*(EG45*DZ45/($K$5*1000)))</f>
        <v>0</v>
      </c>
      <c r="T45">
        <f>K45*(1000-(1000*0.61365*exp(17.502*X45/(240.97+X45))/(DZ45+EA45)+DU45)/2)/(1000*0.61365*exp(17.502*X45/(240.97+X45))/(DZ45+EA45)-DU45)</f>
        <v>0</v>
      </c>
      <c r="U45">
        <f>1/((DN45+1)/(R45/1.6)+1/(S45/1.37)) + DN45/((DN45+1)/(R45/1.6) + DN45/(S45/1.37))</f>
        <v>0</v>
      </c>
      <c r="V45">
        <f>(DI45*DL45)</f>
        <v>0</v>
      </c>
      <c r="W45">
        <f>(EB45+(V45+2*0.95*5.67E-8*(((EB45+$B$7)+273)^4-(EB45+273)^4)-44100*K45)/(1.84*29.3*S45+8*0.95*5.67E-8*(EB45+273)^3))</f>
        <v>0</v>
      </c>
      <c r="X45">
        <f>($C$7*EC45+$D$7*ED45+$E$7*W45)</f>
        <v>0</v>
      </c>
      <c r="Y45">
        <f>0.61365*exp(17.502*X45/(240.97+X45))</f>
        <v>0</v>
      </c>
      <c r="Z45">
        <f>(AA45/AB45*100)</f>
        <v>0</v>
      </c>
      <c r="AA45">
        <f>DU45*(DZ45+EA45)/1000</f>
        <v>0</v>
      </c>
      <c r="AB45">
        <f>0.61365*exp(17.502*EB45/(240.97+EB45))</f>
        <v>0</v>
      </c>
      <c r="AC45">
        <f>(Y45-DU45*(DZ45+EA45)/1000)</f>
        <v>0</v>
      </c>
      <c r="AD45">
        <f>(-K45*44100)</f>
        <v>0</v>
      </c>
      <c r="AE45">
        <f>2*29.3*S45*0.92*(EB45-X45)</f>
        <v>0</v>
      </c>
      <c r="AF45">
        <f>2*0.95*5.67E-8*(((EB45+$B$7)+273)^4-(X45+273)^4)</f>
        <v>0</v>
      </c>
      <c r="AG45">
        <f>V45+AF45+AD45+AE45</f>
        <v>0</v>
      </c>
      <c r="AH45">
        <f>DY45*AV45*(DT45-DS45*(1000-AV45*DV45)/(1000-AV45*DU45))/(100*DM45)</f>
        <v>0</v>
      </c>
      <c r="AI45">
        <f>1000*DY45*AV45*(DU45-DV45)/(100*DM45*(1000-AV45*DU45))</f>
        <v>0</v>
      </c>
      <c r="AJ45">
        <f>(AK45 - AL45 - DZ45*1E3/(8.314*(EB45+273.15)) * AN45/DY45 * AM45) * DY45/(100*DM45) * (1000 - DV45)/1000</f>
        <v>0</v>
      </c>
      <c r="AK45">
        <v>613.5760413394806</v>
      </c>
      <c r="AL45">
        <v>613.9209636363636</v>
      </c>
      <c r="AM45">
        <v>0.008658061611563057</v>
      </c>
      <c r="AN45">
        <v>65.91700592732391</v>
      </c>
      <c r="AO45">
        <f>(AQ45 - AP45 + DZ45*1E3/(8.314*(EB45+273.15)) * AS45/DY45 * AR45) * DY45/(100*DM45) * 1000/(1000 - AQ45)</f>
        <v>0</v>
      </c>
      <c r="AP45">
        <v>22.12309089611355</v>
      </c>
      <c r="AQ45">
        <v>21.99373696969696</v>
      </c>
      <c r="AR45">
        <v>-1.891948726315526E-08</v>
      </c>
      <c r="AS45">
        <v>77.18636423135617</v>
      </c>
      <c r="AT45">
        <v>5</v>
      </c>
      <c r="AU45">
        <v>1</v>
      </c>
      <c r="AV45">
        <f>IF(AT45*$H$13&gt;=AX45,1.0,(AX45/(AX45-AT45*$H$13)))</f>
        <v>0</v>
      </c>
      <c r="AW45">
        <f>(AV45-1)*100</f>
        <v>0</v>
      </c>
      <c r="AX45">
        <f>MAX(0,($B$13+$C$13*EG45)/(1+$D$13*EG45)*DZ45/(EB45+273)*$E$13)</f>
        <v>0</v>
      </c>
      <c r="AY45" t="s">
        <v>434</v>
      </c>
      <c r="AZ45" t="s">
        <v>434</v>
      </c>
      <c r="BA45">
        <v>0</v>
      </c>
      <c r="BB45">
        <v>0</v>
      </c>
      <c r="BC45">
        <f>1-BA45/BB45</f>
        <v>0</v>
      </c>
      <c r="BD45">
        <v>0</v>
      </c>
      <c r="BE45" t="s">
        <v>434</v>
      </c>
      <c r="BF45" t="s">
        <v>434</v>
      </c>
      <c r="BG45">
        <v>0</v>
      </c>
      <c r="BH45">
        <v>0</v>
      </c>
      <c r="BI45">
        <f>1-BG45/BH45</f>
        <v>0</v>
      </c>
      <c r="BJ45">
        <v>0.5</v>
      </c>
      <c r="BK45">
        <f>DJ45</f>
        <v>0</v>
      </c>
      <c r="BL45">
        <f>M45</f>
        <v>0</v>
      </c>
      <c r="BM45">
        <f>BI45*BJ45*BK45</f>
        <v>0</v>
      </c>
      <c r="BN45">
        <f>(BL45-BD45)/BK45</f>
        <v>0</v>
      </c>
      <c r="BO45">
        <f>(BB45-BH45)/BH45</f>
        <v>0</v>
      </c>
      <c r="BP45">
        <f>BA45/(BC45+BA45/BH45)</f>
        <v>0</v>
      </c>
      <c r="BQ45" t="s">
        <v>434</v>
      </c>
      <c r="BR45">
        <v>0</v>
      </c>
      <c r="BS45">
        <f>IF(BR45&lt;&gt;0, BR45, BP45)</f>
        <v>0</v>
      </c>
      <c r="BT45">
        <f>1-BS45/BH45</f>
        <v>0</v>
      </c>
      <c r="BU45">
        <f>(BH45-BG45)/(BH45-BS45)</f>
        <v>0</v>
      </c>
      <c r="BV45">
        <f>(BB45-BH45)/(BB45-BS45)</f>
        <v>0</v>
      </c>
      <c r="BW45">
        <f>(BH45-BG45)/(BH45-BA45)</f>
        <v>0</v>
      </c>
      <c r="BX45">
        <f>(BB45-BH45)/(BB45-BA45)</f>
        <v>0</v>
      </c>
      <c r="BY45">
        <f>(BU45*BS45/BG45)</f>
        <v>0</v>
      </c>
      <c r="BZ45">
        <f>(1-BY45)</f>
        <v>0</v>
      </c>
      <c r="DI45">
        <f>$B$11*EH45+$C$11*EI45+$F$11*ET45*(1-EW45)</f>
        <v>0</v>
      </c>
      <c r="DJ45">
        <f>DI45*DK45</f>
        <v>0</v>
      </c>
      <c r="DK45">
        <f>($B$11*$D$9+$C$11*$D$9+$F$11*((FG45+EY45)/MAX(FG45+EY45+FH45, 0.1)*$I$9+FH45/MAX(FG45+EY45+FH45, 0.1)*$J$9))/($B$11+$C$11+$F$11)</f>
        <v>0</v>
      </c>
      <c r="DL45">
        <f>($B$11*$K$9+$C$11*$K$9+$F$11*((FG45+EY45)/MAX(FG45+EY45+FH45, 0.1)*$P$9+FH45/MAX(FG45+EY45+FH45, 0.1)*$Q$9))/($B$11+$C$11+$F$11)</f>
        <v>0</v>
      </c>
      <c r="DM45">
        <v>6</v>
      </c>
      <c r="DN45">
        <v>0.5</v>
      </c>
      <c r="DO45" t="s">
        <v>435</v>
      </c>
      <c r="DP45">
        <v>2</v>
      </c>
      <c r="DQ45" t="b">
        <v>1</v>
      </c>
      <c r="DR45">
        <v>1747216401.6</v>
      </c>
      <c r="DS45">
        <v>600.418</v>
      </c>
      <c r="DT45">
        <v>599.973</v>
      </c>
      <c r="DU45">
        <v>21.9935</v>
      </c>
      <c r="DV45">
        <v>22.1223</v>
      </c>
      <c r="DW45">
        <v>599.9</v>
      </c>
      <c r="DX45">
        <v>21.7968</v>
      </c>
      <c r="DY45">
        <v>400.294</v>
      </c>
      <c r="DZ45">
        <v>101.169</v>
      </c>
      <c r="EA45">
        <v>0.100278</v>
      </c>
      <c r="EB45">
        <v>25.0038</v>
      </c>
      <c r="EC45">
        <v>24.8951</v>
      </c>
      <c r="ED45">
        <v>999.9</v>
      </c>
      <c r="EE45">
        <v>0</v>
      </c>
      <c r="EF45">
        <v>0</v>
      </c>
      <c r="EG45">
        <v>10025</v>
      </c>
      <c r="EH45">
        <v>0</v>
      </c>
      <c r="EI45">
        <v>0.221054</v>
      </c>
      <c r="EJ45">
        <v>0.44519</v>
      </c>
      <c r="EK45">
        <v>613.921</v>
      </c>
      <c r="EL45">
        <v>613.546</v>
      </c>
      <c r="EM45">
        <v>-0.128815</v>
      </c>
      <c r="EN45">
        <v>599.973</v>
      </c>
      <c r="EO45">
        <v>22.1223</v>
      </c>
      <c r="EP45">
        <v>2.22506</v>
      </c>
      <c r="EQ45">
        <v>2.23809</v>
      </c>
      <c r="ER45">
        <v>19.1439</v>
      </c>
      <c r="ES45">
        <v>19.2376</v>
      </c>
      <c r="ET45">
        <v>0.0500092</v>
      </c>
      <c r="EU45">
        <v>0</v>
      </c>
      <c r="EV45">
        <v>0</v>
      </c>
      <c r="EW45">
        <v>0</v>
      </c>
      <c r="EX45">
        <v>3.72</v>
      </c>
      <c r="EY45">
        <v>0.0500092</v>
      </c>
      <c r="EZ45">
        <v>-6.6</v>
      </c>
      <c r="FA45">
        <v>0.5600000000000001</v>
      </c>
      <c r="FB45">
        <v>34.687</v>
      </c>
      <c r="FC45">
        <v>39.687</v>
      </c>
      <c r="FD45">
        <v>37.062</v>
      </c>
      <c r="FE45">
        <v>39.687</v>
      </c>
      <c r="FF45">
        <v>37.062</v>
      </c>
      <c r="FG45">
        <v>0</v>
      </c>
      <c r="FH45">
        <v>0</v>
      </c>
      <c r="FI45">
        <v>0</v>
      </c>
      <c r="FJ45">
        <v>1747216481.4</v>
      </c>
      <c r="FK45">
        <v>0</v>
      </c>
      <c r="FL45">
        <v>0.6640000000000001</v>
      </c>
      <c r="FM45">
        <v>13.10846136011079</v>
      </c>
      <c r="FN45">
        <v>-10.82230757529213</v>
      </c>
      <c r="FO45">
        <v>-2.754</v>
      </c>
      <c r="FP45">
        <v>15</v>
      </c>
      <c r="FQ45">
        <v>1747211737.5</v>
      </c>
      <c r="FR45" t="s">
        <v>436</v>
      </c>
      <c r="FS45">
        <v>1747211737.5</v>
      </c>
      <c r="FT45">
        <v>1747211733.5</v>
      </c>
      <c r="FU45">
        <v>1</v>
      </c>
      <c r="FV45">
        <v>-0.191</v>
      </c>
      <c r="FW45">
        <v>-0.016</v>
      </c>
      <c r="FX45">
        <v>0.506</v>
      </c>
      <c r="FY45">
        <v>-0.041</v>
      </c>
      <c r="FZ45">
        <v>397</v>
      </c>
      <c r="GA45">
        <v>9</v>
      </c>
      <c r="GB45">
        <v>0.29</v>
      </c>
      <c r="GC45">
        <v>0.35</v>
      </c>
      <c r="GD45">
        <v>-0.1983289415735365</v>
      </c>
      <c r="GE45">
        <v>0.05124024612042215</v>
      </c>
      <c r="GF45">
        <v>0.07436345177097976</v>
      </c>
      <c r="GG45">
        <v>1</v>
      </c>
      <c r="GH45">
        <v>-0.00929870645283907</v>
      </c>
      <c r="GI45">
        <v>0.0001456406189563857</v>
      </c>
      <c r="GJ45">
        <v>0.0001364136830617966</v>
      </c>
      <c r="GK45">
        <v>1</v>
      </c>
      <c r="GL45">
        <v>2</v>
      </c>
      <c r="GM45">
        <v>2</v>
      </c>
      <c r="GN45" t="s">
        <v>437</v>
      </c>
      <c r="GO45">
        <v>3.01892</v>
      </c>
      <c r="GP45">
        <v>2.77517</v>
      </c>
      <c r="GQ45">
        <v>0.130786</v>
      </c>
      <c r="GR45">
        <v>0.129925</v>
      </c>
      <c r="GS45">
        <v>0.11448</v>
      </c>
      <c r="GT45">
        <v>0.114274</v>
      </c>
      <c r="GU45">
        <v>22483.1</v>
      </c>
      <c r="GV45">
        <v>26284</v>
      </c>
      <c r="GW45">
        <v>22664.4</v>
      </c>
      <c r="GX45">
        <v>27754.3</v>
      </c>
      <c r="GY45">
        <v>29074.9</v>
      </c>
      <c r="GZ45">
        <v>35079.3</v>
      </c>
      <c r="HA45">
        <v>36318.3</v>
      </c>
      <c r="HB45">
        <v>44037.2</v>
      </c>
      <c r="HC45">
        <v>1.8</v>
      </c>
      <c r="HD45">
        <v>2.24927</v>
      </c>
      <c r="HE45">
        <v>0.0737607</v>
      </c>
      <c r="HF45">
        <v>0</v>
      </c>
      <c r="HG45">
        <v>23.6835</v>
      </c>
      <c r="HH45">
        <v>999.9</v>
      </c>
      <c r="HI45">
        <v>60.1</v>
      </c>
      <c r="HJ45">
        <v>27.6</v>
      </c>
      <c r="HK45">
        <v>22.0227</v>
      </c>
      <c r="HL45">
        <v>62.1489</v>
      </c>
      <c r="HM45">
        <v>10.9135</v>
      </c>
      <c r="HN45">
        <v>1</v>
      </c>
      <c r="HO45">
        <v>-0.19877</v>
      </c>
      <c r="HP45">
        <v>-0.0300708</v>
      </c>
      <c r="HQ45">
        <v>20.2963</v>
      </c>
      <c r="HR45">
        <v>5.19483</v>
      </c>
      <c r="HS45">
        <v>11.9523</v>
      </c>
      <c r="HT45">
        <v>4.9465</v>
      </c>
      <c r="HU45">
        <v>3.3</v>
      </c>
      <c r="HV45">
        <v>9999</v>
      </c>
      <c r="HW45">
        <v>9999</v>
      </c>
      <c r="HX45">
        <v>9999</v>
      </c>
      <c r="HY45">
        <v>381.1</v>
      </c>
      <c r="HZ45">
        <v>1.86011</v>
      </c>
      <c r="IA45">
        <v>1.86081</v>
      </c>
      <c r="IB45">
        <v>1.86157</v>
      </c>
      <c r="IC45">
        <v>1.85715</v>
      </c>
      <c r="ID45">
        <v>1.85684</v>
      </c>
      <c r="IE45">
        <v>1.85791</v>
      </c>
      <c r="IF45">
        <v>1.85868</v>
      </c>
      <c r="IG45">
        <v>1.85822</v>
      </c>
      <c r="IH45">
        <v>0</v>
      </c>
      <c r="II45">
        <v>0</v>
      </c>
      <c r="IJ45">
        <v>0</v>
      </c>
      <c r="IK45">
        <v>0</v>
      </c>
      <c r="IL45" t="s">
        <v>438</v>
      </c>
      <c r="IM45" t="s">
        <v>439</v>
      </c>
      <c r="IN45" t="s">
        <v>440</v>
      </c>
      <c r="IO45" t="s">
        <v>440</v>
      </c>
      <c r="IP45" t="s">
        <v>440</v>
      </c>
      <c r="IQ45" t="s">
        <v>440</v>
      </c>
      <c r="IR45">
        <v>0</v>
      </c>
      <c r="IS45">
        <v>100</v>
      </c>
      <c r="IT45">
        <v>100</v>
      </c>
      <c r="IU45">
        <v>0.518</v>
      </c>
      <c r="IV45">
        <v>0.1967</v>
      </c>
      <c r="IW45">
        <v>0.2912723242626548</v>
      </c>
      <c r="IX45">
        <v>0.001016113312649949</v>
      </c>
      <c r="IY45">
        <v>-1.458346242818731E-06</v>
      </c>
      <c r="IZ45">
        <v>6.575581110680532E-10</v>
      </c>
      <c r="JA45">
        <v>0.1967140891477921</v>
      </c>
      <c r="JB45">
        <v>0</v>
      </c>
      <c r="JC45">
        <v>0</v>
      </c>
      <c r="JD45">
        <v>0</v>
      </c>
      <c r="JE45">
        <v>2</v>
      </c>
      <c r="JF45">
        <v>1799</v>
      </c>
      <c r="JG45">
        <v>1</v>
      </c>
      <c r="JH45">
        <v>18</v>
      </c>
      <c r="JI45">
        <v>77.7</v>
      </c>
      <c r="JJ45">
        <v>77.8</v>
      </c>
      <c r="JK45">
        <v>1.47217</v>
      </c>
      <c r="JL45">
        <v>2.53906</v>
      </c>
      <c r="JM45">
        <v>1.54663</v>
      </c>
      <c r="JN45">
        <v>2.25098</v>
      </c>
      <c r="JO45">
        <v>1.49658</v>
      </c>
      <c r="JP45">
        <v>2.40967</v>
      </c>
      <c r="JQ45">
        <v>34.0092</v>
      </c>
      <c r="JR45">
        <v>24.2013</v>
      </c>
      <c r="JS45">
        <v>18</v>
      </c>
      <c r="JT45">
        <v>372.404</v>
      </c>
      <c r="JU45">
        <v>704.593</v>
      </c>
      <c r="JV45">
        <v>24.0217</v>
      </c>
      <c r="JW45">
        <v>24.9158</v>
      </c>
      <c r="JX45">
        <v>30.0001</v>
      </c>
      <c r="JY45">
        <v>24.9049</v>
      </c>
      <c r="JZ45">
        <v>24.9064</v>
      </c>
      <c r="KA45">
        <v>29.4946</v>
      </c>
      <c r="KB45">
        <v>6.17599</v>
      </c>
      <c r="KC45">
        <v>100</v>
      </c>
      <c r="KD45">
        <v>24.0209</v>
      </c>
      <c r="KE45">
        <v>600</v>
      </c>
      <c r="KF45">
        <v>22.1394</v>
      </c>
      <c r="KG45">
        <v>100.245</v>
      </c>
      <c r="KH45">
        <v>100.825</v>
      </c>
    </row>
    <row r="46" spans="1:294">
      <c r="A46">
        <v>30</v>
      </c>
      <c r="B46">
        <v>1747216522.1</v>
      </c>
      <c r="C46">
        <v>3495</v>
      </c>
      <c r="D46" t="s">
        <v>497</v>
      </c>
      <c r="E46" t="s">
        <v>498</v>
      </c>
      <c r="F46" t="s">
        <v>431</v>
      </c>
      <c r="G46" t="s">
        <v>432</v>
      </c>
      <c r="I46" t="s">
        <v>433</v>
      </c>
      <c r="J46">
        <v>1747216522.1</v>
      </c>
      <c r="K46">
        <f>(L46)/1000</f>
        <v>0</v>
      </c>
      <c r="L46">
        <f>IF(DQ46, AO46, AI46)</f>
        <v>0</v>
      </c>
      <c r="M46">
        <f>IF(DQ46, AJ46, AH46)</f>
        <v>0</v>
      </c>
      <c r="N46">
        <f>DS46 - IF(AV46&gt;1, M46*DM46*100.0/(AX46), 0)</f>
        <v>0</v>
      </c>
      <c r="O46">
        <f>((U46-K46/2)*N46-M46)/(U46+K46/2)</f>
        <v>0</v>
      </c>
      <c r="P46">
        <f>O46*(DZ46+EA46)/1000.0</f>
        <v>0</v>
      </c>
      <c r="Q46">
        <f>(DS46 - IF(AV46&gt;1, M46*DM46*100.0/(AX46), 0))*(DZ46+EA46)/1000.0</f>
        <v>0</v>
      </c>
      <c r="R46">
        <f>2.0/((1/T46-1/S46)+SIGN(T46)*SQRT((1/T46-1/S46)*(1/T46-1/S46) + 4*DN46/((DN46+1)*(DN46+1))*(2*1/T46*1/S46-1/S46*1/S46)))</f>
        <v>0</v>
      </c>
      <c r="S46">
        <f>IF(LEFT(DO46,1)&lt;&gt;"0",IF(LEFT(DO46,1)="1",3.0,DP46),$D$5+$E$5*(EG46*DZ46/($K$5*1000))+$F$5*(EG46*DZ46/($K$5*1000))*MAX(MIN(DM46,$J$5),$I$5)*MAX(MIN(DM46,$J$5),$I$5)+$G$5*MAX(MIN(DM46,$J$5),$I$5)*(EG46*DZ46/($K$5*1000))+$H$5*(EG46*DZ46/($K$5*1000))*(EG46*DZ46/($K$5*1000)))</f>
        <v>0</v>
      </c>
      <c r="T46">
        <f>K46*(1000-(1000*0.61365*exp(17.502*X46/(240.97+X46))/(DZ46+EA46)+DU46)/2)/(1000*0.61365*exp(17.502*X46/(240.97+X46))/(DZ46+EA46)-DU46)</f>
        <v>0</v>
      </c>
      <c r="U46">
        <f>1/((DN46+1)/(R46/1.6)+1/(S46/1.37)) + DN46/((DN46+1)/(R46/1.6) + DN46/(S46/1.37))</f>
        <v>0</v>
      </c>
      <c r="V46">
        <f>(DI46*DL46)</f>
        <v>0</v>
      </c>
      <c r="W46">
        <f>(EB46+(V46+2*0.95*5.67E-8*(((EB46+$B$7)+273)^4-(EB46+273)^4)-44100*K46)/(1.84*29.3*S46+8*0.95*5.67E-8*(EB46+273)^3))</f>
        <v>0</v>
      </c>
      <c r="X46">
        <f>($C$7*EC46+$D$7*ED46+$E$7*W46)</f>
        <v>0</v>
      </c>
      <c r="Y46">
        <f>0.61365*exp(17.502*X46/(240.97+X46))</f>
        <v>0</v>
      </c>
      <c r="Z46">
        <f>(AA46/AB46*100)</f>
        <v>0</v>
      </c>
      <c r="AA46">
        <f>DU46*(DZ46+EA46)/1000</f>
        <v>0</v>
      </c>
      <c r="AB46">
        <f>0.61365*exp(17.502*EB46/(240.97+EB46))</f>
        <v>0</v>
      </c>
      <c r="AC46">
        <f>(Y46-DU46*(DZ46+EA46)/1000)</f>
        <v>0</v>
      </c>
      <c r="AD46">
        <f>(-K46*44100)</f>
        <v>0</v>
      </c>
      <c r="AE46">
        <f>2*29.3*S46*0.92*(EB46-X46)</f>
        <v>0</v>
      </c>
      <c r="AF46">
        <f>2*0.95*5.67E-8*(((EB46+$B$7)+273)^4-(X46+273)^4)</f>
        <v>0</v>
      </c>
      <c r="AG46">
        <f>V46+AF46+AD46+AE46</f>
        <v>0</v>
      </c>
      <c r="AH46">
        <f>DY46*AV46*(DT46-DS46*(1000-AV46*DV46)/(1000-AV46*DU46))/(100*DM46)</f>
        <v>0</v>
      </c>
      <c r="AI46">
        <f>1000*DY46*AV46*(DU46-DV46)/(100*DM46*(1000-AV46*DU46))</f>
        <v>0</v>
      </c>
      <c r="AJ46">
        <f>(AK46 - AL46 - DZ46*1E3/(8.314*(EB46+273.15)) * AN46/DY46 * AM46) * DY46/(100*DM46) * (1000 - DV46)/1000</f>
        <v>0</v>
      </c>
      <c r="AK46">
        <v>511.3207087372036</v>
      </c>
      <c r="AL46">
        <v>511.7541939393938</v>
      </c>
      <c r="AM46">
        <v>0.0004390351133106429</v>
      </c>
      <c r="AN46">
        <v>65.91700592732391</v>
      </c>
      <c r="AO46">
        <f>(AQ46 - AP46 + DZ46*1E3/(8.314*(EB46+273.15)) * AS46/DY46 * AR46) * DY46/(100*DM46) * 1000/(1000 - AQ46)</f>
        <v>0</v>
      </c>
      <c r="AP46">
        <v>22.12196645885383</v>
      </c>
      <c r="AQ46">
        <v>22.00340969696969</v>
      </c>
      <c r="AR46">
        <v>-3.235290110051649E-07</v>
      </c>
      <c r="AS46">
        <v>77.18636423135617</v>
      </c>
      <c r="AT46">
        <v>5</v>
      </c>
      <c r="AU46">
        <v>1</v>
      </c>
      <c r="AV46">
        <f>IF(AT46*$H$13&gt;=AX46,1.0,(AX46/(AX46-AT46*$H$13)))</f>
        <v>0</v>
      </c>
      <c r="AW46">
        <f>(AV46-1)*100</f>
        <v>0</v>
      </c>
      <c r="AX46">
        <f>MAX(0,($B$13+$C$13*EG46)/(1+$D$13*EG46)*DZ46/(EB46+273)*$E$13)</f>
        <v>0</v>
      </c>
      <c r="AY46" t="s">
        <v>434</v>
      </c>
      <c r="AZ46" t="s">
        <v>434</v>
      </c>
      <c r="BA46">
        <v>0</v>
      </c>
      <c r="BB46">
        <v>0</v>
      </c>
      <c r="BC46">
        <f>1-BA46/BB46</f>
        <v>0</v>
      </c>
      <c r="BD46">
        <v>0</v>
      </c>
      <c r="BE46" t="s">
        <v>434</v>
      </c>
      <c r="BF46" t="s">
        <v>434</v>
      </c>
      <c r="BG46">
        <v>0</v>
      </c>
      <c r="BH46">
        <v>0</v>
      </c>
      <c r="BI46">
        <f>1-BG46/BH46</f>
        <v>0</v>
      </c>
      <c r="BJ46">
        <v>0.5</v>
      </c>
      <c r="BK46">
        <f>DJ46</f>
        <v>0</v>
      </c>
      <c r="BL46">
        <f>M46</f>
        <v>0</v>
      </c>
      <c r="BM46">
        <f>BI46*BJ46*BK46</f>
        <v>0</v>
      </c>
      <c r="BN46">
        <f>(BL46-BD46)/BK46</f>
        <v>0</v>
      </c>
      <c r="BO46">
        <f>(BB46-BH46)/BH46</f>
        <v>0</v>
      </c>
      <c r="BP46">
        <f>BA46/(BC46+BA46/BH46)</f>
        <v>0</v>
      </c>
      <c r="BQ46" t="s">
        <v>434</v>
      </c>
      <c r="BR46">
        <v>0</v>
      </c>
      <c r="BS46">
        <f>IF(BR46&lt;&gt;0, BR46, BP46)</f>
        <v>0</v>
      </c>
      <c r="BT46">
        <f>1-BS46/BH46</f>
        <v>0</v>
      </c>
      <c r="BU46">
        <f>(BH46-BG46)/(BH46-BS46)</f>
        <v>0</v>
      </c>
      <c r="BV46">
        <f>(BB46-BH46)/(BB46-BS46)</f>
        <v>0</v>
      </c>
      <c r="BW46">
        <f>(BH46-BG46)/(BH46-BA46)</f>
        <v>0</v>
      </c>
      <c r="BX46">
        <f>(BB46-BH46)/(BB46-BA46)</f>
        <v>0</v>
      </c>
      <c r="BY46">
        <f>(BU46*BS46/BG46)</f>
        <v>0</v>
      </c>
      <c r="BZ46">
        <f>(1-BY46)</f>
        <v>0</v>
      </c>
      <c r="DI46">
        <f>$B$11*EH46+$C$11*EI46+$F$11*ET46*(1-EW46)</f>
        <v>0</v>
      </c>
      <c r="DJ46">
        <f>DI46*DK46</f>
        <v>0</v>
      </c>
      <c r="DK46">
        <f>($B$11*$D$9+$C$11*$D$9+$F$11*((FG46+EY46)/MAX(FG46+EY46+FH46, 0.1)*$I$9+FH46/MAX(FG46+EY46+FH46, 0.1)*$J$9))/($B$11+$C$11+$F$11)</f>
        <v>0</v>
      </c>
      <c r="DL46">
        <f>($B$11*$K$9+$C$11*$K$9+$F$11*((FG46+EY46)/MAX(FG46+EY46+FH46, 0.1)*$P$9+FH46/MAX(FG46+EY46+FH46, 0.1)*$Q$9))/($B$11+$C$11+$F$11)</f>
        <v>0</v>
      </c>
      <c r="DM46">
        <v>6</v>
      </c>
      <c r="DN46">
        <v>0.5</v>
      </c>
      <c r="DO46" t="s">
        <v>435</v>
      </c>
      <c r="DP46">
        <v>2</v>
      </c>
      <c r="DQ46" t="b">
        <v>1</v>
      </c>
      <c r="DR46">
        <v>1747216522.1</v>
      </c>
      <c r="DS46">
        <v>500.489</v>
      </c>
      <c r="DT46">
        <v>500.015</v>
      </c>
      <c r="DU46">
        <v>22.0032</v>
      </c>
      <c r="DV46">
        <v>22.122</v>
      </c>
      <c r="DW46">
        <v>499.972</v>
      </c>
      <c r="DX46">
        <v>21.8065</v>
      </c>
      <c r="DY46">
        <v>399.929</v>
      </c>
      <c r="DZ46">
        <v>101.169</v>
      </c>
      <c r="EA46">
        <v>0.100155</v>
      </c>
      <c r="EB46">
        <v>24.9955</v>
      </c>
      <c r="EC46">
        <v>24.8776</v>
      </c>
      <c r="ED46">
        <v>999.9</v>
      </c>
      <c r="EE46">
        <v>0</v>
      </c>
      <c r="EF46">
        <v>0</v>
      </c>
      <c r="EG46">
        <v>10030.6</v>
      </c>
      <c r="EH46">
        <v>0</v>
      </c>
      <c r="EI46">
        <v>0.221054</v>
      </c>
      <c r="EJ46">
        <v>0.473785</v>
      </c>
      <c r="EK46">
        <v>511.749</v>
      </c>
      <c r="EL46">
        <v>511.327</v>
      </c>
      <c r="EM46">
        <v>-0.118799</v>
      </c>
      <c r="EN46">
        <v>500.015</v>
      </c>
      <c r="EO46">
        <v>22.122</v>
      </c>
      <c r="EP46">
        <v>2.22604</v>
      </c>
      <c r="EQ46">
        <v>2.23806</v>
      </c>
      <c r="ER46">
        <v>19.1509</v>
      </c>
      <c r="ES46">
        <v>19.2374</v>
      </c>
      <c r="ET46">
        <v>0.0500092</v>
      </c>
      <c r="EU46">
        <v>0</v>
      </c>
      <c r="EV46">
        <v>0</v>
      </c>
      <c r="EW46">
        <v>0</v>
      </c>
      <c r="EX46">
        <v>-0.87</v>
      </c>
      <c r="EY46">
        <v>0.0500092</v>
      </c>
      <c r="EZ46">
        <v>1.69</v>
      </c>
      <c r="FA46">
        <v>0.92</v>
      </c>
      <c r="FB46">
        <v>34.062</v>
      </c>
      <c r="FC46">
        <v>39.125</v>
      </c>
      <c r="FD46">
        <v>36.5</v>
      </c>
      <c r="FE46">
        <v>38.75</v>
      </c>
      <c r="FF46">
        <v>36.687</v>
      </c>
      <c r="FG46">
        <v>0</v>
      </c>
      <c r="FH46">
        <v>0</v>
      </c>
      <c r="FI46">
        <v>0</v>
      </c>
      <c r="FJ46">
        <v>1747216602</v>
      </c>
      <c r="FK46">
        <v>0</v>
      </c>
      <c r="FL46">
        <v>-0.01346153846153838</v>
      </c>
      <c r="FM46">
        <v>-9.356239307555054</v>
      </c>
      <c r="FN46">
        <v>15.63794864986573</v>
      </c>
      <c r="FO46">
        <v>-0.6365384615384616</v>
      </c>
      <c r="FP46">
        <v>15</v>
      </c>
      <c r="FQ46">
        <v>1747211737.5</v>
      </c>
      <c r="FR46" t="s">
        <v>436</v>
      </c>
      <c r="FS46">
        <v>1747211737.5</v>
      </c>
      <c r="FT46">
        <v>1747211733.5</v>
      </c>
      <c r="FU46">
        <v>1</v>
      </c>
      <c r="FV46">
        <v>-0.191</v>
      </c>
      <c r="FW46">
        <v>-0.016</v>
      </c>
      <c r="FX46">
        <v>0.506</v>
      </c>
      <c r="FY46">
        <v>-0.041</v>
      </c>
      <c r="FZ46">
        <v>397</v>
      </c>
      <c r="GA46">
        <v>9</v>
      </c>
      <c r="GB46">
        <v>0.29</v>
      </c>
      <c r="GC46">
        <v>0.35</v>
      </c>
      <c r="GD46">
        <v>-0.2933708611007896</v>
      </c>
      <c r="GE46">
        <v>0.07086386922202946</v>
      </c>
      <c r="GF46">
        <v>0.05186009061970624</v>
      </c>
      <c r="GG46">
        <v>1</v>
      </c>
      <c r="GH46">
        <v>-0.008629944765832372</v>
      </c>
      <c r="GI46">
        <v>0.0001291119519888372</v>
      </c>
      <c r="GJ46">
        <v>8.77774640724275E-05</v>
      </c>
      <c r="GK46">
        <v>1</v>
      </c>
      <c r="GL46">
        <v>2</v>
      </c>
      <c r="GM46">
        <v>2</v>
      </c>
      <c r="GN46" t="s">
        <v>437</v>
      </c>
      <c r="GO46">
        <v>3.0185</v>
      </c>
      <c r="GP46">
        <v>2.77509</v>
      </c>
      <c r="GQ46">
        <v>0.114772</v>
      </c>
      <c r="GR46">
        <v>0.113995</v>
      </c>
      <c r="GS46">
        <v>0.114516</v>
      </c>
      <c r="GT46">
        <v>0.114273</v>
      </c>
      <c r="GU46">
        <v>22896.6</v>
      </c>
      <c r="GV46">
        <v>26765.1</v>
      </c>
      <c r="GW46">
        <v>22664.1</v>
      </c>
      <c r="GX46">
        <v>27754.7</v>
      </c>
      <c r="GY46">
        <v>29073.1</v>
      </c>
      <c r="GZ46">
        <v>35079.3</v>
      </c>
      <c r="HA46">
        <v>36318</v>
      </c>
      <c r="HB46">
        <v>44037.7</v>
      </c>
      <c r="HC46">
        <v>1.79923</v>
      </c>
      <c r="HD46">
        <v>2.24915</v>
      </c>
      <c r="HE46">
        <v>0.07115299999999999</v>
      </c>
      <c r="HF46">
        <v>0</v>
      </c>
      <c r="HG46">
        <v>23.7088</v>
      </c>
      <c r="HH46">
        <v>999.9</v>
      </c>
      <c r="HI46">
        <v>60</v>
      </c>
      <c r="HJ46">
        <v>27.7</v>
      </c>
      <c r="HK46">
        <v>22.1112</v>
      </c>
      <c r="HL46">
        <v>62.049</v>
      </c>
      <c r="HM46">
        <v>11.1378</v>
      </c>
      <c r="HN46">
        <v>1</v>
      </c>
      <c r="HO46">
        <v>-0.198709</v>
      </c>
      <c r="HP46">
        <v>-0.218892</v>
      </c>
      <c r="HQ46">
        <v>20.2979</v>
      </c>
      <c r="HR46">
        <v>5.19393</v>
      </c>
      <c r="HS46">
        <v>11.9515</v>
      </c>
      <c r="HT46">
        <v>4.94725</v>
      </c>
      <c r="HU46">
        <v>3.3</v>
      </c>
      <c r="HV46">
        <v>9999</v>
      </c>
      <c r="HW46">
        <v>9999</v>
      </c>
      <c r="HX46">
        <v>9999</v>
      </c>
      <c r="HY46">
        <v>381.1</v>
      </c>
      <c r="HZ46">
        <v>1.86008</v>
      </c>
      <c r="IA46">
        <v>1.86081</v>
      </c>
      <c r="IB46">
        <v>1.86157</v>
      </c>
      <c r="IC46">
        <v>1.85715</v>
      </c>
      <c r="ID46">
        <v>1.85685</v>
      </c>
      <c r="IE46">
        <v>1.85791</v>
      </c>
      <c r="IF46">
        <v>1.85868</v>
      </c>
      <c r="IG46">
        <v>1.85822</v>
      </c>
      <c r="IH46">
        <v>0</v>
      </c>
      <c r="II46">
        <v>0</v>
      </c>
      <c r="IJ46">
        <v>0</v>
      </c>
      <c r="IK46">
        <v>0</v>
      </c>
      <c r="IL46" t="s">
        <v>438</v>
      </c>
      <c r="IM46" t="s">
        <v>439</v>
      </c>
      <c r="IN46" t="s">
        <v>440</v>
      </c>
      <c r="IO46" t="s">
        <v>440</v>
      </c>
      <c r="IP46" t="s">
        <v>440</v>
      </c>
      <c r="IQ46" t="s">
        <v>440</v>
      </c>
      <c r="IR46">
        <v>0</v>
      </c>
      <c r="IS46">
        <v>100</v>
      </c>
      <c r="IT46">
        <v>100</v>
      </c>
      <c r="IU46">
        <v>0.517</v>
      </c>
      <c r="IV46">
        <v>0.1967</v>
      </c>
      <c r="IW46">
        <v>0.2912723242626548</v>
      </c>
      <c r="IX46">
        <v>0.001016113312649949</v>
      </c>
      <c r="IY46">
        <v>-1.458346242818731E-06</v>
      </c>
      <c r="IZ46">
        <v>6.575581110680532E-10</v>
      </c>
      <c r="JA46">
        <v>0.1967140891477921</v>
      </c>
      <c r="JB46">
        <v>0</v>
      </c>
      <c r="JC46">
        <v>0</v>
      </c>
      <c r="JD46">
        <v>0</v>
      </c>
      <c r="JE46">
        <v>2</v>
      </c>
      <c r="JF46">
        <v>1799</v>
      </c>
      <c r="JG46">
        <v>1</v>
      </c>
      <c r="JH46">
        <v>18</v>
      </c>
      <c r="JI46">
        <v>79.7</v>
      </c>
      <c r="JJ46">
        <v>79.8</v>
      </c>
      <c r="JK46">
        <v>1.26953</v>
      </c>
      <c r="JL46">
        <v>2.52808</v>
      </c>
      <c r="JM46">
        <v>1.54663</v>
      </c>
      <c r="JN46">
        <v>2.24976</v>
      </c>
      <c r="JO46">
        <v>1.49658</v>
      </c>
      <c r="JP46">
        <v>2.41943</v>
      </c>
      <c r="JQ46">
        <v>34.0318</v>
      </c>
      <c r="JR46">
        <v>24.2013</v>
      </c>
      <c r="JS46">
        <v>18</v>
      </c>
      <c r="JT46">
        <v>372.031</v>
      </c>
      <c r="JU46">
        <v>704.484</v>
      </c>
      <c r="JV46">
        <v>24.2258</v>
      </c>
      <c r="JW46">
        <v>24.9158</v>
      </c>
      <c r="JX46">
        <v>30</v>
      </c>
      <c r="JY46">
        <v>24.9049</v>
      </c>
      <c r="JZ46">
        <v>24.9064</v>
      </c>
      <c r="KA46">
        <v>25.4387</v>
      </c>
      <c r="KB46">
        <v>6.17599</v>
      </c>
      <c r="KC46">
        <v>100</v>
      </c>
      <c r="KD46">
        <v>24.2291</v>
      </c>
      <c r="KE46">
        <v>500</v>
      </c>
      <c r="KF46">
        <v>22.1394</v>
      </c>
      <c r="KG46">
        <v>100.244</v>
      </c>
      <c r="KH46">
        <v>100.826</v>
      </c>
    </row>
    <row r="47" spans="1:294">
      <c r="A47">
        <v>31</v>
      </c>
      <c r="B47">
        <v>1747216642.6</v>
      </c>
      <c r="C47">
        <v>3615.5</v>
      </c>
      <c r="D47" t="s">
        <v>499</v>
      </c>
      <c r="E47" t="s">
        <v>500</v>
      </c>
      <c r="F47" t="s">
        <v>431</v>
      </c>
      <c r="G47" t="s">
        <v>432</v>
      </c>
      <c r="I47" t="s">
        <v>433</v>
      </c>
      <c r="J47">
        <v>1747216642.6</v>
      </c>
      <c r="K47">
        <f>(L47)/1000</f>
        <v>0</v>
      </c>
      <c r="L47">
        <f>IF(DQ47, AO47, AI47)</f>
        <v>0</v>
      </c>
      <c r="M47">
        <f>IF(DQ47, AJ47, AH47)</f>
        <v>0</v>
      </c>
      <c r="N47">
        <f>DS47 - IF(AV47&gt;1, M47*DM47*100.0/(AX47), 0)</f>
        <v>0</v>
      </c>
      <c r="O47">
        <f>((U47-K47/2)*N47-M47)/(U47+K47/2)</f>
        <v>0</v>
      </c>
      <c r="P47">
        <f>O47*(DZ47+EA47)/1000.0</f>
        <v>0</v>
      </c>
      <c r="Q47">
        <f>(DS47 - IF(AV47&gt;1, M47*DM47*100.0/(AX47), 0))*(DZ47+EA47)/1000.0</f>
        <v>0</v>
      </c>
      <c r="R47">
        <f>2.0/((1/T47-1/S47)+SIGN(T47)*SQRT((1/T47-1/S47)*(1/T47-1/S47) + 4*DN47/((DN47+1)*(DN47+1))*(2*1/T47*1/S47-1/S47*1/S47)))</f>
        <v>0</v>
      </c>
      <c r="S47">
        <f>IF(LEFT(DO47,1)&lt;&gt;"0",IF(LEFT(DO47,1)="1",3.0,DP47),$D$5+$E$5*(EG47*DZ47/($K$5*1000))+$F$5*(EG47*DZ47/($K$5*1000))*MAX(MIN(DM47,$J$5),$I$5)*MAX(MIN(DM47,$J$5),$I$5)+$G$5*MAX(MIN(DM47,$J$5),$I$5)*(EG47*DZ47/($K$5*1000))+$H$5*(EG47*DZ47/($K$5*1000))*(EG47*DZ47/($K$5*1000)))</f>
        <v>0</v>
      </c>
      <c r="T47">
        <f>K47*(1000-(1000*0.61365*exp(17.502*X47/(240.97+X47))/(DZ47+EA47)+DU47)/2)/(1000*0.61365*exp(17.502*X47/(240.97+X47))/(DZ47+EA47)-DU47)</f>
        <v>0</v>
      </c>
      <c r="U47">
        <f>1/((DN47+1)/(R47/1.6)+1/(S47/1.37)) + DN47/((DN47+1)/(R47/1.6) + DN47/(S47/1.37))</f>
        <v>0</v>
      </c>
      <c r="V47">
        <f>(DI47*DL47)</f>
        <v>0</v>
      </c>
      <c r="W47">
        <f>(EB47+(V47+2*0.95*5.67E-8*(((EB47+$B$7)+273)^4-(EB47+273)^4)-44100*K47)/(1.84*29.3*S47+8*0.95*5.67E-8*(EB47+273)^3))</f>
        <v>0</v>
      </c>
      <c r="X47">
        <f>($C$7*EC47+$D$7*ED47+$E$7*W47)</f>
        <v>0</v>
      </c>
      <c r="Y47">
        <f>0.61365*exp(17.502*X47/(240.97+X47))</f>
        <v>0</v>
      </c>
      <c r="Z47">
        <f>(AA47/AB47*100)</f>
        <v>0</v>
      </c>
      <c r="AA47">
        <f>DU47*(DZ47+EA47)/1000</f>
        <v>0</v>
      </c>
      <c r="AB47">
        <f>0.61365*exp(17.502*EB47/(240.97+EB47))</f>
        <v>0</v>
      </c>
      <c r="AC47">
        <f>(Y47-DU47*(DZ47+EA47)/1000)</f>
        <v>0</v>
      </c>
      <c r="AD47">
        <f>(-K47*44100)</f>
        <v>0</v>
      </c>
      <c r="AE47">
        <f>2*29.3*S47*0.92*(EB47-X47)</f>
        <v>0</v>
      </c>
      <c r="AF47">
        <f>2*0.95*5.67E-8*(((EB47+$B$7)+273)^4-(X47+273)^4)</f>
        <v>0</v>
      </c>
      <c r="AG47">
        <f>V47+AF47+AD47+AE47</f>
        <v>0</v>
      </c>
      <c r="AH47">
        <f>DY47*AV47*(DT47-DS47*(1000-AV47*DV47)/(1000-AV47*DU47))/(100*DM47)</f>
        <v>0</v>
      </c>
      <c r="AI47">
        <f>1000*DY47*AV47*(DU47-DV47)/(100*DM47*(1000-AV47*DU47))</f>
        <v>0</v>
      </c>
      <c r="AJ47">
        <f>(AK47 - AL47 - DZ47*1E3/(8.314*(EB47+273.15)) * AN47/DY47 * AM47) * DY47/(100*DM47) * (1000 - DV47)/1000</f>
        <v>0</v>
      </c>
      <c r="AK47">
        <v>409.0755476595593</v>
      </c>
      <c r="AL47">
        <v>409.5473878787877</v>
      </c>
      <c r="AM47">
        <v>-0.00173885791035179</v>
      </c>
      <c r="AN47">
        <v>65.91700592732391</v>
      </c>
      <c r="AO47">
        <f>(AQ47 - AP47 + DZ47*1E3/(8.314*(EB47+273.15)) * AS47/DY47 * AR47) * DY47/(100*DM47) * 1000/(1000 - AQ47)</f>
        <v>0</v>
      </c>
      <c r="AP47">
        <v>22.11855211550156</v>
      </c>
      <c r="AQ47">
        <v>21.99577636363635</v>
      </c>
      <c r="AR47">
        <v>1.240402016160732E-07</v>
      </c>
      <c r="AS47">
        <v>77.18636423135617</v>
      </c>
      <c r="AT47">
        <v>5</v>
      </c>
      <c r="AU47">
        <v>1</v>
      </c>
      <c r="AV47">
        <f>IF(AT47*$H$13&gt;=AX47,1.0,(AX47/(AX47-AT47*$H$13)))</f>
        <v>0</v>
      </c>
      <c r="AW47">
        <f>(AV47-1)*100</f>
        <v>0</v>
      </c>
      <c r="AX47">
        <f>MAX(0,($B$13+$C$13*EG47)/(1+$D$13*EG47)*DZ47/(EB47+273)*$E$13)</f>
        <v>0</v>
      </c>
      <c r="AY47" t="s">
        <v>434</v>
      </c>
      <c r="AZ47" t="s">
        <v>434</v>
      </c>
      <c r="BA47">
        <v>0</v>
      </c>
      <c r="BB47">
        <v>0</v>
      </c>
      <c r="BC47">
        <f>1-BA47/BB47</f>
        <v>0</v>
      </c>
      <c r="BD47">
        <v>0</v>
      </c>
      <c r="BE47" t="s">
        <v>434</v>
      </c>
      <c r="BF47" t="s">
        <v>434</v>
      </c>
      <c r="BG47">
        <v>0</v>
      </c>
      <c r="BH47">
        <v>0</v>
      </c>
      <c r="BI47">
        <f>1-BG47/BH47</f>
        <v>0</v>
      </c>
      <c r="BJ47">
        <v>0.5</v>
      </c>
      <c r="BK47">
        <f>DJ47</f>
        <v>0</v>
      </c>
      <c r="BL47">
        <f>M47</f>
        <v>0</v>
      </c>
      <c r="BM47">
        <f>BI47*BJ47*BK47</f>
        <v>0</v>
      </c>
      <c r="BN47">
        <f>(BL47-BD47)/BK47</f>
        <v>0</v>
      </c>
      <c r="BO47">
        <f>(BB47-BH47)/BH47</f>
        <v>0</v>
      </c>
      <c r="BP47">
        <f>BA47/(BC47+BA47/BH47)</f>
        <v>0</v>
      </c>
      <c r="BQ47" t="s">
        <v>434</v>
      </c>
      <c r="BR47">
        <v>0</v>
      </c>
      <c r="BS47">
        <f>IF(BR47&lt;&gt;0, BR47, BP47)</f>
        <v>0</v>
      </c>
      <c r="BT47">
        <f>1-BS47/BH47</f>
        <v>0</v>
      </c>
      <c r="BU47">
        <f>(BH47-BG47)/(BH47-BS47)</f>
        <v>0</v>
      </c>
      <c r="BV47">
        <f>(BB47-BH47)/(BB47-BS47)</f>
        <v>0</v>
      </c>
      <c r="BW47">
        <f>(BH47-BG47)/(BH47-BA47)</f>
        <v>0</v>
      </c>
      <c r="BX47">
        <f>(BB47-BH47)/(BB47-BA47)</f>
        <v>0</v>
      </c>
      <c r="BY47">
        <f>(BU47*BS47/BG47)</f>
        <v>0</v>
      </c>
      <c r="BZ47">
        <f>(1-BY47)</f>
        <v>0</v>
      </c>
      <c r="DI47">
        <f>$B$11*EH47+$C$11*EI47+$F$11*ET47*(1-EW47)</f>
        <v>0</v>
      </c>
      <c r="DJ47">
        <f>DI47*DK47</f>
        <v>0</v>
      </c>
      <c r="DK47">
        <f>($B$11*$D$9+$C$11*$D$9+$F$11*((FG47+EY47)/MAX(FG47+EY47+FH47, 0.1)*$I$9+FH47/MAX(FG47+EY47+FH47, 0.1)*$J$9))/($B$11+$C$11+$F$11)</f>
        <v>0</v>
      </c>
      <c r="DL47">
        <f>($B$11*$K$9+$C$11*$K$9+$F$11*((FG47+EY47)/MAX(FG47+EY47+FH47, 0.1)*$P$9+FH47/MAX(FG47+EY47+FH47, 0.1)*$Q$9))/($B$11+$C$11+$F$11)</f>
        <v>0</v>
      </c>
      <c r="DM47">
        <v>6</v>
      </c>
      <c r="DN47">
        <v>0.5</v>
      </c>
      <c r="DO47" t="s">
        <v>435</v>
      </c>
      <c r="DP47">
        <v>2</v>
      </c>
      <c r="DQ47" t="b">
        <v>1</v>
      </c>
      <c r="DR47">
        <v>1747216642.6</v>
      </c>
      <c r="DS47">
        <v>400.523</v>
      </c>
      <c r="DT47">
        <v>399.968</v>
      </c>
      <c r="DU47">
        <v>21.9956</v>
      </c>
      <c r="DV47">
        <v>22.1188</v>
      </c>
      <c r="DW47">
        <v>400.016</v>
      </c>
      <c r="DX47">
        <v>21.7989</v>
      </c>
      <c r="DY47">
        <v>400.1</v>
      </c>
      <c r="DZ47">
        <v>101.175</v>
      </c>
      <c r="EA47">
        <v>0.0999685</v>
      </c>
      <c r="EB47">
        <v>25.0057</v>
      </c>
      <c r="EC47">
        <v>24.8908</v>
      </c>
      <c r="ED47">
        <v>999.9</v>
      </c>
      <c r="EE47">
        <v>0</v>
      </c>
      <c r="EF47">
        <v>0</v>
      </c>
      <c r="EG47">
        <v>10052.5</v>
      </c>
      <c r="EH47">
        <v>0</v>
      </c>
      <c r="EI47">
        <v>0.22658</v>
      </c>
      <c r="EJ47">
        <v>0.554779</v>
      </c>
      <c r="EK47">
        <v>409.531</v>
      </c>
      <c r="EL47">
        <v>409.015</v>
      </c>
      <c r="EM47">
        <v>-0.123209</v>
      </c>
      <c r="EN47">
        <v>399.968</v>
      </c>
      <c r="EO47">
        <v>22.1188</v>
      </c>
      <c r="EP47">
        <v>2.2254</v>
      </c>
      <c r="EQ47">
        <v>2.23786</v>
      </c>
      <c r="ER47">
        <v>19.1463</v>
      </c>
      <c r="ES47">
        <v>19.236</v>
      </c>
      <c r="ET47">
        <v>0.0500092</v>
      </c>
      <c r="EU47">
        <v>0</v>
      </c>
      <c r="EV47">
        <v>0</v>
      </c>
      <c r="EW47">
        <v>0</v>
      </c>
      <c r="EX47">
        <v>1.88</v>
      </c>
      <c r="EY47">
        <v>0.0500092</v>
      </c>
      <c r="EZ47">
        <v>-6.22</v>
      </c>
      <c r="FA47">
        <v>0.57</v>
      </c>
      <c r="FB47">
        <v>34.687</v>
      </c>
      <c r="FC47">
        <v>40.562</v>
      </c>
      <c r="FD47">
        <v>37.375</v>
      </c>
      <c r="FE47">
        <v>40.937</v>
      </c>
      <c r="FF47">
        <v>37.437</v>
      </c>
      <c r="FG47">
        <v>0</v>
      </c>
      <c r="FH47">
        <v>0</v>
      </c>
      <c r="FI47">
        <v>0</v>
      </c>
      <c r="FJ47">
        <v>1747216722.6</v>
      </c>
      <c r="FK47">
        <v>0</v>
      </c>
      <c r="FL47">
        <v>1.4668</v>
      </c>
      <c r="FM47">
        <v>18.7207693170302</v>
      </c>
      <c r="FN47">
        <v>10.2492307103268</v>
      </c>
      <c r="FO47">
        <v>-4.4216</v>
      </c>
      <c r="FP47">
        <v>15</v>
      </c>
      <c r="FQ47">
        <v>1747211737.5</v>
      </c>
      <c r="FR47" t="s">
        <v>436</v>
      </c>
      <c r="FS47">
        <v>1747211737.5</v>
      </c>
      <c r="FT47">
        <v>1747211733.5</v>
      </c>
      <c r="FU47">
        <v>1</v>
      </c>
      <c r="FV47">
        <v>-0.191</v>
      </c>
      <c r="FW47">
        <v>-0.016</v>
      </c>
      <c r="FX47">
        <v>0.506</v>
      </c>
      <c r="FY47">
        <v>-0.041</v>
      </c>
      <c r="FZ47">
        <v>397</v>
      </c>
      <c r="GA47">
        <v>9</v>
      </c>
      <c r="GB47">
        <v>0.29</v>
      </c>
      <c r="GC47">
        <v>0.35</v>
      </c>
      <c r="GD47">
        <v>-0.3366295663988833</v>
      </c>
      <c r="GE47">
        <v>-0.04264147021766715</v>
      </c>
      <c r="GF47">
        <v>0.0453793917429634</v>
      </c>
      <c r="GG47">
        <v>1</v>
      </c>
      <c r="GH47">
        <v>-0.008702731683565997</v>
      </c>
      <c r="GI47">
        <v>1.634698942091516E-05</v>
      </c>
      <c r="GJ47">
        <v>9.172911290752148E-05</v>
      </c>
      <c r="GK47">
        <v>1</v>
      </c>
      <c r="GL47">
        <v>2</v>
      </c>
      <c r="GM47">
        <v>2</v>
      </c>
      <c r="GN47" t="s">
        <v>437</v>
      </c>
      <c r="GO47">
        <v>3.0187</v>
      </c>
      <c r="GP47">
        <v>2.7751</v>
      </c>
      <c r="GQ47">
        <v>0.0971283</v>
      </c>
      <c r="GR47">
        <v>0.0964352</v>
      </c>
      <c r="GS47">
        <v>0.114495</v>
      </c>
      <c r="GT47">
        <v>0.114268</v>
      </c>
      <c r="GU47">
        <v>23352.7</v>
      </c>
      <c r="GV47">
        <v>27296</v>
      </c>
      <c r="GW47">
        <v>22664.2</v>
      </c>
      <c r="GX47">
        <v>27755.7</v>
      </c>
      <c r="GY47">
        <v>29073.5</v>
      </c>
      <c r="GZ47">
        <v>35080.7</v>
      </c>
      <c r="HA47">
        <v>36318.2</v>
      </c>
      <c r="HB47">
        <v>44039.8</v>
      </c>
      <c r="HC47">
        <v>1.79975</v>
      </c>
      <c r="HD47">
        <v>2.24853</v>
      </c>
      <c r="HE47">
        <v>0.0721663</v>
      </c>
      <c r="HF47">
        <v>0</v>
      </c>
      <c r="HG47">
        <v>23.7054</v>
      </c>
      <c r="HH47">
        <v>999.9</v>
      </c>
      <c r="HI47">
        <v>59.9</v>
      </c>
      <c r="HJ47">
        <v>27.7</v>
      </c>
      <c r="HK47">
        <v>22.0759</v>
      </c>
      <c r="HL47">
        <v>61.929</v>
      </c>
      <c r="HM47">
        <v>11.0537</v>
      </c>
      <c r="HN47">
        <v>1</v>
      </c>
      <c r="HO47">
        <v>-0.199098</v>
      </c>
      <c r="HP47">
        <v>-0.07410129999999999</v>
      </c>
      <c r="HQ47">
        <v>20.2984</v>
      </c>
      <c r="HR47">
        <v>5.19737</v>
      </c>
      <c r="HS47">
        <v>11.9526</v>
      </c>
      <c r="HT47">
        <v>4.94725</v>
      </c>
      <c r="HU47">
        <v>3.3</v>
      </c>
      <c r="HV47">
        <v>9999</v>
      </c>
      <c r="HW47">
        <v>9999</v>
      </c>
      <c r="HX47">
        <v>9999</v>
      </c>
      <c r="HY47">
        <v>381.2</v>
      </c>
      <c r="HZ47">
        <v>1.86009</v>
      </c>
      <c r="IA47">
        <v>1.8608</v>
      </c>
      <c r="IB47">
        <v>1.86157</v>
      </c>
      <c r="IC47">
        <v>1.85715</v>
      </c>
      <c r="ID47">
        <v>1.85684</v>
      </c>
      <c r="IE47">
        <v>1.85791</v>
      </c>
      <c r="IF47">
        <v>1.85867</v>
      </c>
      <c r="IG47">
        <v>1.85822</v>
      </c>
      <c r="IH47">
        <v>0</v>
      </c>
      <c r="II47">
        <v>0</v>
      </c>
      <c r="IJ47">
        <v>0</v>
      </c>
      <c r="IK47">
        <v>0</v>
      </c>
      <c r="IL47" t="s">
        <v>438</v>
      </c>
      <c r="IM47" t="s">
        <v>439</v>
      </c>
      <c r="IN47" t="s">
        <v>440</v>
      </c>
      <c r="IO47" t="s">
        <v>440</v>
      </c>
      <c r="IP47" t="s">
        <v>440</v>
      </c>
      <c r="IQ47" t="s">
        <v>440</v>
      </c>
      <c r="IR47">
        <v>0</v>
      </c>
      <c r="IS47">
        <v>100</v>
      </c>
      <c r="IT47">
        <v>100</v>
      </c>
      <c r="IU47">
        <v>0.507</v>
      </c>
      <c r="IV47">
        <v>0.1967</v>
      </c>
      <c r="IW47">
        <v>0.2912723242626548</v>
      </c>
      <c r="IX47">
        <v>0.001016113312649949</v>
      </c>
      <c r="IY47">
        <v>-1.458346242818731E-06</v>
      </c>
      <c r="IZ47">
        <v>6.575581110680532E-10</v>
      </c>
      <c r="JA47">
        <v>0.1967140891477921</v>
      </c>
      <c r="JB47">
        <v>0</v>
      </c>
      <c r="JC47">
        <v>0</v>
      </c>
      <c r="JD47">
        <v>0</v>
      </c>
      <c r="JE47">
        <v>2</v>
      </c>
      <c r="JF47">
        <v>1799</v>
      </c>
      <c r="JG47">
        <v>1</v>
      </c>
      <c r="JH47">
        <v>18</v>
      </c>
      <c r="JI47">
        <v>81.8</v>
      </c>
      <c r="JJ47">
        <v>81.8</v>
      </c>
      <c r="JK47">
        <v>1.06079</v>
      </c>
      <c r="JL47">
        <v>2.52441</v>
      </c>
      <c r="JM47">
        <v>1.54663</v>
      </c>
      <c r="JN47">
        <v>2.24976</v>
      </c>
      <c r="JO47">
        <v>1.49658</v>
      </c>
      <c r="JP47">
        <v>2.42065</v>
      </c>
      <c r="JQ47">
        <v>34.0545</v>
      </c>
      <c r="JR47">
        <v>24.2013</v>
      </c>
      <c r="JS47">
        <v>18</v>
      </c>
      <c r="JT47">
        <v>372.27</v>
      </c>
      <c r="JU47">
        <v>703.9400000000001</v>
      </c>
      <c r="JV47">
        <v>24.0972</v>
      </c>
      <c r="JW47">
        <v>24.9158</v>
      </c>
      <c r="JX47">
        <v>30</v>
      </c>
      <c r="JY47">
        <v>24.9028</v>
      </c>
      <c r="JZ47">
        <v>24.9064</v>
      </c>
      <c r="KA47">
        <v>21.2675</v>
      </c>
      <c r="KB47">
        <v>6.17599</v>
      </c>
      <c r="KC47">
        <v>100</v>
      </c>
      <c r="KD47">
        <v>24.0909</v>
      </c>
      <c r="KE47">
        <v>400</v>
      </c>
      <c r="KF47">
        <v>22.1377</v>
      </c>
      <c r="KG47">
        <v>100.245</v>
      </c>
      <c r="KH47">
        <v>100.83</v>
      </c>
    </row>
    <row r="48" spans="1:294">
      <c r="A48">
        <v>32</v>
      </c>
      <c r="B48">
        <v>1747216763.1</v>
      </c>
      <c r="C48">
        <v>3736</v>
      </c>
      <c r="D48" t="s">
        <v>501</v>
      </c>
      <c r="E48" t="s">
        <v>502</v>
      </c>
      <c r="F48" t="s">
        <v>431</v>
      </c>
      <c r="G48" t="s">
        <v>432</v>
      </c>
      <c r="I48" t="s">
        <v>433</v>
      </c>
      <c r="J48">
        <v>1747216763.1</v>
      </c>
      <c r="K48">
        <f>(L48)/1000</f>
        <v>0</v>
      </c>
      <c r="L48">
        <f>IF(DQ48, AO48, AI48)</f>
        <v>0</v>
      </c>
      <c r="M48">
        <f>IF(DQ48, AJ48, AH48)</f>
        <v>0</v>
      </c>
      <c r="N48">
        <f>DS48 - IF(AV48&gt;1, M48*DM48*100.0/(AX48), 0)</f>
        <v>0</v>
      </c>
      <c r="O48">
        <f>((U48-K48/2)*N48-M48)/(U48+K48/2)</f>
        <v>0</v>
      </c>
      <c r="P48">
        <f>O48*(DZ48+EA48)/1000.0</f>
        <v>0</v>
      </c>
      <c r="Q48">
        <f>(DS48 - IF(AV48&gt;1, M48*DM48*100.0/(AX48), 0))*(DZ48+EA48)/1000.0</f>
        <v>0</v>
      </c>
      <c r="R48">
        <f>2.0/((1/T48-1/S48)+SIGN(T48)*SQRT((1/T48-1/S48)*(1/T48-1/S48) + 4*DN48/((DN48+1)*(DN48+1))*(2*1/T48*1/S48-1/S48*1/S48)))</f>
        <v>0</v>
      </c>
      <c r="S48">
        <f>IF(LEFT(DO48,1)&lt;&gt;"0",IF(LEFT(DO48,1)="1",3.0,DP48),$D$5+$E$5*(EG48*DZ48/($K$5*1000))+$F$5*(EG48*DZ48/($K$5*1000))*MAX(MIN(DM48,$J$5),$I$5)*MAX(MIN(DM48,$J$5),$I$5)+$G$5*MAX(MIN(DM48,$J$5),$I$5)*(EG48*DZ48/($K$5*1000))+$H$5*(EG48*DZ48/($K$5*1000))*(EG48*DZ48/($K$5*1000)))</f>
        <v>0</v>
      </c>
      <c r="T48">
        <f>K48*(1000-(1000*0.61365*exp(17.502*X48/(240.97+X48))/(DZ48+EA48)+DU48)/2)/(1000*0.61365*exp(17.502*X48/(240.97+X48))/(DZ48+EA48)-DU48)</f>
        <v>0</v>
      </c>
      <c r="U48">
        <f>1/((DN48+1)/(R48/1.6)+1/(S48/1.37)) + DN48/((DN48+1)/(R48/1.6) + DN48/(S48/1.37))</f>
        <v>0</v>
      </c>
      <c r="V48">
        <f>(DI48*DL48)</f>
        <v>0</v>
      </c>
      <c r="W48">
        <f>(EB48+(V48+2*0.95*5.67E-8*(((EB48+$B$7)+273)^4-(EB48+273)^4)-44100*K48)/(1.84*29.3*S48+8*0.95*5.67E-8*(EB48+273)^3))</f>
        <v>0</v>
      </c>
      <c r="X48">
        <f>($C$7*EC48+$D$7*ED48+$E$7*W48)</f>
        <v>0</v>
      </c>
      <c r="Y48">
        <f>0.61365*exp(17.502*X48/(240.97+X48))</f>
        <v>0</v>
      </c>
      <c r="Z48">
        <f>(AA48/AB48*100)</f>
        <v>0</v>
      </c>
      <c r="AA48">
        <f>DU48*(DZ48+EA48)/1000</f>
        <v>0</v>
      </c>
      <c r="AB48">
        <f>0.61365*exp(17.502*EB48/(240.97+EB48))</f>
        <v>0</v>
      </c>
      <c r="AC48">
        <f>(Y48-DU48*(DZ48+EA48)/1000)</f>
        <v>0</v>
      </c>
      <c r="AD48">
        <f>(-K48*44100)</f>
        <v>0</v>
      </c>
      <c r="AE48">
        <f>2*29.3*S48*0.92*(EB48-X48)</f>
        <v>0</v>
      </c>
      <c r="AF48">
        <f>2*0.95*5.67E-8*(((EB48+$B$7)+273)^4-(X48+273)^4)</f>
        <v>0</v>
      </c>
      <c r="AG48">
        <f>V48+AF48+AD48+AE48</f>
        <v>0</v>
      </c>
      <c r="AH48">
        <f>DY48*AV48*(DT48-DS48*(1000-AV48*DV48)/(1000-AV48*DU48))/(100*DM48)</f>
        <v>0</v>
      </c>
      <c r="AI48">
        <f>1000*DY48*AV48*(DU48-DV48)/(100*DM48*(1000-AV48*DU48))</f>
        <v>0</v>
      </c>
      <c r="AJ48">
        <f>(AK48 - AL48 - DZ48*1E3/(8.314*(EB48+273.15)) * AN48/DY48 * AM48) * DY48/(100*DM48) * (1000 - DV48)/1000</f>
        <v>0</v>
      </c>
      <c r="AK48">
        <v>306.8408581587948</v>
      </c>
      <c r="AL48">
        <v>307.202703030303</v>
      </c>
      <c r="AM48">
        <v>-0.0002175505226175259</v>
      </c>
      <c r="AN48">
        <v>65.91700592732391</v>
      </c>
      <c r="AO48">
        <f>(AQ48 - AP48 + DZ48*1E3/(8.314*(EB48+273.15)) * AS48/DY48 * AR48) * DY48/(100*DM48) * 1000/(1000 - AQ48)</f>
        <v>0</v>
      </c>
      <c r="AP48">
        <v>22.11012025329148</v>
      </c>
      <c r="AQ48">
        <v>21.98986545454545</v>
      </c>
      <c r="AR48">
        <v>4.733922063093945E-07</v>
      </c>
      <c r="AS48">
        <v>77.18636423135617</v>
      </c>
      <c r="AT48">
        <v>6</v>
      </c>
      <c r="AU48">
        <v>2</v>
      </c>
      <c r="AV48">
        <f>IF(AT48*$H$13&gt;=AX48,1.0,(AX48/(AX48-AT48*$H$13)))</f>
        <v>0</v>
      </c>
      <c r="AW48">
        <f>(AV48-1)*100</f>
        <v>0</v>
      </c>
      <c r="AX48">
        <f>MAX(0,($B$13+$C$13*EG48)/(1+$D$13*EG48)*DZ48/(EB48+273)*$E$13)</f>
        <v>0</v>
      </c>
      <c r="AY48" t="s">
        <v>434</v>
      </c>
      <c r="AZ48" t="s">
        <v>434</v>
      </c>
      <c r="BA48">
        <v>0</v>
      </c>
      <c r="BB48">
        <v>0</v>
      </c>
      <c r="BC48">
        <f>1-BA48/BB48</f>
        <v>0</v>
      </c>
      <c r="BD48">
        <v>0</v>
      </c>
      <c r="BE48" t="s">
        <v>434</v>
      </c>
      <c r="BF48" t="s">
        <v>434</v>
      </c>
      <c r="BG48">
        <v>0</v>
      </c>
      <c r="BH48">
        <v>0</v>
      </c>
      <c r="BI48">
        <f>1-BG48/BH48</f>
        <v>0</v>
      </c>
      <c r="BJ48">
        <v>0.5</v>
      </c>
      <c r="BK48">
        <f>DJ48</f>
        <v>0</v>
      </c>
      <c r="BL48">
        <f>M48</f>
        <v>0</v>
      </c>
      <c r="BM48">
        <f>BI48*BJ48*BK48</f>
        <v>0</v>
      </c>
      <c r="BN48">
        <f>(BL48-BD48)/BK48</f>
        <v>0</v>
      </c>
      <c r="BO48">
        <f>(BB48-BH48)/BH48</f>
        <v>0</v>
      </c>
      <c r="BP48">
        <f>BA48/(BC48+BA48/BH48)</f>
        <v>0</v>
      </c>
      <c r="BQ48" t="s">
        <v>434</v>
      </c>
      <c r="BR48">
        <v>0</v>
      </c>
      <c r="BS48">
        <f>IF(BR48&lt;&gt;0, BR48, BP48)</f>
        <v>0</v>
      </c>
      <c r="BT48">
        <f>1-BS48/BH48</f>
        <v>0</v>
      </c>
      <c r="BU48">
        <f>(BH48-BG48)/(BH48-BS48)</f>
        <v>0</v>
      </c>
      <c r="BV48">
        <f>(BB48-BH48)/(BB48-BS48)</f>
        <v>0</v>
      </c>
      <c r="BW48">
        <f>(BH48-BG48)/(BH48-BA48)</f>
        <v>0</v>
      </c>
      <c r="BX48">
        <f>(BB48-BH48)/(BB48-BA48)</f>
        <v>0</v>
      </c>
      <c r="BY48">
        <f>(BU48*BS48/BG48)</f>
        <v>0</v>
      </c>
      <c r="BZ48">
        <f>(1-BY48)</f>
        <v>0</v>
      </c>
      <c r="DI48">
        <f>$B$11*EH48+$C$11*EI48+$F$11*ET48*(1-EW48)</f>
        <v>0</v>
      </c>
      <c r="DJ48">
        <f>DI48*DK48</f>
        <v>0</v>
      </c>
      <c r="DK48">
        <f>($B$11*$D$9+$C$11*$D$9+$F$11*((FG48+EY48)/MAX(FG48+EY48+FH48, 0.1)*$I$9+FH48/MAX(FG48+EY48+FH48, 0.1)*$J$9))/($B$11+$C$11+$F$11)</f>
        <v>0</v>
      </c>
      <c r="DL48">
        <f>($B$11*$K$9+$C$11*$K$9+$F$11*((FG48+EY48)/MAX(FG48+EY48+FH48, 0.1)*$P$9+FH48/MAX(FG48+EY48+FH48, 0.1)*$Q$9))/($B$11+$C$11+$F$11)</f>
        <v>0</v>
      </c>
      <c r="DM48">
        <v>6</v>
      </c>
      <c r="DN48">
        <v>0.5</v>
      </c>
      <c r="DO48" t="s">
        <v>435</v>
      </c>
      <c r="DP48">
        <v>2</v>
      </c>
      <c r="DQ48" t="b">
        <v>1</v>
      </c>
      <c r="DR48">
        <v>1747216763.1</v>
      </c>
      <c r="DS48">
        <v>300.449</v>
      </c>
      <c r="DT48">
        <v>299.958</v>
      </c>
      <c r="DU48">
        <v>21.9891</v>
      </c>
      <c r="DV48">
        <v>22.1089</v>
      </c>
      <c r="DW48">
        <v>299.967</v>
      </c>
      <c r="DX48">
        <v>21.7924</v>
      </c>
      <c r="DY48">
        <v>399.944</v>
      </c>
      <c r="DZ48">
        <v>101.175</v>
      </c>
      <c r="EA48">
        <v>0.0999959</v>
      </c>
      <c r="EB48">
        <v>24.998</v>
      </c>
      <c r="EC48">
        <v>24.8775</v>
      </c>
      <c r="ED48">
        <v>999.9</v>
      </c>
      <c r="EE48">
        <v>0</v>
      </c>
      <c r="EF48">
        <v>0</v>
      </c>
      <c r="EG48">
        <v>10042.5</v>
      </c>
      <c r="EH48">
        <v>0</v>
      </c>
      <c r="EI48">
        <v>0.23487</v>
      </c>
      <c r="EJ48">
        <v>0.491669</v>
      </c>
      <c r="EK48">
        <v>307.205</v>
      </c>
      <c r="EL48">
        <v>306.739</v>
      </c>
      <c r="EM48">
        <v>-0.119783</v>
      </c>
      <c r="EN48">
        <v>299.958</v>
      </c>
      <c r="EO48">
        <v>22.1089</v>
      </c>
      <c r="EP48">
        <v>2.22475</v>
      </c>
      <c r="EQ48">
        <v>2.23687</v>
      </c>
      <c r="ER48">
        <v>19.1417</v>
      </c>
      <c r="ES48">
        <v>19.2288</v>
      </c>
      <c r="ET48">
        <v>0.0500092</v>
      </c>
      <c r="EU48">
        <v>0</v>
      </c>
      <c r="EV48">
        <v>0</v>
      </c>
      <c r="EW48">
        <v>0</v>
      </c>
      <c r="EX48">
        <v>0.88</v>
      </c>
      <c r="EY48">
        <v>0.0500092</v>
      </c>
      <c r="EZ48">
        <v>-6.51</v>
      </c>
      <c r="FA48">
        <v>0.27</v>
      </c>
      <c r="FB48">
        <v>34.812</v>
      </c>
      <c r="FC48">
        <v>40.062</v>
      </c>
      <c r="FD48">
        <v>37.312</v>
      </c>
      <c r="FE48">
        <v>40.187</v>
      </c>
      <c r="FF48">
        <v>37.25</v>
      </c>
      <c r="FG48">
        <v>0</v>
      </c>
      <c r="FH48">
        <v>0</v>
      </c>
      <c r="FI48">
        <v>0</v>
      </c>
      <c r="FJ48">
        <v>1747216842.6</v>
      </c>
      <c r="FK48">
        <v>0</v>
      </c>
      <c r="FL48">
        <v>1.2512</v>
      </c>
      <c r="FM48">
        <v>-8.651538920804573</v>
      </c>
      <c r="FN48">
        <v>8.834615648204283</v>
      </c>
      <c r="FO48">
        <v>-2.938</v>
      </c>
      <c r="FP48">
        <v>15</v>
      </c>
      <c r="FQ48">
        <v>1747211737.5</v>
      </c>
      <c r="FR48" t="s">
        <v>436</v>
      </c>
      <c r="FS48">
        <v>1747211737.5</v>
      </c>
      <c r="FT48">
        <v>1747211733.5</v>
      </c>
      <c r="FU48">
        <v>1</v>
      </c>
      <c r="FV48">
        <v>-0.191</v>
      </c>
      <c r="FW48">
        <v>-0.016</v>
      </c>
      <c r="FX48">
        <v>0.506</v>
      </c>
      <c r="FY48">
        <v>-0.041</v>
      </c>
      <c r="FZ48">
        <v>397</v>
      </c>
      <c r="GA48">
        <v>9</v>
      </c>
      <c r="GB48">
        <v>0.29</v>
      </c>
      <c r="GC48">
        <v>0.35</v>
      </c>
      <c r="GD48">
        <v>-0.3063651016849856</v>
      </c>
      <c r="GE48">
        <v>0.05510462364722028</v>
      </c>
      <c r="GF48">
        <v>0.03840259591333681</v>
      </c>
      <c r="GG48">
        <v>1</v>
      </c>
      <c r="GH48">
        <v>-0.008550617588624779</v>
      </c>
      <c r="GI48">
        <v>-0.000379660778984671</v>
      </c>
      <c r="GJ48">
        <v>0.0001562342077946244</v>
      </c>
      <c r="GK48">
        <v>1</v>
      </c>
      <c r="GL48">
        <v>2</v>
      </c>
      <c r="GM48">
        <v>2</v>
      </c>
      <c r="GN48" t="s">
        <v>437</v>
      </c>
      <c r="GO48">
        <v>3.01852</v>
      </c>
      <c r="GP48">
        <v>2.77504</v>
      </c>
      <c r="GQ48">
        <v>0.0773354</v>
      </c>
      <c r="GR48">
        <v>0.07676959999999999</v>
      </c>
      <c r="GS48">
        <v>0.114471</v>
      </c>
      <c r="GT48">
        <v>0.114233</v>
      </c>
      <c r="GU48">
        <v>23864.3</v>
      </c>
      <c r="GV48">
        <v>27889.5</v>
      </c>
      <c r="GW48">
        <v>22664.2</v>
      </c>
      <c r="GX48">
        <v>27755.4</v>
      </c>
      <c r="GY48">
        <v>29073.9</v>
      </c>
      <c r="GZ48">
        <v>35080.9</v>
      </c>
      <c r="HA48">
        <v>36318.4</v>
      </c>
      <c r="HB48">
        <v>44039</v>
      </c>
      <c r="HC48">
        <v>1.79885</v>
      </c>
      <c r="HD48">
        <v>2.2485</v>
      </c>
      <c r="HE48">
        <v>0.0711121</v>
      </c>
      <c r="HF48">
        <v>0</v>
      </c>
      <c r="HG48">
        <v>23.7094</v>
      </c>
      <c r="HH48">
        <v>999.9</v>
      </c>
      <c r="HI48">
        <v>59.8</v>
      </c>
      <c r="HJ48">
        <v>27.8</v>
      </c>
      <c r="HK48">
        <v>22.1689</v>
      </c>
      <c r="HL48">
        <v>61.979</v>
      </c>
      <c r="HM48">
        <v>11.1338</v>
      </c>
      <c r="HN48">
        <v>1</v>
      </c>
      <c r="HO48">
        <v>-0.199217</v>
      </c>
      <c r="HP48">
        <v>-0.123979</v>
      </c>
      <c r="HQ48">
        <v>20.2964</v>
      </c>
      <c r="HR48">
        <v>5.19737</v>
      </c>
      <c r="HS48">
        <v>11.9508</v>
      </c>
      <c r="HT48">
        <v>4.9472</v>
      </c>
      <c r="HU48">
        <v>3.3</v>
      </c>
      <c r="HV48">
        <v>9999</v>
      </c>
      <c r="HW48">
        <v>9999</v>
      </c>
      <c r="HX48">
        <v>9999</v>
      </c>
      <c r="HY48">
        <v>381.2</v>
      </c>
      <c r="HZ48">
        <v>1.86017</v>
      </c>
      <c r="IA48">
        <v>1.86081</v>
      </c>
      <c r="IB48">
        <v>1.86157</v>
      </c>
      <c r="IC48">
        <v>1.85715</v>
      </c>
      <c r="ID48">
        <v>1.85684</v>
      </c>
      <c r="IE48">
        <v>1.85791</v>
      </c>
      <c r="IF48">
        <v>1.85871</v>
      </c>
      <c r="IG48">
        <v>1.85822</v>
      </c>
      <c r="IH48">
        <v>0</v>
      </c>
      <c r="II48">
        <v>0</v>
      </c>
      <c r="IJ48">
        <v>0</v>
      </c>
      <c r="IK48">
        <v>0</v>
      </c>
      <c r="IL48" t="s">
        <v>438</v>
      </c>
      <c r="IM48" t="s">
        <v>439</v>
      </c>
      <c r="IN48" t="s">
        <v>440</v>
      </c>
      <c r="IO48" t="s">
        <v>440</v>
      </c>
      <c r="IP48" t="s">
        <v>440</v>
      </c>
      <c r="IQ48" t="s">
        <v>440</v>
      </c>
      <c r="IR48">
        <v>0</v>
      </c>
      <c r="IS48">
        <v>100</v>
      </c>
      <c r="IT48">
        <v>100</v>
      </c>
      <c r="IU48">
        <v>0.482</v>
      </c>
      <c r="IV48">
        <v>0.1967</v>
      </c>
      <c r="IW48">
        <v>0.2912723242626548</v>
      </c>
      <c r="IX48">
        <v>0.001016113312649949</v>
      </c>
      <c r="IY48">
        <v>-1.458346242818731E-06</v>
      </c>
      <c r="IZ48">
        <v>6.575581110680532E-10</v>
      </c>
      <c r="JA48">
        <v>0.1967140891477921</v>
      </c>
      <c r="JB48">
        <v>0</v>
      </c>
      <c r="JC48">
        <v>0</v>
      </c>
      <c r="JD48">
        <v>0</v>
      </c>
      <c r="JE48">
        <v>2</v>
      </c>
      <c r="JF48">
        <v>1799</v>
      </c>
      <c r="JG48">
        <v>1</v>
      </c>
      <c r="JH48">
        <v>18</v>
      </c>
      <c r="JI48">
        <v>83.8</v>
      </c>
      <c r="JJ48">
        <v>83.8</v>
      </c>
      <c r="JK48">
        <v>0.843506</v>
      </c>
      <c r="JL48">
        <v>2.5354</v>
      </c>
      <c r="JM48">
        <v>1.54663</v>
      </c>
      <c r="JN48">
        <v>2.24976</v>
      </c>
      <c r="JO48">
        <v>1.49658</v>
      </c>
      <c r="JP48">
        <v>2.4231</v>
      </c>
      <c r="JQ48">
        <v>34.0771</v>
      </c>
      <c r="JR48">
        <v>24.2013</v>
      </c>
      <c r="JS48">
        <v>18</v>
      </c>
      <c r="JT48">
        <v>371.838</v>
      </c>
      <c r="JU48">
        <v>703.89</v>
      </c>
      <c r="JV48">
        <v>23.9785</v>
      </c>
      <c r="JW48">
        <v>24.9137</v>
      </c>
      <c r="JX48">
        <v>30.0001</v>
      </c>
      <c r="JY48">
        <v>24.9027</v>
      </c>
      <c r="JZ48">
        <v>24.9043</v>
      </c>
      <c r="KA48">
        <v>16.9074</v>
      </c>
      <c r="KB48">
        <v>6.17599</v>
      </c>
      <c r="KC48">
        <v>100</v>
      </c>
      <c r="KD48">
        <v>24.0598</v>
      </c>
      <c r="KE48">
        <v>300</v>
      </c>
      <c r="KF48">
        <v>22.1377</v>
      </c>
      <c r="KG48">
        <v>100.245</v>
      </c>
      <c r="KH48">
        <v>100.829</v>
      </c>
    </row>
    <row r="49" spans="1:294">
      <c r="A49">
        <v>33</v>
      </c>
      <c r="B49">
        <v>1747216883.6</v>
      </c>
      <c r="C49">
        <v>3856.5</v>
      </c>
      <c r="D49" t="s">
        <v>503</v>
      </c>
      <c r="E49" t="s">
        <v>504</v>
      </c>
      <c r="F49" t="s">
        <v>431</v>
      </c>
      <c r="G49" t="s">
        <v>432</v>
      </c>
      <c r="I49" t="s">
        <v>433</v>
      </c>
      <c r="J49">
        <v>1747216883.6</v>
      </c>
      <c r="K49">
        <f>(L49)/1000</f>
        <v>0</v>
      </c>
      <c r="L49">
        <f>IF(DQ49, AO49, AI49)</f>
        <v>0</v>
      </c>
      <c r="M49">
        <f>IF(DQ49, AJ49, AH49)</f>
        <v>0</v>
      </c>
      <c r="N49">
        <f>DS49 - IF(AV49&gt;1, M49*DM49*100.0/(AX49), 0)</f>
        <v>0</v>
      </c>
      <c r="O49">
        <f>((U49-K49/2)*N49-M49)/(U49+K49/2)</f>
        <v>0</v>
      </c>
      <c r="P49">
        <f>O49*(DZ49+EA49)/1000.0</f>
        <v>0</v>
      </c>
      <c r="Q49">
        <f>(DS49 - IF(AV49&gt;1, M49*DM49*100.0/(AX49), 0))*(DZ49+EA49)/1000.0</f>
        <v>0</v>
      </c>
      <c r="R49">
        <f>2.0/((1/T49-1/S49)+SIGN(T49)*SQRT((1/T49-1/S49)*(1/T49-1/S49) + 4*DN49/((DN49+1)*(DN49+1))*(2*1/T49*1/S49-1/S49*1/S49)))</f>
        <v>0</v>
      </c>
      <c r="S49">
        <f>IF(LEFT(DO49,1)&lt;&gt;"0",IF(LEFT(DO49,1)="1",3.0,DP49),$D$5+$E$5*(EG49*DZ49/($K$5*1000))+$F$5*(EG49*DZ49/($K$5*1000))*MAX(MIN(DM49,$J$5),$I$5)*MAX(MIN(DM49,$J$5),$I$5)+$G$5*MAX(MIN(DM49,$J$5),$I$5)*(EG49*DZ49/($K$5*1000))+$H$5*(EG49*DZ49/($K$5*1000))*(EG49*DZ49/($K$5*1000)))</f>
        <v>0</v>
      </c>
      <c r="T49">
        <f>K49*(1000-(1000*0.61365*exp(17.502*X49/(240.97+X49))/(DZ49+EA49)+DU49)/2)/(1000*0.61365*exp(17.502*X49/(240.97+X49))/(DZ49+EA49)-DU49)</f>
        <v>0</v>
      </c>
      <c r="U49">
        <f>1/((DN49+1)/(R49/1.6)+1/(S49/1.37)) + DN49/((DN49+1)/(R49/1.6) + DN49/(S49/1.37))</f>
        <v>0</v>
      </c>
      <c r="V49">
        <f>(DI49*DL49)</f>
        <v>0</v>
      </c>
      <c r="W49">
        <f>(EB49+(V49+2*0.95*5.67E-8*(((EB49+$B$7)+273)^4-(EB49+273)^4)-44100*K49)/(1.84*29.3*S49+8*0.95*5.67E-8*(EB49+273)^3))</f>
        <v>0</v>
      </c>
      <c r="X49">
        <f>($C$7*EC49+$D$7*ED49+$E$7*W49)</f>
        <v>0</v>
      </c>
      <c r="Y49">
        <f>0.61365*exp(17.502*X49/(240.97+X49))</f>
        <v>0</v>
      </c>
      <c r="Z49">
        <f>(AA49/AB49*100)</f>
        <v>0</v>
      </c>
      <c r="AA49">
        <f>DU49*(DZ49+EA49)/1000</f>
        <v>0</v>
      </c>
      <c r="AB49">
        <f>0.61365*exp(17.502*EB49/(240.97+EB49))</f>
        <v>0</v>
      </c>
      <c r="AC49">
        <f>(Y49-DU49*(DZ49+EA49)/1000)</f>
        <v>0</v>
      </c>
      <c r="AD49">
        <f>(-K49*44100)</f>
        <v>0</v>
      </c>
      <c r="AE49">
        <f>2*29.3*S49*0.92*(EB49-X49)</f>
        <v>0</v>
      </c>
      <c r="AF49">
        <f>2*0.95*5.67E-8*(((EB49+$B$7)+273)^4-(X49+273)^4)</f>
        <v>0</v>
      </c>
      <c r="AG49">
        <f>V49+AF49+AD49+AE49</f>
        <v>0</v>
      </c>
      <c r="AH49">
        <f>DY49*AV49*(DT49-DS49*(1000-AV49*DV49)/(1000-AV49*DU49))/(100*DM49)</f>
        <v>0</v>
      </c>
      <c r="AI49">
        <f>1000*DY49*AV49*(DU49-DV49)/(100*DM49*(1000-AV49*DU49))</f>
        <v>0</v>
      </c>
      <c r="AJ49">
        <f>(AK49 - AL49 - DZ49*1E3/(8.314*(EB49+273.15)) * AN49/DY49 * AM49) * DY49/(100*DM49) * (1000 - DV49)/1000</f>
        <v>0</v>
      </c>
      <c r="AK49">
        <v>204.5019488671009</v>
      </c>
      <c r="AL49">
        <v>204.990006060606</v>
      </c>
      <c r="AM49">
        <v>-0.0001829569287505022</v>
      </c>
      <c r="AN49">
        <v>65.91700592732391</v>
      </c>
      <c r="AO49">
        <f>(AQ49 - AP49 + DZ49*1E3/(8.314*(EB49+273.15)) * AS49/DY49 * AR49) * DY49/(100*DM49) * 1000/(1000 - AQ49)</f>
        <v>0</v>
      </c>
      <c r="AP49">
        <v>22.10215316944821</v>
      </c>
      <c r="AQ49">
        <v>21.99193878787878</v>
      </c>
      <c r="AR49">
        <v>-2.439756058584075E-07</v>
      </c>
      <c r="AS49">
        <v>77.18636423135617</v>
      </c>
      <c r="AT49">
        <v>6</v>
      </c>
      <c r="AU49">
        <v>2</v>
      </c>
      <c r="AV49">
        <f>IF(AT49*$H$13&gt;=AX49,1.0,(AX49/(AX49-AT49*$H$13)))</f>
        <v>0</v>
      </c>
      <c r="AW49">
        <f>(AV49-1)*100</f>
        <v>0</v>
      </c>
      <c r="AX49">
        <f>MAX(0,($B$13+$C$13*EG49)/(1+$D$13*EG49)*DZ49/(EB49+273)*$E$13)</f>
        <v>0</v>
      </c>
      <c r="AY49" t="s">
        <v>434</v>
      </c>
      <c r="AZ49" t="s">
        <v>434</v>
      </c>
      <c r="BA49">
        <v>0</v>
      </c>
      <c r="BB49">
        <v>0</v>
      </c>
      <c r="BC49">
        <f>1-BA49/BB49</f>
        <v>0</v>
      </c>
      <c r="BD49">
        <v>0</v>
      </c>
      <c r="BE49" t="s">
        <v>434</v>
      </c>
      <c r="BF49" t="s">
        <v>434</v>
      </c>
      <c r="BG49">
        <v>0</v>
      </c>
      <c r="BH49">
        <v>0</v>
      </c>
      <c r="BI49">
        <f>1-BG49/BH49</f>
        <v>0</v>
      </c>
      <c r="BJ49">
        <v>0.5</v>
      </c>
      <c r="BK49">
        <f>DJ49</f>
        <v>0</v>
      </c>
      <c r="BL49">
        <f>M49</f>
        <v>0</v>
      </c>
      <c r="BM49">
        <f>BI49*BJ49*BK49</f>
        <v>0</v>
      </c>
      <c r="BN49">
        <f>(BL49-BD49)/BK49</f>
        <v>0</v>
      </c>
      <c r="BO49">
        <f>(BB49-BH49)/BH49</f>
        <v>0</v>
      </c>
      <c r="BP49">
        <f>BA49/(BC49+BA49/BH49)</f>
        <v>0</v>
      </c>
      <c r="BQ49" t="s">
        <v>434</v>
      </c>
      <c r="BR49">
        <v>0</v>
      </c>
      <c r="BS49">
        <f>IF(BR49&lt;&gt;0, BR49, BP49)</f>
        <v>0</v>
      </c>
      <c r="BT49">
        <f>1-BS49/BH49</f>
        <v>0</v>
      </c>
      <c r="BU49">
        <f>(BH49-BG49)/(BH49-BS49)</f>
        <v>0</v>
      </c>
      <c r="BV49">
        <f>(BB49-BH49)/(BB49-BS49)</f>
        <v>0</v>
      </c>
      <c r="BW49">
        <f>(BH49-BG49)/(BH49-BA49)</f>
        <v>0</v>
      </c>
      <c r="BX49">
        <f>(BB49-BH49)/(BB49-BA49)</f>
        <v>0</v>
      </c>
      <c r="BY49">
        <f>(BU49*BS49/BG49)</f>
        <v>0</v>
      </c>
      <c r="BZ49">
        <f>(1-BY49)</f>
        <v>0</v>
      </c>
      <c r="DI49">
        <f>$B$11*EH49+$C$11*EI49+$F$11*ET49*(1-EW49)</f>
        <v>0</v>
      </c>
      <c r="DJ49">
        <f>DI49*DK49</f>
        <v>0</v>
      </c>
      <c r="DK49">
        <f>($B$11*$D$9+$C$11*$D$9+$F$11*((FG49+EY49)/MAX(FG49+EY49+FH49, 0.1)*$I$9+FH49/MAX(FG49+EY49+FH49, 0.1)*$J$9))/($B$11+$C$11+$F$11)</f>
        <v>0</v>
      </c>
      <c r="DL49">
        <f>($B$11*$K$9+$C$11*$K$9+$F$11*((FG49+EY49)/MAX(FG49+EY49+FH49, 0.1)*$P$9+FH49/MAX(FG49+EY49+FH49, 0.1)*$Q$9))/($B$11+$C$11+$F$11)</f>
        <v>0</v>
      </c>
      <c r="DM49">
        <v>6</v>
      </c>
      <c r="DN49">
        <v>0.5</v>
      </c>
      <c r="DO49" t="s">
        <v>435</v>
      </c>
      <c r="DP49">
        <v>2</v>
      </c>
      <c r="DQ49" t="b">
        <v>1</v>
      </c>
      <c r="DR49">
        <v>1747216883.6</v>
      </c>
      <c r="DS49">
        <v>200.491</v>
      </c>
      <c r="DT49">
        <v>199.994</v>
      </c>
      <c r="DU49">
        <v>21.9921</v>
      </c>
      <c r="DV49">
        <v>22.1034</v>
      </c>
      <c r="DW49">
        <v>200.049</v>
      </c>
      <c r="DX49">
        <v>21.7954</v>
      </c>
      <c r="DY49">
        <v>399.954</v>
      </c>
      <c r="DZ49">
        <v>101.17</v>
      </c>
      <c r="EA49">
        <v>0.100051</v>
      </c>
      <c r="EB49">
        <v>24.9948</v>
      </c>
      <c r="EC49">
        <v>24.8844</v>
      </c>
      <c r="ED49">
        <v>999.9</v>
      </c>
      <c r="EE49">
        <v>0</v>
      </c>
      <c r="EF49">
        <v>0</v>
      </c>
      <c r="EG49">
        <v>10030.6</v>
      </c>
      <c r="EH49">
        <v>0</v>
      </c>
      <c r="EI49">
        <v>0.248685</v>
      </c>
      <c r="EJ49">
        <v>0.496872</v>
      </c>
      <c r="EK49">
        <v>204.999</v>
      </c>
      <c r="EL49">
        <v>204.514</v>
      </c>
      <c r="EM49">
        <v>-0.111284</v>
      </c>
      <c r="EN49">
        <v>199.994</v>
      </c>
      <c r="EO49">
        <v>22.1034</v>
      </c>
      <c r="EP49">
        <v>2.22494</v>
      </c>
      <c r="EQ49">
        <v>2.2362</v>
      </c>
      <c r="ER49">
        <v>19.143</v>
      </c>
      <c r="ES49">
        <v>19.224</v>
      </c>
      <c r="ET49">
        <v>0.0500092</v>
      </c>
      <c r="EU49">
        <v>0</v>
      </c>
      <c r="EV49">
        <v>0</v>
      </c>
      <c r="EW49">
        <v>0</v>
      </c>
      <c r="EX49">
        <v>0.11</v>
      </c>
      <c r="EY49">
        <v>0.0500092</v>
      </c>
      <c r="EZ49">
        <v>-4.07</v>
      </c>
      <c r="FA49">
        <v>1.17</v>
      </c>
      <c r="FB49">
        <v>34</v>
      </c>
      <c r="FC49">
        <v>38.937</v>
      </c>
      <c r="FD49">
        <v>36.437</v>
      </c>
      <c r="FE49">
        <v>38.562</v>
      </c>
      <c r="FF49">
        <v>36.625</v>
      </c>
      <c r="FG49">
        <v>0</v>
      </c>
      <c r="FH49">
        <v>0</v>
      </c>
      <c r="FI49">
        <v>0</v>
      </c>
      <c r="FJ49">
        <v>1747216963.2</v>
      </c>
      <c r="FK49">
        <v>0</v>
      </c>
      <c r="FL49">
        <v>2.010384615384615</v>
      </c>
      <c r="FM49">
        <v>-19.98940187865979</v>
      </c>
      <c r="FN49">
        <v>4.559658117561355</v>
      </c>
      <c r="FO49">
        <v>-3.84423076923077</v>
      </c>
      <c r="FP49">
        <v>15</v>
      </c>
      <c r="FQ49">
        <v>1747211737.5</v>
      </c>
      <c r="FR49" t="s">
        <v>436</v>
      </c>
      <c r="FS49">
        <v>1747211737.5</v>
      </c>
      <c r="FT49">
        <v>1747211733.5</v>
      </c>
      <c r="FU49">
        <v>1</v>
      </c>
      <c r="FV49">
        <v>-0.191</v>
      </c>
      <c r="FW49">
        <v>-0.016</v>
      </c>
      <c r="FX49">
        <v>0.506</v>
      </c>
      <c r="FY49">
        <v>-0.041</v>
      </c>
      <c r="FZ49">
        <v>397</v>
      </c>
      <c r="GA49">
        <v>9</v>
      </c>
      <c r="GB49">
        <v>0.29</v>
      </c>
      <c r="GC49">
        <v>0.35</v>
      </c>
      <c r="GD49">
        <v>-0.3226846995271043</v>
      </c>
      <c r="GE49">
        <v>0.09854453734152735</v>
      </c>
      <c r="GF49">
        <v>0.01904576011773457</v>
      </c>
      <c r="GG49">
        <v>1</v>
      </c>
      <c r="GH49">
        <v>-0.008095158376255435</v>
      </c>
      <c r="GI49">
        <v>0.0007134217700658625</v>
      </c>
      <c r="GJ49">
        <v>0.0001350929298712011</v>
      </c>
      <c r="GK49">
        <v>1</v>
      </c>
      <c r="GL49">
        <v>2</v>
      </c>
      <c r="GM49">
        <v>2</v>
      </c>
      <c r="GN49" t="s">
        <v>437</v>
      </c>
      <c r="GO49">
        <v>3.01853</v>
      </c>
      <c r="GP49">
        <v>2.77499</v>
      </c>
      <c r="GQ49">
        <v>0.0547944</v>
      </c>
      <c r="GR49">
        <v>0.054367</v>
      </c>
      <c r="GS49">
        <v>0.114477</v>
      </c>
      <c r="GT49">
        <v>0.114209</v>
      </c>
      <c r="GU49">
        <v>24447.3</v>
      </c>
      <c r="GV49">
        <v>28567.3</v>
      </c>
      <c r="GW49">
        <v>22664.2</v>
      </c>
      <c r="GX49">
        <v>27756.4</v>
      </c>
      <c r="GY49">
        <v>29073.6</v>
      </c>
      <c r="GZ49">
        <v>35082.4</v>
      </c>
      <c r="HA49">
        <v>36318.9</v>
      </c>
      <c r="HB49">
        <v>44040.5</v>
      </c>
      <c r="HC49">
        <v>1.79888</v>
      </c>
      <c r="HD49">
        <v>2.24808</v>
      </c>
      <c r="HE49">
        <v>0.0716746</v>
      </c>
      <c r="HF49">
        <v>0</v>
      </c>
      <c r="HG49">
        <v>23.7071</v>
      </c>
      <c r="HH49">
        <v>999.9</v>
      </c>
      <c r="HI49">
        <v>59.7</v>
      </c>
      <c r="HJ49">
        <v>27.8</v>
      </c>
      <c r="HK49">
        <v>22.1341</v>
      </c>
      <c r="HL49">
        <v>61.979</v>
      </c>
      <c r="HM49">
        <v>11.1178</v>
      </c>
      <c r="HN49">
        <v>1</v>
      </c>
      <c r="HO49">
        <v>-0.199253</v>
      </c>
      <c r="HP49">
        <v>-0.221759</v>
      </c>
      <c r="HQ49">
        <v>20.2982</v>
      </c>
      <c r="HR49">
        <v>5.19707</v>
      </c>
      <c r="HS49">
        <v>11.952</v>
      </c>
      <c r="HT49">
        <v>4.9474</v>
      </c>
      <c r="HU49">
        <v>3.3</v>
      </c>
      <c r="HV49">
        <v>9999</v>
      </c>
      <c r="HW49">
        <v>9999</v>
      </c>
      <c r="HX49">
        <v>9999</v>
      </c>
      <c r="HY49">
        <v>381.2</v>
      </c>
      <c r="HZ49">
        <v>1.86011</v>
      </c>
      <c r="IA49">
        <v>1.86081</v>
      </c>
      <c r="IB49">
        <v>1.86157</v>
      </c>
      <c r="IC49">
        <v>1.85715</v>
      </c>
      <c r="ID49">
        <v>1.85684</v>
      </c>
      <c r="IE49">
        <v>1.85791</v>
      </c>
      <c r="IF49">
        <v>1.85867</v>
      </c>
      <c r="IG49">
        <v>1.85822</v>
      </c>
      <c r="IH49">
        <v>0</v>
      </c>
      <c r="II49">
        <v>0</v>
      </c>
      <c r="IJ49">
        <v>0</v>
      </c>
      <c r="IK49">
        <v>0</v>
      </c>
      <c r="IL49" t="s">
        <v>438</v>
      </c>
      <c r="IM49" t="s">
        <v>439</v>
      </c>
      <c r="IN49" t="s">
        <v>440</v>
      </c>
      <c r="IO49" t="s">
        <v>440</v>
      </c>
      <c r="IP49" t="s">
        <v>440</v>
      </c>
      <c r="IQ49" t="s">
        <v>440</v>
      </c>
      <c r="IR49">
        <v>0</v>
      </c>
      <c r="IS49">
        <v>100</v>
      </c>
      <c r="IT49">
        <v>100</v>
      </c>
      <c r="IU49">
        <v>0.442</v>
      </c>
      <c r="IV49">
        <v>0.1967</v>
      </c>
      <c r="IW49">
        <v>0.2912723242626548</v>
      </c>
      <c r="IX49">
        <v>0.001016113312649949</v>
      </c>
      <c r="IY49">
        <v>-1.458346242818731E-06</v>
      </c>
      <c r="IZ49">
        <v>6.575581110680532E-10</v>
      </c>
      <c r="JA49">
        <v>0.1967140891477921</v>
      </c>
      <c r="JB49">
        <v>0</v>
      </c>
      <c r="JC49">
        <v>0</v>
      </c>
      <c r="JD49">
        <v>0</v>
      </c>
      <c r="JE49">
        <v>2</v>
      </c>
      <c r="JF49">
        <v>1799</v>
      </c>
      <c r="JG49">
        <v>1</v>
      </c>
      <c r="JH49">
        <v>18</v>
      </c>
      <c r="JI49">
        <v>85.8</v>
      </c>
      <c r="JJ49">
        <v>85.8</v>
      </c>
      <c r="JK49">
        <v>0.617676</v>
      </c>
      <c r="JL49">
        <v>2.55249</v>
      </c>
      <c r="JM49">
        <v>1.54663</v>
      </c>
      <c r="JN49">
        <v>2.24976</v>
      </c>
      <c r="JO49">
        <v>1.49658</v>
      </c>
      <c r="JP49">
        <v>2.41455</v>
      </c>
      <c r="JQ49">
        <v>34.0998</v>
      </c>
      <c r="JR49">
        <v>24.2013</v>
      </c>
      <c r="JS49">
        <v>18</v>
      </c>
      <c r="JT49">
        <v>371.836</v>
      </c>
      <c r="JU49">
        <v>703.492</v>
      </c>
      <c r="JV49">
        <v>24.2312</v>
      </c>
      <c r="JW49">
        <v>24.9116</v>
      </c>
      <c r="JX49">
        <v>30.0001</v>
      </c>
      <c r="JY49">
        <v>24.9007</v>
      </c>
      <c r="JZ49">
        <v>24.9023</v>
      </c>
      <c r="KA49">
        <v>12.3752</v>
      </c>
      <c r="KB49">
        <v>6.17599</v>
      </c>
      <c r="KC49">
        <v>100</v>
      </c>
      <c r="KD49">
        <v>24.2345</v>
      </c>
      <c r="KE49">
        <v>200</v>
      </c>
      <c r="KF49">
        <v>22.1377</v>
      </c>
      <c r="KG49">
        <v>100.246</v>
      </c>
      <c r="KH49">
        <v>100.832</v>
      </c>
    </row>
    <row r="50" spans="1:294">
      <c r="A50">
        <v>34</v>
      </c>
      <c r="B50">
        <v>1747217004.1</v>
      </c>
      <c r="C50">
        <v>3977</v>
      </c>
      <c r="D50" t="s">
        <v>505</v>
      </c>
      <c r="E50" t="s">
        <v>506</v>
      </c>
      <c r="F50" t="s">
        <v>431</v>
      </c>
      <c r="G50" t="s">
        <v>432</v>
      </c>
      <c r="I50" t="s">
        <v>433</v>
      </c>
      <c r="J50">
        <v>1747217004.1</v>
      </c>
      <c r="K50">
        <f>(L50)/1000</f>
        <v>0</v>
      </c>
      <c r="L50">
        <f>IF(DQ50, AO50, AI50)</f>
        <v>0</v>
      </c>
      <c r="M50">
        <f>IF(DQ50, AJ50, AH50)</f>
        <v>0</v>
      </c>
      <c r="N50">
        <f>DS50 - IF(AV50&gt;1, M50*DM50*100.0/(AX50), 0)</f>
        <v>0</v>
      </c>
      <c r="O50">
        <f>((U50-K50/2)*N50-M50)/(U50+K50/2)</f>
        <v>0</v>
      </c>
      <c r="P50">
        <f>O50*(DZ50+EA50)/1000.0</f>
        <v>0</v>
      </c>
      <c r="Q50">
        <f>(DS50 - IF(AV50&gt;1, M50*DM50*100.0/(AX50), 0))*(DZ50+EA50)/1000.0</f>
        <v>0</v>
      </c>
      <c r="R50">
        <f>2.0/((1/T50-1/S50)+SIGN(T50)*SQRT((1/T50-1/S50)*(1/T50-1/S50) + 4*DN50/((DN50+1)*(DN50+1))*(2*1/T50*1/S50-1/S50*1/S50)))</f>
        <v>0</v>
      </c>
      <c r="S50">
        <f>IF(LEFT(DO50,1)&lt;&gt;"0",IF(LEFT(DO50,1)="1",3.0,DP50),$D$5+$E$5*(EG50*DZ50/($K$5*1000))+$F$5*(EG50*DZ50/($K$5*1000))*MAX(MIN(DM50,$J$5),$I$5)*MAX(MIN(DM50,$J$5),$I$5)+$G$5*MAX(MIN(DM50,$J$5),$I$5)*(EG50*DZ50/($K$5*1000))+$H$5*(EG50*DZ50/($K$5*1000))*(EG50*DZ50/($K$5*1000)))</f>
        <v>0</v>
      </c>
      <c r="T50">
        <f>K50*(1000-(1000*0.61365*exp(17.502*X50/(240.97+X50))/(DZ50+EA50)+DU50)/2)/(1000*0.61365*exp(17.502*X50/(240.97+X50))/(DZ50+EA50)-DU50)</f>
        <v>0</v>
      </c>
      <c r="U50">
        <f>1/((DN50+1)/(R50/1.6)+1/(S50/1.37)) + DN50/((DN50+1)/(R50/1.6) + DN50/(S50/1.37))</f>
        <v>0</v>
      </c>
      <c r="V50">
        <f>(DI50*DL50)</f>
        <v>0</v>
      </c>
      <c r="W50">
        <f>(EB50+(V50+2*0.95*5.67E-8*(((EB50+$B$7)+273)^4-(EB50+273)^4)-44100*K50)/(1.84*29.3*S50+8*0.95*5.67E-8*(EB50+273)^3))</f>
        <v>0</v>
      </c>
      <c r="X50">
        <f>($C$7*EC50+$D$7*ED50+$E$7*W50)</f>
        <v>0</v>
      </c>
      <c r="Y50">
        <f>0.61365*exp(17.502*X50/(240.97+X50))</f>
        <v>0</v>
      </c>
      <c r="Z50">
        <f>(AA50/AB50*100)</f>
        <v>0</v>
      </c>
      <c r="AA50">
        <f>DU50*(DZ50+EA50)/1000</f>
        <v>0</v>
      </c>
      <c r="AB50">
        <f>0.61365*exp(17.502*EB50/(240.97+EB50))</f>
        <v>0</v>
      </c>
      <c r="AC50">
        <f>(Y50-DU50*(DZ50+EA50)/1000)</f>
        <v>0</v>
      </c>
      <c r="AD50">
        <f>(-K50*44100)</f>
        <v>0</v>
      </c>
      <c r="AE50">
        <f>2*29.3*S50*0.92*(EB50-X50)</f>
        <v>0</v>
      </c>
      <c r="AF50">
        <f>2*0.95*5.67E-8*(((EB50+$B$7)+273)^4-(X50+273)^4)</f>
        <v>0</v>
      </c>
      <c r="AG50">
        <f>V50+AF50+AD50+AE50</f>
        <v>0</v>
      </c>
      <c r="AH50">
        <f>DY50*AV50*(DT50-DS50*(1000-AV50*DV50)/(1000-AV50*DU50))/(100*DM50)</f>
        <v>0</v>
      </c>
      <c r="AI50">
        <f>1000*DY50*AV50*(DU50-DV50)/(100*DM50*(1000-AV50*DU50))</f>
        <v>0</v>
      </c>
      <c r="AJ50">
        <f>(AK50 - AL50 - DZ50*1E3/(8.314*(EB50+273.15)) * AN50/DY50 * AM50) * DY50/(100*DM50) * (1000 - DV50)/1000</f>
        <v>0</v>
      </c>
      <c r="AK50">
        <v>102.2821070618383</v>
      </c>
      <c r="AL50">
        <v>102.6544666666666</v>
      </c>
      <c r="AM50">
        <v>0.0002780505921951533</v>
      </c>
      <c r="AN50">
        <v>65.91700592732391</v>
      </c>
      <c r="AO50">
        <f>(AQ50 - AP50 + DZ50*1E3/(8.314*(EB50+273.15)) * AS50/DY50 * AR50) * DY50/(100*DM50) * 1000/(1000 - AQ50)</f>
        <v>0</v>
      </c>
      <c r="AP50">
        <v>22.09523433085073</v>
      </c>
      <c r="AQ50">
        <v>21.97684121212119</v>
      </c>
      <c r="AR50">
        <v>3.62044478578653E-07</v>
      </c>
      <c r="AS50">
        <v>77.18636423135617</v>
      </c>
      <c r="AT50">
        <v>5</v>
      </c>
      <c r="AU50">
        <v>1</v>
      </c>
      <c r="AV50">
        <f>IF(AT50*$H$13&gt;=AX50,1.0,(AX50/(AX50-AT50*$H$13)))</f>
        <v>0</v>
      </c>
      <c r="AW50">
        <f>(AV50-1)*100</f>
        <v>0</v>
      </c>
      <c r="AX50">
        <f>MAX(0,($B$13+$C$13*EG50)/(1+$D$13*EG50)*DZ50/(EB50+273)*$E$13)</f>
        <v>0</v>
      </c>
      <c r="AY50" t="s">
        <v>434</v>
      </c>
      <c r="AZ50" t="s">
        <v>434</v>
      </c>
      <c r="BA50">
        <v>0</v>
      </c>
      <c r="BB50">
        <v>0</v>
      </c>
      <c r="BC50">
        <f>1-BA50/BB50</f>
        <v>0</v>
      </c>
      <c r="BD50">
        <v>0</v>
      </c>
      <c r="BE50" t="s">
        <v>434</v>
      </c>
      <c r="BF50" t="s">
        <v>434</v>
      </c>
      <c r="BG50">
        <v>0</v>
      </c>
      <c r="BH50">
        <v>0</v>
      </c>
      <c r="BI50">
        <f>1-BG50/BH50</f>
        <v>0</v>
      </c>
      <c r="BJ50">
        <v>0.5</v>
      </c>
      <c r="BK50">
        <f>DJ50</f>
        <v>0</v>
      </c>
      <c r="BL50">
        <f>M50</f>
        <v>0</v>
      </c>
      <c r="BM50">
        <f>BI50*BJ50*BK50</f>
        <v>0</v>
      </c>
      <c r="BN50">
        <f>(BL50-BD50)/BK50</f>
        <v>0</v>
      </c>
      <c r="BO50">
        <f>(BB50-BH50)/BH50</f>
        <v>0</v>
      </c>
      <c r="BP50">
        <f>BA50/(BC50+BA50/BH50)</f>
        <v>0</v>
      </c>
      <c r="BQ50" t="s">
        <v>434</v>
      </c>
      <c r="BR50">
        <v>0</v>
      </c>
      <c r="BS50">
        <f>IF(BR50&lt;&gt;0, BR50, BP50)</f>
        <v>0</v>
      </c>
      <c r="BT50">
        <f>1-BS50/BH50</f>
        <v>0</v>
      </c>
      <c r="BU50">
        <f>(BH50-BG50)/(BH50-BS50)</f>
        <v>0</v>
      </c>
      <c r="BV50">
        <f>(BB50-BH50)/(BB50-BS50)</f>
        <v>0</v>
      </c>
      <c r="BW50">
        <f>(BH50-BG50)/(BH50-BA50)</f>
        <v>0</v>
      </c>
      <c r="BX50">
        <f>(BB50-BH50)/(BB50-BA50)</f>
        <v>0</v>
      </c>
      <c r="BY50">
        <f>(BU50*BS50/BG50)</f>
        <v>0</v>
      </c>
      <c r="BZ50">
        <f>(1-BY50)</f>
        <v>0</v>
      </c>
      <c r="DI50">
        <f>$B$11*EH50+$C$11*EI50+$F$11*ET50*(1-EW50)</f>
        <v>0</v>
      </c>
      <c r="DJ50">
        <f>DI50*DK50</f>
        <v>0</v>
      </c>
      <c r="DK50">
        <f>($B$11*$D$9+$C$11*$D$9+$F$11*((FG50+EY50)/MAX(FG50+EY50+FH50, 0.1)*$I$9+FH50/MAX(FG50+EY50+FH50, 0.1)*$J$9))/($B$11+$C$11+$F$11)</f>
        <v>0</v>
      </c>
      <c r="DL50">
        <f>($B$11*$K$9+$C$11*$K$9+$F$11*((FG50+EY50)/MAX(FG50+EY50+FH50, 0.1)*$P$9+FH50/MAX(FG50+EY50+FH50, 0.1)*$Q$9))/($B$11+$C$11+$F$11)</f>
        <v>0</v>
      </c>
      <c r="DM50">
        <v>6</v>
      </c>
      <c r="DN50">
        <v>0.5</v>
      </c>
      <c r="DO50" t="s">
        <v>435</v>
      </c>
      <c r="DP50">
        <v>2</v>
      </c>
      <c r="DQ50" t="b">
        <v>1</v>
      </c>
      <c r="DR50">
        <v>1747217004.1</v>
      </c>
      <c r="DS50">
        <v>100.394</v>
      </c>
      <c r="DT50">
        <v>99.9803</v>
      </c>
      <c r="DU50">
        <v>21.9771</v>
      </c>
      <c r="DV50">
        <v>22.0972</v>
      </c>
      <c r="DW50">
        <v>100.015</v>
      </c>
      <c r="DX50">
        <v>21.7803</v>
      </c>
      <c r="DY50">
        <v>400.025</v>
      </c>
      <c r="DZ50">
        <v>101.172</v>
      </c>
      <c r="EA50">
        <v>0.100021</v>
      </c>
      <c r="EB50">
        <v>25.0101</v>
      </c>
      <c r="EC50">
        <v>24.8966</v>
      </c>
      <c r="ED50">
        <v>999.9</v>
      </c>
      <c r="EE50">
        <v>0</v>
      </c>
      <c r="EF50">
        <v>0</v>
      </c>
      <c r="EG50">
        <v>10051.2</v>
      </c>
      <c r="EH50">
        <v>0</v>
      </c>
      <c r="EI50">
        <v>0.222435</v>
      </c>
      <c r="EJ50">
        <v>0.41375</v>
      </c>
      <c r="EK50">
        <v>102.65</v>
      </c>
      <c r="EL50">
        <v>102.24</v>
      </c>
      <c r="EM50">
        <v>-0.120127</v>
      </c>
      <c r="EN50">
        <v>99.9803</v>
      </c>
      <c r="EO50">
        <v>22.0972</v>
      </c>
      <c r="EP50">
        <v>2.22347</v>
      </c>
      <c r="EQ50">
        <v>2.23562</v>
      </c>
      <c r="ER50">
        <v>19.1324</v>
      </c>
      <c r="ES50">
        <v>19.2199</v>
      </c>
      <c r="ET50">
        <v>0.0500092</v>
      </c>
      <c r="EU50">
        <v>0</v>
      </c>
      <c r="EV50">
        <v>0</v>
      </c>
      <c r="EW50">
        <v>0</v>
      </c>
      <c r="EX50">
        <v>5.36</v>
      </c>
      <c r="EY50">
        <v>0.0500092</v>
      </c>
      <c r="EZ50">
        <v>-10.13</v>
      </c>
      <c r="FA50">
        <v>0.53</v>
      </c>
      <c r="FB50">
        <v>34.625</v>
      </c>
      <c r="FC50">
        <v>40.5</v>
      </c>
      <c r="FD50">
        <v>37.312</v>
      </c>
      <c r="FE50">
        <v>40.875</v>
      </c>
      <c r="FF50">
        <v>37.437</v>
      </c>
      <c r="FG50">
        <v>0</v>
      </c>
      <c r="FH50">
        <v>0</v>
      </c>
      <c r="FI50">
        <v>0</v>
      </c>
      <c r="FJ50">
        <v>1747217083.8</v>
      </c>
      <c r="FK50">
        <v>0</v>
      </c>
      <c r="FL50">
        <v>3.8268</v>
      </c>
      <c r="FM50">
        <v>-9.32846130379793</v>
      </c>
      <c r="FN50">
        <v>6.849230703479925</v>
      </c>
      <c r="FO50">
        <v>-6.842</v>
      </c>
      <c r="FP50">
        <v>15</v>
      </c>
      <c r="FQ50">
        <v>1747211737.5</v>
      </c>
      <c r="FR50" t="s">
        <v>436</v>
      </c>
      <c r="FS50">
        <v>1747211737.5</v>
      </c>
      <c r="FT50">
        <v>1747211733.5</v>
      </c>
      <c r="FU50">
        <v>1</v>
      </c>
      <c r="FV50">
        <v>-0.191</v>
      </c>
      <c r="FW50">
        <v>-0.016</v>
      </c>
      <c r="FX50">
        <v>0.506</v>
      </c>
      <c r="FY50">
        <v>-0.041</v>
      </c>
      <c r="FZ50">
        <v>397</v>
      </c>
      <c r="GA50">
        <v>9</v>
      </c>
      <c r="GB50">
        <v>0.29</v>
      </c>
      <c r="GC50">
        <v>0.35</v>
      </c>
      <c r="GD50">
        <v>-0.2575994883945864</v>
      </c>
      <c r="GE50">
        <v>0.1135562000936318</v>
      </c>
      <c r="GF50">
        <v>0.01931774068374839</v>
      </c>
      <c r="GG50">
        <v>1</v>
      </c>
      <c r="GH50">
        <v>-0.008563090566183394</v>
      </c>
      <c r="GI50">
        <v>-0.0002633815671010538</v>
      </c>
      <c r="GJ50">
        <v>0.000112279308987677</v>
      </c>
      <c r="GK50">
        <v>1</v>
      </c>
      <c r="GL50">
        <v>2</v>
      </c>
      <c r="GM50">
        <v>2</v>
      </c>
      <c r="GN50" t="s">
        <v>437</v>
      </c>
      <c r="GO50">
        <v>3.01861</v>
      </c>
      <c r="GP50">
        <v>2.77514</v>
      </c>
      <c r="GQ50">
        <v>0.0288524</v>
      </c>
      <c r="GR50">
        <v>0.028621</v>
      </c>
      <c r="GS50">
        <v>0.114424</v>
      </c>
      <c r="GT50">
        <v>0.114189</v>
      </c>
      <c r="GU50">
        <v>25119</v>
      </c>
      <c r="GV50">
        <v>29344.7</v>
      </c>
      <c r="GW50">
        <v>22664.7</v>
      </c>
      <c r="GX50">
        <v>27755.9</v>
      </c>
      <c r="GY50">
        <v>29075</v>
      </c>
      <c r="GZ50">
        <v>35081.9</v>
      </c>
      <c r="HA50">
        <v>36319.4</v>
      </c>
      <c r="HB50">
        <v>44039.8</v>
      </c>
      <c r="HC50">
        <v>1.79953</v>
      </c>
      <c r="HD50">
        <v>2.24783</v>
      </c>
      <c r="HE50">
        <v>0.0728816</v>
      </c>
      <c r="HF50">
        <v>0</v>
      </c>
      <c r="HG50">
        <v>23.6994</v>
      </c>
      <c r="HH50">
        <v>999.9</v>
      </c>
      <c r="HI50">
        <v>59.6</v>
      </c>
      <c r="HJ50">
        <v>27.8</v>
      </c>
      <c r="HK50">
        <v>22.0955</v>
      </c>
      <c r="HL50">
        <v>61.8191</v>
      </c>
      <c r="HM50">
        <v>11.2139</v>
      </c>
      <c r="HN50">
        <v>1</v>
      </c>
      <c r="HO50">
        <v>-0.199352</v>
      </c>
      <c r="HP50">
        <v>-0.0757925</v>
      </c>
      <c r="HQ50">
        <v>20.2983</v>
      </c>
      <c r="HR50">
        <v>5.19707</v>
      </c>
      <c r="HS50">
        <v>11.9521</v>
      </c>
      <c r="HT50">
        <v>4.94715</v>
      </c>
      <c r="HU50">
        <v>3.3</v>
      </c>
      <c r="HV50">
        <v>9999</v>
      </c>
      <c r="HW50">
        <v>9999</v>
      </c>
      <c r="HX50">
        <v>9999</v>
      </c>
      <c r="HY50">
        <v>381.3</v>
      </c>
      <c r="HZ50">
        <v>1.86014</v>
      </c>
      <c r="IA50">
        <v>1.86081</v>
      </c>
      <c r="IB50">
        <v>1.86157</v>
      </c>
      <c r="IC50">
        <v>1.85715</v>
      </c>
      <c r="ID50">
        <v>1.85686</v>
      </c>
      <c r="IE50">
        <v>1.8579</v>
      </c>
      <c r="IF50">
        <v>1.85869</v>
      </c>
      <c r="IG50">
        <v>1.85822</v>
      </c>
      <c r="IH50">
        <v>0</v>
      </c>
      <c r="II50">
        <v>0</v>
      </c>
      <c r="IJ50">
        <v>0</v>
      </c>
      <c r="IK50">
        <v>0</v>
      </c>
      <c r="IL50" t="s">
        <v>438</v>
      </c>
      <c r="IM50" t="s">
        <v>439</v>
      </c>
      <c r="IN50" t="s">
        <v>440</v>
      </c>
      <c r="IO50" t="s">
        <v>440</v>
      </c>
      <c r="IP50" t="s">
        <v>440</v>
      </c>
      <c r="IQ50" t="s">
        <v>440</v>
      </c>
      <c r="IR50">
        <v>0</v>
      </c>
      <c r="IS50">
        <v>100</v>
      </c>
      <c r="IT50">
        <v>100</v>
      </c>
      <c r="IU50">
        <v>0.379</v>
      </c>
      <c r="IV50">
        <v>0.1968</v>
      </c>
      <c r="IW50">
        <v>0.2912723242626548</v>
      </c>
      <c r="IX50">
        <v>0.001016113312649949</v>
      </c>
      <c r="IY50">
        <v>-1.458346242818731E-06</v>
      </c>
      <c r="IZ50">
        <v>6.575581110680532E-10</v>
      </c>
      <c r="JA50">
        <v>0.1967140891477921</v>
      </c>
      <c r="JB50">
        <v>0</v>
      </c>
      <c r="JC50">
        <v>0</v>
      </c>
      <c r="JD50">
        <v>0</v>
      </c>
      <c r="JE50">
        <v>2</v>
      </c>
      <c r="JF50">
        <v>1799</v>
      </c>
      <c r="JG50">
        <v>1</v>
      </c>
      <c r="JH50">
        <v>18</v>
      </c>
      <c r="JI50">
        <v>87.8</v>
      </c>
      <c r="JJ50">
        <v>87.8</v>
      </c>
      <c r="JK50">
        <v>0.38208</v>
      </c>
      <c r="JL50">
        <v>2.56714</v>
      </c>
      <c r="JM50">
        <v>1.54663</v>
      </c>
      <c r="JN50">
        <v>2.24976</v>
      </c>
      <c r="JO50">
        <v>1.49658</v>
      </c>
      <c r="JP50">
        <v>2.42554</v>
      </c>
      <c r="JQ50">
        <v>34.0998</v>
      </c>
      <c r="JR50">
        <v>24.2013</v>
      </c>
      <c r="JS50">
        <v>18</v>
      </c>
      <c r="JT50">
        <v>372.136</v>
      </c>
      <c r="JU50">
        <v>703.246</v>
      </c>
      <c r="JV50">
        <v>24.1073</v>
      </c>
      <c r="JW50">
        <v>24.9095</v>
      </c>
      <c r="JX50">
        <v>30.0002</v>
      </c>
      <c r="JY50">
        <v>24.8986</v>
      </c>
      <c r="JZ50">
        <v>24.9002</v>
      </c>
      <c r="KA50">
        <v>7.6817</v>
      </c>
      <c r="KB50">
        <v>6.17599</v>
      </c>
      <c r="KC50">
        <v>100</v>
      </c>
      <c r="KD50">
        <v>24.1006</v>
      </c>
      <c r="KE50">
        <v>100</v>
      </c>
      <c r="KF50">
        <v>22.1377</v>
      </c>
      <c r="KG50">
        <v>100.248</v>
      </c>
      <c r="KH50">
        <v>100.831</v>
      </c>
    </row>
    <row r="51" spans="1:294">
      <c r="A51">
        <v>35</v>
      </c>
      <c r="B51">
        <v>1747217124.6</v>
      </c>
      <c r="C51">
        <v>4097.5</v>
      </c>
      <c r="D51" t="s">
        <v>507</v>
      </c>
      <c r="E51" t="s">
        <v>508</v>
      </c>
      <c r="F51" t="s">
        <v>431</v>
      </c>
      <c r="G51" t="s">
        <v>432</v>
      </c>
      <c r="I51" t="s">
        <v>433</v>
      </c>
      <c r="J51">
        <v>1747217124.6</v>
      </c>
      <c r="K51">
        <f>(L51)/1000</f>
        <v>0</v>
      </c>
      <c r="L51">
        <f>IF(DQ51, AO51, AI51)</f>
        <v>0</v>
      </c>
      <c r="M51">
        <f>IF(DQ51, AJ51, AH51)</f>
        <v>0</v>
      </c>
      <c r="N51">
        <f>DS51 - IF(AV51&gt;1, M51*DM51*100.0/(AX51), 0)</f>
        <v>0</v>
      </c>
      <c r="O51">
        <f>((U51-K51/2)*N51-M51)/(U51+K51/2)</f>
        <v>0</v>
      </c>
      <c r="P51">
        <f>O51*(DZ51+EA51)/1000.0</f>
        <v>0</v>
      </c>
      <c r="Q51">
        <f>(DS51 - IF(AV51&gt;1, M51*DM51*100.0/(AX51), 0))*(DZ51+EA51)/1000.0</f>
        <v>0</v>
      </c>
      <c r="R51">
        <f>2.0/((1/T51-1/S51)+SIGN(T51)*SQRT((1/T51-1/S51)*(1/T51-1/S51) + 4*DN51/((DN51+1)*(DN51+1))*(2*1/T51*1/S51-1/S51*1/S51)))</f>
        <v>0</v>
      </c>
      <c r="S51">
        <f>IF(LEFT(DO51,1)&lt;&gt;"0",IF(LEFT(DO51,1)="1",3.0,DP51),$D$5+$E$5*(EG51*DZ51/($K$5*1000))+$F$5*(EG51*DZ51/($K$5*1000))*MAX(MIN(DM51,$J$5),$I$5)*MAX(MIN(DM51,$J$5),$I$5)+$G$5*MAX(MIN(DM51,$J$5),$I$5)*(EG51*DZ51/($K$5*1000))+$H$5*(EG51*DZ51/($K$5*1000))*(EG51*DZ51/($K$5*1000)))</f>
        <v>0</v>
      </c>
      <c r="T51">
        <f>K51*(1000-(1000*0.61365*exp(17.502*X51/(240.97+X51))/(DZ51+EA51)+DU51)/2)/(1000*0.61365*exp(17.502*X51/(240.97+X51))/(DZ51+EA51)-DU51)</f>
        <v>0</v>
      </c>
      <c r="U51">
        <f>1/((DN51+1)/(R51/1.6)+1/(S51/1.37)) + DN51/((DN51+1)/(R51/1.6) + DN51/(S51/1.37))</f>
        <v>0</v>
      </c>
      <c r="V51">
        <f>(DI51*DL51)</f>
        <v>0</v>
      </c>
      <c r="W51">
        <f>(EB51+(V51+2*0.95*5.67E-8*(((EB51+$B$7)+273)^4-(EB51+273)^4)-44100*K51)/(1.84*29.3*S51+8*0.95*5.67E-8*(EB51+273)^3))</f>
        <v>0</v>
      </c>
      <c r="X51">
        <f>($C$7*EC51+$D$7*ED51+$E$7*W51)</f>
        <v>0</v>
      </c>
      <c r="Y51">
        <f>0.61365*exp(17.502*X51/(240.97+X51))</f>
        <v>0</v>
      </c>
      <c r="Z51">
        <f>(AA51/AB51*100)</f>
        <v>0</v>
      </c>
      <c r="AA51">
        <f>DU51*(DZ51+EA51)/1000</f>
        <v>0</v>
      </c>
      <c r="AB51">
        <f>0.61365*exp(17.502*EB51/(240.97+EB51))</f>
        <v>0</v>
      </c>
      <c r="AC51">
        <f>(Y51-DU51*(DZ51+EA51)/1000)</f>
        <v>0</v>
      </c>
      <c r="AD51">
        <f>(-K51*44100)</f>
        <v>0</v>
      </c>
      <c r="AE51">
        <f>2*29.3*S51*0.92*(EB51-X51)</f>
        <v>0</v>
      </c>
      <c r="AF51">
        <f>2*0.95*5.67E-8*(((EB51+$B$7)+273)^4-(X51+273)^4)</f>
        <v>0</v>
      </c>
      <c r="AG51">
        <f>V51+AF51+AD51+AE51</f>
        <v>0</v>
      </c>
      <c r="AH51">
        <f>DY51*AV51*(DT51-DS51*(1000-AV51*DV51)/(1000-AV51*DU51))/(100*DM51)</f>
        <v>0</v>
      </c>
      <c r="AI51">
        <f>1000*DY51*AV51*(DU51-DV51)/(100*DM51*(1000-AV51*DU51))</f>
        <v>0</v>
      </c>
      <c r="AJ51">
        <f>(AK51 - AL51 - DZ51*1E3/(8.314*(EB51+273.15)) * AN51/DY51 * AM51) * DY51/(100*DM51) * (1000 - DV51)/1000</f>
        <v>0</v>
      </c>
      <c r="AK51">
        <v>51.11430342297614</v>
      </c>
      <c r="AL51">
        <v>51.61142484848486</v>
      </c>
      <c r="AM51">
        <v>0.0003003385679700785</v>
      </c>
      <c r="AN51">
        <v>65.91700592732391</v>
      </c>
      <c r="AO51">
        <f>(AQ51 - AP51 + DZ51*1E3/(8.314*(EB51+273.15)) * AS51/DY51 * AR51) * DY51/(100*DM51) * 1000/(1000 - AQ51)</f>
        <v>0</v>
      </c>
      <c r="AP51">
        <v>22.09395148579298</v>
      </c>
      <c r="AQ51">
        <v>21.97587878787878</v>
      </c>
      <c r="AR51">
        <v>5.410204757224042E-07</v>
      </c>
      <c r="AS51">
        <v>77.18636423135617</v>
      </c>
      <c r="AT51">
        <v>6</v>
      </c>
      <c r="AU51">
        <v>2</v>
      </c>
      <c r="AV51">
        <f>IF(AT51*$H$13&gt;=AX51,1.0,(AX51/(AX51-AT51*$H$13)))</f>
        <v>0</v>
      </c>
      <c r="AW51">
        <f>(AV51-1)*100</f>
        <v>0</v>
      </c>
      <c r="AX51">
        <f>MAX(0,($B$13+$C$13*EG51)/(1+$D$13*EG51)*DZ51/(EB51+273)*$E$13)</f>
        <v>0</v>
      </c>
      <c r="AY51" t="s">
        <v>434</v>
      </c>
      <c r="AZ51" t="s">
        <v>434</v>
      </c>
      <c r="BA51">
        <v>0</v>
      </c>
      <c r="BB51">
        <v>0</v>
      </c>
      <c r="BC51">
        <f>1-BA51/BB51</f>
        <v>0</v>
      </c>
      <c r="BD51">
        <v>0</v>
      </c>
      <c r="BE51" t="s">
        <v>434</v>
      </c>
      <c r="BF51" t="s">
        <v>434</v>
      </c>
      <c r="BG51">
        <v>0</v>
      </c>
      <c r="BH51">
        <v>0</v>
      </c>
      <c r="BI51">
        <f>1-BG51/BH51</f>
        <v>0</v>
      </c>
      <c r="BJ51">
        <v>0.5</v>
      </c>
      <c r="BK51">
        <f>DJ51</f>
        <v>0</v>
      </c>
      <c r="BL51">
        <f>M51</f>
        <v>0</v>
      </c>
      <c r="BM51">
        <f>BI51*BJ51*BK51</f>
        <v>0</v>
      </c>
      <c r="BN51">
        <f>(BL51-BD51)/BK51</f>
        <v>0</v>
      </c>
      <c r="BO51">
        <f>(BB51-BH51)/BH51</f>
        <v>0</v>
      </c>
      <c r="BP51">
        <f>BA51/(BC51+BA51/BH51)</f>
        <v>0</v>
      </c>
      <c r="BQ51" t="s">
        <v>434</v>
      </c>
      <c r="BR51">
        <v>0</v>
      </c>
      <c r="BS51">
        <f>IF(BR51&lt;&gt;0, BR51, BP51)</f>
        <v>0</v>
      </c>
      <c r="BT51">
        <f>1-BS51/BH51</f>
        <v>0</v>
      </c>
      <c r="BU51">
        <f>(BH51-BG51)/(BH51-BS51)</f>
        <v>0</v>
      </c>
      <c r="BV51">
        <f>(BB51-BH51)/(BB51-BS51)</f>
        <v>0</v>
      </c>
      <c r="BW51">
        <f>(BH51-BG51)/(BH51-BA51)</f>
        <v>0</v>
      </c>
      <c r="BX51">
        <f>(BB51-BH51)/(BB51-BA51)</f>
        <v>0</v>
      </c>
      <c r="BY51">
        <f>(BU51*BS51/BG51)</f>
        <v>0</v>
      </c>
      <c r="BZ51">
        <f>(1-BY51)</f>
        <v>0</v>
      </c>
      <c r="DI51">
        <f>$B$11*EH51+$C$11*EI51+$F$11*ET51*(1-EW51)</f>
        <v>0</v>
      </c>
      <c r="DJ51">
        <f>DI51*DK51</f>
        <v>0</v>
      </c>
      <c r="DK51">
        <f>($B$11*$D$9+$C$11*$D$9+$F$11*((FG51+EY51)/MAX(FG51+EY51+FH51, 0.1)*$I$9+FH51/MAX(FG51+EY51+FH51, 0.1)*$J$9))/($B$11+$C$11+$F$11)</f>
        <v>0</v>
      </c>
      <c r="DL51">
        <f>($B$11*$K$9+$C$11*$K$9+$F$11*((FG51+EY51)/MAX(FG51+EY51+FH51, 0.1)*$P$9+FH51/MAX(FG51+EY51+FH51, 0.1)*$Q$9))/($B$11+$C$11+$F$11)</f>
        <v>0</v>
      </c>
      <c r="DM51">
        <v>6</v>
      </c>
      <c r="DN51">
        <v>0.5</v>
      </c>
      <c r="DO51" t="s">
        <v>435</v>
      </c>
      <c r="DP51">
        <v>2</v>
      </c>
      <c r="DQ51" t="b">
        <v>1</v>
      </c>
      <c r="DR51">
        <v>1747217124.6</v>
      </c>
      <c r="DS51">
        <v>50.4731</v>
      </c>
      <c r="DT51">
        <v>50.0276</v>
      </c>
      <c r="DU51">
        <v>21.9748</v>
      </c>
      <c r="DV51">
        <v>22.0954</v>
      </c>
      <c r="DW51">
        <v>50.1345</v>
      </c>
      <c r="DX51">
        <v>21.7781</v>
      </c>
      <c r="DY51">
        <v>399.991</v>
      </c>
      <c r="DZ51">
        <v>101.169</v>
      </c>
      <c r="EA51">
        <v>0.10003</v>
      </c>
      <c r="EB51">
        <v>25.0104</v>
      </c>
      <c r="EC51">
        <v>24.8904</v>
      </c>
      <c r="ED51">
        <v>999.9</v>
      </c>
      <c r="EE51">
        <v>0</v>
      </c>
      <c r="EF51">
        <v>0</v>
      </c>
      <c r="EG51">
        <v>10041.9</v>
      </c>
      <c r="EH51">
        <v>0</v>
      </c>
      <c r="EI51">
        <v>0.221054</v>
      </c>
      <c r="EJ51">
        <v>0.445564</v>
      </c>
      <c r="EK51">
        <v>51.6072</v>
      </c>
      <c r="EL51">
        <v>51.1579</v>
      </c>
      <c r="EM51">
        <v>-0.120598</v>
      </c>
      <c r="EN51">
        <v>50.0276</v>
      </c>
      <c r="EO51">
        <v>22.0954</v>
      </c>
      <c r="EP51">
        <v>2.22317</v>
      </c>
      <c r="EQ51">
        <v>2.23537</v>
      </c>
      <c r="ER51">
        <v>19.1303</v>
      </c>
      <c r="ES51">
        <v>19.2181</v>
      </c>
      <c r="ET51">
        <v>0.0500092</v>
      </c>
      <c r="EU51">
        <v>0</v>
      </c>
      <c r="EV51">
        <v>0</v>
      </c>
      <c r="EW51">
        <v>0</v>
      </c>
      <c r="EX51">
        <v>10.1</v>
      </c>
      <c r="EY51">
        <v>0.0500092</v>
      </c>
      <c r="EZ51">
        <v>-9.34</v>
      </c>
      <c r="FA51">
        <v>-0.08</v>
      </c>
      <c r="FB51">
        <v>35</v>
      </c>
      <c r="FC51">
        <v>40.5</v>
      </c>
      <c r="FD51">
        <v>37.562</v>
      </c>
      <c r="FE51">
        <v>40.75</v>
      </c>
      <c r="FF51">
        <v>37.5</v>
      </c>
      <c r="FG51">
        <v>0</v>
      </c>
      <c r="FH51">
        <v>0</v>
      </c>
      <c r="FI51">
        <v>0</v>
      </c>
      <c r="FJ51">
        <v>1747217204.4</v>
      </c>
      <c r="FK51">
        <v>0</v>
      </c>
      <c r="FL51">
        <v>0.6496153846153844</v>
      </c>
      <c r="FM51">
        <v>5.728889029145694</v>
      </c>
      <c r="FN51">
        <v>4.90940164918835</v>
      </c>
      <c r="FO51">
        <v>-3.124615384615385</v>
      </c>
      <c r="FP51">
        <v>15</v>
      </c>
      <c r="FQ51">
        <v>1747211737.5</v>
      </c>
      <c r="FR51" t="s">
        <v>436</v>
      </c>
      <c r="FS51">
        <v>1747211737.5</v>
      </c>
      <c r="FT51">
        <v>1747211733.5</v>
      </c>
      <c r="FU51">
        <v>1</v>
      </c>
      <c r="FV51">
        <v>-0.191</v>
      </c>
      <c r="FW51">
        <v>-0.016</v>
      </c>
      <c r="FX51">
        <v>0.506</v>
      </c>
      <c r="FY51">
        <v>-0.041</v>
      </c>
      <c r="FZ51">
        <v>397</v>
      </c>
      <c r="GA51">
        <v>9</v>
      </c>
      <c r="GB51">
        <v>0.29</v>
      </c>
      <c r="GC51">
        <v>0.35</v>
      </c>
      <c r="GD51">
        <v>-0.3247109927458188</v>
      </c>
      <c r="GE51">
        <v>0.03276761611180603</v>
      </c>
      <c r="GF51">
        <v>0.01422348645993286</v>
      </c>
      <c r="GG51">
        <v>1</v>
      </c>
      <c r="GH51">
        <v>-0.008576129370657552</v>
      </c>
      <c r="GI51">
        <v>-0.0003475712468225522</v>
      </c>
      <c r="GJ51">
        <v>0.000115225157802677</v>
      </c>
      <c r="GK51">
        <v>1</v>
      </c>
      <c r="GL51">
        <v>2</v>
      </c>
      <c r="GM51">
        <v>2</v>
      </c>
      <c r="GN51" t="s">
        <v>437</v>
      </c>
      <c r="GO51">
        <v>3.01857</v>
      </c>
      <c r="GP51">
        <v>2.77507</v>
      </c>
      <c r="GQ51">
        <v>0.0147007</v>
      </c>
      <c r="GR51">
        <v>0.0145584</v>
      </c>
      <c r="GS51">
        <v>0.114413</v>
      </c>
      <c r="GT51">
        <v>0.11418</v>
      </c>
      <c r="GU51">
        <v>25485</v>
      </c>
      <c r="GV51">
        <v>29770.2</v>
      </c>
      <c r="GW51">
        <v>22664.5</v>
      </c>
      <c r="GX51">
        <v>27756.2</v>
      </c>
      <c r="GY51">
        <v>29075.1</v>
      </c>
      <c r="GZ51">
        <v>35082.4</v>
      </c>
      <c r="HA51">
        <v>36319.4</v>
      </c>
      <c r="HB51">
        <v>44040.5</v>
      </c>
      <c r="HC51">
        <v>1.79897</v>
      </c>
      <c r="HD51">
        <v>2.24755</v>
      </c>
      <c r="HE51">
        <v>0.0716522</v>
      </c>
      <c r="HF51">
        <v>0</v>
      </c>
      <c r="HG51">
        <v>23.7134</v>
      </c>
      <c r="HH51">
        <v>999.9</v>
      </c>
      <c r="HI51">
        <v>59.5</v>
      </c>
      <c r="HJ51">
        <v>27.8</v>
      </c>
      <c r="HK51">
        <v>22.0586</v>
      </c>
      <c r="HL51">
        <v>62.0891</v>
      </c>
      <c r="HM51">
        <v>11.226</v>
      </c>
      <c r="HN51">
        <v>1</v>
      </c>
      <c r="HO51">
        <v>-0.19986</v>
      </c>
      <c r="HP51">
        <v>-0.018189</v>
      </c>
      <c r="HQ51">
        <v>20.2963</v>
      </c>
      <c r="HR51">
        <v>5.19842</v>
      </c>
      <c r="HS51">
        <v>11.9524</v>
      </c>
      <c r="HT51">
        <v>4.94765</v>
      </c>
      <c r="HU51">
        <v>3.3</v>
      </c>
      <c r="HV51">
        <v>9999</v>
      </c>
      <c r="HW51">
        <v>9999</v>
      </c>
      <c r="HX51">
        <v>9999</v>
      </c>
      <c r="HY51">
        <v>381.3</v>
      </c>
      <c r="HZ51">
        <v>1.86018</v>
      </c>
      <c r="IA51">
        <v>1.8608</v>
      </c>
      <c r="IB51">
        <v>1.86157</v>
      </c>
      <c r="IC51">
        <v>1.85715</v>
      </c>
      <c r="ID51">
        <v>1.85686</v>
      </c>
      <c r="IE51">
        <v>1.85791</v>
      </c>
      <c r="IF51">
        <v>1.85869</v>
      </c>
      <c r="IG51">
        <v>1.85822</v>
      </c>
      <c r="IH51">
        <v>0</v>
      </c>
      <c r="II51">
        <v>0</v>
      </c>
      <c r="IJ51">
        <v>0</v>
      </c>
      <c r="IK51">
        <v>0</v>
      </c>
      <c r="IL51" t="s">
        <v>438</v>
      </c>
      <c r="IM51" t="s">
        <v>439</v>
      </c>
      <c r="IN51" t="s">
        <v>440</v>
      </c>
      <c r="IO51" t="s">
        <v>440</v>
      </c>
      <c r="IP51" t="s">
        <v>440</v>
      </c>
      <c r="IQ51" t="s">
        <v>440</v>
      </c>
      <c r="IR51">
        <v>0</v>
      </c>
      <c r="IS51">
        <v>100</v>
      </c>
      <c r="IT51">
        <v>100</v>
      </c>
      <c r="IU51">
        <v>0.339</v>
      </c>
      <c r="IV51">
        <v>0.1967</v>
      </c>
      <c r="IW51">
        <v>0.2912723242626548</v>
      </c>
      <c r="IX51">
        <v>0.001016113312649949</v>
      </c>
      <c r="IY51">
        <v>-1.458346242818731E-06</v>
      </c>
      <c r="IZ51">
        <v>6.575581110680532E-10</v>
      </c>
      <c r="JA51">
        <v>0.1967140891477921</v>
      </c>
      <c r="JB51">
        <v>0</v>
      </c>
      <c r="JC51">
        <v>0</v>
      </c>
      <c r="JD51">
        <v>0</v>
      </c>
      <c r="JE51">
        <v>2</v>
      </c>
      <c r="JF51">
        <v>1799</v>
      </c>
      <c r="JG51">
        <v>1</v>
      </c>
      <c r="JH51">
        <v>18</v>
      </c>
      <c r="JI51">
        <v>89.8</v>
      </c>
      <c r="JJ51">
        <v>89.90000000000001</v>
      </c>
      <c r="JK51">
        <v>0.264893</v>
      </c>
      <c r="JL51">
        <v>2.57812</v>
      </c>
      <c r="JM51">
        <v>1.54663</v>
      </c>
      <c r="JN51">
        <v>2.24976</v>
      </c>
      <c r="JO51">
        <v>1.49658</v>
      </c>
      <c r="JP51">
        <v>2.43896</v>
      </c>
      <c r="JQ51">
        <v>34.1225</v>
      </c>
      <c r="JR51">
        <v>24.2013</v>
      </c>
      <c r="JS51">
        <v>18</v>
      </c>
      <c r="JT51">
        <v>371.858</v>
      </c>
      <c r="JU51">
        <v>702.979</v>
      </c>
      <c r="JV51">
        <v>24.018</v>
      </c>
      <c r="JW51">
        <v>24.9074</v>
      </c>
      <c r="JX51">
        <v>30</v>
      </c>
      <c r="JY51">
        <v>24.8965</v>
      </c>
      <c r="JZ51">
        <v>24.8981</v>
      </c>
      <c r="KA51">
        <v>5.33713</v>
      </c>
      <c r="KB51">
        <v>6.17599</v>
      </c>
      <c r="KC51">
        <v>100</v>
      </c>
      <c r="KD51">
        <v>24.0129</v>
      </c>
      <c r="KE51">
        <v>50</v>
      </c>
      <c r="KF51">
        <v>22.1377</v>
      </c>
      <c r="KG51">
        <v>100.247</v>
      </c>
      <c r="KH51">
        <v>100.832</v>
      </c>
    </row>
    <row r="52" spans="1:294">
      <c r="A52">
        <v>36</v>
      </c>
      <c r="B52">
        <v>1747217245.1</v>
      </c>
      <c r="C52">
        <v>4218</v>
      </c>
      <c r="D52" t="s">
        <v>509</v>
      </c>
      <c r="E52" t="s">
        <v>510</v>
      </c>
      <c r="F52" t="s">
        <v>431</v>
      </c>
      <c r="G52" t="s">
        <v>432</v>
      </c>
      <c r="I52" t="s">
        <v>433</v>
      </c>
      <c r="J52">
        <v>1747217245.1</v>
      </c>
      <c r="K52">
        <f>(L52)/1000</f>
        <v>0</v>
      </c>
      <c r="L52">
        <f>IF(DQ52, AO52, AI52)</f>
        <v>0</v>
      </c>
      <c r="M52">
        <f>IF(DQ52, AJ52, AH52)</f>
        <v>0</v>
      </c>
      <c r="N52">
        <f>DS52 - IF(AV52&gt;1, M52*DM52*100.0/(AX52), 0)</f>
        <v>0</v>
      </c>
      <c r="O52">
        <f>((U52-K52/2)*N52-M52)/(U52+K52/2)</f>
        <v>0</v>
      </c>
      <c r="P52">
        <f>O52*(DZ52+EA52)/1000.0</f>
        <v>0</v>
      </c>
      <c r="Q52">
        <f>(DS52 - IF(AV52&gt;1, M52*DM52*100.0/(AX52), 0))*(DZ52+EA52)/1000.0</f>
        <v>0</v>
      </c>
      <c r="R52">
        <f>2.0/((1/T52-1/S52)+SIGN(T52)*SQRT((1/T52-1/S52)*(1/T52-1/S52) + 4*DN52/((DN52+1)*(DN52+1))*(2*1/T52*1/S52-1/S52*1/S52)))</f>
        <v>0</v>
      </c>
      <c r="S52">
        <f>IF(LEFT(DO52,1)&lt;&gt;"0",IF(LEFT(DO52,1)="1",3.0,DP52),$D$5+$E$5*(EG52*DZ52/($K$5*1000))+$F$5*(EG52*DZ52/($K$5*1000))*MAX(MIN(DM52,$J$5),$I$5)*MAX(MIN(DM52,$J$5),$I$5)+$G$5*MAX(MIN(DM52,$J$5),$I$5)*(EG52*DZ52/($K$5*1000))+$H$5*(EG52*DZ52/($K$5*1000))*(EG52*DZ52/($K$5*1000)))</f>
        <v>0</v>
      </c>
      <c r="T52">
        <f>K52*(1000-(1000*0.61365*exp(17.502*X52/(240.97+X52))/(DZ52+EA52)+DU52)/2)/(1000*0.61365*exp(17.502*X52/(240.97+X52))/(DZ52+EA52)-DU52)</f>
        <v>0</v>
      </c>
      <c r="U52">
        <f>1/((DN52+1)/(R52/1.6)+1/(S52/1.37)) + DN52/((DN52+1)/(R52/1.6) + DN52/(S52/1.37))</f>
        <v>0</v>
      </c>
      <c r="V52">
        <f>(DI52*DL52)</f>
        <v>0</v>
      </c>
      <c r="W52">
        <f>(EB52+(V52+2*0.95*5.67E-8*(((EB52+$B$7)+273)^4-(EB52+273)^4)-44100*K52)/(1.84*29.3*S52+8*0.95*5.67E-8*(EB52+273)^3))</f>
        <v>0</v>
      </c>
      <c r="X52">
        <f>($C$7*EC52+$D$7*ED52+$E$7*W52)</f>
        <v>0</v>
      </c>
      <c r="Y52">
        <f>0.61365*exp(17.502*X52/(240.97+X52))</f>
        <v>0</v>
      </c>
      <c r="Z52">
        <f>(AA52/AB52*100)</f>
        <v>0</v>
      </c>
      <c r="AA52">
        <f>DU52*(DZ52+EA52)/1000</f>
        <v>0</v>
      </c>
      <c r="AB52">
        <f>0.61365*exp(17.502*EB52/(240.97+EB52))</f>
        <v>0</v>
      </c>
      <c r="AC52">
        <f>(Y52-DU52*(DZ52+EA52)/1000)</f>
        <v>0</v>
      </c>
      <c r="AD52">
        <f>(-K52*44100)</f>
        <v>0</v>
      </c>
      <c r="AE52">
        <f>2*29.3*S52*0.92*(EB52-X52)</f>
        <v>0</v>
      </c>
      <c r="AF52">
        <f>2*0.95*5.67E-8*(((EB52+$B$7)+273)^4-(X52+273)^4)</f>
        <v>0</v>
      </c>
      <c r="AG52">
        <f>V52+AF52+AD52+AE52</f>
        <v>0</v>
      </c>
      <c r="AH52">
        <f>DY52*AV52*(DT52-DS52*(1000-AV52*DV52)/(1000-AV52*DU52))/(100*DM52)</f>
        <v>0</v>
      </c>
      <c r="AI52">
        <f>1000*DY52*AV52*(DU52-DV52)/(100*DM52*(1000-AV52*DU52))</f>
        <v>0</v>
      </c>
      <c r="AJ52">
        <f>(AK52 - AL52 - DZ52*1E3/(8.314*(EB52+273.15)) * AN52/DY52 * AM52) * DY52/(100*DM52) * (1000 - DV52)/1000</f>
        <v>0</v>
      </c>
      <c r="AK52">
        <v>-2.146461474045875</v>
      </c>
      <c r="AL52">
        <v>-1.719566303030302</v>
      </c>
      <c r="AM52">
        <v>8.79638632726107E-05</v>
      </c>
      <c r="AN52">
        <v>65.91700592732391</v>
      </c>
      <c r="AO52">
        <f>(AQ52 - AP52 + DZ52*1E3/(8.314*(EB52+273.15)) * AS52/DY52 * AR52) * DY52/(100*DM52) * 1000/(1000 - AQ52)</f>
        <v>0</v>
      </c>
      <c r="AP52">
        <v>22.09154187379826</v>
      </c>
      <c r="AQ52">
        <v>21.97626666666666</v>
      </c>
      <c r="AR52">
        <v>-4.971637614260277E-07</v>
      </c>
      <c r="AS52">
        <v>77.18636423135617</v>
      </c>
      <c r="AT52">
        <v>5</v>
      </c>
      <c r="AU52">
        <v>1</v>
      </c>
      <c r="AV52">
        <f>IF(AT52*$H$13&gt;=AX52,1.0,(AX52/(AX52-AT52*$H$13)))</f>
        <v>0</v>
      </c>
      <c r="AW52">
        <f>(AV52-1)*100</f>
        <v>0</v>
      </c>
      <c r="AX52">
        <f>MAX(0,($B$13+$C$13*EG52)/(1+$D$13*EG52)*DZ52/(EB52+273)*$E$13)</f>
        <v>0</v>
      </c>
      <c r="AY52" t="s">
        <v>434</v>
      </c>
      <c r="AZ52" t="s">
        <v>434</v>
      </c>
      <c r="BA52">
        <v>0</v>
      </c>
      <c r="BB52">
        <v>0</v>
      </c>
      <c r="BC52">
        <f>1-BA52/BB52</f>
        <v>0</v>
      </c>
      <c r="BD52">
        <v>0</v>
      </c>
      <c r="BE52" t="s">
        <v>434</v>
      </c>
      <c r="BF52" t="s">
        <v>434</v>
      </c>
      <c r="BG52">
        <v>0</v>
      </c>
      <c r="BH52">
        <v>0</v>
      </c>
      <c r="BI52">
        <f>1-BG52/BH52</f>
        <v>0</v>
      </c>
      <c r="BJ52">
        <v>0.5</v>
      </c>
      <c r="BK52">
        <f>DJ52</f>
        <v>0</v>
      </c>
      <c r="BL52">
        <f>M52</f>
        <v>0</v>
      </c>
      <c r="BM52">
        <f>BI52*BJ52*BK52</f>
        <v>0</v>
      </c>
      <c r="BN52">
        <f>(BL52-BD52)/BK52</f>
        <v>0</v>
      </c>
      <c r="BO52">
        <f>(BB52-BH52)/BH52</f>
        <v>0</v>
      </c>
      <c r="BP52">
        <f>BA52/(BC52+BA52/BH52)</f>
        <v>0</v>
      </c>
      <c r="BQ52" t="s">
        <v>434</v>
      </c>
      <c r="BR52">
        <v>0</v>
      </c>
      <c r="BS52">
        <f>IF(BR52&lt;&gt;0, BR52, BP52)</f>
        <v>0</v>
      </c>
      <c r="BT52">
        <f>1-BS52/BH52</f>
        <v>0</v>
      </c>
      <c r="BU52">
        <f>(BH52-BG52)/(BH52-BS52)</f>
        <v>0</v>
      </c>
      <c r="BV52">
        <f>(BB52-BH52)/(BB52-BS52)</f>
        <v>0</v>
      </c>
      <c r="BW52">
        <f>(BH52-BG52)/(BH52-BA52)</f>
        <v>0</v>
      </c>
      <c r="BX52">
        <f>(BB52-BH52)/(BB52-BA52)</f>
        <v>0</v>
      </c>
      <c r="BY52">
        <f>(BU52*BS52/BG52)</f>
        <v>0</v>
      </c>
      <c r="BZ52">
        <f>(1-BY52)</f>
        <v>0</v>
      </c>
      <c r="DI52">
        <f>$B$11*EH52+$C$11*EI52+$F$11*ET52*(1-EW52)</f>
        <v>0</v>
      </c>
      <c r="DJ52">
        <f>DI52*DK52</f>
        <v>0</v>
      </c>
      <c r="DK52">
        <f>($B$11*$D$9+$C$11*$D$9+$F$11*((FG52+EY52)/MAX(FG52+EY52+FH52, 0.1)*$I$9+FH52/MAX(FG52+EY52+FH52, 0.1)*$J$9))/($B$11+$C$11+$F$11)</f>
        <v>0</v>
      </c>
      <c r="DL52">
        <f>($B$11*$K$9+$C$11*$K$9+$F$11*((FG52+EY52)/MAX(FG52+EY52+FH52, 0.1)*$P$9+FH52/MAX(FG52+EY52+FH52, 0.1)*$Q$9))/($B$11+$C$11+$F$11)</f>
        <v>0</v>
      </c>
      <c r="DM52">
        <v>6</v>
      </c>
      <c r="DN52">
        <v>0.5</v>
      </c>
      <c r="DO52" t="s">
        <v>435</v>
      </c>
      <c r="DP52">
        <v>2</v>
      </c>
      <c r="DQ52" t="b">
        <v>1</v>
      </c>
      <c r="DR52">
        <v>1747217245.1</v>
      </c>
      <c r="DS52">
        <v>-1.6964</v>
      </c>
      <c r="DT52">
        <v>-2.10347</v>
      </c>
      <c r="DU52">
        <v>21.9768</v>
      </c>
      <c r="DV52">
        <v>22.0905</v>
      </c>
      <c r="DW52">
        <v>-1.98565</v>
      </c>
      <c r="DX52">
        <v>21.7801</v>
      </c>
      <c r="DY52">
        <v>400.15</v>
      </c>
      <c r="DZ52">
        <v>101.172</v>
      </c>
      <c r="EA52">
        <v>0.0998506</v>
      </c>
      <c r="EB52">
        <v>24.985</v>
      </c>
      <c r="EC52">
        <v>24.8733</v>
      </c>
      <c r="ED52">
        <v>999.9</v>
      </c>
      <c r="EE52">
        <v>0</v>
      </c>
      <c r="EF52">
        <v>0</v>
      </c>
      <c r="EG52">
        <v>10046.9</v>
      </c>
      <c r="EH52">
        <v>0</v>
      </c>
      <c r="EI52">
        <v>0.221054</v>
      </c>
      <c r="EJ52">
        <v>0.407063</v>
      </c>
      <c r="EK52">
        <v>-1.73452</v>
      </c>
      <c r="EL52">
        <v>-2.15098</v>
      </c>
      <c r="EM52">
        <v>-0.113754</v>
      </c>
      <c r="EN52">
        <v>-2.10347</v>
      </c>
      <c r="EO52">
        <v>22.0905</v>
      </c>
      <c r="EP52">
        <v>2.22343</v>
      </c>
      <c r="EQ52">
        <v>2.23494</v>
      </c>
      <c r="ER52">
        <v>19.1322</v>
      </c>
      <c r="ES52">
        <v>19.215</v>
      </c>
      <c r="ET52">
        <v>0.0500092</v>
      </c>
      <c r="EU52">
        <v>0</v>
      </c>
      <c r="EV52">
        <v>0</v>
      </c>
      <c r="EW52">
        <v>0</v>
      </c>
      <c r="EX52">
        <v>-1.53</v>
      </c>
      <c r="EY52">
        <v>0.0500092</v>
      </c>
      <c r="EZ52">
        <v>-1.6</v>
      </c>
      <c r="FA52">
        <v>1.43</v>
      </c>
      <c r="FB52">
        <v>33.937</v>
      </c>
      <c r="FC52">
        <v>38.75</v>
      </c>
      <c r="FD52">
        <v>36.312</v>
      </c>
      <c r="FE52">
        <v>38.375</v>
      </c>
      <c r="FF52">
        <v>36.5</v>
      </c>
      <c r="FG52">
        <v>0</v>
      </c>
      <c r="FH52">
        <v>0</v>
      </c>
      <c r="FI52">
        <v>0</v>
      </c>
      <c r="FJ52">
        <v>1747217325</v>
      </c>
      <c r="FK52">
        <v>0</v>
      </c>
      <c r="FL52">
        <v>4.3788</v>
      </c>
      <c r="FM52">
        <v>-9.366153609367025</v>
      </c>
      <c r="FN52">
        <v>6.549230571437363</v>
      </c>
      <c r="FO52">
        <v>-4.405999999999999</v>
      </c>
      <c r="FP52">
        <v>15</v>
      </c>
      <c r="FQ52">
        <v>1747211737.5</v>
      </c>
      <c r="FR52" t="s">
        <v>436</v>
      </c>
      <c r="FS52">
        <v>1747211737.5</v>
      </c>
      <c r="FT52">
        <v>1747211733.5</v>
      </c>
      <c r="FU52">
        <v>1</v>
      </c>
      <c r="FV52">
        <v>-0.191</v>
      </c>
      <c r="FW52">
        <v>-0.016</v>
      </c>
      <c r="FX52">
        <v>0.506</v>
      </c>
      <c r="FY52">
        <v>-0.041</v>
      </c>
      <c r="FZ52">
        <v>397</v>
      </c>
      <c r="GA52">
        <v>9</v>
      </c>
      <c r="GB52">
        <v>0.29</v>
      </c>
      <c r="GC52">
        <v>0.35</v>
      </c>
      <c r="GD52">
        <v>-0.2899079154539411</v>
      </c>
      <c r="GE52">
        <v>0.06237821795457865</v>
      </c>
      <c r="GF52">
        <v>0.01452916982808058</v>
      </c>
      <c r="GG52">
        <v>1</v>
      </c>
      <c r="GH52">
        <v>-0.008308169966468883</v>
      </c>
      <c r="GI52">
        <v>0.0008584177809998622</v>
      </c>
      <c r="GJ52">
        <v>0.0001747822820280483</v>
      </c>
      <c r="GK52">
        <v>1</v>
      </c>
      <c r="GL52">
        <v>2</v>
      </c>
      <c r="GM52">
        <v>2</v>
      </c>
      <c r="GN52" t="s">
        <v>437</v>
      </c>
      <c r="GO52">
        <v>3.01875</v>
      </c>
      <c r="GP52">
        <v>2.77493</v>
      </c>
      <c r="GQ52">
        <v>-0.000585373</v>
      </c>
      <c r="GR52">
        <v>-0.000615587</v>
      </c>
      <c r="GS52">
        <v>0.114425</v>
      </c>
      <c r="GT52">
        <v>0.114166</v>
      </c>
      <c r="GU52">
        <v>25881</v>
      </c>
      <c r="GV52">
        <v>30229.2</v>
      </c>
      <c r="GW52">
        <v>22664.8</v>
      </c>
      <c r="GX52">
        <v>27756.4</v>
      </c>
      <c r="GY52">
        <v>29074.6</v>
      </c>
      <c r="GZ52">
        <v>35082.9</v>
      </c>
      <c r="HA52">
        <v>36319.7</v>
      </c>
      <c r="HB52">
        <v>44041</v>
      </c>
      <c r="HC52">
        <v>1.79972</v>
      </c>
      <c r="HD52">
        <v>2.24692</v>
      </c>
      <c r="HE52">
        <v>0.07061290000000001</v>
      </c>
      <c r="HF52">
        <v>0</v>
      </c>
      <c r="HG52">
        <v>23.7134</v>
      </c>
      <c r="HH52">
        <v>999.9</v>
      </c>
      <c r="HI52">
        <v>59.4</v>
      </c>
      <c r="HJ52">
        <v>27.9</v>
      </c>
      <c r="HK52">
        <v>22.1516</v>
      </c>
      <c r="HL52">
        <v>62.0791</v>
      </c>
      <c r="HM52">
        <v>11.1819</v>
      </c>
      <c r="HN52">
        <v>1</v>
      </c>
      <c r="HO52">
        <v>-0.199807</v>
      </c>
      <c r="HP52">
        <v>-0.237952</v>
      </c>
      <c r="HQ52">
        <v>20.2982</v>
      </c>
      <c r="HR52">
        <v>5.19498</v>
      </c>
      <c r="HS52">
        <v>11.9512</v>
      </c>
      <c r="HT52">
        <v>4.94765</v>
      </c>
      <c r="HU52">
        <v>3.3</v>
      </c>
      <c r="HV52">
        <v>9999</v>
      </c>
      <c r="HW52">
        <v>9999</v>
      </c>
      <c r="HX52">
        <v>9999</v>
      </c>
      <c r="HY52">
        <v>381.3</v>
      </c>
      <c r="HZ52">
        <v>1.8602</v>
      </c>
      <c r="IA52">
        <v>1.86081</v>
      </c>
      <c r="IB52">
        <v>1.8616</v>
      </c>
      <c r="IC52">
        <v>1.85716</v>
      </c>
      <c r="ID52">
        <v>1.85689</v>
      </c>
      <c r="IE52">
        <v>1.85792</v>
      </c>
      <c r="IF52">
        <v>1.85876</v>
      </c>
      <c r="IG52">
        <v>1.85823</v>
      </c>
      <c r="IH52">
        <v>0</v>
      </c>
      <c r="II52">
        <v>0</v>
      </c>
      <c r="IJ52">
        <v>0</v>
      </c>
      <c r="IK52">
        <v>0</v>
      </c>
      <c r="IL52" t="s">
        <v>438</v>
      </c>
      <c r="IM52" t="s">
        <v>439</v>
      </c>
      <c r="IN52" t="s">
        <v>440</v>
      </c>
      <c r="IO52" t="s">
        <v>440</v>
      </c>
      <c r="IP52" t="s">
        <v>440</v>
      </c>
      <c r="IQ52" t="s">
        <v>440</v>
      </c>
      <c r="IR52">
        <v>0</v>
      </c>
      <c r="IS52">
        <v>100</v>
      </c>
      <c r="IT52">
        <v>100</v>
      </c>
      <c r="IU52">
        <v>0.289</v>
      </c>
      <c r="IV52">
        <v>0.1967</v>
      </c>
      <c r="IW52">
        <v>0.2912723242626548</v>
      </c>
      <c r="IX52">
        <v>0.001016113312649949</v>
      </c>
      <c r="IY52">
        <v>-1.458346242818731E-06</v>
      </c>
      <c r="IZ52">
        <v>6.575581110680532E-10</v>
      </c>
      <c r="JA52">
        <v>0.1967140891477921</v>
      </c>
      <c r="JB52">
        <v>0</v>
      </c>
      <c r="JC52">
        <v>0</v>
      </c>
      <c r="JD52">
        <v>0</v>
      </c>
      <c r="JE52">
        <v>2</v>
      </c>
      <c r="JF52">
        <v>1799</v>
      </c>
      <c r="JG52">
        <v>1</v>
      </c>
      <c r="JH52">
        <v>18</v>
      </c>
      <c r="JI52">
        <v>91.8</v>
      </c>
      <c r="JJ52">
        <v>91.90000000000001</v>
      </c>
      <c r="JK52">
        <v>0.0292969</v>
      </c>
      <c r="JL52">
        <v>4.99634</v>
      </c>
      <c r="JM52">
        <v>1.54663</v>
      </c>
      <c r="JN52">
        <v>2.24976</v>
      </c>
      <c r="JO52">
        <v>1.49658</v>
      </c>
      <c r="JP52">
        <v>2.40234</v>
      </c>
      <c r="JQ52">
        <v>34.1905</v>
      </c>
      <c r="JR52">
        <v>24.2013</v>
      </c>
      <c r="JS52">
        <v>18</v>
      </c>
      <c r="JT52">
        <v>372.192</v>
      </c>
      <c r="JU52">
        <v>702.407</v>
      </c>
      <c r="JV52">
        <v>24.1985</v>
      </c>
      <c r="JW52">
        <v>24.9053</v>
      </c>
      <c r="JX52">
        <v>30.0001</v>
      </c>
      <c r="JY52">
        <v>24.8924</v>
      </c>
      <c r="JZ52">
        <v>24.896</v>
      </c>
      <c r="KA52">
        <v>0</v>
      </c>
      <c r="KB52">
        <v>6.17599</v>
      </c>
      <c r="KC52">
        <v>100</v>
      </c>
      <c r="KD52">
        <v>24.2037</v>
      </c>
      <c r="KE52">
        <v>0</v>
      </c>
      <c r="KF52">
        <v>22.1377</v>
      </c>
      <c r="KG52">
        <v>100.248</v>
      </c>
      <c r="KH52">
        <v>100.833</v>
      </c>
    </row>
    <row r="53" spans="1:294">
      <c r="A53">
        <v>37</v>
      </c>
      <c r="B53">
        <v>1747217366</v>
      </c>
      <c r="C53">
        <v>4338.900000095367</v>
      </c>
      <c r="D53" t="s">
        <v>511</v>
      </c>
      <c r="E53" t="s">
        <v>512</v>
      </c>
      <c r="F53" t="s">
        <v>431</v>
      </c>
      <c r="G53" t="s">
        <v>432</v>
      </c>
      <c r="I53" t="s">
        <v>433</v>
      </c>
      <c r="J53">
        <v>1747217366</v>
      </c>
      <c r="K53">
        <f>(L53)/1000</f>
        <v>0</v>
      </c>
      <c r="L53">
        <f>IF(DQ53, AO53, AI53)</f>
        <v>0</v>
      </c>
      <c r="M53">
        <f>IF(DQ53, AJ53, AH53)</f>
        <v>0</v>
      </c>
      <c r="N53">
        <f>DS53 - IF(AV53&gt;1, M53*DM53*100.0/(AX53), 0)</f>
        <v>0</v>
      </c>
      <c r="O53">
        <f>((U53-K53/2)*N53-M53)/(U53+K53/2)</f>
        <v>0</v>
      </c>
      <c r="P53">
        <f>O53*(DZ53+EA53)/1000.0</f>
        <v>0</v>
      </c>
      <c r="Q53">
        <f>(DS53 - IF(AV53&gt;1, M53*DM53*100.0/(AX53), 0))*(DZ53+EA53)/1000.0</f>
        <v>0</v>
      </c>
      <c r="R53">
        <f>2.0/((1/T53-1/S53)+SIGN(T53)*SQRT((1/T53-1/S53)*(1/T53-1/S53) + 4*DN53/((DN53+1)*(DN53+1))*(2*1/T53*1/S53-1/S53*1/S53)))</f>
        <v>0</v>
      </c>
      <c r="S53">
        <f>IF(LEFT(DO53,1)&lt;&gt;"0",IF(LEFT(DO53,1)="1",3.0,DP53),$D$5+$E$5*(EG53*DZ53/($K$5*1000))+$F$5*(EG53*DZ53/($K$5*1000))*MAX(MIN(DM53,$J$5),$I$5)*MAX(MIN(DM53,$J$5),$I$5)+$G$5*MAX(MIN(DM53,$J$5),$I$5)*(EG53*DZ53/($K$5*1000))+$H$5*(EG53*DZ53/($K$5*1000))*(EG53*DZ53/($K$5*1000)))</f>
        <v>0</v>
      </c>
      <c r="T53">
        <f>K53*(1000-(1000*0.61365*exp(17.502*X53/(240.97+X53))/(DZ53+EA53)+DU53)/2)/(1000*0.61365*exp(17.502*X53/(240.97+X53))/(DZ53+EA53)-DU53)</f>
        <v>0</v>
      </c>
      <c r="U53">
        <f>1/((DN53+1)/(R53/1.6)+1/(S53/1.37)) + DN53/((DN53+1)/(R53/1.6) + DN53/(S53/1.37))</f>
        <v>0</v>
      </c>
      <c r="V53">
        <f>(DI53*DL53)</f>
        <v>0</v>
      </c>
      <c r="W53">
        <f>(EB53+(V53+2*0.95*5.67E-8*(((EB53+$B$7)+273)^4-(EB53+273)^4)-44100*K53)/(1.84*29.3*S53+8*0.95*5.67E-8*(EB53+273)^3))</f>
        <v>0</v>
      </c>
      <c r="X53">
        <f>($C$7*EC53+$D$7*ED53+$E$7*W53)</f>
        <v>0</v>
      </c>
      <c r="Y53">
        <f>0.61365*exp(17.502*X53/(240.97+X53))</f>
        <v>0</v>
      </c>
      <c r="Z53">
        <f>(AA53/AB53*100)</f>
        <v>0</v>
      </c>
      <c r="AA53">
        <f>DU53*(DZ53+EA53)/1000</f>
        <v>0</v>
      </c>
      <c r="AB53">
        <f>0.61365*exp(17.502*EB53/(240.97+EB53))</f>
        <v>0</v>
      </c>
      <c r="AC53">
        <f>(Y53-DU53*(DZ53+EA53)/1000)</f>
        <v>0</v>
      </c>
      <c r="AD53">
        <f>(-K53*44100)</f>
        <v>0</v>
      </c>
      <c r="AE53">
        <f>2*29.3*S53*0.92*(EB53-X53)</f>
        <v>0</v>
      </c>
      <c r="AF53">
        <f>2*0.95*5.67E-8*(((EB53+$B$7)+273)^4-(X53+273)^4)</f>
        <v>0</v>
      </c>
      <c r="AG53">
        <f>V53+AF53+AD53+AE53</f>
        <v>0</v>
      </c>
      <c r="AH53">
        <f>DY53*AV53*(DT53-DS53*(1000-AV53*DV53)/(1000-AV53*DU53))/(100*DM53)</f>
        <v>0</v>
      </c>
      <c r="AI53">
        <f>1000*DY53*AV53*(DU53-DV53)/(100*DM53*(1000-AV53*DU53))</f>
        <v>0</v>
      </c>
      <c r="AJ53">
        <f>(AK53 - AL53 - DZ53*1E3/(8.314*(EB53+273.15)) * AN53/DY53 * AM53) * DY53/(100*DM53) * (1000 - DV53)/1000</f>
        <v>0</v>
      </c>
      <c r="AK53">
        <v>51.6649011531267</v>
      </c>
      <c r="AL53">
        <v>52.25298969696968</v>
      </c>
      <c r="AM53">
        <v>-0.0234947301690731</v>
      </c>
      <c r="AN53">
        <v>65.91700592732391</v>
      </c>
      <c r="AO53">
        <f>(AQ53 - AP53 + DZ53*1E3/(8.314*(EB53+273.15)) * AS53/DY53 * AR53) * DY53/(100*DM53) * 1000/(1000 - AQ53)</f>
        <v>0</v>
      </c>
      <c r="AP53">
        <v>22.09342756038711</v>
      </c>
      <c r="AQ53">
        <v>21.97532484848484</v>
      </c>
      <c r="AR53">
        <v>3.569939927204373E-07</v>
      </c>
      <c r="AS53">
        <v>77.18636423135617</v>
      </c>
      <c r="AT53">
        <v>5</v>
      </c>
      <c r="AU53">
        <v>1</v>
      </c>
      <c r="AV53">
        <f>IF(AT53*$H$13&gt;=AX53,1.0,(AX53/(AX53-AT53*$H$13)))</f>
        <v>0</v>
      </c>
      <c r="AW53">
        <f>(AV53-1)*100</f>
        <v>0</v>
      </c>
      <c r="AX53">
        <f>MAX(0,($B$13+$C$13*EG53)/(1+$D$13*EG53)*DZ53/(EB53+273)*$E$13)</f>
        <v>0</v>
      </c>
      <c r="AY53" t="s">
        <v>434</v>
      </c>
      <c r="AZ53" t="s">
        <v>434</v>
      </c>
      <c r="BA53">
        <v>0</v>
      </c>
      <c r="BB53">
        <v>0</v>
      </c>
      <c r="BC53">
        <f>1-BA53/BB53</f>
        <v>0</v>
      </c>
      <c r="BD53">
        <v>0</v>
      </c>
      <c r="BE53" t="s">
        <v>434</v>
      </c>
      <c r="BF53" t="s">
        <v>434</v>
      </c>
      <c r="BG53">
        <v>0</v>
      </c>
      <c r="BH53">
        <v>0</v>
      </c>
      <c r="BI53">
        <f>1-BG53/BH53</f>
        <v>0</v>
      </c>
      <c r="BJ53">
        <v>0.5</v>
      </c>
      <c r="BK53">
        <f>DJ53</f>
        <v>0</v>
      </c>
      <c r="BL53">
        <f>M53</f>
        <v>0</v>
      </c>
      <c r="BM53">
        <f>BI53*BJ53*BK53</f>
        <v>0</v>
      </c>
      <c r="BN53">
        <f>(BL53-BD53)/BK53</f>
        <v>0</v>
      </c>
      <c r="BO53">
        <f>(BB53-BH53)/BH53</f>
        <v>0</v>
      </c>
      <c r="BP53">
        <f>BA53/(BC53+BA53/BH53)</f>
        <v>0</v>
      </c>
      <c r="BQ53" t="s">
        <v>434</v>
      </c>
      <c r="BR53">
        <v>0</v>
      </c>
      <c r="BS53">
        <f>IF(BR53&lt;&gt;0, BR53, BP53)</f>
        <v>0</v>
      </c>
      <c r="BT53">
        <f>1-BS53/BH53</f>
        <v>0</v>
      </c>
      <c r="BU53">
        <f>(BH53-BG53)/(BH53-BS53)</f>
        <v>0</v>
      </c>
      <c r="BV53">
        <f>(BB53-BH53)/(BB53-BS53)</f>
        <v>0</v>
      </c>
      <c r="BW53">
        <f>(BH53-BG53)/(BH53-BA53)</f>
        <v>0</v>
      </c>
      <c r="BX53">
        <f>(BB53-BH53)/(BB53-BA53)</f>
        <v>0</v>
      </c>
      <c r="BY53">
        <f>(BU53*BS53/BG53)</f>
        <v>0</v>
      </c>
      <c r="BZ53">
        <f>(1-BY53)</f>
        <v>0</v>
      </c>
      <c r="DI53">
        <f>$B$11*EH53+$C$11*EI53+$F$11*ET53*(1-EW53)</f>
        <v>0</v>
      </c>
      <c r="DJ53">
        <f>DI53*DK53</f>
        <v>0</v>
      </c>
      <c r="DK53">
        <f>($B$11*$D$9+$C$11*$D$9+$F$11*((FG53+EY53)/MAX(FG53+EY53+FH53, 0.1)*$I$9+FH53/MAX(FG53+EY53+FH53, 0.1)*$J$9))/($B$11+$C$11+$F$11)</f>
        <v>0</v>
      </c>
      <c r="DL53">
        <f>($B$11*$K$9+$C$11*$K$9+$F$11*((FG53+EY53)/MAX(FG53+EY53+FH53, 0.1)*$P$9+FH53/MAX(FG53+EY53+FH53, 0.1)*$Q$9))/($B$11+$C$11+$F$11)</f>
        <v>0</v>
      </c>
      <c r="DM53">
        <v>6</v>
      </c>
      <c r="DN53">
        <v>0.5</v>
      </c>
      <c r="DO53" t="s">
        <v>435</v>
      </c>
      <c r="DP53">
        <v>2</v>
      </c>
      <c r="DQ53" t="b">
        <v>1</v>
      </c>
      <c r="DR53">
        <v>1747217366</v>
      </c>
      <c r="DS53">
        <v>51.0825</v>
      </c>
      <c r="DT53">
        <v>50.5265</v>
      </c>
      <c r="DU53">
        <v>21.9758</v>
      </c>
      <c r="DV53">
        <v>22.0952</v>
      </c>
      <c r="DW53">
        <v>50.7433</v>
      </c>
      <c r="DX53">
        <v>21.7791</v>
      </c>
      <c r="DY53">
        <v>399.995</v>
      </c>
      <c r="DZ53">
        <v>101.166</v>
      </c>
      <c r="EA53">
        <v>0.100126</v>
      </c>
      <c r="EB53">
        <v>25.0065</v>
      </c>
      <c r="EC53">
        <v>24.8931</v>
      </c>
      <c r="ED53">
        <v>999.9</v>
      </c>
      <c r="EE53">
        <v>0</v>
      </c>
      <c r="EF53">
        <v>0</v>
      </c>
      <c r="EG53">
        <v>10030.6</v>
      </c>
      <c r="EH53">
        <v>0</v>
      </c>
      <c r="EI53">
        <v>0.221054</v>
      </c>
      <c r="EJ53">
        <v>0.556034</v>
      </c>
      <c r="EK53">
        <v>52.2303</v>
      </c>
      <c r="EL53">
        <v>51.6681</v>
      </c>
      <c r="EM53">
        <v>-0.119463</v>
      </c>
      <c r="EN53">
        <v>50.5265</v>
      </c>
      <c r="EO53">
        <v>22.0952</v>
      </c>
      <c r="EP53">
        <v>2.22321</v>
      </c>
      <c r="EQ53">
        <v>2.23529</v>
      </c>
      <c r="ER53">
        <v>19.1305</v>
      </c>
      <c r="ES53">
        <v>19.2175</v>
      </c>
      <c r="ET53">
        <v>0.0500092</v>
      </c>
      <c r="EU53">
        <v>0</v>
      </c>
      <c r="EV53">
        <v>0</v>
      </c>
      <c r="EW53">
        <v>0</v>
      </c>
      <c r="EX53">
        <v>0.84</v>
      </c>
      <c r="EY53">
        <v>0.0500092</v>
      </c>
      <c r="EZ53">
        <v>-6.82</v>
      </c>
      <c r="FA53">
        <v>0.37</v>
      </c>
      <c r="FB53">
        <v>34.625</v>
      </c>
      <c r="FC53">
        <v>40.375</v>
      </c>
      <c r="FD53">
        <v>37.25</v>
      </c>
      <c r="FE53">
        <v>40.687</v>
      </c>
      <c r="FF53">
        <v>37.375</v>
      </c>
      <c r="FG53">
        <v>0</v>
      </c>
      <c r="FH53">
        <v>0</v>
      </c>
      <c r="FI53">
        <v>0</v>
      </c>
      <c r="FJ53">
        <v>1747217445.6</v>
      </c>
      <c r="FK53">
        <v>0</v>
      </c>
      <c r="FL53">
        <v>2.668461538461538</v>
      </c>
      <c r="FM53">
        <v>-12.99760622651123</v>
      </c>
      <c r="FN53">
        <v>-3.649914903492357</v>
      </c>
      <c r="FO53">
        <v>-3.303846153846154</v>
      </c>
      <c r="FP53">
        <v>15</v>
      </c>
      <c r="FQ53">
        <v>1747211737.5</v>
      </c>
      <c r="FR53" t="s">
        <v>436</v>
      </c>
      <c r="FS53">
        <v>1747211737.5</v>
      </c>
      <c r="FT53">
        <v>1747211733.5</v>
      </c>
      <c r="FU53">
        <v>1</v>
      </c>
      <c r="FV53">
        <v>-0.191</v>
      </c>
      <c r="FW53">
        <v>-0.016</v>
      </c>
      <c r="FX53">
        <v>0.506</v>
      </c>
      <c r="FY53">
        <v>-0.041</v>
      </c>
      <c r="FZ53">
        <v>397</v>
      </c>
      <c r="GA53">
        <v>9</v>
      </c>
      <c r="GB53">
        <v>0.29</v>
      </c>
      <c r="GC53">
        <v>0.35</v>
      </c>
      <c r="GD53">
        <v>-0.2413437895370803</v>
      </c>
      <c r="GE53">
        <v>0.01678845156998372</v>
      </c>
      <c r="GF53">
        <v>0.04021144995150986</v>
      </c>
      <c r="GG53">
        <v>1</v>
      </c>
      <c r="GH53">
        <v>-0.008543016409673539</v>
      </c>
      <c r="GI53">
        <v>-0.000301019929484547</v>
      </c>
      <c r="GJ53">
        <v>0.0001296677054572156</v>
      </c>
      <c r="GK53">
        <v>1</v>
      </c>
      <c r="GL53">
        <v>2</v>
      </c>
      <c r="GM53">
        <v>2</v>
      </c>
      <c r="GN53" t="s">
        <v>437</v>
      </c>
      <c r="GO53">
        <v>3.01857</v>
      </c>
      <c r="GP53">
        <v>2.77506</v>
      </c>
      <c r="GQ53">
        <v>0.014877</v>
      </c>
      <c r="GR53">
        <v>0.0147017</v>
      </c>
      <c r="GS53">
        <v>0.114415</v>
      </c>
      <c r="GT53">
        <v>0.114178</v>
      </c>
      <c r="GU53">
        <v>25480.5</v>
      </c>
      <c r="GV53">
        <v>29765.4</v>
      </c>
      <c r="GW53">
        <v>22664.6</v>
      </c>
      <c r="GX53">
        <v>27755.8</v>
      </c>
      <c r="GY53">
        <v>29075</v>
      </c>
      <c r="GZ53">
        <v>35082.3</v>
      </c>
      <c r="HA53">
        <v>36319.4</v>
      </c>
      <c r="HB53">
        <v>44040.2</v>
      </c>
      <c r="HC53">
        <v>1.79942</v>
      </c>
      <c r="HD53">
        <v>2.24723</v>
      </c>
      <c r="HE53">
        <v>0.07163360000000001</v>
      </c>
      <c r="HF53">
        <v>0</v>
      </c>
      <c r="HG53">
        <v>23.7164</v>
      </c>
      <c r="HH53">
        <v>999.9</v>
      </c>
      <c r="HI53">
        <v>59.3</v>
      </c>
      <c r="HJ53">
        <v>27.9</v>
      </c>
      <c r="HK53">
        <v>22.1137</v>
      </c>
      <c r="HL53">
        <v>62.0691</v>
      </c>
      <c r="HM53">
        <v>11.1378</v>
      </c>
      <c r="HN53">
        <v>1</v>
      </c>
      <c r="HO53">
        <v>-0.199936</v>
      </c>
      <c r="HP53">
        <v>-0.0712146</v>
      </c>
      <c r="HQ53">
        <v>20.2981</v>
      </c>
      <c r="HR53">
        <v>5.19902</v>
      </c>
      <c r="HS53">
        <v>11.9505</v>
      </c>
      <c r="HT53">
        <v>4.94765</v>
      </c>
      <c r="HU53">
        <v>3.3</v>
      </c>
      <c r="HV53">
        <v>9999</v>
      </c>
      <c r="HW53">
        <v>9999</v>
      </c>
      <c r="HX53">
        <v>9999</v>
      </c>
      <c r="HY53">
        <v>381.4</v>
      </c>
      <c r="HZ53">
        <v>1.86019</v>
      </c>
      <c r="IA53">
        <v>1.86081</v>
      </c>
      <c r="IB53">
        <v>1.86157</v>
      </c>
      <c r="IC53">
        <v>1.85715</v>
      </c>
      <c r="ID53">
        <v>1.85685</v>
      </c>
      <c r="IE53">
        <v>1.85791</v>
      </c>
      <c r="IF53">
        <v>1.8587</v>
      </c>
      <c r="IG53">
        <v>1.85822</v>
      </c>
      <c r="IH53">
        <v>0</v>
      </c>
      <c r="II53">
        <v>0</v>
      </c>
      <c r="IJ53">
        <v>0</v>
      </c>
      <c r="IK53">
        <v>0</v>
      </c>
      <c r="IL53" t="s">
        <v>438</v>
      </c>
      <c r="IM53" t="s">
        <v>439</v>
      </c>
      <c r="IN53" t="s">
        <v>440</v>
      </c>
      <c r="IO53" t="s">
        <v>440</v>
      </c>
      <c r="IP53" t="s">
        <v>440</v>
      </c>
      <c r="IQ53" t="s">
        <v>440</v>
      </c>
      <c r="IR53">
        <v>0</v>
      </c>
      <c r="IS53">
        <v>100</v>
      </c>
      <c r="IT53">
        <v>100</v>
      </c>
      <c r="IU53">
        <v>0.339</v>
      </c>
      <c r="IV53">
        <v>0.1967</v>
      </c>
      <c r="IW53">
        <v>0.2912723242626548</v>
      </c>
      <c r="IX53">
        <v>0.001016113312649949</v>
      </c>
      <c r="IY53">
        <v>-1.458346242818731E-06</v>
      </c>
      <c r="IZ53">
        <v>6.575581110680532E-10</v>
      </c>
      <c r="JA53">
        <v>0.1967140891477921</v>
      </c>
      <c r="JB53">
        <v>0</v>
      </c>
      <c r="JC53">
        <v>0</v>
      </c>
      <c r="JD53">
        <v>0</v>
      </c>
      <c r="JE53">
        <v>2</v>
      </c>
      <c r="JF53">
        <v>1799</v>
      </c>
      <c r="JG53">
        <v>1</v>
      </c>
      <c r="JH53">
        <v>18</v>
      </c>
      <c r="JI53">
        <v>93.8</v>
      </c>
      <c r="JJ53">
        <v>93.90000000000001</v>
      </c>
      <c r="JK53">
        <v>0.283203</v>
      </c>
      <c r="JL53">
        <v>2.59766</v>
      </c>
      <c r="JM53">
        <v>1.54663</v>
      </c>
      <c r="JN53">
        <v>2.24976</v>
      </c>
      <c r="JO53">
        <v>1.49658</v>
      </c>
      <c r="JP53">
        <v>2.40356</v>
      </c>
      <c r="JQ53">
        <v>34.236</v>
      </c>
      <c r="JR53">
        <v>24.2013</v>
      </c>
      <c r="JS53">
        <v>18</v>
      </c>
      <c r="JT53">
        <v>372.035</v>
      </c>
      <c r="JU53">
        <v>702.612</v>
      </c>
      <c r="JV53">
        <v>24.1059</v>
      </c>
      <c r="JW53">
        <v>24.9012</v>
      </c>
      <c r="JX53">
        <v>30.0001</v>
      </c>
      <c r="JY53">
        <v>24.8902</v>
      </c>
      <c r="JZ53">
        <v>24.8919</v>
      </c>
      <c r="KA53">
        <v>5.68977</v>
      </c>
      <c r="KB53">
        <v>6.17599</v>
      </c>
      <c r="KC53">
        <v>100</v>
      </c>
      <c r="KD53">
        <v>24.1026</v>
      </c>
      <c r="KE53">
        <v>50</v>
      </c>
      <c r="KF53">
        <v>22.1377</v>
      </c>
      <c r="KG53">
        <v>100.247</v>
      </c>
      <c r="KH53">
        <v>100.831</v>
      </c>
    </row>
    <row r="54" spans="1:294">
      <c r="A54">
        <v>38</v>
      </c>
      <c r="B54">
        <v>1747217486.5</v>
      </c>
      <c r="C54">
        <v>4459.400000095367</v>
      </c>
      <c r="D54" t="s">
        <v>513</v>
      </c>
      <c r="E54" t="s">
        <v>514</v>
      </c>
      <c r="F54" t="s">
        <v>431</v>
      </c>
      <c r="G54" t="s">
        <v>432</v>
      </c>
      <c r="I54" t="s">
        <v>433</v>
      </c>
      <c r="J54">
        <v>1747217486.5</v>
      </c>
      <c r="K54">
        <f>(L54)/1000</f>
        <v>0</v>
      </c>
      <c r="L54">
        <f>IF(DQ54, AO54, AI54)</f>
        <v>0</v>
      </c>
      <c r="M54">
        <f>IF(DQ54, AJ54, AH54)</f>
        <v>0</v>
      </c>
      <c r="N54">
        <f>DS54 - IF(AV54&gt;1, M54*DM54*100.0/(AX54), 0)</f>
        <v>0</v>
      </c>
      <c r="O54">
        <f>((U54-K54/2)*N54-M54)/(U54+K54/2)</f>
        <v>0</v>
      </c>
      <c r="P54">
        <f>O54*(DZ54+EA54)/1000.0</f>
        <v>0</v>
      </c>
      <c r="Q54">
        <f>(DS54 - IF(AV54&gt;1, M54*DM54*100.0/(AX54), 0))*(DZ54+EA54)/1000.0</f>
        <v>0</v>
      </c>
      <c r="R54">
        <f>2.0/((1/T54-1/S54)+SIGN(T54)*SQRT((1/T54-1/S54)*(1/T54-1/S54) + 4*DN54/((DN54+1)*(DN54+1))*(2*1/T54*1/S54-1/S54*1/S54)))</f>
        <v>0</v>
      </c>
      <c r="S54">
        <f>IF(LEFT(DO54,1)&lt;&gt;"0",IF(LEFT(DO54,1)="1",3.0,DP54),$D$5+$E$5*(EG54*DZ54/($K$5*1000))+$F$5*(EG54*DZ54/($K$5*1000))*MAX(MIN(DM54,$J$5),$I$5)*MAX(MIN(DM54,$J$5),$I$5)+$G$5*MAX(MIN(DM54,$J$5),$I$5)*(EG54*DZ54/($K$5*1000))+$H$5*(EG54*DZ54/($K$5*1000))*(EG54*DZ54/($K$5*1000)))</f>
        <v>0</v>
      </c>
      <c r="T54">
        <f>K54*(1000-(1000*0.61365*exp(17.502*X54/(240.97+X54))/(DZ54+EA54)+DU54)/2)/(1000*0.61365*exp(17.502*X54/(240.97+X54))/(DZ54+EA54)-DU54)</f>
        <v>0</v>
      </c>
      <c r="U54">
        <f>1/((DN54+1)/(R54/1.6)+1/(S54/1.37)) + DN54/((DN54+1)/(R54/1.6) + DN54/(S54/1.37))</f>
        <v>0</v>
      </c>
      <c r="V54">
        <f>(DI54*DL54)</f>
        <v>0</v>
      </c>
      <c r="W54">
        <f>(EB54+(V54+2*0.95*5.67E-8*(((EB54+$B$7)+273)^4-(EB54+273)^4)-44100*K54)/(1.84*29.3*S54+8*0.95*5.67E-8*(EB54+273)^3))</f>
        <v>0</v>
      </c>
      <c r="X54">
        <f>($C$7*EC54+$D$7*ED54+$E$7*W54)</f>
        <v>0</v>
      </c>
      <c r="Y54">
        <f>0.61365*exp(17.502*X54/(240.97+X54))</f>
        <v>0</v>
      </c>
      <c r="Z54">
        <f>(AA54/AB54*100)</f>
        <v>0</v>
      </c>
      <c r="AA54">
        <f>DU54*(DZ54+EA54)/1000</f>
        <v>0</v>
      </c>
      <c r="AB54">
        <f>0.61365*exp(17.502*EB54/(240.97+EB54))</f>
        <v>0</v>
      </c>
      <c r="AC54">
        <f>(Y54-DU54*(DZ54+EA54)/1000)</f>
        <v>0</v>
      </c>
      <c r="AD54">
        <f>(-K54*44100)</f>
        <v>0</v>
      </c>
      <c r="AE54">
        <f>2*29.3*S54*0.92*(EB54-X54)</f>
        <v>0</v>
      </c>
      <c r="AF54">
        <f>2*0.95*5.67E-8*(((EB54+$B$7)+273)^4-(X54+273)^4)</f>
        <v>0</v>
      </c>
      <c r="AG54">
        <f>V54+AF54+AD54+AE54</f>
        <v>0</v>
      </c>
      <c r="AH54">
        <f>DY54*AV54*(DT54-DS54*(1000-AV54*DV54)/(1000-AV54*DU54))/(100*DM54)</f>
        <v>0</v>
      </c>
      <c r="AI54">
        <f>1000*DY54*AV54*(DU54-DV54)/(100*DM54*(1000-AV54*DU54))</f>
        <v>0</v>
      </c>
      <c r="AJ54">
        <f>(AK54 - AL54 - DZ54*1E3/(8.314*(EB54+273.15)) * AN54/DY54 * AM54) * DY54/(100*DM54) * (1000 - DV54)/1000</f>
        <v>0</v>
      </c>
      <c r="AK54">
        <v>102.4166594183474</v>
      </c>
      <c r="AL54">
        <v>102.6288606060605</v>
      </c>
      <c r="AM54">
        <v>0.0003731984899074846</v>
      </c>
      <c r="AN54">
        <v>65.91700592732391</v>
      </c>
      <c r="AO54">
        <f>(AQ54 - AP54 + DZ54*1E3/(8.314*(EB54+273.15)) * AS54/DY54 * AR54) * DY54/(100*DM54) * 1000/(1000 - AQ54)</f>
        <v>0</v>
      </c>
      <c r="AP54">
        <v>22.09253340664507</v>
      </c>
      <c r="AQ54">
        <v>21.9744393939394</v>
      </c>
      <c r="AR54">
        <v>-2.434766515321774E-07</v>
      </c>
      <c r="AS54">
        <v>77.18636423135617</v>
      </c>
      <c r="AT54">
        <v>6</v>
      </c>
      <c r="AU54">
        <v>1</v>
      </c>
      <c r="AV54">
        <f>IF(AT54*$H$13&gt;=AX54,1.0,(AX54/(AX54-AT54*$H$13)))</f>
        <v>0</v>
      </c>
      <c r="AW54">
        <f>(AV54-1)*100</f>
        <v>0</v>
      </c>
      <c r="AX54">
        <f>MAX(0,($B$13+$C$13*EG54)/(1+$D$13*EG54)*DZ54/(EB54+273)*$E$13)</f>
        <v>0</v>
      </c>
      <c r="AY54" t="s">
        <v>434</v>
      </c>
      <c r="AZ54" t="s">
        <v>434</v>
      </c>
      <c r="BA54">
        <v>0</v>
      </c>
      <c r="BB54">
        <v>0</v>
      </c>
      <c r="BC54">
        <f>1-BA54/BB54</f>
        <v>0</v>
      </c>
      <c r="BD54">
        <v>0</v>
      </c>
      <c r="BE54" t="s">
        <v>434</v>
      </c>
      <c r="BF54" t="s">
        <v>434</v>
      </c>
      <c r="BG54">
        <v>0</v>
      </c>
      <c r="BH54">
        <v>0</v>
      </c>
      <c r="BI54">
        <f>1-BG54/BH54</f>
        <v>0</v>
      </c>
      <c r="BJ54">
        <v>0.5</v>
      </c>
      <c r="BK54">
        <f>DJ54</f>
        <v>0</v>
      </c>
      <c r="BL54">
        <f>M54</f>
        <v>0</v>
      </c>
      <c r="BM54">
        <f>BI54*BJ54*BK54</f>
        <v>0</v>
      </c>
      <c r="BN54">
        <f>(BL54-BD54)/BK54</f>
        <v>0</v>
      </c>
      <c r="BO54">
        <f>(BB54-BH54)/BH54</f>
        <v>0</v>
      </c>
      <c r="BP54">
        <f>BA54/(BC54+BA54/BH54)</f>
        <v>0</v>
      </c>
      <c r="BQ54" t="s">
        <v>434</v>
      </c>
      <c r="BR54">
        <v>0</v>
      </c>
      <c r="BS54">
        <f>IF(BR54&lt;&gt;0, BR54, BP54)</f>
        <v>0</v>
      </c>
      <c r="BT54">
        <f>1-BS54/BH54</f>
        <v>0</v>
      </c>
      <c r="BU54">
        <f>(BH54-BG54)/(BH54-BS54)</f>
        <v>0</v>
      </c>
      <c r="BV54">
        <f>(BB54-BH54)/(BB54-BS54)</f>
        <v>0</v>
      </c>
      <c r="BW54">
        <f>(BH54-BG54)/(BH54-BA54)</f>
        <v>0</v>
      </c>
      <c r="BX54">
        <f>(BB54-BH54)/(BB54-BA54)</f>
        <v>0</v>
      </c>
      <c r="BY54">
        <f>(BU54*BS54/BG54)</f>
        <v>0</v>
      </c>
      <c r="BZ54">
        <f>(1-BY54)</f>
        <v>0</v>
      </c>
      <c r="DI54">
        <f>$B$11*EH54+$C$11*EI54+$F$11*ET54*(1-EW54)</f>
        <v>0</v>
      </c>
      <c r="DJ54">
        <f>DI54*DK54</f>
        <v>0</v>
      </c>
      <c r="DK54">
        <f>($B$11*$D$9+$C$11*$D$9+$F$11*((FG54+EY54)/MAX(FG54+EY54+FH54, 0.1)*$I$9+FH54/MAX(FG54+EY54+FH54, 0.1)*$J$9))/($B$11+$C$11+$F$11)</f>
        <v>0</v>
      </c>
      <c r="DL54">
        <f>($B$11*$K$9+$C$11*$K$9+$F$11*((FG54+EY54)/MAX(FG54+EY54+FH54, 0.1)*$P$9+FH54/MAX(FG54+EY54+FH54, 0.1)*$Q$9))/($B$11+$C$11+$F$11)</f>
        <v>0</v>
      </c>
      <c r="DM54">
        <v>6</v>
      </c>
      <c r="DN54">
        <v>0.5</v>
      </c>
      <c r="DO54" t="s">
        <v>435</v>
      </c>
      <c r="DP54">
        <v>2</v>
      </c>
      <c r="DQ54" t="b">
        <v>1</v>
      </c>
      <c r="DR54">
        <v>1747217486.5</v>
      </c>
      <c r="DS54">
        <v>100.383</v>
      </c>
      <c r="DT54">
        <v>100.149</v>
      </c>
      <c r="DU54">
        <v>21.9746</v>
      </c>
      <c r="DV54">
        <v>22.0947</v>
      </c>
      <c r="DW54">
        <v>100.004</v>
      </c>
      <c r="DX54">
        <v>21.7779</v>
      </c>
      <c r="DY54">
        <v>400.011</v>
      </c>
      <c r="DZ54">
        <v>101.167</v>
      </c>
      <c r="EA54">
        <v>0.0999911</v>
      </c>
      <c r="EB54">
        <v>24.9986</v>
      </c>
      <c r="EC54">
        <v>24.8964</v>
      </c>
      <c r="ED54">
        <v>999.9</v>
      </c>
      <c r="EE54">
        <v>0</v>
      </c>
      <c r="EF54">
        <v>0</v>
      </c>
      <c r="EG54">
        <v>10051.2</v>
      </c>
      <c r="EH54">
        <v>0</v>
      </c>
      <c r="EI54">
        <v>0.23487</v>
      </c>
      <c r="EJ54">
        <v>0.2332</v>
      </c>
      <c r="EK54">
        <v>102.638</v>
      </c>
      <c r="EL54">
        <v>102.412</v>
      </c>
      <c r="EM54">
        <v>-0.120073</v>
      </c>
      <c r="EN54">
        <v>100.149</v>
      </c>
      <c r="EO54">
        <v>22.0947</v>
      </c>
      <c r="EP54">
        <v>2.2231</v>
      </c>
      <c r="EQ54">
        <v>2.23525</v>
      </c>
      <c r="ER54">
        <v>19.1298</v>
      </c>
      <c r="ES54">
        <v>19.2172</v>
      </c>
      <c r="ET54">
        <v>0.0500092</v>
      </c>
      <c r="EU54">
        <v>0</v>
      </c>
      <c r="EV54">
        <v>0</v>
      </c>
      <c r="EW54">
        <v>0</v>
      </c>
      <c r="EX54">
        <v>15.78</v>
      </c>
      <c r="EY54">
        <v>0.0500092</v>
      </c>
      <c r="EZ54">
        <v>-12.61</v>
      </c>
      <c r="FA54">
        <v>0.2</v>
      </c>
      <c r="FB54">
        <v>35.125</v>
      </c>
      <c r="FC54">
        <v>40.875</v>
      </c>
      <c r="FD54">
        <v>37.75</v>
      </c>
      <c r="FE54">
        <v>41.312</v>
      </c>
      <c r="FF54">
        <v>37.687</v>
      </c>
      <c r="FG54">
        <v>0</v>
      </c>
      <c r="FH54">
        <v>0</v>
      </c>
      <c r="FI54">
        <v>0</v>
      </c>
      <c r="FJ54">
        <v>1747217566.2</v>
      </c>
      <c r="FK54">
        <v>0</v>
      </c>
      <c r="FL54">
        <v>0.548</v>
      </c>
      <c r="FM54">
        <v>9.437692287640694</v>
      </c>
      <c r="FN54">
        <v>-12.6930768443988</v>
      </c>
      <c r="FO54">
        <v>-3.3772</v>
      </c>
      <c r="FP54">
        <v>15</v>
      </c>
      <c r="FQ54">
        <v>1747211737.5</v>
      </c>
      <c r="FR54" t="s">
        <v>436</v>
      </c>
      <c r="FS54">
        <v>1747211737.5</v>
      </c>
      <c r="FT54">
        <v>1747211733.5</v>
      </c>
      <c r="FU54">
        <v>1</v>
      </c>
      <c r="FV54">
        <v>-0.191</v>
      </c>
      <c r="FW54">
        <v>-0.016</v>
      </c>
      <c r="FX54">
        <v>0.506</v>
      </c>
      <c r="FY54">
        <v>-0.041</v>
      </c>
      <c r="FZ54">
        <v>397</v>
      </c>
      <c r="GA54">
        <v>9</v>
      </c>
      <c r="GB54">
        <v>0.29</v>
      </c>
      <c r="GC54">
        <v>0.35</v>
      </c>
      <c r="GD54">
        <v>-0.1418434354073043</v>
      </c>
      <c r="GE54">
        <v>0.06136210266565825</v>
      </c>
      <c r="GF54">
        <v>0.01404141627755348</v>
      </c>
      <c r="GG54">
        <v>1</v>
      </c>
      <c r="GH54">
        <v>-0.008598014937671828</v>
      </c>
      <c r="GI54">
        <v>0.0002801804365233709</v>
      </c>
      <c r="GJ54">
        <v>8.626358448738649E-05</v>
      </c>
      <c r="GK54">
        <v>1</v>
      </c>
      <c r="GL54">
        <v>2</v>
      </c>
      <c r="GM54">
        <v>2</v>
      </c>
      <c r="GN54" t="s">
        <v>437</v>
      </c>
      <c r="GO54">
        <v>3.01859</v>
      </c>
      <c r="GP54">
        <v>2.77511</v>
      </c>
      <c r="GQ54">
        <v>0.0288487</v>
      </c>
      <c r="GR54">
        <v>0.0286669</v>
      </c>
      <c r="GS54">
        <v>0.114412</v>
      </c>
      <c r="GT54">
        <v>0.114177</v>
      </c>
      <c r="GU54">
        <v>25118</v>
      </c>
      <c r="GV54">
        <v>29344.5</v>
      </c>
      <c r="GW54">
        <v>22663.7</v>
      </c>
      <c r="GX54">
        <v>27756.9</v>
      </c>
      <c r="GY54">
        <v>29074.3</v>
      </c>
      <c r="GZ54">
        <v>35084.3</v>
      </c>
      <c r="HA54">
        <v>36318</v>
      </c>
      <c r="HB54">
        <v>44042.2</v>
      </c>
      <c r="HC54">
        <v>1.79918</v>
      </c>
      <c r="HD54">
        <v>2.24745</v>
      </c>
      <c r="HE54">
        <v>0.0714138</v>
      </c>
      <c r="HF54">
        <v>0</v>
      </c>
      <c r="HG54">
        <v>23.7234</v>
      </c>
      <c r="HH54">
        <v>999.9</v>
      </c>
      <c r="HI54">
        <v>59.3</v>
      </c>
      <c r="HJ54">
        <v>27.9</v>
      </c>
      <c r="HK54">
        <v>22.115</v>
      </c>
      <c r="HL54">
        <v>61.9791</v>
      </c>
      <c r="HM54">
        <v>11.0938</v>
      </c>
      <c r="HN54">
        <v>1</v>
      </c>
      <c r="HO54">
        <v>-0.200437</v>
      </c>
      <c r="HP54">
        <v>-0.0190605</v>
      </c>
      <c r="HQ54">
        <v>20.2958</v>
      </c>
      <c r="HR54">
        <v>5.19872</v>
      </c>
      <c r="HS54">
        <v>11.9509</v>
      </c>
      <c r="HT54">
        <v>4.94775</v>
      </c>
      <c r="HU54">
        <v>3.3</v>
      </c>
      <c r="HV54">
        <v>9999</v>
      </c>
      <c r="HW54">
        <v>9999</v>
      </c>
      <c r="HX54">
        <v>9999</v>
      </c>
      <c r="HY54">
        <v>381.4</v>
      </c>
      <c r="HZ54">
        <v>1.86019</v>
      </c>
      <c r="IA54">
        <v>1.8608</v>
      </c>
      <c r="IB54">
        <v>1.86157</v>
      </c>
      <c r="IC54">
        <v>1.85715</v>
      </c>
      <c r="ID54">
        <v>1.85685</v>
      </c>
      <c r="IE54">
        <v>1.85791</v>
      </c>
      <c r="IF54">
        <v>1.85868</v>
      </c>
      <c r="IG54">
        <v>1.85822</v>
      </c>
      <c r="IH54">
        <v>0</v>
      </c>
      <c r="II54">
        <v>0</v>
      </c>
      <c r="IJ54">
        <v>0</v>
      </c>
      <c r="IK54">
        <v>0</v>
      </c>
      <c r="IL54" t="s">
        <v>438</v>
      </c>
      <c r="IM54" t="s">
        <v>439</v>
      </c>
      <c r="IN54" t="s">
        <v>440</v>
      </c>
      <c r="IO54" t="s">
        <v>440</v>
      </c>
      <c r="IP54" t="s">
        <v>440</v>
      </c>
      <c r="IQ54" t="s">
        <v>440</v>
      </c>
      <c r="IR54">
        <v>0</v>
      </c>
      <c r="IS54">
        <v>100</v>
      </c>
      <c r="IT54">
        <v>100</v>
      </c>
      <c r="IU54">
        <v>0.379</v>
      </c>
      <c r="IV54">
        <v>0.1967</v>
      </c>
      <c r="IW54">
        <v>0.2912723242626548</v>
      </c>
      <c r="IX54">
        <v>0.001016113312649949</v>
      </c>
      <c r="IY54">
        <v>-1.458346242818731E-06</v>
      </c>
      <c r="IZ54">
        <v>6.575581110680532E-10</v>
      </c>
      <c r="JA54">
        <v>0.1967140891477921</v>
      </c>
      <c r="JB54">
        <v>0</v>
      </c>
      <c r="JC54">
        <v>0</v>
      </c>
      <c r="JD54">
        <v>0</v>
      </c>
      <c r="JE54">
        <v>2</v>
      </c>
      <c r="JF54">
        <v>1799</v>
      </c>
      <c r="JG54">
        <v>1</v>
      </c>
      <c r="JH54">
        <v>18</v>
      </c>
      <c r="JI54">
        <v>95.8</v>
      </c>
      <c r="JJ54">
        <v>95.90000000000001</v>
      </c>
      <c r="JK54">
        <v>0.386963</v>
      </c>
      <c r="JL54">
        <v>2.59644</v>
      </c>
      <c r="JM54">
        <v>1.54663</v>
      </c>
      <c r="JN54">
        <v>2.24976</v>
      </c>
      <c r="JO54">
        <v>1.49658</v>
      </c>
      <c r="JP54">
        <v>2.41821</v>
      </c>
      <c r="JQ54">
        <v>34.2587</v>
      </c>
      <c r="JR54">
        <v>24.2013</v>
      </c>
      <c r="JS54">
        <v>18</v>
      </c>
      <c r="JT54">
        <v>371.902</v>
      </c>
      <c r="JU54">
        <v>702.78</v>
      </c>
      <c r="JV54">
        <v>23.9677</v>
      </c>
      <c r="JW54">
        <v>24.899</v>
      </c>
      <c r="JX54">
        <v>30.0001</v>
      </c>
      <c r="JY54">
        <v>24.8882</v>
      </c>
      <c r="JZ54">
        <v>24.8898</v>
      </c>
      <c r="KA54">
        <v>7.79016</v>
      </c>
      <c r="KB54">
        <v>6.17599</v>
      </c>
      <c r="KC54">
        <v>100</v>
      </c>
      <c r="KD54">
        <v>23.9685</v>
      </c>
      <c r="KE54">
        <v>100</v>
      </c>
      <c r="KF54">
        <v>22.1377</v>
      </c>
      <c r="KG54">
        <v>100.243</v>
      </c>
      <c r="KH54">
        <v>100.836</v>
      </c>
    </row>
    <row r="55" spans="1:294">
      <c r="A55">
        <v>39</v>
      </c>
      <c r="B55">
        <v>1747217607</v>
      </c>
      <c r="C55">
        <v>4579.900000095367</v>
      </c>
      <c r="D55" t="s">
        <v>515</v>
      </c>
      <c r="E55" t="s">
        <v>516</v>
      </c>
      <c r="F55" t="s">
        <v>431</v>
      </c>
      <c r="G55" t="s">
        <v>432</v>
      </c>
      <c r="I55" t="s">
        <v>433</v>
      </c>
      <c r="J55">
        <v>1747217607</v>
      </c>
      <c r="K55">
        <f>(L55)/1000</f>
        <v>0</v>
      </c>
      <c r="L55">
        <f>IF(DQ55, AO55, AI55)</f>
        <v>0</v>
      </c>
      <c r="M55">
        <f>IF(DQ55, AJ55, AH55)</f>
        <v>0</v>
      </c>
      <c r="N55">
        <f>DS55 - IF(AV55&gt;1, M55*DM55*100.0/(AX55), 0)</f>
        <v>0</v>
      </c>
      <c r="O55">
        <f>((U55-K55/2)*N55-M55)/(U55+K55/2)</f>
        <v>0</v>
      </c>
      <c r="P55">
        <f>O55*(DZ55+EA55)/1000.0</f>
        <v>0</v>
      </c>
      <c r="Q55">
        <f>(DS55 - IF(AV55&gt;1, M55*DM55*100.0/(AX55), 0))*(DZ55+EA55)/1000.0</f>
        <v>0</v>
      </c>
      <c r="R55">
        <f>2.0/((1/T55-1/S55)+SIGN(T55)*SQRT((1/T55-1/S55)*(1/T55-1/S55) + 4*DN55/((DN55+1)*(DN55+1))*(2*1/T55*1/S55-1/S55*1/S55)))</f>
        <v>0</v>
      </c>
      <c r="S55">
        <f>IF(LEFT(DO55,1)&lt;&gt;"0",IF(LEFT(DO55,1)="1",3.0,DP55),$D$5+$E$5*(EG55*DZ55/($K$5*1000))+$F$5*(EG55*DZ55/($K$5*1000))*MAX(MIN(DM55,$J$5),$I$5)*MAX(MIN(DM55,$J$5),$I$5)+$G$5*MAX(MIN(DM55,$J$5),$I$5)*(EG55*DZ55/($K$5*1000))+$H$5*(EG55*DZ55/($K$5*1000))*(EG55*DZ55/($K$5*1000)))</f>
        <v>0</v>
      </c>
      <c r="T55">
        <f>K55*(1000-(1000*0.61365*exp(17.502*X55/(240.97+X55))/(DZ55+EA55)+DU55)/2)/(1000*0.61365*exp(17.502*X55/(240.97+X55))/(DZ55+EA55)-DU55)</f>
        <v>0</v>
      </c>
      <c r="U55">
        <f>1/((DN55+1)/(R55/1.6)+1/(S55/1.37)) + DN55/((DN55+1)/(R55/1.6) + DN55/(S55/1.37))</f>
        <v>0</v>
      </c>
      <c r="V55">
        <f>(DI55*DL55)</f>
        <v>0</v>
      </c>
      <c r="W55">
        <f>(EB55+(V55+2*0.95*5.67E-8*(((EB55+$B$7)+273)^4-(EB55+273)^4)-44100*K55)/(1.84*29.3*S55+8*0.95*5.67E-8*(EB55+273)^3))</f>
        <v>0</v>
      </c>
      <c r="X55">
        <f>($C$7*EC55+$D$7*ED55+$E$7*W55)</f>
        <v>0</v>
      </c>
      <c r="Y55">
        <f>0.61365*exp(17.502*X55/(240.97+X55))</f>
        <v>0</v>
      </c>
      <c r="Z55">
        <f>(AA55/AB55*100)</f>
        <v>0</v>
      </c>
      <c r="AA55">
        <f>DU55*(DZ55+EA55)/1000</f>
        <v>0</v>
      </c>
      <c r="AB55">
        <f>0.61365*exp(17.502*EB55/(240.97+EB55))</f>
        <v>0</v>
      </c>
      <c r="AC55">
        <f>(Y55-DU55*(DZ55+EA55)/1000)</f>
        <v>0</v>
      </c>
      <c r="AD55">
        <f>(-K55*44100)</f>
        <v>0</v>
      </c>
      <c r="AE55">
        <f>2*29.3*S55*0.92*(EB55-X55)</f>
        <v>0</v>
      </c>
      <c r="AF55">
        <f>2*0.95*5.67E-8*(((EB55+$B$7)+273)^4-(X55+273)^4)</f>
        <v>0</v>
      </c>
      <c r="AG55">
        <f>V55+AF55+AD55+AE55</f>
        <v>0</v>
      </c>
      <c r="AH55">
        <f>DY55*AV55*(DT55-DS55*(1000-AV55*DV55)/(1000-AV55*DU55))/(100*DM55)</f>
        <v>0</v>
      </c>
      <c r="AI55">
        <f>1000*DY55*AV55*(DU55-DV55)/(100*DM55*(1000-AV55*DU55))</f>
        <v>0</v>
      </c>
      <c r="AJ55">
        <f>(AK55 - AL55 - DZ55*1E3/(8.314*(EB55+273.15)) * AN55/DY55 * AM55) * DY55/(100*DM55) * (1000 - DV55)/1000</f>
        <v>0</v>
      </c>
      <c r="AK55">
        <v>204.5717072156139</v>
      </c>
      <c r="AL55">
        <v>204.7767515151516</v>
      </c>
      <c r="AM55">
        <v>-0.0001652511522205447</v>
      </c>
      <c r="AN55">
        <v>65.91700592732391</v>
      </c>
      <c r="AO55">
        <f>(AQ55 - AP55 + DZ55*1E3/(8.314*(EB55+273.15)) * AS55/DY55 * AR55) * DY55/(100*DM55) * 1000/(1000 - AQ55)</f>
        <v>0</v>
      </c>
      <c r="AP55">
        <v>22.09669853072965</v>
      </c>
      <c r="AQ55">
        <v>21.98351454545455</v>
      </c>
      <c r="AR55">
        <v>8.677727273130769E-07</v>
      </c>
      <c r="AS55">
        <v>77.18636423135617</v>
      </c>
      <c r="AT55">
        <v>5</v>
      </c>
      <c r="AU55">
        <v>1</v>
      </c>
      <c r="AV55">
        <f>IF(AT55*$H$13&gt;=AX55,1.0,(AX55/(AX55-AT55*$H$13)))</f>
        <v>0</v>
      </c>
      <c r="AW55">
        <f>(AV55-1)*100</f>
        <v>0</v>
      </c>
      <c r="AX55">
        <f>MAX(0,($B$13+$C$13*EG55)/(1+$D$13*EG55)*DZ55/(EB55+273)*$E$13)</f>
        <v>0</v>
      </c>
      <c r="AY55" t="s">
        <v>434</v>
      </c>
      <c r="AZ55" t="s">
        <v>434</v>
      </c>
      <c r="BA55">
        <v>0</v>
      </c>
      <c r="BB55">
        <v>0</v>
      </c>
      <c r="BC55">
        <f>1-BA55/BB55</f>
        <v>0</v>
      </c>
      <c r="BD55">
        <v>0</v>
      </c>
      <c r="BE55" t="s">
        <v>434</v>
      </c>
      <c r="BF55" t="s">
        <v>434</v>
      </c>
      <c r="BG55">
        <v>0</v>
      </c>
      <c r="BH55">
        <v>0</v>
      </c>
      <c r="BI55">
        <f>1-BG55/BH55</f>
        <v>0</v>
      </c>
      <c r="BJ55">
        <v>0.5</v>
      </c>
      <c r="BK55">
        <f>DJ55</f>
        <v>0</v>
      </c>
      <c r="BL55">
        <f>M55</f>
        <v>0</v>
      </c>
      <c r="BM55">
        <f>BI55*BJ55*BK55</f>
        <v>0</v>
      </c>
      <c r="BN55">
        <f>(BL55-BD55)/BK55</f>
        <v>0</v>
      </c>
      <c r="BO55">
        <f>(BB55-BH55)/BH55</f>
        <v>0</v>
      </c>
      <c r="BP55">
        <f>BA55/(BC55+BA55/BH55)</f>
        <v>0</v>
      </c>
      <c r="BQ55" t="s">
        <v>434</v>
      </c>
      <c r="BR55">
        <v>0</v>
      </c>
      <c r="BS55">
        <f>IF(BR55&lt;&gt;0, BR55, BP55)</f>
        <v>0</v>
      </c>
      <c r="BT55">
        <f>1-BS55/BH55</f>
        <v>0</v>
      </c>
      <c r="BU55">
        <f>(BH55-BG55)/(BH55-BS55)</f>
        <v>0</v>
      </c>
      <c r="BV55">
        <f>(BB55-BH55)/(BB55-BS55)</f>
        <v>0</v>
      </c>
      <c r="BW55">
        <f>(BH55-BG55)/(BH55-BA55)</f>
        <v>0</v>
      </c>
      <c r="BX55">
        <f>(BB55-BH55)/(BB55-BA55)</f>
        <v>0</v>
      </c>
      <c r="BY55">
        <f>(BU55*BS55/BG55)</f>
        <v>0</v>
      </c>
      <c r="BZ55">
        <f>(1-BY55)</f>
        <v>0</v>
      </c>
      <c r="DI55">
        <f>$B$11*EH55+$C$11*EI55+$F$11*ET55*(1-EW55)</f>
        <v>0</v>
      </c>
      <c r="DJ55">
        <f>DI55*DK55</f>
        <v>0</v>
      </c>
      <c r="DK55">
        <f>($B$11*$D$9+$C$11*$D$9+$F$11*((FG55+EY55)/MAX(FG55+EY55+FH55, 0.1)*$I$9+FH55/MAX(FG55+EY55+FH55, 0.1)*$J$9))/($B$11+$C$11+$F$11)</f>
        <v>0</v>
      </c>
      <c r="DL55">
        <f>($B$11*$K$9+$C$11*$K$9+$F$11*((FG55+EY55)/MAX(FG55+EY55+FH55, 0.1)*$P$9+FH55/MAX(FG55+EY55+FH55, 0.1)*$Q$9))/($B$11+$C$11+$F$11)</f>
        <v>0</v>
      </c>
      <c r="DM55">
        <v>6</v>
      </c>
      <c r="DN55">
        <v>0.5</v>
      </c>
      <c r="DO55" t="s">
        <v>435</v>
      </c>
      <c r="DP55">
        <v>2</v>
      </c>
      <c r="DQ55" t="b">
        <v>1</v>
      </c>
      <c r="DR55">
        <v>1747217607</v>
      </c>
      <c r="DS55">
        <v>200.279</v>
      </c>
      <c r="DT55">
        <v>199.989</v>
      </c>
      <c r="DU55">
        <v>21.984</v>
      </c>
      <c r="DV55">
        <v>22.0958</v>
      </c>
      <c r="DW55">
        <v>199.838</v>
      </c>
      <c r="DX55">
        <v>21.7873</v>
      </c>
      <c r="DY55">
        <v>399.919</v>
      </c>
      <c r="DZ55">
        <v>101.168</v>
      </c>
      <c r="EA55">
        <v>0.0998385</v>
      </c>
      <c r="EB55">
        <v>24.9865</v>
      </c>
      <c r="EC55">
        <v>24.8899</v>
      </c>
      <c r="ED55">
        <v>999.9</v>
      </c>
      <c r="EE55">
        <v>0</v>
      </c>
      <c r="EF55">
        <v>0</v>
      </c>
      <c r="EG55">
        <v>10051.2</v>
      </c>
      <c r="EH55">
        <v>0</v>
      </c>
      <c r="EI55">
        <v>0.23487</v>
      </c>
      <c r="EJ55">
        <v>0.29007</v>
      </c>
      <c r="EK55">
        <v>204.781</v>
      </c>
      <c r="EL55">
        <v>204.508</v>
      </c>
      <c r="EM55">
        <v>-0.11179</v>
      </c>
      <c r="EN55">
        <v>199.989</v>
      </c>
      <c r="EO55">
        <v>22.0958</v>
      </c>
      <c r="EP55">
        <v>2.22408</v>
      </c>
      <c r="EQ55">
        <v>2.23539</v>
      </c>
      <c r="ER55">
        <v>19.1368</v>
      </c>
      <c r="ES55">
        <v>19.2182</v>
      </c>
      <c r="ET55">
        <v>0.0500092</v>
      </c>
      <c r="EU55">
        <v>0</v>
      </c>
      <c r="EV55">
        <v>0</v>
      </c>
      <c r="EW55">
        <v>0</v>
      </c>
      <c r="EX55">
        <v>11.85</v>
      </c>
      <c r="EY55">
        <v>0.0500092</v>
      </c>
      <c r="EZ55">
        <v>-14.45</v>
      </c>
      <c r="FA55">
        <v>0.77</v>
      </c>
      <c r="FB55">
        <v>33.937</v>
      </c>
      <c r="FC55">
        <v>38.625</v>
      </c>
      <c r="FD55">
        <v>36.25</v>
      </c>
      <c r="FE55">
        <v>38.125</v>
      </c>
      <c r="FF55">
        <v>36.437</v>
      </c>
      <c r="FG55">
        <v>0</v>
      </c>
      <c r="FH55">
        <v>0</v>
      </c>
      <c r="FI55">
        <v>0</v>
      </c>
      <c r="FJ55">
        <v>1747217686.8</v>
      </c>
      <c r="FK55">
        <v>0</v>
      </c>
      <c r="FL55">
        <v>3.589230769230769</v>
      </c>
      <c r="FM55">
        <v>1.593846620617786</v>
      </c>
      <c r="FN55">
        <v>-14.82290618763954</v>
      </c>
      <c r="FO55">
        <v>-3.270384615384615</v>
      </c>
      <c r="FP55">
        <v>15</v>
      </c>
      <c r="FQ55">
        <v>1747211737.5</v>
      </c>
      <c r="FR55" t="s">
        <v>436</v>
      </c>
      <c r="FS55">
        <v>1747211737.5</v>
      </c>
      <c r="FT55">
        <v>1747211733.5</v>
      </c>
      <c r="FU55">
        <v>1</v>
      </c>
      <c r="FV55">
        <v>-0.191</v>
      </c>
      <c r="FW55">
        <v>-0.016</v>
      </c>
      <c r="FX55">
        <v>0.506</v>
      </c>
      <c r="FY55">
        <v>-0.041</v>
      </c>
      <c r="FZ55">
        <v>397</v>
      </c>
      <c r="GA55">
        <v>9</v>
      </c>
      <c r="GB55">
        <v>0.29</v>
      </c>
      <c r="GC55">
        <v>0.35</v>
      </c>
      <c r="GD55">
        <v>-0.1426356615921616</v>
      </c>
      <c r="GE55">
        <v>-0.06208541701072894</v>
      </c>
      <c r="GF55">
        <v>0.01701728544244612</v>
      </c>
      <c r="GG55">
        <v>1</v>
      </c>
      <c r="GH55">
        <v>-0.008194429753440008</v>
      </c>
      <c r="GI55">
        <v>0.0003140722081873154</v>
      </c>
      <c r="GJ55">
        <v>0.0001223090671602258</v>
      </c>
      <c r="GK55">
        <v>1</v>
      </c>
      <c r="GL55">
        <v>2</v>
      </c>
      <c r="GM55">
        <v>2</v>
      </c>
      <c r="GN55" t="s">
        <v>437</v>
      </c>
      <c r="GO55">
        <v>3.01849</v>
      </c>
      <c r="GP55">
        <v>2.77496</v>
      </c>
      <c r="GQ55">
        <v>0.0547445</v>
      </c>
      <c r="GR55">
        <v>0.054367</v>
      </c>
      <c r="GS55">
        <v>0.114449</v>
      </c>
      <c r="GT55">
        <v>0.114183</v>
      </c>
      <c r="GU55">
        <v>24448.2</v>
      </c>
      <c r="GV55">
        <v>28566.9</v>
      </c>
      <c r="GW55">
        <v>22663.8</v>
      </c>
      <c r="GX55">
        <v>27755.9</v>
      </c>
      <c r="GY55">
        <v>29074.3</v>
      </c>
      <c r="GZ55">
        <v>35083.7</v>
      </c>
      <c r="HA55">
        <v>36318.7</v>
      </c>
      <c r="HB55">
        <v>44040.8</v>
      </c>
      <c r="HC55">
        <v>1.79915</v>
      </c>
      <c r="HD55">
        <v>2.24755</v>
      </c>
      <c r="HE55">
        <v>0.0723526</v>
      </c>
      <c r="HF55">
        <v>0</v>
      </c>
      <c r="HG55">
        <v>23.7014</v>
      </c>
      <c r="HH55">
        <v>999.9</v>
      </c>
      <c r="HI55">
        <v>59.2</v>
      </c>
      <c r="HJ55">
        <v>27.9</v>
      </c>
      <c r="HK55">
        <v>22.0796</v>
      </c>
      <c r="HL55">
        <v>61.9992</v>
      </c>
      <c r="HM55">
        <v>11.1538</v>
      </c>
      <c r="HN55">
        <v>1</v>
      </c>
      <c r="HO55">
        <v>-0.200412</v>
      </c>
      <c r="HP55">
        <v>-0.233135</v>
      </c>
      <c r="HQ55">
        <v>20.2978</v>
      </c>
      <c r="HR55">
        <v>5.19812</v>
      </c>
      <c r="HS55">
        <v>11.9508</v>
      </c>
      <c r="HT55">
        <v>4.9473</v>
      </c>
      <c r="HU55">
        <v>3.3</v>
      </c>
      <c r="HV55">
        <v>9999</v>
      </c>
      <c r="HW55">
        <v>9999</v>
      </c>
      <c r="HX55">
        <v>9999</v>
      </c>
      <c r="HY55">
        <v>381.4</v>
      </c>
      <c r="HZ55">
        <v>1.8602</v>
      </c>
      <c r="IA55">
        <v>1.86081</v>
      </c>
      <c r="IB55">
        <v>1.86157</v>
      </c>
      <c r="IC55">
        <v>1.85715</v>
      </c>
      <c r="ID55">
        <v>1.85685</v>
      </c>
      <c r="IE55">
        <v>1.85791</v>
      </c>
      <c r="IF55">
        <v>1.8587</v>
      </c>
      <c r="IG55">
        <v>1.85822</v>
      </c>
      <c r="IH55">
        <v>0</v>
      </c>
      <c r="II55">
        <v>0</v>
      </c>
      <c r="IJ55">
        <v>0</v>
      </c>
      <c r="IK55">
        <v>0</v>
      </c>
      <c r="IL55" t="s">
        <v>438</v>
      </c>
      <c r="IM55" t="s">
        <v>439</v>
      </c>
      <c r="IN55" t="s">
        <v>440</v>
      </c>
      <c r="IO55" t="s">
        <v>440</v>
      </c>
      <c r="IP55" t="s">
        <v>440</v>
      </c>
      <c r="IQ55" t="s">
        <v>440</v>
      </c>
      <c r="IR55">
        <v>0</v>
      </c>
      <c r="IS55">
        <v>100</v>
      </c>
      <c r="IT55">
        <v>100</v>
      </c>
      <c r="IU55">
        <v>0.441</v>
      </c>
      <c r="IV55">
        <v>0.1967</v>
      </c>
      <c r="IW55">
        <v>0.2912723242626548</v>
      </c>
      <c r="IX55">
        <v>0.001016113312649949</v>
      </c>
      <c r="IY55">
        <v>-1.458346242818731E-06</v>
      </c>
      <c r="IZ55">
        <v>6.575581110680532E-10</v>
      </c>
      <c r="JA55">
        <v>0.1967140891477921</v>
      </c>
      <c r="JB55">
        <v>0</v>
      </c>
      <c r="JC55">
        <v>0</v>
      </c>
      <c r="JD55">
        <v>0</v>
      </c>
      <c r="JE55">
        <v>2</v>
      </c>
      <c r="JF55">
        <v>1799</v>
      </c>
      <c r="JG55">
        <v>1</v>
      </c>
      <c r="JH55">
        <v>18</v>
      </c>
      <c r="JI55">
        <v>97.8</v>
      </c>
      <c r="JJ55">
        <v>97.90000000000001</v>
      </c>
      <c r="JK55">
        <v>0.618896</v>
      </c>
      <c r="JL55">
        <v>2.57568</v>
      </c>
      <c r="JM55">
        <v>1.54663</v>
      </c>
      <c r="JN55">
        <v>2.24854</v>
      </c>
      <c r="JO55">
        <v>1.49658</v>
      </c>
      <c r="JP55">
        <v>2.44995</v>
      </c>
      <c r="JQ55">
        <v>34.2814</v>
      </c>
      <c r="JR55">
        <v>24.2013</v>
      </c>
      <c r="JS55">
        <v>18</v>
      </c>
      <c r="JT55">
        <v>371.877</v>
      </c>
      <c r="JU55">
        <v>702.8390000000001</v>
      </c>
      <c r="JV55">
        <v>24.2107</v>
      </c>
      <c r="JW55">
        <v>24.8969</v>
      </c>
      <c r="JX55">
        <v>30.0001</v>
      </c>
      <c r="JY55">
        <v>24.8861</v>
      </c>
      <c r="JZ55">
        <v>24.8877</v>
      </c>
      <c r="KA55">
        <v>12.416</v>
      </c>
      <c r="KB55">
        <v>6.17599</v>
      </c>
      <c r="KC55">
        <v>100</v>
      </c>
      <c r="KD55">
        <v>24.2201</v>
      </c>
      <c r="KE55">
        <v>200</v>
      </c>
      <c r="KF55">
        <v>22.1377</v>
      </c>
      <c r="KG55">
        <v>100.245</v>
      </c>
      <c r="KH55">
        <v>100.832</v>
      </c>
    </row>
    <row r="56" spans="1:294">
      <c r="A56">
        <v>40</v>
      </c>
      <c r="B56">
        <v>1747217727.5</v>
      </c>
      <c r="C56">
        <v>4700.400000095367</v>
      </c>
      <c r="D56" t="s">
        <v>517</v>
      </c>
      <c r="E56" t="s">
        <v>518</v>
      </c>
      <c r="F56" t="s">
        <v>431</v>
      </c>
      <c r="G56" t="s">
        <v>432</v>
      </c>
      <c r="I56" t="s">
        <v>433</v>
      </c>
      <c r="J56">
        <v>1747217727.5</v>
      </c>
      <c r="K56">
        <f>(L56)/1000</f>
        <v>0</v>
      </c>
      <c r="L56">
        <f>IF(DQ56, AO56, AI56)</f>
        <v>0</v>
      </c>
      <c r="M56">
        <f>IF(DQ56, AJ56, AH56)</f>
        <v>0</v>
      </c>
      <c r="N56">
        <f>DS56 - IF(AV56&gt;1, M56*DM56*100.0/(AX56), 0)</f>
        <v>0</v>
      </c>
      <c r="O56">
        <f>((U56-K56/2)*N56-M56)/(U56+K56/2)</f>
        <v>0</v>
      </c>
      <c r="P56">
        <f>O56*(DZ56+EA56)/1000.0</f>
        <v>0</v>
      </c>
      <c r="Q56">
        <f>(DS56 - IF(AV56&gt;1, M56*DM56*100.0/(AX56), 0))*(DZ56+EA56)/1000.0</f>
        <v>0</v>
      </c>
      <c r="R56">
        <f>2.0/((1/T56-1/S56)+SIGN(T56)*SQRT((1/T56-1/S56)*(1/T56-1/S56) + 4*DN56/((DN56+1)*(DN56+1))*(2*1/T56*1/S56-1/S56*1/S56)))</f>
        <v>0</v>
      </c>
      <c r="S56">
        <f>IF(LEFT(DO56,1)&lt;&gt;"0",IF(LEFT(DO56,1)="1",3.0,DP56),$D$5+$E$5*(EG56*DZ56/($K$5*1000))+$F$5*(EG56*DZ56/($K$5*1000))*MAX(MIN(DM56,$J$5),$I$5)*MAX(MIN(DM56,$J$5),$I$5)+$G$5*MAX(MIN(DM56,$J$5),$I$5)*(EG56*DZ56/($K$5*1000))+$H$5*(EG56*DZ56/($K$5*1000))*(EG56*DZ56/($K$5*1000)))</f>
        <v>0</v>
      </c>
      <c r="T56">
        <f>K56*(1000-(1000*0.61365*exp(17.502*X56/(240.97+X56))/(DZ56+EA56)+DU56)/2)/(1000*0.61365*exp(17.502*X56/(240.97+X56))/(DZ56+EA56)-DU56)</f>
        <v>0</v>
      </c>
      <c r="U56">
        <f>1/((DN56+1)/(R56/1.6)+1/(S56/1.37)) + DN56/((DN56+1)/(R56/1.6) + DN56/(S56/1.37))</f>
        <v>0</v>
      </c>
      <c r="V56">
        <f>(DI56*DL56)</f>
        <v>0</v>
      </c>
      <c r="W56">
        <f>(EB56+(V56+2*0.95*5.67E-8*(((EB56+$B$7)+273)^4-(EB56+273)^4)-44100*K56)/(1.84*29.3*S56+8*0.95*5.67E-8*(EB56+273)^3))</f>
        <v>0</v>
      </c>
      <c r="X56">
        <f>($C$7*EC56+$D$7*ED56+$E$7*W56)</f>
        <v>0</v>
      </c>
      <c r="Y56">
        <f>0.61365*exp(17.502*X56/(240.97+X56))</f>
        <v>0</v>
      </c>
      <c r="Z56">
        <f>(AA56/AB56*100)</f>
        <v>0</v>
      </c>
      <c r="AA56">
        <f>DU56*(DZ56+EA56)/1000</f>
        <v>0</v>
      </c>
      <c r="AB56">
        <f>0.61365*exp(17.502*EB56/(240.97+EB56))</f>
        <v>0</v>
      </c>
      <c r="AC56">
        <f>(Y56-DU56*(DZ56+EA56)/1000)</f>
        <v>0</v>
      </c>
      <c r="AD56">
        <f>(-K56*44100)</f>
        <v>0</v>
      </c>
      <c r="AE56">
        <f>2*29.3*S56*0.92*(EB56-X56)</f>
        <v>0</v>
      </c>
      <c r="AF56">
        <f>2*0.95*5.67E-8*(((EB56+$B$7)+273)^4-(X56+273)^4)</f>
        <v>0</v>
      </c>
      <c r="AG56">
        <f>V56+AF56+AD56+AE56</f>
        <v>0</v>
      </c>
      <c r="AH56">
        <f>DY56*AV56*(DT56-DS56*(1000-AV56*DV56)/(1000-AV56*DU56))/(100*DM56)</f>
        <v>0</v>
      </c>
      <c r="AI56">
        <f>1000*DY56*AV56*(DU56-DV56)/(100*DM56*(1000-AV56*DU56))</f>
        <v>0</v>
      </c>
      <c r="AJ56">
        <f>(AK56 - AL56 - DZ56*1E3/(8.314*(EB56+273.15)) * AN56/DY56 * AM56) * DY56/(100*DM56) * (1000 - DV56)/1000</f>
        <v>0</v>
      </c>
      <c r="AK56">
        <v>306.7676531906552</v>
      </c>
      <c r="AL56">
        <v>306.9754363636363</v>
      </c>
      <c r="AM56">
        <v>0.0008636136583492609</v>
      </c>
      <c r="AN56">
        <v>65.91700592732391</v>
      </c>
      <c r="AO56">
        <f>(AQ56 - AP56 + DZ56*1E3/(8.314*(EB56+273.15)) * AS56/DY56 * AR56) * DY56/(100*DM56) * 1000/(1000 - AQ56)</f>
        <v>0</v>
      </c>
      <c r="AP56">
        <v>22.10498649695468</v>
      </c>
      <c r="AQ56">
        <v>21.98911757575758</v>
      </c>
      <c r="AR56">
        <v>-4.148161748840142E-07</v>
      </c>
      <c r="AS56">
        <v>77.18636423135617</v>
      </c>
      <c r="AT56">
        <v>5</v>
      </c>
      <c r="AU56">
        <v>1</v>
      </c>
      <c r="AV56">
        <f>IF(AT56*$H$13&gt;=AX56,1.0,(AX56/(AX56-AT56*$H$13)))</f>
        <v>0</v>
      </c>
      <c r="AW56">
        <f>(AV56-1)*100</f>
        <v>0</v>
      </c>
      <c r="AX56">
        <f>MAX(0,($B$13+$C$13*EG56)/(1+$D$13*EG56)*DZ56/(EB56+273)*$E$13)</f>
        <v>0</v>
      </c>
      <c r="AY56" t="s">
        <v>434</v>
      </c>
      <c r="AZ56" t="s">
        <v>434</v>
      </c>
      <c r="BA56">
        <v>0</v>
      </c>
      <c r="BB56">
        <v>0</v>
      </c>
      <c r="BC56">
        <f>1-BA56/BB56</f>
        <v>0</v>
      </c>
      <c r="BD56">
        <v>0</v>
      </c>
      <c r="BE56" t="s">
        <v>434</v>
      </c>
      <c r="BF56" t="s">
        <v>434</v>
      </c>
      <c r="BG56">
        <v>0</v>
      </c>
      <c r="BH56">
        <v>0</v>
      </c>
      <c r="BI56">
        <f>1-BG56/BH56</f>
        <v>0</v>
      </c>
      <c r="BJ56">
        <v>0.5</v>
      </c>
      <c r="BK56">
        <f>DJ56</f>
        <v>0</v>
      </c>
      <c r="BL56">
        <f>M56</f>
        <v>0</v>
      </c>
      <c r="BM56">
        <f>BI56*BJ56*BK56</f>
        <v>0</v>
      </c>
      <c r="BN56">
        <f>(BL56-BD56)/BK56</f>
        <v>0</v>
      </c>
      <c r="BO56">
        <f>(BB56-BH56)/BH56</f>
        <v>0</v>
      </c>
      <c r="BP56">
        <f>BA56/(BC56+BA56/BH56)</f>
        <v>0</v>
      </c>
      <c r="BQ56" t="s">
        <v>434</v>
      </c>
      <c r="BR56">
        <v>0</v>
      </c>
      <c r="BS56">
        <f>IF(BR56&lt;&gt;0, BR56, BP56)</f>
        <v>0</v>
      </c>
      <c r="BT56">
        <f>1-BS56/BH56</f>
        <v>0</v>
      </c>
      <c r="BU56">
        <f>(BH56-BG56)/(BH56-BS56)</f>
        <v>0</v>
      </c>
      <c r="BV56">
        <f>(BB56-BH56)/(BB56-BS56)</f>
        <v>0</v>
      </c>
      <c r="BW56">
        <f>(BH56-BG56)/(BH56-BA56)</f>
        <v>0</v>
      </c>
      <c r="BX56">
        <f>(BB56-BH56)/(BB56-BA56)</f>
        <v>0</v>
      </c>
      <c r="BY56">
        <f>(BU56*BS56/BG56)</f>
        <v>0</v>
      </c>
      <c r="BZ56">
        <f>(1-BY56)</f>
        <v>0</v>
      </c>
      <c r="DI56">
        <f>$B$11*EH56+$C$11*EI56+$F$11*ET56*(1-EW56)</f>
        <v>0</v>
      </c>
      <c r="DJ56">
        <f>DI56*DK56</f>
        <v>0</v>
      </c>
      <c r="DK56">
        <f>($B$11*$D$9+$C$11*$D$9+$F$11*((FG56+EY56)/MAX(FG56+EY56+FH56, 0.1)*$I$9+FH56/MAX(FG56+EY56+FH56, 0.1)*$J$9))/($B$11+$C$11+$F$11)</f>
        <v>0</v>
      </c>
      <c r="DL56">
        <f>($B$11*$K$9+$C$11*$K$9+$F$11*((FG56+EY56)/MAX(FG56+EY56+FH56, 0.1)*$P$9+FH56/MAX(FG56+EY56+FH56, 0.1)*$Q$9))/($B$11+$C$11+$F$11)</f>
        <v>0</v>
      </c>
      <c r="DM56">
        <v>6</v>
      </c>
      <c r="DN56">
        <v>0.5</v>
      </c>
      <c r="DO56" t="s">
        <v>435</v>
      </c>
      <c r="DP56">
        <v>2</v>
      </c>
      <c r="DQ56" t="b">
        <v>1</v>
      </c>
      <c r="DR56">
        <v>1747217727.5</v>
      </c>
      <c r="DS56">
        <v>300.216</v>
      </c>
      <c r="DT56">
        <v>300.045</v>
      </c>
      <c r="DU56">
        <v>21.9894</v>
      </c>
      <c r="DV56">
        <v>22.1057</v>
      </c>
      <c r="DW56">
        <v>299.734</v>
      </c>
      <c r="DX56">
        <v>21.7927</v>
      </c>
      <c r="DY56">
        <v>400.169</v>
      </c>
      <c r="DZ56">
        <v>101.172</v>
      </c>
      <c r="EA56">
        <v>0.100101</v>
      </c>
      <c r="EB56">
        <v>25.0044</v>
      </c>
      <c r="EC56">
        <v>24.895</v>
      </c>
      <c r="ED56">
        <v>999.9</v>
      </c>
      <c r="EE56">
        <v>0</v>
      </c>
      <c r="EF56">
        <v>0</v>
      </c>
      <c r="EG56">
        <v>10045.6</v>
      </c>
      <c r="EH56">
        <v>0</v>
      </c>
      <c r="EI56">
        <v>0.276317</v>
      </c>
      <c r="EJ56">
        <v>0.171478</v>
      </c>
      <c r="EK56">
        <v>306.966</v>
      </c>
      <c r="EL56">
        <v>306.828</v>
      </c>
      <c r="EM56">
        <v>-0.116369</v>
      </c>
      <c r="EN56">
        <v>300.045</v>
      </c>
      <c r="EO56">
        <v>22.1057</v>
      </c>
      <c r="EP56">
        <v>2.22471</v>
      </c>
      <c r="EQ56">
        <v>2.23648</v>
      </c>
      <c r="ER56">
        <v>19.1414</v>
      </c>
      <c r="ES56">
        <v>19.2261</v>
      </c>
      <c r="ET56">
        <v>0.0500092</v>
      </c>
      <c r="EU56">
        <v>0</v>
      </c>
      <c r="EV56">
        <v>0</v>
      </c>
      <c r="EW56">
        <v>0</v>
      </c>
      <c r="EX56">
        <v>14.61</v>
      </c>
      <c r="EY56">
        <v>0.0500092</v>
      </c>
      <c r="EZ56">
        <v>-9.5</v>
      </c>
      <c r="FA56">
        <v>0.8</v>
      </c>
      <c r="FB56">
        <v>34.562</v>
      </c>
      <c r="FC56">
        <v>40.312</v>
      </c>
      <c r="FD56">
        <v>37.187</v>
      </c>
      <c r="FE56">
        <v>40.562</v>
      </c>
      <c r="FF56">
        <v>37.312</v>
      </c>
      <c r="FG56">
        <v>0</v>
      </c>
      <c r="FH56">
        <v>0</v>
      </c>
      <c r="FI56">
        <v>0</v>
      </c>
      <c r="FJ56">
        <v>1747217807.4</v>
      </c>
      <c r="FK56">
        <v>0</v>
      </c>
      <c r="FL56">
        <v>2.806</v>
      </c>
      <c r="FM56">
        <v>14.33538502810741</v>
      </c>
      <c r="FN56">
        <v>-9.08538460687069</v>
      </c>
      <c r="FO56">
        <v>-4.0948</v>
      </c>
      <c r="FP56">
        <v>15</v>
      </c>
      <c r="FQ56">
        <v>1747211737.5</v>
      </c>
      <c r="FR56" t="s">
        <v>436</v>
      </c>
      <c r="FS56">
        <v>1747211737.5</v>
      </c>
      <c r="FT56">
        <v>1747211733.5</v>
      </c>
      <c r="FU56">
        <v>1</v>
      </c>
      <c r="FV56">
        <v>-0.191</v>
      </c>
      <c r="FW56">
        <v>-0.016</v>
      </c>
      <c r="FX56">
        <v>0.506</v>
      </c>
      <c r="FY56">
        <v>-0.041</v>
      </c>
      <c r="FZ56">
        <v>397</v>
      </c>
      <c r="GA56">
        <v>9</v>
      </c>
      <c r="GB56">
        <v>0.29</v>
      </c>
      <c r="GC56">
        <v>0.35</v>
      </c>
      <c r="GD56">
        <v>-0.09125802555472291</v>
      </c>
      <c r="GE56">
        <v>-0.1174067834493002</v>
      </c>
      <c r="GF56">
        <v>0.04624605757004424</v>
      </c>
      <c r="GG56">
        <v>1</v>
      </c>
      <c r="GH56">
        <v>-0.008285186167227928</v>
      </c>
      <c r="GI56">
        <v>0.0002696743411882699</v>
      </c>
      <c r="GJ56">
        <v>9.438490413395997E-05</v>
      </c>
      <c r="GK56">
        <v>1</v>
      </c>
      <c r="GL56">
        <v>2</v>
      </c>
      <c r="GM56">
        <v>2</v>
      </c>
      <c r="GN56" t="s">
        <v>437</v>
      </c>
      <c r="GO56">
        <v>3.01878</v>
      </c>
      <c r="GP56">
        <v>2.77517</v>
      </c>
      <c r="GQ56">
        <v>0.0772882</v>
      </c>
      <c r="GR56">
        <v>0.07678980000000001</v>
      </c>
      <c r="GS56">
        <v>0.114474</v>
      </c>
      <c r="GT56">
        <v>0.114224</v>
      </c>
      <c r="GU56">
        <v>23864.9</v>
      </c>
      <c r="GV56">
        <v>27889.5</v>
      </c>
      <c r="GW56">
        <v>22663.5</v>
      </c>
      <c r="GX56">
        <v>27755.8</v>
      </c>
      <c r="GY56">
        <v>29073.7</v>
      </c>
      <c r="GZ56">
        <v>35083.3</v>
      </c>
      <c r="HA56">
        <v>36318.3</v>
      </c>
      <c r="HB56">
        <v>44041.6</v>
      </c>
      <c r="HC56">
        <v>1.7999</v>
      </c>
      <c r="HD56">
        <v>2.24732</v>
      </c>
      <c r="HE56">
        <v>0.0725538</v>
      </c>
      <c r="HF56">
        <v>0</v>
      </c>
      <c r="HG56">
        <v>23.7032</v>
      </c>
      <c r="HH56">
        <v>999.9</v>
      </c>
      <c r="HI56">
        <v>59.1</v>
      </c>
      <c r="HJ56">
        <v>27.9</v>
      </c>
      <c r="HK56">
        <v>22.0392</v>
      </c>
      <c r="HL56">
        <v>62.0292</v>
      </c>
      <c r="HM56">
        <v>11.0657</v>
      </c>
      <c r="HN56">
        <v>1</v>
      </c>
      <c r="HO56">
        <v>-0.200579</v>
      </c>
      <c r="HP56">
        <v>-0.123099</v>
      </c>
      <c r="HQ56">
        <v>20.2983</v>
      </c>
      <c r="HR56">
        <v>5.19737</v>
      </c>
      <c r="HS56">
        <v>11.9509</v>
      </c>
      <c r="HT56">
        <v>4.94705</v>
      </c>
      <c r="HU56">
        <v>3.3</v>
      </c>
      <c r="HV56">
        <v>9999</v>
      </c>
      <c r="HW56">
        <v>9999</v>
      </c>
      <c r="HX56">
        <v>9999</v>
      </c>
      <c r="HY56">
        <v>381.5</v>
      </c>
      <c r="HZ56">
        <v>1.86019</v>
      </c>
      <c r="IA56">
        <v>1.86081</v>
      </c>
      <c r="IB56">
        <v>1.86157</v>
      </c>
      <c r="IC56">
        <v>1.85716</v>
      </c>
      <c r="ID56">
        <v>1.85688</v>
      </c>
      <c r="IE56">
        <v>1.85791</v>
      </c>
      <c r="IF56">
        <v>1.85868</v>
      </c>
      <c r="IG56">
        <v>1.85822</v>
      </c>
      <c r="IH56">
        <v>0</v>
      </c>
      <c r="II56">
        <v>0</v>
      </c>
      <c r="IJ56">
        <v>0</v>
      </c>
      <c r="IK56">
        <v>0</v>
      </c>
      <c r="IL56" t="s">
        <v>438</v>
      </c>
      <c r="IM56" t="s">
        <v>439</v>
      </c>
      <c r="IN56" t="s">
        <v>440</v>
      </c>
      <c r="IO56" t="s">
        <v>440</v>
      </c>
      <c r="IP56" t="s">
        <v>440</v>
      </c>
      <c r="IQ56" t="s">
        <v>440</v>
      </c>
      <c r="IR56">
        <v>0</v>
      </c>
      <c r="IS56">
        <v>100</v>
      </c>
      <c r="IT56">
        <v>100</v>
      </c>
      <c r="IU56">
        <v>0.482</v>
      </c>
      <c r="IV56">
        <v>0.1967</v>
      </c>
      <c r="IW56">
        <v>0.2912723242626548</v>
      </c>
      <c r="IX56">
        <v>0.001016113312649949</v>
      </c>
      <c r="IY56">
        <v>-1.458346242818731E-06</v>
      </c>
      <c r="IZ56">
        <v>6.575581110680532E-10</v>
      </c>
      <c r="JA56">
        <v>0.1967140891477921</v>
      </c>
      <c r="JB56">
        <v>0</v>
      </c>
      <c r="JC56">
        <v>0</v>
      </c>
      <c r="JD56">
        <v>0</v>
      </c>
      <c r="JE56">
        <v>2</v>
      </c>
      <c r="JF56">
        <v>1799</v>
      </c>
      <c r="JG56">
        <v>1</v>
      </c>
      <c r="JH56">
        <v>18</v>
      </c>
      <c r="JI56">
        <v>99.8</v>
      </c>
      <c r="JJ56">
        <v>99.90000000000001</v>
      </c>
      <c r="JK56">
        <v>0.844727</v>
      </c>
      <c r="JL56">
        <v>2.56226</v>
      </c>
      <c r="JM56">
        <v>1.54663</v>
      </c>
      <c r="JN56">
        <v>2.24976</v>
      </c>
      <c r="JO56">
        <v>1.49658</v>
      </c>
      <c r="JP56">
        <v>2.43164</v>
      </c>
      <c r="JQ56">
        <v>34.2587</v>
      </c>
      <c r="JR56">
        <v>24.2013</v>
      </c>
      <c r="JS56">
        <v>18</v>
      </c>
      <c r="JT56">
        <v>372.211</v>
      </c>
      <c r="JU56">
        <v>702.588</v>
      </c>
      <c r="JV56">
        <v>24.1447</v>
      </c>
      <c r="JW56">
        <v>24.8928</v>
      </c>
      <c r="JX56">
        <v>30.0001</v>
      </c>
      <c r="JY56">
        <v>24.8819</v>
      </c>
      <c r="JZ56">
        <v>24.8836</v>
      </c>
      <c r="KA56">
        <v>16.9269</v>
      </c>
      <c r="KB56">
        <v>6.17599</v>
      </c>
      <c r="KC56">
        <v>100</v>
      </c>
      <c r="KD56">
        <v>24.1398</v>
      </c>
      <c r="KE56">
        <v>300</v>
      </c>
      <c r="KF56">
        <v>22.1351</v>
      </c>
      <c r="KG56">
        <v>100.244</v>
      </c>
      <c r="KH56">
        <v>100.833</v>
      </c>
    </row>
    <row r="57" spans="1:294">
      <c r="A57">
        <v>41</v>
      </c>
      <c r="B57">
        <v>1747217848</v>
      </c>
      <c r="C57">
        <v>4820.900000095367</v>
      </c>
      <c r="D57" t="s">
        <v>519</v>
      </c>
      <c r="E57" t="s">
        <v>520</v>
      </c>
      <c r="F57" t="s">
        <v>431</v>
      </c>
      <c r="G57" t="s">
        <v>432</v>
      </c>
      <c r="I57" t="s">
        <v>433</v>
      </c>
      <c r="J57">
        <v>1747217848</v>
      </c>
      <c r="K57">
        <f>(L57)/1000</f>
        <v>0</v>
      </c>
      <c r="L57">
        <f>IF(DQ57, AO57, AI57)</f>
        <v>0</v>
      </c>
      <c r="M57">
        <f>IF(DQ57, AJ57, AH57)</f>
        <v>0</v>
      </c>
      <c r="N57">
        <f>DS57 - IF(AV57&gt;1, M57*DM57*100.0/(AX57), 0)</f>
        <v>0</v>
      </c>
      <c r="O57">
        <f>((U57-K57/2)*N57-M57)/(U57+K57/2)</f>
        <v>0</v>
      </c>
      <c r="P57">
        <f>O57*(DZ57+EA57)/1000.0</f>
        <v>0</v>
      </c>
      <c r="Q57">
        <f>(DS57 - IF(AV57&gt;1, M57*DM57*100.0/(AX57), 0))*(DZ57+EA57)/1000.0</f>
        <v>0</v>
      </c>
      <c r="R57">
        <f>2.0/((1/T57-1/S57)+SIGN(T57)*SQRT((1/T57-1/S57)*(1/T57-1/S57) + 4*DN57/((DN57+1)*(DN57+1))*(2*1/T57*1/S57-1/S57*1/S57)))</f>
        <v>0</v>
      </c>
      <c r="S57">
        <f>IF(LEFT(DO57,1)&lt;&gt;"0",IF(LEFT(DO57,1)="1",3.0,DP57),$D$5+$E$5*(EG57*DZ57/($K$5*1000))+$F$5*(EG57*DZ57/($K$5*1000))*MAX(MIN(DM57,$J$5),$I$5)*MAX(MIN(DM57,$J$5),$I$5)+$G$5*MAX(MIN(DM57,$J$5),$I$5)*(EG57*DZ57/($K$5*1000))+$H$5*(EG57*DZ57/($K$5*1000))*(EG57*DZ57/($K$5*1000)))</f>
        <v>0</v>
      </c>
      <c r="T57">
        <f>K57*(1000-(1000*0.61365*exp(17.502*X57/(240.97+X57))/(DZ57+EA57)+DU57)/2)/(1000*0.61365*exp(17.502*X57/(240.97+X57))/(DZ57+EA57)-DU57)</f>
        <v>0</v>
      </c>
      <c r="U57">
        <f>1/((DN57+1)/(R57/1.6)+1/(S57/1.37)) + DN57/((DN57+1)/(R57/1.6) + DN57/(S57/1.37))</f>
        <v>0</v>
      </c>
      <c r="V57">
        <f>(DI57*DL57)</f>
        <v>0</v>
      </c>
      <c r="W57">
        <f>(EB57+(V57+2*0.95*5.67E-8*(((EB57+$B$7)+273)^4-(EB57+273)^4)-44100*K57)/(1.84*29.3*S57+8*0.95*5.67E-8*(EB57+273)^3))</f>
        <v>0</v>
      </c>
      <c r="X57">
        <f>($C$7*EC57+$D$7*ED57+$E$7*W57)</f>
        <v>0</v>
      </c>
      <c r="Y57">
        <f>0.61365*exp(17.502*X57/(240.97+X57))</f>
        <v>0</v>
      </c>
      <c r="Z57">
        <f>(AA57/AB57*100)</f>
        <v>0</v>
      </c>
      <c r="AA57">
        <f>DU57*(DZ57+EA57)/1000</f>
        <v>0</v>
      </c>
      <c r="AB57">
        <f>0.61365*exp(17.502*EB57/(240.97+EB57))</f>
        <v>0</v>
      </c>
      <c r="AC57">
        <f>(Y57-DU57*(DZ57+EA57)/1000)</f>
        <v>0</v>
      </c>
      <c r="AD57">
        <f>(-K57*44100)</f>
        <v>0</v>
      </c>
      <c r="AE57">
        <f>2*29.3*S57*0.92*(EB57-X57)</f>
        <v>0</v>
      </c>
      <c r="AF57">
        <f>2*0.95*5.67E-8*(((EB57+$B$7)+273)^4-(X57+273)^4)</f>
        <v>0</v>
      </c>
      <c r="AG57">
        <f>V57+AF57+AD57+AE57</f>
        <v>0</v>
      </c>
      <c r="AH57">
        <f>DY57*AV57*(DT57-DS57*(1000-AV57*DV57)/(1000-AV57*DU57))/(100*DM57)</f>
        <v>0</v>
      </c>
      <c r="AI57">
        <f>1000*DY57*AV57*(DU57-DV57)/(100*DM57*(1000-AV57*DU57))</f>
        <v>0</v>
      </c>
      <c r="AJ57">
        <f>(AK57 - AL57 - DZ57*1E3/(8.314*(EB57+273.15)) * AN57/DY57 * AM57) * DY57/(100*DM57) * (1000 - DV57)/1000</f>
        <v>0</v>
      </c>
      <c r="AK57">
        <v>409.0405925920566</v>
      </c>
      <c r="AL57">
        <v>409.3060363636361</v>
      </c>
      <c r="AM57">
        <v>0.001530765935834526</v>
      </c>
      <c r="AN57">
        <v>65.91700592732391</v>
      </c>
      <c r="AO57">
        <f>(AQ57 - AP57 + DZ57*1E3/(8.314*(EB57+273.15)) * AS57/DY57 * AR57) * DY57/(100*DM57) * 1000/(1000 - AQ57)</f>
        <v>0</v>
      </c>
      <c r="AP57">
        <v>22.11547838085365</v>
      </c>
      <c r="AQ57">
        <v>21.98982242424242</v>
      </c>
      <c r="AR57">
        <v>2.069253659478668E-07</v>
      </c>
      <c r="AS57">
        <v>77.18636423135617</v>
      </c>
      <c r="AT57">
        <v>5</v>
      </c>
      <c r="AU57">
        <v>1</v>
      </c>
      <c r="AV57">
        <f>IF(AT57*$H$13&gt;=AX57,1.0,(AX57/(AX57-AT57*$H$13)))</f>
        <v>0</v>
      </c>
      <c r="AW57">
        <f>(AV57-1)*100</f>
        <v>0</v>
      </c>
      <c r="AX57">
        <f>MAX(0,($B$13+$C$13*EG57)/(1+$D$13*EG57)*DZ57/(EB57+273)*$E$13)</f>
        <v>0</v>
      </c>
      <c r="AY57" t="s">
        <v>434</v>
      </c>
      <c r="AZ57" t="s">
        <v>434</v>
      </c>
      <c r="BA57">
        <v>0</v>
      </c>
      <c r="BB57">
        <v>0</v>
      </c>
      <c r="BC57">
        <f>1-BA57/BB57</f>
        <v>0</v>
      </c>
      <c r="BD57">
        <v>0</v>
      </c>
      <c r="BE57" t="s">
        <v>434</v>
      </c>
      <c r="BF57" t="s">
        <v>434</v>
      </c>
      <c r="BG57">
        <v>0</v>
      </c>
      <c r="BH57">
        <v>0</v>
      </c>
      <c r="BI57">
        <f>1-BG57/BH57</f>
        <v>0</v>
      </c>
      <c r="BJ57">
        <v>0.5</v>
      </c>
      <c r="BK57">
        <f>DJ57</f>
        <v>0</v>
      </c>
      <c r="BL57">
        <f>M57</f>
        <v>0</v>
      </c>
      <c r="BM57">
        <f>BI57*BJ57*BK57</f>
        <v>0</v>
      </c>
      <c r="BN57">
        <f>(BL57-BD57)/BK57</f>
        <v>0</v>
      </c>
      <c r="BO57">
        <f>(BB57-BH57)/BH57</f>
        <v>0</v>
      </c>
      <c r="BP57">
        <f>BA57/(BC57+BA57/BH57)</f>
        <v>0</v>
      </c>
      <c r="BQ57" t="s">
        <v>434</v>
      </c>
      <c r="BR57">
        <v>0</v>
      </c>
      <c r="BS57">
        <f>IF(BR57&lt;&gt;0, BR57, BP57)</f>
        <v>0</v>
      </c>
      <c r="BT57">
        <f>1-BS57/BH57</f>
        <v>0</v>
      </c>
      <c r="BU57">
        <f>(BH57-BG57)/(BH57-BS57)</f>
        <v>0</v>
      </c>
      <c r="BV57">
        <f>(BB57-BH57)/(BB57-BS57)</f>
        <v>0</v>
      </c>
      <c r="BW57">
        <f>(BH57-BG57)/(BH57-BA57)</f>
        <v>0</v>
      </c>
      <c r="BX57">
        <f>(BB57-BH57)/(BB57-BA57)</f>
        <v>0</v>
      </c>
      <c r="BY57">
        <f>(BU57*BS57/BG57)</f>
        <v>0</v>
      </c>
      <c r="BZ57">
        <f>(1-BY57)</f>
        <v>0</v>
      </c>
      <c r="DI57">
        <f>$B$11*EH57+$C$11*EI57+$F$11*ET57*(1-EW57)</f>
        <v>0</v>
      </c>
      <c r="DJ57">
        <f>DI57*DK57</f>
        <v>0</v>
      </c>
      <c r="DK57">
        <f>($B$11*$D$9+$C$11*$D$9+$F$11*((FG57+EY57)/MAX(FG57+EY57+FH57, 0.1)*$I$9+FH57/MAX(FG57+EY57+FH57, 0.1)*$J$9))/($B$11+$C$11+$F$11)</f>
        <v>0</v>
      </c>
      <c r="DL57">
        <f>($B$11*$K$9+$C$11*$K$9+$F$11*((FG57+EY57)/MAX(FG57+EY57+FH57, 0.1)*$P$9+FH57/MAX(FG57+EY57+FH57, 0.1)*$Q$9))/($B$11+$C$11+$F$11)</f>
        <v>0</v>
      </c>
      <c r="DM57">
        <v>6</v>
      </c>
      <c r="DN57">
        <v>0.5</v>
      </c>
      <c r="DO57" t="s">
        <v>435</v>
      </c>
      <c r="DP57">
        <v>2</v>
      </c>
      <c r="DQ57" t="b">
        <v>1</v>
      </c>
      <c r="DR57">
        <v>1747217848</v>
      </c>
      <c r="DS57">
        <v>400.302</v>
      </c>
      <c r="DT57">
        <v>400.023</v>
      </c>
      <c r="DU57">
        <v>21.9904</v>
      </c>
      <c r="DV57">
        <v>22.1159</v>
      </c>
      <c r="DW57">
        <v>399.796</v>
      </c>
      <c r="DX57">
        <v>21.7937</v>
      </c>
      <c r="DY57">
        <v>400.007</v>
      </c>
      <c r="DZ57">
        <v>101.172</v>
      </c>
      <c r="EA57">
        <v>0.0998734</v>
      </c>
      <c r="EB57">
        <v>25.0028</v>
      </c>
      <c r="EC57">
        <v>24.8922</v>
      </c>
      <c r="ED57">
        <v>999.9</v>
      </c>
      <c r="EE57">
        <v>0</v>
      </c>
      <c r="EF57">
        <v>0</v>
      </c>
      <c r="EG57">
        <v>10053.1</v>
      </c>
      <c r="EH57">
        <v>0</v>
      </c>
      <c r="EI57">
        <v>0.262501</v>
      </c>
      <c r="EJ57">
        <v>0.279022</v>
      </c>
      <c r="EK57">
        <v>409.303</v>
      </c>
      <c r="EL57">
        <v>409.07</v>
      </c>
      <c r="EM57">
        <v>-0.125444</v>
      </c>
      <c r="EN57">
        <v>400.023</v>
      </c>
      <c r="EO57">
        <v>22.1159</v>
      </c>
      <c r="EP57">
        <v>2.2248</v>
      </c>
      <c r="EQ57">
        <v>2.2375</v>
      </c>
      <c r="ER57">
        <v>19.1421</v>
      </c>
      <c r="ES57">
        <v>19.2333</v>
      </c>
      <c r="ET57">
        <v>0.0500092</v>
      </c>
      <c r="EU57">
        <v>0</v>
      </c>
      <c r="EV57">
        <v>0</v>
      </c>
      <c r="EW57">
        <v>0</v>
      </c>
      <c r="EX57">
        <v>-0.28</v>
      </c>
      <c r="EY57">
        <v>0.0500092</v>
      </c>
      <c r="EZ57">
        <v>-6.25</v>
      </c>
      <c r="FA57">
        <v>0.31</v>
      </c>
      <c r="FB57">
        <v>35.187</v>
      </c>
      <c r="FC57">
        <v>41.25</v>
      </c>
      <c r="FD57">
        <v>37.937</v>
      </c>
      <c r="FE57">
        <v>42</v>
      </c>
      <c r="FF57">
        <v>38</v>
      </c>
      <c r="FG57">
        <v>0</v>
      </c>
      <c r="FH57">
        <v>0</v>
      </c>
      <c r="FI57">
        <v>0</v>
      </c>
      <c r="FJ57">
        <v>1747217928</v>
      </c>
      <c r="FK57">
        <v>0</v>
      </c>
      <c r="FL57">
        <v>3.862307692307692</v>
      </c>
      <c r="FM57">
        <v>2.373333903599778</v>
      </c>
      <c r="FN57">
        <v>1.088888681066981</v>
      </c>
      <c r="FO57">
        <v>-5.802692307692308</v>
      </c>
      <c r="FP57">
        <v>15</v>
      </c>
      <c r="FQ57">
        <v>1747211737.5</v>
      </c>
      <c r="FR57" t="s">
        <v>436</v>
      </c>
      <c r="FS57">
        <v>1747211737.5</v>
      </c>
      <c r="FT57">
        <v>1747211733.5</v>
      </c>
      <c r="FU57">
        <v>1</v>
      </c>
      <c r="FV57">
        <v>-0.191</v>
      </c>
      <c r="FW57">
        <v>-0.016</v>
      </c>
      <c r="FX57">
        <v>0.506</v>
      </c>
      <c r="FY57">
        <v>-0.041</v>
      </c>
      <c r="FZ57">
        <v>397</v>
      </c>
      <c r="GA57">
        <v>9</v>
      </c>
      <c r="GB57">
        <v>0.29</v>
      </c>
      <c r="GC57">
        <v>0.35</v>
      </c>
      <c r="GD57">
        <v>-0.1553398938198223</v>
      </c>
      <c r="GE57">
        <v>-0.01073023420518514</v>
      </c>
      <c r="GF57">
        <v>0.03449737595316942</v>
      </c>
      <c r="GG57">
        <v>1</v>
      </c>
      <c r="GH57">
        <v>-0.008833323474210664</v>
      </c>
      <c r="GI57">
        <v>-0.0005815852447201561</v>
      </c>
      <c r="GJ57">
        <v>0.000136493253499098</v>
      </c>
      <c r="GK57">
        <v>1</v>
      </c>
      <c r="GL57">
        <v>2</v>
      </c>
      <c r="GM57">
        <v>2</v>
      </c>
      <c r="GN57" t="s">
        <v>437</v>
      </c>
      <c r="GO57">
        <v>3.01859</v>
      </c>
      <c r="GP57">
        <v>2.77501</v>
      </c>
      <c r="GQ57">
        <v>0.0970902</v>
      </c>
      <c r="GR57">
        <v>0.0964486</v>
      </c>
      <c r="GS57">
        <v>0.114479</v>
      </c>
      <c r="GT57">
        <v>0.11426</v>
      </c>
      <c r="GU57">
        <v>23353.5</v>
      </c>
      <c r="GV57">
        <v>27295.6</v>
      </c>
      <c r="GW57">
        <v>22664</v>
      </c>
      <c r="GX57">
        <v>27755.5</v>
      </c>
      <c r="GY57">
        <v>29074.3</v>
      </c>
      <c r="GZ57">
        <v>35082.3</v>
      </c>
      <c r="HA57">
        <v>36318.6</v>
      </c>
      <c r="HB57">
        <v>44041.5</v>
      </c>
      <c r="HC57">
        <v>1.79967</v>
      </c>
      <c r="HD57">
        <v>2.24793</v>
      </c>
      <c r="HE57">
        <v>0.0729747</v>
      </c>
      <c r="HF57">
        <v>0</v>
      </c>
      <c r="HG57">
        <v>23.6935</v>
      </c>
      <c r="HH57">
        <v>999.9</v>
      </c>
      <c r="HI57">
        <v>59</v>
      </c>
      <c r="HJ57">
        <v>28</v>
      </c>
      <c r="HK57">
        <v>22.131</v>
      </c>
      <c r="HL57">
        <v>61.9292</v>
      </c>
      <c r="HM57">
        <v>11.1258</v>
      </c>
      <c r="HN57">
        <v>1</v>
      </c>
      <c r="HO57">
        <v>-0.201128</v>
      </c>
      <c r="HP57">
        <v>-0.0289107</v>
      </c>
      <c r="HQ57">
        <v>20.2968</v>
      </c>
      <c r="HR57">
        <v>5.19797</v>
      </c>
      <c r="HS57">
        <v>11.9506</v>
      </c>
      <c r="HT57">
        <v>4.9468</v>
      </c>
      <c r="HU57">
        <v>3.3</v>
      </c>
      <c r="HV57">
        <v>9999</v>
      </c>
      <c r="HW57">
        <v>9999</v>
      </c>
      <c r="HX57">
        <v>9999</v>
      </c>
      <c r="HY57">
        <v>381.5</v>
      </c>
      <c r="HZ57">
        <v>1.86018</v>
      </c>
      <c r="IA57">
        <v>1.86078</v>
      </c>
      <c r="IB57">
        <v>1.86157</v>
      </c>
      <c r="IC57">
        <v>1.85715</v>
      </c>
      <c r="ID57">
        <v>1.85686</v>
      </c>
      <c r="IE57">
        <v>1.85791</v>
      </c>
      <c r="IF57">
        <v>1.85868</v>
      </c>
      <c r="IG57">
        <v>1.85822</v>
      </c>
      <c r="IH57">
        <v>0</v>
      </c>
      <c r="II57">
        <v>0</v>
      </c>
      <c r="IJ57">
        <v>0</v>
      </c>
      <c r="IK57">
        <v>0</v>
      </c>
      <c r="IL57" t="s">
        <v>438</v>
      </c>
      <c r="IM57" t="s">
        <v>439</v>
      </c>
      <c r="IN57" t="s">
        <v>440</v>
      </c>
      <c r="IO57" t="s">
        <v>440</v>
      </c>
      <c r="IP57" t="s">
        <v>440</v>
      </c>
      <c r="IQ57" t="s">
        <v>440</v>
      </c>
      <c r="IR57">
        <v>0</v>
      </c>
      <c r="IS57">
        <v>100</v>
      </c>
      <c r="IT57">
        <v>100</v>
      </c>
      <c r="IU57">
        <v>0.506</v>
      </c>
      <c r="IV57">
        <v>0.1967</v>
      </c>
      <c r="IW57">
        <v>0.2912723242626548</v>
      </c>
      <c r="IX57">
        <v>0.001016113312649949</v>
      </c>
      <c r="IY57">
        <v>-1.458346242818731E-06</v>
      </c>
      <c r="IZ57">
        <v>6.575581110680532E-10</v>
      </c>
      <c r="JA57">
        <v>0.1967140891477921</v>
      </c>
      <c r="JB57">
        <v>0</v>
      </c>
      <c r="JC57">
        <v>0</v>
      </c>
      <c r="JD57">
        <v>0</v>
      </c>
      <c r="JE57">
        <v>2</v>
      </c>
      <c r="JF57">
        <v>1799</v>
      </c>
      <c r="JG57">
        <v>1</v>
      </c>
      <c r="JH57">
        <v>18</v>
      </c>
      <c r="JI57">
        <v>101.8</v>
      </c>
      <c r="JJ57">
        <v>101.9</v>
      </c>
      <c r="JK57">
        <v>1.06201</v>
      </c>
      <c r="JL57">
        <v>2.55859</v>
      </c>
      <c r="JM57">
        <v>1.54663</v>
      </c>
      <c r="JN57">
        <v>2.24854</v>
      </c>
      <c r="JO57">
        <v>1.49658</v>
      </c>
      <c r="JP57">
        <v>2.40845</v>
      </c>
      <c r="JQ57">
        <v>34.3042</v>
      </c>
      <c r="JR57">
        <v>24.2013</v>
      </c>
      <c r="JS57">
        <v>18</v>
      </c>
      <c r="JT57">
        <v>372.086</v>
      </c>
      <c r="JU57">
        <v>703.082</v>
      </c>
      <c r="JV57">
        <v>23.9883</v>
      </c>
      <c r="JW57">
        <v>24.8907</v>
      </c>
      <c r="JX57">
        <v>30</v>
      </c>
      <c r="JY57">
        <v>24.8792</v>
      </c>
      <c r="JZ57">
        <v>24.8815</v>
      </c>
      <c r="KA57">
        <v>21.2807</v>
      </c>
      <c r="KB57">
        <v>6.17599</v>
      </c>
      <c r="KC57">
        <v>100</v>
      </c>
      <c r="KD57">
        <v>23.9886</v>
      </c>
      <c r="KE57">
        <v>400</v>
      </c>
      <c r="KF57">
        <v>22.1351</v>
      </c>
      <c r="KG57">
        <v>100.245</v>
      </c>
      <c r="KH57">
        <v>100.833</v>
      </c>
    </row>
    <row r="58" spans="1:294">
      <c r="A58">
        <v>42</v>
      </c>
      <c r="B58">
        <v>1747217968.5</v>
      </c>
      <c r="C58">
        <v>4941.400000095367</v>
      </c>
      <c r="D58" t="s">
        <v>521</v>
      </c>
      <c r="E58" t="s">
        <v>522</v>
      </c>
      <c r="F58" t="s">
        <v>431</v>
      </c>
      <c r="G58" t="s">
        <v>432</v>
      </c>
      <c r="I58" t="s">
        <v>433</v>
      </c>
      <c r="J58">
        <v>1747217968.5</v>
      </c>
      <c r="K58">
        <f>(L58)/1000</f>
        <v>0</v>
      </c>
      <c r="L58">
        <f>IF(DQ58, AO58, AI58)</f>
        <v>0</v>
      </c>
      <c r="M58">
        <f>IF(DQ58, AJ58, AH58)</f>
        <v>0</v>
      </c>
      <c r="N58">
        <f>DS58 - IF(AV58&gt;1, M58*DM58*100.0/(AX58), 0)</f>
        <v>0</v>
      </c>
      <c r="O58">
        <f>((U58-K58/2)*N58-M58)/(U58+K58/2)</f>
        <v>0</v>
      </c>
      <c r="P58">
        <f>O58*(DZ58+EA58)/1000.0</f>
        <v>0</v>
      </c>
      <c r="Q58">
        <f>(DS58 - IF(AV58&gt;1, M58*DM58*100.0/(AX58), 0))*(DZ58+EA58)/1000.0</f>
        <v>0</v>
      </c>
      <c r="R58">
        <f>2.0/((1/T58-1/S58)+SIGN(T58)*SQRT((1/T58-1/S58)*(1/T58-1/S58) + 4*DN58/((DN58+1)*(DN58+1))*(2*1/T58*1/S58-1/S58*1/S58)))</f>
        <v>0</v>
      </c>
      <c r="S58">
        <f>IF(LEFT(DO58,1)&lt;&gt;"0",IF(LEFT(DO58,1)="1",3.0,DP58),$D$5+$E$5*(EG58*DZ58/($K$5*1000))+$F$5*(EG58*DZ58/($K$5*1000))*MAX(MIN(DM58,$J$5),$I$5)*MAX(MIN(DM58,$J$5),$I$5)+$G$5*MAX(MIN(DM58,$J$5),$I$5)*(EG58*DZ58/($K$5*1000))+$H$5*(EG58*DZ58/($K$5*1000))*(EG58*DZ58/($K$5*1000)))</f>
        <v>0</v>
      </c>
      <c r="T58">
        <f>K58*(1000-(1000*0.61365*exp(17.502*X58/(240.97+X58))/(DZ58+EA58)+DU58)/2)/(1000*0.61365*exp(17.502*X58/(240.97+X58))/(DZ58+EA58)-DU58)</f>
        <v>0</v>
      </c>
      <c r="U58">
        <f>1/((DN58+1)/(R58/1.6)+1/(S58/1.37)) + DN58/((DN58+1)/(R58/1.6) + DN58/(S58/1.37))</f>
        <v>0</v>
      </c>
      <c r="V58">
        <f>(DI58*DL58)</f>
        <v>0</v>
      </c>
      <c r="W58">
        <f>(EB58+(V58+2*0.95*5.67E-8*(((EB58+$B$7)+273)^4-(EB58+273)^4)-44100*K58)/(1.84*29.3*S58+8*0.95*5.67E-8*(EB58+273)^3))</f>
        <v>0</v>
      </c>
      <c r="X58">
        <f>($C$7*EC58+$D$7*ED58+$E$7*W58)</f>
        <v>0</v>
      </c>
      <c r="Y58">
        <f>0.61365*exp(17.502*X58/(240.97+X58))</f>
        <v>0</v>
      </c>
      <c r="Z58">
        <f>(AA58/AB58*100)</f>
        <v>0</v>
      </c>
      <c r="AA58">
        <f>DU58*(DZ58+EA58)/1000</f>
        <v>0</v>
      </c>
      <c r="AB58">
        <f>0.61365*exp(17.502*EB58/(240.97+EB58))</f>
        <v>0</v>
      </c>
      <c r="AC58">
        <f>(Y58-DU58*(DZ58+EA58)/1000)</f>
        <v>0</v>
      </c>
      <c r="AD58">
        <f>(-K58*44100)</f>
        <v>0</v>
      </c>
      <c r="AE58">
        <f>2*29.3*S58*0.92*(EB58-X58)</f>
        <v>0</v>
      </c>
      <c r="AF58">
        <f>2*0.95*5.67E-8*(((EB58+$B$7)+273)^4-(X58+273)^4)</f>
        <v>0</v>
      </c>
      <c r="AG58">
        <f>V58+AF58+AD58+AE58</f>
        <v>0</v>
      </c>
      <c r="AH58">
        <f>DY58*AV58*(DT58-DS58*(1000-AV58*DV58)/(1000-AV58*DU58))/(100*DM58)</f>
        <v>0</v>
      </c>
      <c r="AI58">
        <f>1000*DY58*AV58*(DU58-DV58)/(100*DM58*(1000-AV58*DU58))</f>
        <v>0</v>
      </c>
      <c r="AJ58">
        <f>(AK58 - AL58 - DZ58*1E3/(8.314*(EB58+273.15)) * AN58/DY58 * AM58) * DY58/(100*DM58) * (1000 - DV58)/1000</f>
        <v>0</v>
      </c>
      <c r="AK58">
        <v>511.3333953463184</v>
      </c>
      <c r="AL58">
        <v>511.5752606060608</v>
      </c>
      <c r="AM58">
        <v>-0.0006649086433522955</v>
      </c>
      <c r="AN58">
        <v>65.91700592732391</v>
      </c>
      <c r="AO58">
        <f>(AQ58 - AP58 + DZ58*1E3/(8.314*(EB58+273.15)) * AS58/DY58 * AR58) * DY58/(100*DM58) * 1000/(1000 - AQ58)</f>
        <v>0</v>
      </c>
      <c r="AP58">
        <v>22.11945334699776</v>
      </c>
      <c r="AQ58">
        <v>22.00319878787879</v>
      </c>
      <c r="AR58">
        <v>-8.178717342363647E-08</v>
      </c>
      <c r="AS58">
        <v>77.18636423135617</v>
      </c>
      <c r="AT58">
        <v>5</v>
      </c>
      <c r="AU58">
        <v>1</v>
      </c>
      <c r="AV58">
        <f>IF(AT58*$H$13&gt;=AX58,1.0,(AX58/(AX58-AT58*$H$13)))</f>
        <v>0</v>
      </c>
      <c r="AW58">
        <f>(AV58-1)*100</f>
        <v>0</v>
      </c>
      <c r="AX58">
        <f>MAX(0,($B$13+$C$13*EG58)/(1+$D$13*EG58)*DZ58/(EB58+273)*$E$13)</f>
        <v>0</v>
      </c>
      <c r="AY58" t="s">
        <v>434</v>
      </c>
      <c r="AZ58" t="s">
        <v>434</v>
      </c>
      <c r="BA58">
        <v>0</v>
      </c>
      <c r="BB58">
        <v>0</v>
      </c>
      <c r="BC58">
        <f>1-BA58/BB58</f>
        <v>0</v>
      </c>
      <c r="BD58">
        <v>0</v>
      </c>
      <c r="BE58" t="s">
        <v>434</v>
      </c>
      <c r="BF58" t="s">
        <v>434</v>
      </c>
      <c r="BG58">
        <v>0</v>
      </c>
      <c r="BH58">
        <v>0</v>
      </c>
      <c r="BI58">
        <f>1-BG58/BH58</f>
        <v>0</v>
      </c>
      <c r="BJ58">
        <v>0.5</v>
      </c>
      <c r="BK58">
        <f>DJ58</f>
        <v>0</v>
      </c>
      <c r="BL58">
        <f>M58</f>
        <v>0</v>
      </c>
      <c r="BM58">
        <f>BI58*BJ58*BK58</f>
        <v>0</v>
      </c>
      <c r="BN58">
        <f>(BL58-BD58)/BK58</f>
        <v>0</v>
      </c>
      <c r="BO58">
        <f>(BB58-BH58)/BH58</f>
        <v>0</v>
      </c>
      <c r="BP58">
        <f>BA58/(BC58+BA58/BH58)</f>
        <v>0</v>
      </c>
      <c r="BQ58" t="s">
        <v>434</v>
      </c>
      <c r="BR58">
        <v>0</v>
      </c>
      <c r="BS58">
        <f>IF(BR58&lt;&gt;0, BR58, BP58)</f>
        <v>0</v>
      </c>
      <c r="BT58">
        <f>1-BS58/BH58</f>
        <v>0</v>
      </c>
      <c r="BU58">
        <f>(BH58-BG58)/(BH58-BS58)</f>
        <v>0</v>
      </c>
      <c r="BV58">
        <f>(BB58-BH58)/(BB58-BS58)</f>
        <v>0</v>
      </c>
      <c r="BW58">
        <f>(BH58-BG58)/(BH58-BA58)</f>
        <v>0</v>
      </c>
      <c r="BX58">
        <f>(BB58-BH58)/(BB58-BA58)</f>
        <v>0</v>
      </c>
      <c r="BY58">
        <f>(BU58*BS58/BG58)</f>
        <v>0</v>
      </c>
      <c r="BZ58">
        <f>(1-BY58)</f>
        <v>0</v>
      </c>
      <c r="DI58">
        <f>$B$11*EH58+$C$11*EI58+$F$11*ET58*(1-EW58)</f>
        <v>0</v>
      </c>
      <c r="DJ58">
        <f>DI58*DK58</f>
        <v>0</v>
      </c>
      <c r="DK58">
        <f>($B$11*$D$9+$C$11*$D$9+$F$11*((FG58+EY58)/MAX(FG58+EY58+FH58, 0.1)*$I$9+FH58/MAX(FG58+EY58+FH58, 0.1)*$J$9))/($B$11+$C$11+$F$11)</f>
        <v>0</v>
      </c>
      <c r="DL58">
        <f>($B$11*$K$9+$C$11*$K$9+$F$11*((FG58+EY58)/MAX(FG58+EY58+FH58, 0.1)*$P$9+FH58/MAX(FG58+EY58+FH58, 0.1)*$Q$9))/($B$11+$C$11+$F$11)</f>
        <v>0</v>
      </c>
      <c r="DM58">
        <v>6</v>
      </c>
      <c r="DN58">
        <v>0.5</v>
      </c>
      <c r="DO58" t="s">
        <v>435</v>
      </c>
      <c r="DP58">
        <v>2</v>
      </c>
      <c r="DQ58" t="b">
        <v>1</v>
      </c>
      <c r="DR58">
        <v>1747217968.5</v>
      </c>
      <c r="DS58">
        <v>500.31</v>
      </c>
      <c r="DT58">
        <v>499.992</v>
      </c>
      <c r="DU58">
        <v>22.0035</v>
      </c>
      <c r="DV58">
        <v>22.1184</v>
      </c>
      <c r="DW58">
        <v>499.793</v>
      </c>
      <c r="DX58">
        <v>21.8068</v>
      </c>
      <c r="DY58">
        <v>400.182</v>
      </c>
      <c r="DZ58">
        <v>101.17</v>
      </c>
      <c r="EA58">
        <v>0.100035</v>
      </c>
      <c r="EB58">
        <v>24.984</v>
      </c>
      <c r="EC58">
        <v>24.8667</v>
      </c>
      <c r="ED58">
        <v>999.9</v>
      </c>
      <c r="EE58">
        <v>0</v>
      </c>
      <c r="EF58">
        <v>0</v>
      </c>
      <c r="EG58">
        <v>10051.2</v>
      </c>
      <c r="EH58">
        <v>0</v>
      </c>
      <c r="EI58">
        <v>0.25283</v>
      </c>
      <c r="EJ58">
        <v>0.317413</v>
      </c>
      <c r="EK58">
        <v>511.566</v>
      </c>
      <c r="EL58">
        <v>511.301</v>
      </c>
      <c r="EM58">
        <v>-0.114876</v>
      </c>
      <c r="EN58">
        <v>499.992</v>
      </c>
      <c r="EO58">
        <v>22.1184</v>
      </c>
      <c r="EP58">
        <v>2.2261</v>
      </c>
      <c r="EQ58">
        <v>2.23772</v>
      </c>
      <c r="ER58">
        <v>19.1514</v>
      </c>
      <c r="ES58">
        <v>19.2349</v>
      </c>
      <c r="ET58">
        <v>0.0500092</v>
      </c>
      <c r="EU58">
        <v>0</v>
      </c>
      <c r="EV58">
        <v>0</v>
      </c>
      <c r="EW58">
        <v>0</v>
      </c>
      <c r="EX58">
        <v>6.48</v>
      </c>
      <c r="EY58">
        <v>0.0500092</v>
      </c>
      <c r="EZ58">
        <v>-3.22</v>
      </c>
      <c r="FA58">
        <v>1.29</v>
      </c>
      <c r="FB58">
        <v>33.812</v>
      </c>
      <c r="FC58">
        <v>38.375</v>
      </c>
      <c r="FD58">
        <v>36.125</v>
      </c>
      <c r="FE58">
        <v>37.812</v>
      </c>
      <c r="FF58">
        <v>36.312</v>
      </c>
      <c r="FG58">
        <v>0</v>
      </c>
      <c r="FH58">
        <v>0</v>
      </c>
      <c r="FI58">
        <v>0</v>
      </c>
      <c r="FJ58">
        <v>1747218048.6</v>
      </c>
      <c r="FK58">
        <v>0</v>
      </c>
      <c r="FL58">
        <v>3.2464</v>
      </c>
      <c r="FM58">
        <v>-23.83461543656189</v>
      </c>
      <c r="FN58">
        <v>31.11769266635237</v>
      </c>
      <c r="FO58">
        <v>-3.6396</v>
      </c>
      <c r="FP58">
        <v>15</v>
      </c>
      <c r="FQ58">
        <v>1747211737.5</v>
      </c>
      <c r="FR58" t="s">
        <v>436</v>
      </c>
      <c r="FS58">
        <v>1747211737.5</v>
      </c>
      <c r="FT58">
        <v>1747211733.5</v>
      </c>
      <c r="FU58">
        <v>1</v>
      </c>
      <c r="FV58">
        <v>-0.191</v>
      </c>
      <c r="FW58">
        <v>-0.016</v>
      </c>
      <c r="FX58">
        <v>0.506</v>
      </c>
      <c r="FY58">
        <v>-0.041</v>
      </c>
      <c r="FZ58">
        <v>397</v>
      </c>
      <c r="GA58">
        <v>9</v>
      </c>
      <c r="GB58">
        <v>0.29</v>
      </c>
      <c r="GC58">
        <v>0.35</v>
      </c>
      <c r="GD58">
        <v>-0.1652463568760826</v>
      </c>
      <c r="GE58">
        <v>0.05543608961780039</v>
      </c>
      <c r="GF58">
        <v>0.01627101453256071</v>
      </c>
      <c r="GG58">
        <v>1</v>
      </c>
      <c r="GH58">
        <v>-0.008732583902389153</v>
      </c>
      <c r="GI58">
        <v>0.0003031033189541309</v>
      </c>
      <c r="GJ58">
        <v>7.412050080282033E-05</v>
      </c>
      <c r="GK58">
        <v>1</v>
      </c>
      <c r="GL58">
        <v>2</v>
      </c>
      <c r="GM58">
        <v>2</v>
      </c>
      <c r="GN58" t="s">
        <v>437</v>
      </c>
      <c r="GO58">
        <v>3.01879</v>
      </c>
      <c r="GP58">
        <v>2.77516</v>
      </c>
      <c r="GQ58">
        <v>0.114752</v>
      </c>
      <c r="GR58">
        <v>0.114</v>
      </c>
      <c r="GS58">
        <v>0.114527</v>
      </c>
      <c r="GT58">
        <v>0.114269</v>
      </c>
      <c r="GU58">
        <v>22897.1</v>
      </c>
      <c r="GV58">
        <v>26766.2</v>
      </c>
      <c r="GW58">
        <v>22663.9</v>
      </c>
      <c r="GX58">
        <v>27755.9</v>
      </c>
      <c r="GY58">
        <v>29073.3</v>
      </c>
      <c r="GZ58">
        <v>35083.3</v>
      </c>
      <c r="HA58">
        <v>36318.9</v>
      </c>
      <c r="HB58">
        <v>44042.6</v>
      </c>
      <c r="HC58">
        <v>1.80012</v>
      </c>
      <c r="HD58">
        <v>2.24805</v>
      </c>
      <c r="HE58">
        <v>0.0720285</v>
      </c>
      <c r="HF58">
        <v>0</v>
      </c>
      <c r="HG58">
        <v>23.6835</v>
      </c>
      <c r="HH58">
        <v>999.9</v>
      </c>
      <c r="HI58">
        <v>59</v>
      </c>
      <c r="HJ58">
        <v>28</v>
      </c>
      <c r="HK58">
        <v>22.1312</v>
      </c>
      <c r="HL58">
        <v>61.8392</v>
      </c>
      <c r="HM58">
        <v>11.1218</v>
      </c>
      <c r="HN58">
        <v>1</v>
      </c>
      <c r="HO58">
        <v>-0.201047</v>
      </c>
      <c r="HP58">
        <v>-0.253878</v>
      </c>
      <c r="HQ58">
        <v>20.2982</v>
      </c>
      <c r="HR58">
        <v>5.19797</v>
      </c>
      <c r="HS58">
        <v>11.9517</v>
      </c>
      <c r="HT58">
        <v>4.9476</v>
      </c>
      <c r="HU58">
        <v>3.3</v>
      </c>
      <c r="HV58">
        <v>9999</v>
      </c>
      <c r="HW58">
        <v>9999</v>
      </c>
      <c r="HX58">
        <v>9999</v>
      </c>
      <c r="HY58">
        <v>381.5</v>
      </c>
      <c r="HZ58">
        <v>1.8602</v>
      </c>
      <c r="IA58">
        <v>1.86081</v>
      </c>
      <c r="IB58">
        <v>1.86157</v>
      </c>
      <c r="IC58">
        <v>1.85715</v>
      </c>
      <c r="ID58">
        <v>1.85691</v>
      </c>
      <c r="IE58">
        <v>1.85791</v>
      </c>
      <c r="IF58">
        <v>1.85872</v>
      </c>
      <c r="IG58">
        <v>1.85822</v>
      </c>
      <c r="IH58">
        <v>0</v>
      </c>
      <c r="II58">
        <v>0</v>
      </c>
      <c r="IJ58">
        <v>0</v>
      </c>
      <c r="IK58">
        <v>0</v>
      </c>
      <c r="IL58" t="s">
        <v>438</v>
      </c>
      <c r="IM58" t="s">
        <v>439</v>
      </c>
      <c r="IN58" t="s">
        <v>440</v>
      </c>
      <c r="IO58" t="s">
        <v>440</v>
      </c>
      <c r="IP58" t="s">
        <v>440</v>
      </c>
      <c r="IQ58" t="s">
        <v>440</v>
      </c>
      <c r="IR58">
        <v>0</v>
      </c>
      <c r="IS58">
        <v>100</v>
      </c>
      <c r="IT58">
        <v>100</v>
      </c>
      <c r="IU58">
        <v>0.517</v>
      </c>
      <c r="IV58">
        <v>0.1967</v>
      </c>
      <c r="IW58">
        <v>0.2912723242626548</v>
      </c>
      <c r="IX58">
        <v>0.001016113312649949</v>
      </c>
      <c r="IY58">
        <v>-1.458346242818731E-06</v>
      </c>
      <c r="IZ58">
        <v>6.575581110680532E-10</v>
      </c>
      <c r="JA58">
        <v>0.1967140891477921</v>
      </c>
      <c r="JB58">
        <v>0</v>
      </c>
      <c r="JC58">
        <v>0</v>
      </c>
      <c r="JD58">
        <v>0</v>
      </c>
      <c r="JE58">
        <v>2</v>
      </c>
      <c r="JF58">
        <v>1799</v>
      </c>
      <c r="JG58">
        <v>1</v>
      </c>
      <c r="JH58">
        <v>18</v>
      </c>
      <c r="JI58">
        <v>103.8</v>
      </c>
      <c r="JJ58">
        <v>103.9</v>
      </c>
      <c r="JK58">
        <v>1.27075</v>
      </c>
      <c r="JL58">
        <v>2.54517</v>
      </c>
      <c r="JM58">
        <v>1.54663</v>
      </c>
      <c r="JN58">
        <v>2.24854</v>
      </c>
      <c r="JO58">
        <v>1.49658</v>
      </c>
      <c r="JP58">
        <v>2.45361</v>
      </c>
      <c r="JQ58">
        <v>34.3042</v>
      </c>
      <c r="JR58">
        <v>24.2013</v>
      </c>
      <c r="JS58">
        <v>18</v>
      </c>
      <c r="JT58">
        <v>372.266</v>
      </c>
      <c r="JU58">
        <v>703.135</v>
      </c>
      <c r="JV58">
        <v>24.219</v>
      </c>
      <c r="JW58">
        <v>24.8847</v>
      </c>
      <c r="JX58">
        <v>30.0001</v>
      </c>
      <c r="JY58">
        <v>24.8735</v>
      </c>
      <c r="JZ58">
        <v>24.8773</v>
      </c>
      <c r="KA58">
        <v>25.4492</v>
      </c>
      <c r="KB58">
        <v>6.17599</v>
      </c>
      <c r="KC58">
        <v>100</v>
      </c>
      <c r="KD58">
        <v>24.2277</v>
      </c>
      <c r="KE58">
        <v>500</v>
      </c>
      <c r="KF58">
        <v>22.1351</v>
      </c>
      <c r="KG58">
        <v>100.245</v>
      </c>
      <c r="KH58">
        <v>100.835</v>
      </c>
    </row>
    <row r="59" spans="1:294">
      <c r="A59">
        <v>43</v>
      </c>
      <c r="B59">
        <v>1747218089</v>
      </c>
      <c r="C59">
        <v>5061.900000095367</v>
      </c>
      <c r="D59" t="s">
        <v>523</v>
      </c>
      <c r="E59" t="s">
        <v>524</v>
      </c>
      <c r="F59" t="s">
        <v>431</v>
      </c>
      <c r="G59" t="s">
        <v>432</v>
      </c>
      <c r="I59" t="s">
        <v>433</v>
      </c>
      <c r="J59">
        <v>1747218089</v>
      </c>
      <c r="K59">
        <f>(L59)/1000</f>
        <v>0</v>
      </c>
      <c r="L59">
        <f>IF(DQ59, AO59, AI59)</f>
        <v>0</v>
      </c>
      <c r="M59">
        <f>IF(DQ59, AJ59, AH59)</f>
        <v>0</v>
      </c>
      <c r="N59">
        <f>DS59 - IF(AV59&gt;1, M59*DM59*100.0/(AX59), 0)</f>
        <v>0</v>
      </c>
      <c r="O59">
        <f>((U59-K59/2)*N59-M59)/(U59+K59/2)</f>
        <v>0</v>
      </c>
      <c r="P59">
        <f>O59*(DZ59+EA59)/1000.0</f>
        <v>0</v>
      </c>
      <c r="Q59">
        <f>(DS59 - IF(AV59&gt;1, M59*DM59*100.0/(AX59), 0))*(DZ59+EA59)/1000.0</f>
        <v>0</v>
      </c>
      <c r="R59">
        <f>2.0/((1/T59-1/S59)+SIGN(T59)*SQRT((1/T59-1/S59)*(1/T59-1/S59) + 4*DN59/((DN59+1)*(DN59+1))*(2*1/T59*1/S59-1/S59*1/S59)))</f>
        <v>0</v>
      </c>
      <c r="S59">
        <f>IF(LEFT(DO59,1)&lt;&gt;"0",IF(LEFT(DO59,1)="1",3.0,DP59),$D$5+$E$5*(EG59*DZ59/($K$5*1000))+$F$5*(EG59*DZ59/($K$5*1000))*MAX(MIN(DM59,$J$5),$I$5)*MAX(MIN(DM59,$J$5),$I$5)+$G$5*MAX(MIN(DM59,$J$5),$I$5)*(EG59*DZ59/($K$5*1000))+$H$5*(EG59*DZ59/($K$5*1000))*(EG59*DZ59/($K$5*1000)))</f>
        <v>0</v>
      </c>
      <c r="T59">
        <f>K59*(1000-(1000*0.61365*exp(17.502*X59/(240.97+X59))/(DZ59+EA59)+DU59)/2)/(1000*0.61365*exp(17.502*X59/(240.97+X59))/(DZ59+EA59)-DU59)</f>
        <v>0</v>
      </c>
      <c r="U59">
        <f>1/((DN59+1)/(R59/1.6)+1/(S59/1.37)) + DN59/((DN59+1)/(R59/1.6) + DN59/(S59/1.37))</f>
        <v>0</v>
      </c>
      <c r="V59">
        <f>(DI59*DL59)</f>
        <v>0</v>
      </c>
      <c r="W59">
        <f>(EB59+(V59+2*0.95*5.67E-8*(((EB59+$B$7)+273)^4-(EB59+273)^4)-44100*K59)/(1.84*29.3*S59+8*0.95*5.67E-8*(EB59+273)^3))</f>
        <v>0</v>
      </c>
      <c r="X59">
        <f>($C$7*EC59+$D$7*ED59+$E$7*W59)</f>
        <v>0</v>
      </c>
      <c r="Y59">
        <f>0.61365*exp(17.502*X59/(240.97+X59))</f>
        <v>0</v>
      </c>
      <c r="Z59">
        <f>(AA59/AB59*100)</f>
        <v>0</v>
      </c>
      <c r="AA59">
        <f>DU59*(DZ59+EA59)/1000</f>
        <v>0</v>
      </c>
      <c r="AB59">
        <f>0.61365*exp(17.502*EB59/(240.97+EB59))</f>
        <v>0</v>
      </c>
      <c r="AC59">
        <f>(Y59-DU59*(DZ59+EA59)/1000)</f>
        <v>0</v>
      </c>
      <c r="AD59">
        <f>(-K59*44100)</f>
        <v>0</v>
      </c>
      <c r="AE59">
        <f>2*29.3*S59*0.92*(EB59-X59)</f>
        <v>0</v>
      </c>
      <c r="AF59">
        <f>2*0.95*5.67E-8*(((EB59+$B$7)+273)^4-(X59+273)^4)</f>
        <v>0</v>
      </c>
      <c r="AG59">
        <f>V59+AF59+AD59+AE59</f>
        <v>0</v>
      </c>
      <c r="AH59">
        <f>DY59*AV59*(DT59-DS59*(1000-AV59*DV59)/(1000-AV59*DU59))/(100*DM59)</f>
        <v>0</v>
      </c>
      <c r="AI59">
        <f>1000*DY59*AV59*(DU59-DV59)/(100*DM59*(1000-AV59*DU59))</f>
        <v>0</v>
      </c>
      <c r="AJ59">
        <f>(AK59 - AL59 - DZ59*1E3/(8.314*(EB59+273.15)) * AN59/DY59 * AM59) * DY59/(100*DM59) * (1000 - DV59)/1000</f>
        <v>0</v>
      </c>
      <c r="AK59">
        <v>613.5396985923028</v>
      </c>
      <c r="AL59">
        <v>613.8606242424244</v>
      </c>
      <c r="AM59">
        <v>-0.0003468071915016746</v>
      </c>
      <c r="AN59">
        <v>65.91700592732391</v>
      </c>
      <c r="AO59">
        <f>(AQ59 - AP59 + DZ59*1E3/(8.314*(EB59+273.15)) * AS59/DY59 * AR59) * DY59/(100*DM59) * 1000/(1000 - AQ59)</f>
        <v>0</v>
      </c>
      <c r="AP59">
        <v>22.10338473470973</v>
      </c>
      <c r="AQ59">
        <v>21.98543696969696</v>
      </c>
      <c r="AR59">
        <v>1.177032457110486E-07</v>
      </c>
      <c r="AS59">
        <v>77.18636423135617</v>
      </c>
      <c r="AT59">
        <v>5</v>
      </c>
      <c r="AU59">
        <v>1</v>
      </c>
      <c r="AV59">
        <f>IF(AT59*$H$13&gt;=AX59,1.0,(AX59/(AX59-AT59*$H$13)))</f>
        <v>0</v>
      </c>
      <c r="AW59">
        <f>(AV59-1)*100</f>
        <v>0</v>
      </c>
      <c r="AX59">
        <f>MAX(0,($B$13+$C$13*EG59)/(1+$D$13*EG59)*DZ59/(EB59+273)*$E$13)</f>
        <v>0</v>
      </c>
      <c r="AY59" t="s">
        <v>434</v>
      </c>
      <c r="AZ59" t="s">
        <v>434</v>
      </c>
      <c r="BA59">
        <v>0</v>
      </c>
      <c r="BB59">
        <v>0</v>
      </c>
      <c r="BC59">
        <f>1-BA59/BB59</f>
        <v>0</v>
      </c>
      <c r="BD59">
        <v>0</v>
      </c>
      <c r="BE59" t="s">
        <v>434</v>
      </c>
      <c r="BF59" t="s">
        <v>434</v>
      </c>
      <c r="BG59">
        <v>0</v>
      </c>
      <c r="BH59">
        <v>0</v>
      </c>
      <c r="BI59">
        <f>1-BG59/BH59</f>
        <v>0</v>
      </c>
      <c r="BJ59">
        <v>0.5</v>
      </c>
      <c r="BK59">
        <f>DJ59</f>
        <v>0</v>
      </c>
      <c r="BL59">
        <f>M59</f>
        <v>0</v>
      </c>
      <c r="BM59">
        <f>BI59*BJ59*BK59</f>
        <v>0</v>
      </c>
      <c r="BN59">
        <f>(BL59-BD59)/BK59</f>
        <v>0</v>
      </c>
      <c r="BO59">
        <f>(BB59-BH59)/BH59</f>
        <v>0</v>
      </c>
      <c r="BP59">
        <f>BA59/(BC59+BA59/BH59)</f>
        <v>0</v>
      </c>
      <c r="BQ59" t="s">
        <v>434</v>
      </c>
      <c r="BR59">
        <v>0</v>
      </c>
      <c r="BS59">
        <f>IF(BR59&lt;&gt;0, BR59, BP59)</f>
        <v>0</v>
      </c>
      <c r="BT59">
        <f>1-BS59/BH59</f>
        <v>0</v>
      </c>
      <c r="BU59">
        <f>(BH59-BG59)/(BH59-BS59)</f>
        <v>0</v>
      </c>
      <c r="BV59">
        <f>(BB59-BH59)/(BB59-BS59)</f>
        <v>0</v>
      </c>
      <c r="BW59">
        <f>(BH59-BG59)/(BH59-BA59)</f>
        <v>0</v>
      </c>
      <c r="BX59">
        <f>(BB59-BH59)/(BB59-BA59)</f>
        <v>0</v>
      </c>
      <c r="BY59">
        <f>(BU59*BS59/BG59)</f>
        <v>0</v>
      </c>
      <c r="BZ59">
        <f>(1-BY59)</f>
        <v>0</v>
      </c>
      <c r="DI59">
        <f>$B$11*EH59+$C$11*EI59+$F$11*ET59*(1-EW59)</f>
        <v>0</v>
      </c>
      <c r="DJ59">
        <f>DI59*DK59</f>
        <v>0</v>
      </c>
      <c r="DK59">
        <f>($B$11*$D$9+$C$11*$D$9+$F$11*((FG59+EY59)/MAX(FG59+EY59+FH59, 0.1)*$I$9+FH59/MAX(FG59+EY59+FH59, 0.1)*$J$9))/($B$11+$C$11+$F$11)</f>
        <v>0</v>
      </c>
      <c r="DL59">
        <f>($B$11*$K$9+$C$11*$K$9+$F$11*((FG59+EY59)/MAX(FG59+EY59+FH59, 0.1)*$P$9+FH59/MAX(FG59+EY59+FH59, 0.1)*$Q$9))/($B$11+$C$11+$F$11)</f>
        <v>0</v>
      </c>
      <c r="DM59">
        <v>6</v>
      </c>
      <c r="DN59">
        <v>0.5</v>
      </c>
      <c r="DO59" t="s">
        <v>435</v>
      </c>
      <c r="DP59">
        <v>2</v>
      </c>
      <c r="DQ59" t="b">
        <v>1</v>
      </c>
      <c r="DR59">
        <v>1747218089</v>
      </c>
      <c r="DS59">
        <v>600.388</v>
      </c>
      <c r="DT59">
        <v>599.984</v>
      </c>
      <c r="DU59">
        <v>21.985</v>
      </c>
      <c r="DV59">
        <v>22.1027</v>
      </c>
      <c r="DW59">
        <v>599.87</v>
      </c>
      <c r="DX59">
        <v>21.7883</v>
      </c>
      <c r="DY59">
        <v>399.954</v>
      </c>
      <c r="DZ59">
        <v>101.177</v>
      </c>
      <c r="EA59">
        <v>0.0997185</v>
      </c>
      <c r="EB59">
        <v>25.005</v>
      </c>
      <c r="EC59">
        <v>24.8921</v>
      </c>
      <c r="ED59">
        <v>999.9</v>
      </c>
      <c r="EE59">
        <v>0</v>
      </c>
      <c r="EF59">
        <v>0</v>
      </c>
      <c r="EG59">
        <v>10065</v>
      </c>
      <c r="EH59">
        <v>0</v>
      </c>
      <c r="EI59">
        <v>0.248685</v>
      </c>
      <c r="EJ59">
        <v>0.40387</v>
      </c>
      <c r="EK59">
        <v>613.884</v>
      </c>
      <c r="EL59">
        <v>613.545</v>
      </c>
      <c r="EM59">
        <v>-0.117666</v>
      </c>
      <c r="EN59">
        <v>599.984</v>
      </c>
      <c r="EO59">
        <v>22.1027</v>
      </c>
      <c r="EP59">
        <v>2.22437</v>
      </c>
      <c r="EQ59">
        <v>2.23627</v>
      </c>
      <c r="ER59">
        <v>19.1389</v>
      </c>
      <c r="ES59">
        <v>19.2246</v>
      </c>
      <c r="ET59">
        <v>0.0500092</v>
      </c>
      <c r="EU59">
        <v>0</v>
      </c>
      <c r="EV59">
        <v>0</v>
      </c>
      <c r="EW59">
        <v>0</v>
      </c>
      <c r="EX59">
        <v>10.82</v>
      </c>
      <c r="EY59">
        <v>0.0500092</v>
      </c>
      <c r="EZ59">
        <v>-8.51</v>
      </c>
      <c r="FA59">
        <v>0.41</v>
      </c>
      <c r="FB59">
        <v>34.437</v>
      </c>
      <c r="FC59">
        <v>40.187</v>
      </c>
      <c r="FD59">
        <v>37.125</v>
      </c>
      <c r="FE59">
        <v>40.375</v>
      </c>
      <c r="FF59">
        <v>37.25</v>
      </c>
      <c r="FG59">
        <v>0</v>
      </c>
      <c r="FH59">
        <v>0</v>
      </c>
      <c r="FI59">
        <v>0</v>
      </c>
      <c r="FJ59">
        <v>1747218168.6</v>
      </c>
      <c r="FK59">
        <v>0</v>
      </c>
      <c r="FL59">
        <v>2.7532</v>
      </c>
      <c r="FM59">
        <v>-16.95461560162095</v>
      </c>
      <c r="FN59">
        <v>20.31153848425404</v>
      </c>
      <c r="FO59">
        <v>-7.0608</v>
      </c>
      <c r="FP59">
        <v>15</v>
      </c>
      <c r="FQ59">
        <v>1747211737.5</v>
      </c>
      <c r="FR59" t="s">
        <v>436</v>
      </c>
      <c r="FS59">
        <v>1747211737.5</v>
      </c>
      <c r="FT59">
        <v>1747211733.5</v>
      </c>
      <c r="FU59">
        <v>1</v>
      </c>
      <c r="FV59">
        <v>-0.191</v>
      </c>
      <c r="FW59">
        <v>-0.016</v>
      </c>
      <c r="FX59">
        <v>0.506</v>
      </c>
      <c r="FY59">
        <v>-0.041</v>
      </c>
      <c r="FZ59">
        <v>397</v>
      </c>
      <c r="GA59">
        <v>9</v>
      </c>
      <c r="GB59">
        <v>0.29</v>
      </c>
      <c r="GC59">
        <v>0.35</v>
      </c>
      <c r="GD59">
        <v>-0.2051489121068042</v>
      </c>
      <c r="GE59">
        <v>0.0415922549474315</v>
      </c>
      <c r="GF59">
        <v>0.06337645547128223</v>
      </c>
      <c r="GG59">
        <v>1</v>
      </c>
      <c r="GH59">
        <v>-0.00821098862892285</v>
      </c>
      <c r="GI59">
        <v>0.0002326584046054865</v>
      </c>
      <c r="GJ59">
        <v>0.000313492866759415</v>
      </c>
      <c r="GK59">
        <v>1</v>
      </c>
      <c r="GL59">
        <v>2</v>
      </c>
      <c r="GM59">
        <v>2</v>
      </c>
      <c r="GN59" t="s">
        <v>437</v>
      </c>
      <c r="GO59">
        <v>3.01853</v>
      </c>
      <c r="GP59">
        <v>2.77496</v>
      </c>
      <c r="GQ59">
        <v>0.130803</v>
      </c>
      <c r="GR59">
        <v>0.129947</v>
      </c>
      <c r="GS59">
        <v>0.114467</v>
      </c>
      <c r="GT59">
        <v>0.114222</v>
      </c>
      <c r="GU59">
        <v>22482.1</v>
      </c>
      <c r="GV59">
        <v>26285.2</v>
      </c>
      <c r="GW59">
        <v>22663.6</v>
      </c>
      <c r="GX59">
        <v>27756.1</v>
      </c>
      <c r="GY59">
        <v>29075.2</v>
      </c>
      <c r="GZ59">
        <v>35086.5</v>
      </c>
      <c r="HA59">
        <v>36318.3</v>
      </c>
      <c r="HB59">
        <v>44043.6</v>
      </c>
      <c r="HC59">
        <v>1.7996</v>
      </c>
      <c r="HD59">
        <v>2.24865</v>
      </c>
      <c r="HE59">
        <v>0.07212159999999999</v>
      </c>
      <c r="HF59">
        <v>0</v>
      </c>
      <c r="HG59">
        <v>23.7074</v>
      </c>
      <c r="HH59">
        <v>999.9</v>
      </c>
      <c r="HI59">
        <v>58.9</v>
      </c>
      <c r="HJ59">
        <v>28</v>
      </c>
      <c r="HK59">
        <v>22.0929</v>
      </c>
      <c r="HL59">
        <v>61.4692</v>
      </c>
      <c r="HM59">
        <v>11.1779</v>
      </c>
      <c r="HN59">
        <v>1</v>
      </c>
      <c r="HO59">
        <v>-0.201969</v>
      </c>
      <c r="HP59">
        <v>-0.07468950000000001</v>
      </c>
      <c r="HQ59">
        <v>20.2983</v>
      </c>
      <c r="HR59">
        <v>5.19378</v>
      </c>
      <c r="HS59">
        <v>11.9515</v>
      </c>
      <c r="HT59">
        <v>4.9468</v>
      </c>
      <c r="HU59">
        <v>3.3</v>
      </c>
      <c r="HV59">
        <v>9999</v>
      </c>
      <c r="HW59">
        <v>9999</v>
      </c>
      <c r="HX59">
        <v>9999</v>
      </c>
      <c r="HY59">
        <v>381.6</v>
      </c>
      <c r="HZ59">
        <v>1.8602</v>
      </c>
      <c r="IA59">
        <v>1.86081</v>
      </c>
      <c r="IB59">
        <v>1.86157</v>
      </c>
      <c r="IC59">
        <v>1.85715</v>
      </c>
      <c r="ID59">
        <v>1.85689</v>
      </c>
      <c r="IE59">
        <v>1.85791</v>
      </c>
      <c r="IF59">
        <v>1.8587</v>
      </c>
      <c r="IG59">
        <v>1.85822</v>
      </c>
      <c r="IH59">
        <v>0</v>
      </c>
      <c r="II59">
        <v>0</v>
      </c>
      <c r="IJ59">
        <v>0</v>
      </c>
      <c r="IK59">
        <v>0</v>
      </c>
      <c r="IL59" t="s">
        <v>438</v>
      </c>
      <c r="IM59" t="s">
        <v>439</v>
      </c>
      <c r="IN59" t="s">
        <v>440</v>
      </c>
      <c r="IO59" t="s">
        <v>440</v>
      </c>
      <c r="IP59" t="s">
        <v>440</v>
      </c>
      <c r="IQ59" t="s">
        <v>440</v>
      </c>
      <c r="IR59">
        <v>0</v>
      </c>
      <c r="IS59">
        <v>100</v>
      </c>
      <c r="IT59">
        <v>100</v>
      </c>
      <c r="IU59">
        <v>0.518</v>
      </c>
      <c r="IV59">
        <v>0.1967</v>
      </c>
      <c r="IW59">
        <v>0.2912723242626548</v>
      </c>
      <c r="IX59">
        <v>0.001016113312649949</v>
      </c>
      <c r="IY59">
        <v>-1.458346242818731E-06</v>
      </c>
      <c r="IZ59">
        <v>6.575581110680532E-10</v>
      </c>
      <c r="JA59">
        <v>0.1967140891477921</v>
      </c>
      <c r="JB59">
        <v>0</v>
      </c>
      <c r="JC59">
        <v>0</v>
      </c>
      <c r="JD59">
        <v>0</v>
      </c>
      <c r="JE59">
        <v>2</v>
      </c>
      <c r="JF59">
        <v>1799</v>
      </c>
      <c r="JG59">
        <v>1</v>
      </c>
      <c r="JH59">
        <v>18</v>
      </c>
      <c r="JI59">
        <v>105.9</v>
      </c>
      <c r="JJ59">
        <v>105.9</v>
      </c>
      <c r="JK59">
        <v>1.47339</v>
      </c>
      <c r="JL59">
        <v>2.53906</v>
      </c>
      <c r="JM59">
        <v>1.54663</v>
      </c>
      <c r="JN59">
        <v>2.24854</v>
      </c>
      <c r="JO59">
        <v>1.49658</v>
      </c>
      <c r="JP59">
        <v>2.44141</v>
      </c>
      <c r="JQ59">
        <v>34.3269</v>
      </c>
      <c r="JR59">
        <v>24.2013</v>
      </c>
      <c r="JS59">
        <v>18</v>
      </c>
      <c r="JT59">
        <v>371.975</v>
      </c>
      <c r="JU59">
        <v>703.574</v>
      </c>
      <c r="JV59">
        <v>24.0974</v>
      </c>
      <c r="JW59">
        <v>24.8781</v>
      </c>
      <c r="JX59">
        <v>30.0001</v>
      </c>
      <c r="JY59">
        <v>24.8673</v>
      </c>
      <c r="JZ59">
        <v>24.8711</v>
      </c>
      <c r="KA59">
        <v>29.5066</v>
      </c>
      <c r="KB59">
        <v>6.46432</v>
      </c>
      <c r="KC59">
        <v>100</v>
      </c>
      <c r="KD59">
        <v>24.093</v>
      </c>
      <c r="KE59">
        <v>600</v>
      </c>
      <c r="KF59">
        <v>22.0532</v>
      </c>
      <c r="KG59">
        <v>100.244</v>
      </c>
      <c r="KH59">
        <v>100.836</v>
      </c>
    </row>
    <row r="60" spans="1:294">
      <c r="A60">
        <v>44</v>
      </c>
      <c r="B60">
        <v>1747218209.5</v>
      </c>
      <c r="C60">
        <v>5182.400000095367</v>
      </c>
      <c r="D60" t="s">
        <v>525</v>
      </c>
      <c r="E60" t="s">
        <v>526</v>
      </c>
      <c r="F60" t="s">
        <v>431</v>
      </c>
      <c r="G60" t="s">
        <v>432</v>
      </c>
      <c r="I60" t="s">
        <v>433</v>
      </c>
      <c r="J60">
        <v>1747218209.5</v>
      </c>
      <c r="K60">
        <f>(L60)/1000</f>
        <v>0</v>
      </c>
      <c r="L60">
        <f>IF(DQ60, AO60, AI60)</f>
        <v>0</v>
      </c>
      <c r="M60">
        <f>IF(DQ60, AJ60, AH60)</f>
        <v>0</v>
      </c>
      <c r="N60">
        <f>DS60 - IF(AV60&gt;1, M60*DM60*100.0/(AX60), 0)</f>
        <v>0</v>
      </c>
      <c r="O60">
        <f>((U60-K60/2)*N60-M60)/(U60+K60/2)</f>
        <v>0</v>
      </c>
      <c r="P60">
        <f>O60*(DZ60+EA60)/1000.0</f>
        <v>0</v>
      </c>
      <c r="Q60">
        <f>(DS60 - IF(AV60&gt;1, M60*DM60*100.0/(AX60), 0))*(DZ60+EA60)/1000.0</f>
        <v>0</v>
      </c>
      <c r="R60">
        <f>2.0/((1/T60-1/S60)+SIGN(T60)*SQRT((1/T60-1/S60)*(1/T60-1/S60) + 4*DN60/((DN60+1)*(DN60+1))*(2*1/T60*1/S60-1/S60*1/S60)))</f>
        <v>0</v>
      </c>
      <c r="S60">
        <f>IF(LEFT(DO60,1)&lt;&gt;"0",IF(LEFT(DO60,1)="1",3.0,DP60),$D$5+$E$5*(EG60*DZ60/($K$5*1000))+$F$5*(EG60*DZ60/($K$5*1000))*MAX(MIN(DM60,$J$5),$I$5)*MAX(MIN(DM60,$J$5),$I$5)+$G$5*MAX(MIN(DM60,$J$5),$I$5)*(EG60*DZ60/($K$5*1000))+$H$5*(EG60*DZ60/($K$5*1000))*(EG60*DZ60/($K$5*1000)))</f>
        <v>0</v>
      </c>
      <c r="T60">
        <f>K60*(1000-(1000*0.61365*exp(17.502*X60/(240.97+X60))/(DZ60+EA60)+DU60)/2)/(1000*0.61365*exp(17.502*X60/(240.97+X60))/(DZ60+EA60)-DU60)</f>
        <v>0</v>
      </c>
      <c r="U60">
        <f>1/((DN60+1)/(R60/1.6)+1/(S60/1.37)) + DN60/((DN60+1)/(R60/1.6) + DN60/(S60/1.37))</f>
        <v>0</v>
      </c>
      <c r="V60">
        <f>(DI60*DL60)</f>
        <v>0</v>
      </c>
      <c r="W60">
        <f>(EB60+(V60+2*0.95*5.67E-8*(((EB60+$B$7)+273)^4-(EB60+273)^4)-44100*K60)/(1.84*29.3*S60+8*0.95*5.67E-8*(EB60+273)^3))</f>
        <v>0</v>
      </c>
      <c r="X60">
        <f>($C$7*EC60+$D$7*ED60+$E$7*W60)</f>
        <v>0</v>
      </c>
      <c r="Y60">
        <f>0.61365*exp(17.502*X60/(240.97+X60))</f>
        <v>0</v>
      </c>
      <c r="Z60">
        <f>(AA60/AB60*100)</f>
        <v>0</v>
      </c>
      <c r="AA60">
        <f>DU60*(DZ60+EA60)/1000</f>
        <v>0</v>
      </c>
      <c r="AB60">
        <f>0.61365*exp(17.502*EB60/(240.97+EB60))</f>
        <v>0</v>
      </c>
      <c r="AC60">
        <f>(Y60-DU60*(DZ60+EA60)/1000)</f>
        <v>0</v>
      </c>
      <c r="AD60">
        <f>(-K60*44100)</f>
        <v>0</v>
      </c>
      <c r="AE60">
        <f>2*29.3*S60*0.92*(EB60-X60)</f>
        <v>0</v>
      </c>
      <c r="AF60">
        <f>2*0.95*5.67E-8*(((EB60+$B$7)+273)^4-(X60+273)^4)</f>
        <v>0</v>
      </c>
      <c r="AG60">
        <f>V60+AF60+AD60+AE60</f>
        <v>0</v>
      </c>
      <c r="AH60">
        <f>DY60*AV60*(DT60-DS60*(1000-AV60*DV60)/(1000-AV60*DU60))/(100*DM60)</f>
        <v>0</v>
      </c>
      <c r="AI60">
        <f>1000*DY60*AV60*(DU60-DV60)/(100*DM60*(1000-AV60*DU60))</f>
        <v>0</v>
      </c>
      <c r="AJ60">
        <f>(AK60 - AL60 - DZ60*1E3/(8.314*(EB60+273.15)) * AN60/DY60 * AM60) * DY60/(100*DM60) * (1000 - DV60)/1000</f>
        <v>0</v>
      </c>
      <c r="AK60">
        <v>511.315493809539</v>
      </c>
      <c r="AL60">
        <v>511.7183393939392</v>
      </c>
      <c r="AM60">
        <v>0.0004049887812755879</v>
      </c>
      <c r="AN60">
        <v>65.91700592732391</v>
      </c>
      <c r="AO60">
        <f>(AQ60 - AP60 + DZ60*1E3/(8.314*(EB60+273.15)) * AS60/DY60 * AR60) * DY60/(100*DM60) * 1000/(1000 - AQ60)</f>
        <v>0</v>
      </c>
      <c r="AP60">
        <v>22.10386474923142</v>
      </c>
      <c r="AQ60">
        <v>21.98226363636363</v>
      </c>
      <c r="AR60">
        <v>-8.177191428654592E-07</v>
      </c>
      <c r="AS60">
        <v>77.18636423135617</v>
      </c>
      <c r="AT60">
        <v>5</v>
      </c>
      <c r="AU60">
        <v>1</v>
      </c>
      <c r="AV60">
        <f>IF(AT60*$H$13&gt;=AX60,1.0,(AX60/(AX60-AT60*$H$13)))</f>
        <v>0</v>
      </c>
      <c r="AW60">
        <f>(AV60-1)*100</f>
        <v>0</v>
      </c>
      <c r="AX60">
        <f>MAX(0,($B$13+$C$13*EG60)/(1+$D$13*EG60)*DZ60/(EB60+273)*$E$13)</f>
        <v>0</v>
      </c>
      <c r="AY60" t="s">
        <v>434</v>
      </c>
      <c r="AZ60" t="s">
        <v>434</v>
      </c>
      <c r="BA60">
        <v>0</v>
      </c>
      <c r="BB60">
        <v>0</v>
      </c>
      <c r="BC60">
        <f>1-BA60/BB60</f>
        <v>0</v>
      </c>
      <c r="BD60">
        <v>0</v>
      </c>
      <c r="BE60" t="s">
        <v>434</v>
      </c>
      <c r="BF60" t="s">
        <v>434</v>
      </c>
      <c r="BG60">
        <v>0</v>
      </c>
      <c r="BH60">
        <v>0</v>
      </c>
      <c r="BI60">
        <f>1-BG60/BH60</f>
        <v>0</v>
      </c>
      <c r="BJ60">
        <v>0.5</v>
      </c>
      <c r="BK60">
        <f>DJ60</f>
        <v>0</v>
      </c>
      <c r="BL60">
        <f>M60</f>
        <v>0</v>
      </c>
      <c r="BM60">
        <f>BI60*BJ60*BK60</f>
        <v>0</v>
      </c>
      <c r="BN60">
        <f>(BL60-BD60)/BK60</f>
        <v>0</v>
      </c>
      <c r="BO60">
        <f>(BB60-BH60)/BH60</f>
        <v>0</v>
      </c>
      <c r="BP60">
        <f>BA60/(BC60+BA60/BH60)</f>
        <v>0</v>
      </c>
      <c r="BQ60" t="s">
        <v>434</v>
      </c>
      <c r="BR60">
        <v>0</v>
      </c>
      <c r="BS60">
        <f>IF(BR60&lt;&gt;0, BR60, BP60)</f>
        <v>0</v>
      </c>
      <c r="BT60">
        <f>1-BS60/BH60</f>
        <v>0</v>
      </c>
      <c r="BU60">
        <f>(BH60-BG60)/(BH60-BS60)</f>
        <v>0</v>
      </c>
      <c r="BV60">
        <f>(BB60-BH60)/(BB60-BS60)</f>
        <v>0</v>
      </c>
      <c r="BW60">
        <f>(BH60-BG60)/(BH60-BA60)</f>
        <v>0</v>
      </c>
      <c r="BX60">
        <f>(BB60-BH60)/(BB60-BA60)</f>
        <v>0</v>
      </c>
      <c r="BY60">
        <f>(BU60*BS60/BG60)</f>
        <v>0</v>
      </c>
      <c r="BZ60">
        <f>(1-BY60)</f>
        <v>0</v>
      </c>
      <c r="DI60">
        <f>$B$11*EH60+$C$11*EI60+$F$11*ET60*(1-EW60)</f>
        <v>0</v>
      </c>
      <c r="DJ60">
        <f>DI60*DK60</f>
        <v>0</v>
      </c>
      <c r="DK60">
        <f>($B$11*$D$9+$C$11*$D$9+$F$11*((FG60+EY60)/MAX(FG60+EY60+FH60, 0.1)*$I$9+FH60/MAX(FG60+EY60+FH60, 0.1)*$J$9))/($B$11+$C$11+$F$11)</f>
        <v>0</v>
      </c>
      <c r="DL60">
        <f>($B$11*$K$9+$C$11*$K$9+$F$11*((FG60+EY60)/MAX(FG60+EY60+FH60, 0.1)*$P$9+FH60/MAX(FG60+EY60+FH60, 0.1)*$Q$9))/($B$11+$C$11+$F$11)</f>
        <v>0</v>
      </c>
      <c r="DM60">
        <v>6</v>
      </c>
      <c r="DN60">
        <v>0.5</v>
      </c>
      <c r="DO60" t="s">
        <v>435</v>
      </c>
      <c r="DP60">
        <v>2</v>
      </c>
      <c r="DQ60" t="b">
        <v>1</v>
      </c>
      <c r="DR60">
        <v>1747218209.5</v>
      </c>
      <c r="DS60">
        <v>500.479</v>
      </c>
      <c r="DT60">
        <v>499.997</v>
      </c>
      <c r="DU60">
        <v>21.9828</v>
      </c>
      <c r="DV60">
        <v>22.1048</v>
      </c>
      <c r="DW60">
        <v>499.962</v>
      </c>
      <c r="DX60">
        <v>21.7861</v>
      </c>
      <c r="DY60">
        <v>399.922</v>
      </c>
      <c r="DZ60">
        <v>101.174</v>
      </c>
      <c r="EA60">
        <v>0.0999162</v>
      </c>
      <c r="EB60">
        <v>25.0052</v>
      </c>
      <c r="EC60">
        <v>24.8808</v>
      </c>
      <c r="ED60">
        <v>999.9</v>
      </c>
      <c r="EE60">
        <v>0</v>
      </c>
      <c r="EF60">
        <v>0</v>
      </c>
      <c r="EG60">
        <v>10051.2</v>
      </c>
      <c r="EH60">
        <v>0</v>
      </c>
      <c r="EI60">
        <v>0.230725</v>
      </c>
      <c r="EJ60">
        <v>0.482147</v>
      </c>
      <c r="EK60">
        <v>511.729</v>
      </c>
      <c r="EL60">
        <v>511.299</v>
      </c>
      <c r="EM60">
        <v>-0.121965</v>
      </c>
      <c r="EN60">
        <v>499.997</v>
      </c>
      <c r="EO60">
        <v>22.1048</v>
      </c>
      <c r="EP60">
        <v>2.22409</v>
      </c>
      <c r="EQ60">
        <v>2.23643</v>
      </c>
      <c r="ER60">
        <v>19.1369</v>
      </c>
      <c r="ES60">
        <v>19.2257</v>
      </c>
      <c r="ET60">
        <v>0.0500092</v>
      </c>
      <c r="EU60">
        <v>0</v>
      </c>
      <c r="EV60">
        <v>0</v>
      </c>
      <c r="EW60">
        <v>0</v>
      </c>
      <c r="EX60">
        <v>-2.94</v>
      </c>
      <c r="EY60">
        <v>0.0500092</v>
      </c>
      <c r="EZ60">
        <v>-0.61</v>
      </c>
      <c r="FA60">
        <v>0.61</v>
      </c>
      <c r="FB60">
        <v>35.125</v>
      </c>
      <c r="FC60">
        <v>41.187</v>
      </c>
      <c r="FD60">
        <v>37.875</v>
      </c>
      <c r="FE60">
        <v>41.937</v>
      </c>
      <c r="FF60">
        <v>37.937</v>
      </c>
      <c r="FG60">
        <v>0</v>
      </c>
      <c r="FH60">
        <v>0</v>
      </c>
      <c r="FI60">
        <v>0</v>
      </c>
      <c r="FJ60">
        <v>1747218289.2</v>
      </c>
      <c r="FK60">
        <v>0</v>
      </c>
      <c r="FL60">
        <v>2.508076923076923</v>
      </c>
      <c r="FM60">
        <v>18.26085446032845</v>
      </c>
      <c r="FN60">
        <v>-12.66632495173724</v>
      </c>
      <c r="FO60">
        <v>-4.336538461538462</v>
      </c>
      <c r="FP60">
        <v>15</v>
      </c>
      <c r="FQ60">
        <v>1747211737.5</v>
      </c>
      <c r="FR60" t="s">
        <v>436</v>
      </c>
      <c r="FS60">
        <v>1747211737.5</v>
      </c>
      <c r="FT60">
        <v>1747211733.5</v>
      </c>
      <c r="FU60">
        <v>1</v>
      </c>
      <c r="FV60">
        <v>-0.191</v>
      </c>
      <c r="FW60">
        <v>-0.016</v>
      </c>
      <c r="FX60">
        <v>0.506</v>
      </c>
      <c r="FY60">
        <v>-0.041</v>
      </c>
      <c r="FZ60">
        <v>397</v>
      </c>
      <c r="GA60">
        <v>9</v>
      </c>
      <c r="GB60">
        <v>0.29</v>
      </c>
      <c r="GC60">
        <v>0.35</v>
      </c>
      <c r="GD60">
        <v>-0.2667437435418406</v>
      </c>
      <c r="GE60">
        <v>0.08205884108448196</v>
      </c>
      <c r="GF60">
        <v>0.07713607211472805</v>
      </c>
      <c r="GG60">
        <v>1</v>
      </c>
      <c r="GH60">
        <v>-0.008659814079030912</v>
      </c>
      <c r="GI60">
        <v>0.0002473092422233936</v>
      </c>
      <c r="GJ60">
        <v>9.416689170303934E-05</v>
      </c>
      <c r="GK60">
        <v>1</v>
      </c>
      <c r="GL60">
        <v>2</v>
      </c>
      <c r="GM60">
        <v>2</v>
      </c>
      <c r="GN60" t="s">
        <v>437</v>
      </c>
      <c r="GO60">
        <v>3.01849</v>
      </c>
      <c r="GP60">
        <v>2.77504</v>
      </c>
      <c r="GQ60">
        <v>0.114788</v>
      </c>
      <c r="GR60">
        <v>0.114009</v>
      </c>
      <c r="GS60">
        <v>0.114458</v>
      </c>
      <c r="GT60">
        <v>0.114228</v>
      </c>
      <c r="GU60">
        <v>22896</v>
      </c>
      <c r="GV60">
        <v>26765.6</v>
      </c>
      <c r="GW60">
        <v>22663.7</v>
      </c>
      <c r="GX60">
        <v>27755.5</v>
      </c>
      <c r="GY60">
        <v>29075.4</v>
      </c>
      <c r="GZ60">
        <v>35084.7</v>
      </c>
      <c r="HA60">
        <v>36318.7</v>
      </c>
      <c r="HB60">
        <v>44042.3</v>
      </c>
      <c r="HC60">
        <v>1.79975</v>
      </c>
      <c r="HD60">
        <v>2.2483</v>
      </c>
      <c r="HE60">
        <v>0.0721589</v>
      </c>
      <c r="HF60">
        <v>0</v>
      </c>
      <c r="HG60">
        <v>23.6954</v>
      </c>
      <c r="HH60">
        <v>999.9</v>
      </c>
      <c r="HI60">
        <v>58.9</v>
      </c>
      <c r="HJ60">
        <v>28</v>
      </c>
      <c r="HK60">
        <v>22.0925</v>
      </c>
      <c r="HL60">
        <v>61.9792</v>
      </c>
      <c r="HM60">
        <v>11.226</v>
      </c>
      <c r="HN60">
        <v>1</v>
      </c>
      <c r="HO60">
        <v>-0.202536</v>
      </c>
      <c r="HP60">
        <v>-0.0381427</v>
      </c>
      <c r="HQ60">
        <v>20.2984</v>
      </c>
      <c r="HR60">
        <v>5.19767</v>
      </c>
      <c r="HS60">
        <v>11.9512</v>
      </c>
      <c r="HT60">
        <v>4.94715</v>
      </c>
      <c r="HU60">
        <v>3.3</v>
      </c>
      <c r="HV60">
        <v>9999</v>
      </c>
      <c r="HW60">
        <v>9999</v>
      </c>
      <c r="HX60">
        <v>9999</v>
      </c>
      <c r="HY60">
        <v>381.6</v>
      </c>
      <c r="HZ60">
        <v>1.86019</v>
      </c>
      <c r="IA60">
        <v>1.86081</v>
      </c>
      <c r="IB60">
        <v>1.86157</v>
      </c>
      <c r="IC60">
        <v>1.85715</v>
      </c>
      <c r="ID60">
        <v>1.85688</v>
      </c>
      <c r="IE60">
        <v>1.85791</v>
      </c>
      <c r="IF60">
        <v>1.85869</v>
      </c>
      <c r="IG60">
        <v>1.85822</v>
      </c>
      <c r="IH60">
        <v>0</v>
      </c>
      <c r="II60">
        <v>0</v>
      </c>
      <c r="IJ60">
        <v>0</v>
      </c>
      <c r="IK60">
        <v>0</v>
      </c>
      <c r="IL60" t="s">
        <v>438</v>
      </c>
      <c r="IM60" t="s">
        <v>439</v>
      </c>
      <c r="IN60" t="s">
        <v>440</v>
      </c>
      <c r="IO60" t="s">
        <v>440</v>
      </c>
      <c r="IP60" t="s">
        <v>440</v>
      </c>
      <c r="IQ60" t="s">
        <v>440</v>
      </c>
      <c r="IR60">
        <v>0</v>
      </c>
      <c r="IS60">
        <v>100</v>
      </c>
      <c r="IT60">
        <v>100</v>
      </c>
      <c r="IU60">
        <v>0.517</v>
      </c>
      <c r="IV60">
        <v>0.1967</v>
      </c>
      <c r="IW60">
        <v>0.2912723242626548</v>
      </c>
      <c r="IX60">
        <v>0.001016113312649949</v>
      </c>
      <c r="IY60">
        <v>-1.458346242818731E-06</v>
      </c>
      <c r="IZ60">
        <v>6.575581110680532E-10</v>
      </c>
      <c r="JA60">
        <v>0.1967140891477921</v>
      </c>
      <c r="JB60">
        <v>0</v>
      </c>
      <c r="JC60">
        <v>0</v>
      </c>
      <c r="JD60">
        <v>0</v>
      </c>
      <c r="JE60">
        <v>2</v>
      </c>
      <c r="JF60">
        <v>1799</v>
      </c>
      <c r="JG60">
        <v>1</v>
      </c>
      <c r="JH60">
        <v>18</v>
      </c>
      <c r="JI60">
        <v>107.9</v>
      </c>
      <c r="JJ60">
        <v>107.9</v>
      </c>
      <c r="JK60">
        <v>1.27075</v>
      </c>
      <c r="JL60">
        <v>2.52319</v>
      </c>
      <c r="JM60">
        <v>1.54663</v>
      </c>
      <c r="JN60">
        <v>2.24854</v>
      </c>
      <c r="JO60">
        <v>1.49658</v>
      </c>
      <c r="JP60">
        <v>2.44873</v>
      </c>
      <c r="JQ60">
        <v>34.3269</v>
      </c>
      <c r="JR60">
        <v>24.2013</v>
      </c>
      <c r="JS60">
        <v>18</v>
      </c>
      <c r="JT60">
        <v>372.009</v>
      </c>
      <c r="JU60">
        <v>703.186</v>
      </c>
      <c r="JV60">
        <v>24.023</v>
      </c>
      <c r="JW60">
        <v>24.874</v>
      </c>
      <c r="JX60">
        <v>30.0001</v>
      </c>
      <c r="JY60">
        <v>24.8613</v>
      </c>
      <c r="JZ60">
        <v>24.8649</v>
      </c>
      <c r="KA60">
        <v>25.4469</v>
      </c>
      <c r="KB60">
        <v>6.46432</v>
      </c>
      <c r="KC60">
        <v>100</v>
      </c>
      <c r="KD60">
        <v>24.0211</v>
      </c>
      <c r="KE60">
        <v>500</v>
      </c>
      <c r="KF60">
        <v>22.0532</v>
      </c>
      <c r="KG60">
        <v>100.245</v>
      </c>
      <c r="KH60">
        <v>100.834</v>
      </c>
    </row>
    <row r="61" spans="1:294">
      <c r="A61">
        <v>45</v>
      </c>
      <c r="B61">
        <v>1747218330</v>
      </c>
      <c r="C61">
        <v>5302.900000095367</v>
      </c>
      <c r="D61" t="s">
        <v>527</v>
      </c>
      <c r="E61" t="s">
        <v>528</v>
      </c>
      <c r="F61" t="s">
        <v>431</v>
      </c>
      <c r="G61" t="s">
        <v>432</v>
      </c>
      <c r="I61" t="s">
        <v>433</v>
      </c>
      <c r="J61">
        <v>1747218330</v>
      </c>
      <c r="K61">
        <f>(L61)/1000</f>
        <v>0</v>
      </c>
      <c r="L61">
        <f>IF(DQ61, AO61, AI61)</f>
        <v>0</v>
      </c>
      <c r="M61">
        <f>IF(DQ61, AJ61, AH61)</f>
        <v>0</v>
      </c>
      <c r="N61">
        <f>DS61 - IF(AV61&gt;1, M61*DM61*100.0/(AX61), 0)</f>
        <v>0</v>
      </c>
      <c r="O61">
        <f>((U61-K61/2)*N61-M61)/(U61+K61/2)</f>
        <v>0</v>
      </c>
      <c r="P61">
        <f>O61*(DZ61+EA61)/1000.0</f>
        <v>0</v>
      </c>
      <c r="Q61">
        <f>(DS61 - IF(AV61&gt;1, M61*DM61*100.0/(AX61), 0))*(DZ61+EA61)/1000.0</f>
        <v>0</v>
      </c>
      <c r="R61">
        <f>2.0/((1/T61-1/S61)+SIGN(T61)*SQRT((1/T61-1/S61)*(1/T61-1/S61) + 4*DN61/((DN61+1)*(DN61+1))*(2*1/T61*1/S61-1/S61*1/S61)))</f>
        <v>0</v>
      </c>
      <c r="S61">
        <f>IF(LEFT(DO61,1)&lt;&gt;"0",IF(LEFT(DO61,1)="1",3.0,DP61),$D$5+$E$5*(EG61*DZ61/($K$5*1000))+$F$5*(EG61*DZ61/($K$5*1000))*MAX(MIN(DM61,$J$5),$I$5)*MAX(MIN(DM61,$J$5),$I$5)+$G$5*MAX(MIN(DM61,$J$5),$I$5)*(EG61*DZ61/($K$5*1000))+$H$5*(EG61*DZ61/($K$5*1000))*(EG61*DZ61/($K$5*1000)))</f>
        <v>0</v>
      </c>
      <c r="T61">
        <f>K61*(1000-(1000*0.61365*exp(17.502*X61/(240.97+X61))/(DZ61+EA61)+DU61)/2)/(1000*0.61365*exp(17.502*X61/(240.97+X61))/(DZ61+EA61)-DU61)</f>
        <v>0</v>
      </c>
      <c r="U61">
        <f>1/((DN61+1)/(R61/1.6)+1/(S61/1.37)) + DN61/((DN61+1)/(R61/1.6) + DN61/(S61/1.37))</f>
        <v>0</v>
      </c>
      <c r="V61">
        <f>(DI61*DL61)</f>
        <v>0</v>
      </c>
      <c r="W61">
        <f>(EB61+(V61+2*0.95*5.67E-8*(((EB61+$B$7)+273)^4-(EB61+273)^4)-44100*K61)/(1.84*29.3*S61+8*0.95*5.67E-8*(EB61+273)^3))</f>
        <v>0</v>
      </c>
      <c r="X61">
        <f>($C$7*EC61+$D$7*ED61+$E$7*W61)</f>
        <v>0</v>
      </c>
      <c r="Y61">
        <f>0.61365*exp(17.502*X61/(240.97+X61))</f>
        <v>0</v>
      </c>
      <c r="Z61">
        <f>(AA61/AB61*100)</f>
        <v>0</v>
      </c>
      <c r="AA61">
        <f>DU61*(DZ61+EA61)/1000</f>
        <v>0</v>
      </c>
      <c r="AB61">
        <f>0.61365*exp(17.502*EB61/(240.97+EB61))</f>
        <v>0</v>
      </c>
      <c r="AC61">
        <f>(Y61-DU61*(DZ61+EA61)/1000)</f>
        <v>0</v>
      </c>
      <c r="AD61">
        <f>(-K61*44100)</f>
        <v>0</v>
      </c>
      <c r="AE61">
        <f>2*29.3*S61*0.92*(EB61-X61)</f>
        <v>0</v>
      </c>
      <c r="AF61">
        <f>2*0.95*5.67E-8*(((EB61+$B$7)+273)^4-(X61+273)^4)</f>
        <v>0</v>
      </c>
      <c r="AG61">
        <f>V61+AF61+AD61+AE61</f>
        <v>0</v>
      </c>
      <c r="AH61">
        <f>DY61*AV61*(DT61-DS61*(1000-AV61*DV61)/(1000-AV61*DU61))/(100*DM61)</f>
        <v>0</v>
      </c>
      <c r="AI61">
        <f>1000*DY61*AV61*(DU61-DV61)/(100*DM61*(1000-AV61*DU61))</f>
        <v>0</v>
      </c>
      <c r="AJ61">
        <f>(AK61 - AL61 - DZ61*1E3/(8.314*(EB61+273.15)) * AN61/DY61 * AM61) * DY61/(100*DM61) * (1000 - DV61)/1000</f>
        <v>0</v>
      </c>
      <c r="AK61">
        <v>409.0296932243568</v>
      </c>
      <c r="AL61">
        <v>409.5328666666663</v>
      </c>
      <c r="AM61">
        <v>0.0001712895276968701</v>
      </c>
      <c r="AN61">
        <v>65.91700592732391</v>
      </c>
      <c r="AO61">
        <f>(AQ61 - AP61 + DZ61*1E3/(8.314*(EB61+273.15)) * AS61/DY61 * AR61) * DY61/(100*DM61) * 1000/(1000 - AQ61)</f>
        <v>0</v>
      </c>
      <c r="AP61">
        <v>22.10089362344647</v>
      </c>
      <c r="AQ61">
        <v>21.98835212121212</v>
      </c>
      <c r="AR61">
        <v>8.448843546100898E-08</v>
      </c>
      <c r="AS61">
        <v>77.18636423135617</v>
      </c>
      <c r="AT61">
        <v>5</v>
      </c>
      <c r="AU61">
        <v>1</v>
      </c>
      <c r="AV61">
        <f>IF(AT61*$H$13&gt;=AX61,1.0,(AX61/(AX61-AT61*$H$13)))</f>
        <v>0</v>
      </c>
      <c r="AW61">
        <f>(AV61-1)*100</f>
        <v>0</v>
      </c>
      <c r="AX61">
        <f>MAX(0,($B$13+$C$13*EG61)/(1+$D$13*EG61)*DZ61/(EB61+273)*$E$13)</f>
        <v>0</v>
      </c>
      <c r="AY61" t="s">
        <v>434</v>
      </c>
      <c r="AZ61" t="s">
        <v>434</v>
      </c>
      <c r="BA61">
        <v>0</v>
      </c>
      <c r="BB61">
        <v>0</v>
      </c>
      <c r="BC61">
        <f>1-BA61/BB61</f>
        <v>0</v>
      </c>
      <c r="BD61">
        <v>0</v>
      </c>
      <c r="BE61" t="s">
        <v>434</v>
      </c>
      <c r="BF61" t="s">
        <v>434</v>
      </c>
      <c r="BG61">
        <v>0</v>
      </c>
      <c r="BH61">
        <v>0</v>
      </c>
      <c r="BI61">
        <f>1-BG61/BH61</f>
        <v>0</v>
      </c>
      <c r="BJ61">
        <v>0.5</v>
      </c>
      <c r="BK61">
        <f>DJ61</f>
        <v>0</v>
      </c>
      <c r="BL61">
        <f>M61</f>
        <v>0</v>
      </c>
      <c r="BM61">
        <f>BI61*BJ61*BK61</f>
        <v>0</v>
      </c>
      <c r="BN61">
        <f>(BL61-BD61)/BK61</f>
        <v>0</v>
      </c>
      <c r="BO61">
        <f>(BB61-BH61)/BH61</f>
        <v>0</v>
      </c>
      <c r="BP61">
        <f>BA61/(BC61+BA61/BH61)</f>
        <v>0</v>
      </c>
      <c r="BQ61" t="s">
        <v>434</v>
      </c>
      <c r="BR61">
        <v>0</v>
      </c>
      <c r="BS61">
        <f>IF(BR61&lt;&gt;0, BR61, BP61)</f>
        <v>0</v>
      </c>
      <c r="BT61">
        <f>1-BS61/BH61</f>
        <v>0</v>
      </c>
      <c r="BU61">
        <f>(BH61-BG61)/(BH61-BS61)</f>
        <v>0</v>
      </c>
      <c r="BV61">
        <f>(BB61-BH61)/(BB61-BS61)</f>
        <v>0</v>
      </c>
      <c r="BW61">
        <f>(BH61-BG61)/(BH61-BA61)</f>
        <v>0</v>
      </c>
      <c r="BX61">
        <f>(BB61-BH61)/(BB61-BA61)</f>
        <v>0</v>
      </c>
      <c r="BY61">
        <f>(BU61*BS61/BG61)</f>
        <v>0</v>
      </c>
      <c r="BZ61">
        <f>(1-BY61)</f>
        <v>0</v>
      </c>
      <c r="DI61">
        <f>$B$11*EH61+$C$11*EI61+$F$11*ET61*(1-EW61)</f>
        <v>0</v>
      </c>
      <c r="DJ61">
        <f>DI61*DK61</f>
        <v>0</v>
      </c>
      <c r="DK61">
        <f>($B$11*$D$9+$C$11*$D$9+$F$11*((FG61+EY61)/MAX(FG61+EY61+FH61, 0.1)*$I$9+FH61/MAX(FG61+EY61+FH61, 0.1)*$J$9))/($B$11+$C$11+$F$11)</f>
        <v>0</v>
      </c>
      <c r="DL61">
        <f>($B$11*$K$9+$C$11*$K$9+$F$11*((FG61+EY61)/MAX(FG61+EY61+FH61, 0.1)*$P$9+FH61/MAX(FG61+EY61+FH61, 0.1)*$Q$9))/($B$11+$C$11+$F$11)</f>
        <v>0</v>
      </c>
      <c r="DM61">
        <v>6</v>
      </c>
      <c r="DN61">
        <v>0.5</v>
      </c>
      <c r="DO61" t="s">
        <v>435</v>
      </c>
      <c r="DP61">
        <v>2</v>
      </c>
      <c r="DQ61" t="b">
        <v>1</v>
      </c>
      <c r="DR61">
        <v>1747218330</v>
      </c>
      <c r="DS61">
        <v>400.516</v>
      </c>
      <c r="DT61">
        <v>400.004</v>
      </c>
      <c r="DU61">
        <v>21.9884</v>
      </c>
      <c r="DV61">
        <v>22.1011</v>
      </c>
      <c r="DW61">
        <v>400.009</v>
      </c>
      <c r="DX61">
        <v>21.7917</v>
      </c>
      <c r="DY61">
        <v>400.039</v>
      </c>
      <c r="DZ61">
        <v>101.171</v>
      </c>
      <c r="EA61">
        <v>0.100188</v>
      </c>
      <c r="EB61">
        <v>24.9845</v>
      </c>
      <c r="EC61">
        <v>24.8759</v>
      </c>
      <c r="ED61">
        <v>999.9</v>
      </c>
      <c r="EE61">
        <v>0</v>
      </c>
      <c r="EF61">
        <v>0</v>
      </c>
      <c r="EG61">
        <v>10032.5</v>
      </c>
      <c r="EH61">
        <v>0</v>
      </c>
      <c r="EI61">
        <v>0.221054</v>
      </c>
      <c r="EJ61">
        <v>0.512329</v>
      </c>
      <c r="EK61">
        <v>409.521</v>
      </c>
      <c r="EL61">
        <v>409.044</v>
      </c>
      <c r="EM61">
        <v>-0.112665</v>
      </c>
      <c r="EN61">
        <v>400.004</v>
      </c>
      <c r="EO61">
        <v>22.1011</v>
      </c>
      <c r="EP61">
        <v>2.22459</v>
      </c>
      <c r="EQ61">
        <v>2.23599</v>
      </c>
      <c r="ER61">
        <v>19.1405</v>
      </c>
      <c r="ES61">
        <v>19.2225</v>
      </c>
      <c r="ET61">
        <v>0.0500092</v>
      </c>
      <c r="EU61">
        <v>0</v>
      </c>
      <c r="EV61">
        <v>0</v>
      </c>
      <c r="EW61">
        <v>0</v>
      </c>
      <c r="EX61">
        <v>6.58</v>
      </c>
      <c r="EY61">
        <v>0.0500092</v>
      </c>
      <c r="EZ61">
        <v>-1.6</v>
      </c>
      <c r="FA61">
        <v>1.61</v>
      </c>
      <c r="FB61">
        <v>33.75</v>
      </c>
      <c r="FC61">
        <v>38.062</v>
      </c>
      <c r="FD61">
        <v>35.937</v>
      </c>
      <c r="FE61">
        <v>37.562</v>
      </c>
      <c r="FF61">
        <v>36.187</v>
      </c>
      <c r="FG61">
        <v>0</v>
      </c>
      <c r="FH61">
        <v>0</v>
      </c>
      <c r="FI61">
        <v>0</v>
      </c>
      <c r="FJ61">
        <v>1747218409.8</v>
      </c>
      <c r="FK61">
        <v>0</v>
      </c>
      <c r="FL61">
        <v>1.7792</v>
      </c>
      <c r="FM61">
        <v>17.83461576490711</v>
      </c>
      <c r="FN61">
        <v>-15.89538484376327</v>
      </c>
      <c r="FO61">
        <v>-1.3972</v>
      </c>
      <c r="FP61">
        <v>15</v>
      </c>
      <c r="FQ61">
        <v>1747211737.5</v>
      </c>
      <c r="FR61" t="s">
        <v>436</v>
      </c>
      <c r="FS61">
        <v>1747211737.5</v>
      </c>
      <c r="FT61">
        <v>1747211733.5</v>
      </c>
      <c r="FU61">
        <v>1</v>
      </c>
      <c r="FV61">
        <v>-0.191</v>
      </c>
      <c r="FW61">
        <v>-0.016</v>
      </c>
      <c r="FX61">
        <v>0.506</v>
      </c>
      <c r="FY61">
        <v>-0.041</v>
      </c>
      <c r="FZ61">
        <v>397</v>
      </c>
      <c r="GA61">
        <v>9</v>
      </c>
      <c r="GB61">
        <v>0.29</v>
      </c>
      <c r="GC61">
        <v>0.35</v>
      </c>
      <c r="GD61">
        <v>-0.3189776584968229</v>
      </c>
      <c r="GE61">
        <v>-0.001621404722624286</v>
      </c>
      <c r="GF61">
        <v>0.02297566713777931</v>
      </c>
      <c r="GG61">
        <v>1</v>
      </c>
      <c r="GH61">
        <v>-0.00824696467574095</v>
      </c>
      <c r="GI61">
        <v>0.0002062707417694211</v>
      </c>
      <c r="GJ61">
        <v>0.0001181327507181293</v>
      </c>
      <c r="GK61">
        <v>1</v>
      </c>
      <c r="GL61">
        <v>2</v>
      </c>
      <c r="GM61">
        <v>2</v>
      </c>
      <c r="GN61" t="s">
        <v>437</v>
      </c>
      <c r="GO61">
        <v>3.01863</v>
      </c>
      <c r="GP61">
        <v>2.77514</v>
      </c>
      <c r="GQ61">
        <v>0.0971355</v>
      </c>
      <c r="GR61">
        <v>0.09645049999999999</v>
      </c>
      <c r="GS61">
        <v>0.114477</v>
      </c>
      <c r="GT61">
        <v>0.114214</v>
      </c>
      <c r="GU61">
        <v>23352.4</v>
      </c>
      <c r="GV61">
        <v>27295.9</v>
      </c>
      <c r="GW61">
        <v>22663.9</v>
      </c>
      <c r="GX61">
        <v>27755.8</v>
      </c>
      <c r="GY61">
        <v>29075</v>
      </c>
      <c r="GZ61">
        <v>35085.2</v>
      </c>
      <c r="HA61">
        <v>36319.5</v>
      </c>
      <c r="HB61">
        <v>44042.8</v>
      </c>
      <c r="HC61">
        <v>1.79985</v>
      </c>
      <c r="HD61">
        <v>2.24785</v>
      </c>
      <c r="HE61">
        <v>0.0713766</v>
      </c>
      <c r="HF61">
        <v>0</v>
      </c>
      <c r="HG61">
        <v>23.7034</v>
      </c>
      <c r="HH61">
        <v>999.9</v>
      </c>
      <c r="HI61">
        <v>58.8</v>
      </c>
      <c r="HJ61">
        <v>28</v>
      </c>
      <c r="HK61">
        <v>22.0528</v>
      </c>
      <c r="HL61">
        <v>62.0593</v>
      </c>
      <c r="HM61">
        <v>11.1779</v>
      </c>
      <c r="HN61">
        <v>1</v>
      </c>
      <c r="HO61">
        <v>-0.202713</v>
      </c>
      <c r="HP61">
        <v>-0.167898</v>
      </c>
      <c r="HQ61">
        <v>20.2984</v>
      </c>
      <c r="HR61">
        <v>5.19752</v>
      </c>
      <c r="HS61">
        <v>11.9532</v>
      </c>
      <c r="HT61">
        <v>4.94705</v>
      </c>
      <c r="HU61">
        <v>3.3</v>
      </c>
      <c r="HV61">
        <v>9999</v>
      </c>
      <c r="HW61">
        <v>9999</v>
      </c>
      <c r="HX61">
        <v>9999</v>
      </c>
      <c r="HY61">
        <v>381.6</v>
      </c>
      <c r="HZ61">
        <v>1.86019</v>
      </c>
      <c r="IA61">
        <v>1.86081</v>
      </c>
      <c r="IB61">
        <v>1.86157</v>
      </c>
      <c r="IC61">
        <v>1.85715</v>
      </c>
      <c r="ID61">
        <v>1.85686</v>
      </c>
      <c r="IE61">
        <v>1.85791</v>
      </c>
      <c r="IF61">
        <v>1.85869</v>
      </c>
      <c r="IG61">
        <v>1.85822</v>
      </c>
      <c r="IH61">
        <v>0</v>
      </c>
      <c r="II61">
        <v>0</v>
      </c>
      <c r="IJ61">
        <v>0</v>
      </c>
      <c r="IK61">
        <v>0</v>
      </c>
      <c r="IL61" t="s">
        <v>438</v>
      </c>
      <c r="IM61" t="s">
        <v>439</v>
      </c>
      <c r="IN61" t="s">
        <v>440</v>
      </c>
      <c r="IO61" t="s">
        <v>440</v>
      </c>
      <c r="IP61" t="s">
        <v>440</v>
      </c>
      <c r="IQ61" t="s">
        <v>440</v>
      </c>
      <c r="IR61">
        <v>0</v>
      </c>
      <c r="IS61">
        <v>100</v>
      </c>
      <c r="IT61">
        <v>100</v>
      </c>
      <c r="IU61">
        <v>0.507</v>
      </c>
      <c r="IV61">
        <v>0.1967</v>
      </c>
      <c r="IW61">
        <v>0.2912723242626548</v>
      </c>
      <c r="IX61">
        <v>0.001016113312649949</v>
      </c>
      <c r="IY61">
        <v>-1.458346242818731E-06</v>
      </c>
      <c r="IZ61">
        <v>6.575581110680532E-10</v>
      </c>
      <c r="JA61">
        <v>0.1967140891477921</v>
      </c>
      <c r="JB61">
        <v>0</v>
      </c>
      <c r="JC61">
        <v>0</v>
      </c>
      <c r="JD61">
        <v>0</v>
      </c>
      <c r="JE61">
        <v>2</v>
      </c>
      <c r="JF61">
        <v>1799</v>
      </c>
      <c r="JG61">
        <v>1</v>
      </c>
      <c r="JH61">
        <v>18</v>
      </c>
      <c r="JI61">
        <v>109.9</v>
      </c>
      <c r="JJ61">
        <v>109.9</v>
      </c>
      <c r="JK61">
        <v>1.06079</v>
      </c>
      <c r="JL61">
        <v>2.52563</v>
      </c>
      <c r="JM61">
        <v>1.54663</v>
      </c>
      <c r="JN61">
        <v>2.24854</v>
      </c>
      <c r="JO61">
        <v>1.49658</v>
      </c>
      <c r="JP61">
        <v>2.43774</v>
      </c>
      <c r="JQ61">
        <v>34.3497</v>
      </c>
      <c r="JR61">
        <v>24.2101</v>
      </c>
      <c r="JS61">
        <v>18</v>
      </c>
      <c r="JT61">
        <v>372.016</v>
      </c>
      <c r="JU61">
        <v>702.683</v>
      </c>
      <c r="JV61">
        <v>24.1011</v>
      </c>
      <c r="JW61">
        <v>24.8656</v>
      </c>
      <c r="JX61">
        <v>30.0001</v>
      </c>
      <c r="JY61">
        <v>24.8548</v>
      </c>
      <c r="JZ61">
        <v>24.8566</v>
      </c>
      <c r="KA61">
        <v>21.2719</v>
      </c>
      <c r="KB61">
        <v>6.46432</v>
      </c>
      <c r="KC61">
        <v>100</v>
      </c>
      <c r="KD61">
        <v>24.107</v>
      </c>
      <c r="KE61">
        <v>400</v>
      </c>
      <c r="KF61">
        <v>22.0532</v>
      </c>
      <c r="KG61">
        <v>100.247</v>
      </c>
      <c r="KH61">
        <v>100.835</v>
      </c>
    </row>
    <row r="62" spans="1:294">
      <c r="A62">
        <v>46</v>
      </c>
      <c r="B62">
        <v>1747218450.5</v>
      </c>
      <c r="C62">
        <v>5423.400000095367</v>
      </c>
      <c r="D62" t="s">
        <v>529</v>
      </c>
      <c r="E62" t="s">
        <v>530</v>
      </c>
      <c r="F62" t="s">
        <v>431</v>
      </c>
      <c r="G62" t="s">
        <v>432</v>
      </c>
      <c r="I62" t="s">
        <v>433</v>
      </c>
      <c r="J62">
        <v>1747218450.5</v>
      </c>
      <c r="K62">
        <f>(L62)/1000</f>
        <v>0</v>
      </c>
      <c r="L62">
        <f>IF(DQ62, AO62, AI62)</f>
        <v>0</v>
      </c>
      <c r="M62">
        <f>IF(DQ62, AJ62, AH62)</f>
        <v>0</v>
      </c>
      <c r="N62">
        <f>DS62 - IF(AV62&gt;1, M62*DM62*100.0/(AX62), 0)</f>
        <v>0</v>
      </c>
      <c r="O62">
        <f>((U62-K62/2)*N62-M62)/(U62+K62/2)</f>
        <v>0</v>
      </c>
      <c r="P62">
        <f>O62*(DZ62+EA62)/1000.0</f>
        <v>0</v>
      </c>
      <c r="Q62">
        <f>(DS62 - IF(AV62&gt;1, M62*DM62*100.0/(AX62), 0))*(DZ62+EA62)/1000.0</f>
        <v>0</v>
      </c>
      <c r="R62">
        <f>2.0/((1/T62-1/S62)+SIGN(T62)*SQRT((1/T62-1/S62)*(1/T62-1/S62) + 4*DN62/((DN62+1)*(DN62+1))*(2*1/T62*1/S62-1/S62*1/S62)))</f>
        <v>0</v>
      </c>
      <c r="S62">
        <f>IF(LEFT(DO62,1)&lt;&gt;"0",IF(LEFT(DO62,1)="1",3.0,DP62),$D$5+$E$5*(EG62*DZ62/($K$5*1000))+$F$5*(EG62*DZ62/($K$5*1000))*MAX(MIN(DM62,$J$5),$I$5)*MAX(MIN(DM62,$J$5),$I$5)+$G$5*MAX(MIN(DM62,$J$5),$I$5)*(EG62*DZ62/($K$5*1000))+$H$5*(EG62*DZ62/($K$5*1000))*(EG62*DZ62/($K$5*1000)))</f>
        <v>0</v>
      </c>
      <c r="T62">
        <f>K62*(1000-(1000*0.61365*exp(17.502*X62/(240.97+X62))/(DZ62+EA62)+DU62)/2)/(1000*0.61365*exp(17.502*X62/(240.97+X62))/(DZ62+EA62)-DU62)</f>
        <v>0</v>
      </c>
      <c r="U62">
        <f>1/((DN62+1)/(R62/1.6)+1/(S62/1.37)) + DN62/((DN62+1)/(R62/1.6) + DN62/(S62/1.37))</f>
        <v>0</v>
      </c>
      <c r="V62">
        <f>(DI62*DL62)</f>
        <v>0</v>
      </c>
      <c r="W62">
        <f>(EB62+(V62+2*0.95*5.67E-8*(((EB62+$B$7)+273)^4-(EB62+273)^4)-44100*K62)/(1.84*29.3*S62+8*0.95*5.67E-8*(EB62+273)^3))</f>
        <v>0</v>
      </c>
      <c r="X62">
        <f>($C$7*EC62+$D$7*ED62+$E$7*W62)</f>
        <v>0</v>
      </c>
      <c r="Y62">
        <f>0.61365*exp(17.502*X62/(240.97+X62))</f>
        <v>0</v>
      </c>
      <c r="Z62">
        <f>(AA62/AB62*100)</f>
        <v>0</v>
      </c>
      <c r="AA62">
        <f>DU62*(DZ62+EA62)/1000</f>
        <v>0</v>
      </c>
      <c r="AB62">
        <f>0.61365*exp(17.502*EB62/(240.97+EB62))</f>
        <v>0</v>
      </c>
      <c r="AC62">
        <f>(Y62-DU62*(DZ62+EA62)/1000)</f>
        <v>0</v>
      </c>
      <c r="AD62">
        <f>(-K62*44100)</f>
        <v>0</v>
      </c>
      <c r="AE62">
        <f>2*29.3*S62*0.92*(EB62-X62)</f>
        <v>0</v>
      </c>
      <c r="AF62">
        <f>2*0.95*5.67E-8*(((EB62+$B$7)+273)^4-(X62+273)^4)</f>
        <v>0</v>
      </c>
      <c r="AG62">
        <f>V62+AF62+AD62+AE62</f>
        <v>0</v>
      </c>
      <c r="AH62">
        <f>DY62*AV62*(DT62-DS62*(1000-AV62*DV62)/(1000-AV62*DU62))/(100*DM62)</f>
        <v>0</v>
      </c>
      <c r="AI62">
        <f>1000*DY62*AV62*(DU62-DV62)/(100*DM62*(1000-AV62*DU62))</f>
        <v>0</v>
      </c>
      <c r="AJ62">
        <f>(AK62 - AL62 - DZ62*1E3/(8.314*(EB62+273.15)) * AN62/DY62 * AM62) * DY62/(100*DM62) * (1000 - DV62)/1000</f>
        <v>0</v>
      </c>
      <c r="AK62">
        <v>306.7767478751919</v>
      </c>
      <c r="AL62">
        <v>307.1745878787878</v>
      </c>
      <c r="AM62">
        <v>-5.402818604472306E-05</v>
      </c>
      <c r="AN62">
        <v>65.91700592732391</v>
      </c>
      <c r="AO62">
        <f>(AQ62 - AP62 + DZ62*1E3/(8.314*(EB62+273.15)) * AS62/DY62 * AR62) * DY62/(100*DM62) * 1000/(1000 - AQ62)</f>
        <v>0</v>
      </c>
      <c r="AP62">
        <v>22.05459095314143</v>
      </c>
      <c r="AQ62">
        <v>21.94981818181817</v>
      </c>
      <c r="AR62">
        <v>-5.115822274740651E-07</v>
      </c>
      <c r="AS62">
        <v>77.18636423135617</v>
      </c>
      <c r="AT62">
        <v>6</v>
      </c>
      <c r="AU62">
        <v>2</v>
      </c>
      <c r="AV62">
        <f>IF(AT62*$H$13&gt;=AX62,1.0,(AX62/(AX62-AT62*$H$13)))</f>
        <v>0</v>
      </c>
      <c r="AW62">
        <f>(AV62-1)*100</f>
        <v>0</v>
      </c>
      <c r="AX62">
        <f>MAX(0,($B$13+$C$13*EG62)/(1+$D$13*EG62)*DZ62/(EB62+273)*$E$13)</f>
        <v>0</v>
      </c>
      <c r="AY62" t="s">
        <v>434</v>
      </c>
      <c r="AZ62" t="s">
        <v>434</v>
      </c>
      <c r="BA62">
        <v>0</v>
      </c>
      <c r="BB62">
        <v>0</v>
      </c>
      <c r="BC62">
        <f>1-BA62/BB62</f>
        <v>0</v>
      </c>
      <c r="BD62">
        <v>0</v>
      </c>
      <c r="BE62" t="s">
        <v>434</v>
      </c>
      <c r="BF62" t="s">
        <v>434</v>
      </c>
      <c r="BG62">
        <v>0</v>
      </c>
      <c r="BH62">
        <v>0</v>
      </c>
      <c r="BI62">
        <f>1-BG62/BH62</f>
        <v>0</v>
      </c>
      <c r="BJ62">
        <v>0.5</v>
      </c>
      <c r="BK62">
        <f>DJ62</f>
        <v>0</v>
      </c>
      <c r="BL62">
        <f>M62</f>
        <v>0</v>
      </c>
      <c r="BM62">
        <f>BI62*BJ62*BK62</f>
        <v>0</v>
      </c>
      <c r="BN62">
        <f>(BL62-BD62)/BK62</f>
        <v>0</v>
      </c>
      <c r="BO62">
        <f>(BB62-BH62)/BH62</f>
        <v>0</v>
      </c>
      <c r="BP62">
        <f>BA62/(BC62+BA62/BH62)</f>
        <v>0</v>
      </c>
      <c r="BQ62" t="s">
        <v>434</v>
      </c>
      <c r="BR62">
        <v>0</v>
      </c>
      <c r="BS62">
        <f>IF(BR62&lt;&gt;0, BR62, BP62)</f>
        <v>0</v>
      </c>
      <c r="BT62">
        <f>1-BS62/BH62</f>
        <v>0</v>
      </c>
      <c r="BU62">
        <f>(BH62-BG62)/(BH62-BS62)</f>
        <v>0</v>
      </c>
      <c r="BV62">
        <f>(BB62-BH62)/(BB62-BS62)</f>
        <v>0</v>
      </c>
      <c r="BW62">
        <f>(BH62-BG62)/(BH62-BA62)</f>
        <v>0</v>
      </c>
      <c r="BX62">
        <f>(BB62-BH62)/(BB62-BA62)</f>
        <v>0</v>
      </c>
      <c r="BY62">
        <f>(BU62*BS62/BG62)</f>
        <v>0</v>
      </c>
      <c r="BZ62">
        <f>(1-BY62)</f>
        <v>0</v>
      </c>
      <c r="DI62">
        <f>$B$11*EH62+$C$11*EI62+$F$11*ET62*(1-EW62)</f>
        <v>0</v>
      </c>
      <c r="DJ62">
        <f>DI62*DK62</f>
        <v>0</v>
      </c>
      <c r="DK62">
        <f>($B$11*$D$9+$C$11*$D$9+$F$11*((FG62+EY62)/MAX(FG62+EY62+FH62, 0.1)*$I$9+FH62/MAX(FG62+EY62+FH62, 0.1)*$J$9))/($B$11+$C$11+$F$11)</f>
        <v>0</v>
      </c>
      <c r="DL62">
        <f>($B$11*$K$9+$C$11*$K$9+$F$11*((FG62+EY62)/MAX(FG62+EY62+FH62, 0.1)*$P$9+FH62/MAX(FG62+EY62+FH62, 0.1)*$Q$9))/($B$11+$C$11+$F$11)</f>
        <v>0</v>
      </c>
      <c r="DM62">
        <v>6</v>
      </c>
      <c r="DN62">
        <v>0.5</v>
      </c>
      <c r="DO62" t="s">
        <v>435</v>
      </c>
      <c r="DP62">
        <v>2</v>
      </c>
      <c r="DQ62" t="b">
        <v>1</v>
      </c>
      <c r="DR62">
        <v>1747218450.5</v>
      </c>
      <c r="DS62">
        <v>300.425</v>
      </c>
      <c r="DT62">
        <v>300.009</v>
      </c>
      <c r="DU62">
        <v>21.9503</v>
      </c>
      <c r="DV62">
        <v>22.0568</v>
      </c>
      <c r="DW62">
        <v>299.943</v>
      </c>
      <c r="DX62">
        <v>21.7536</v>
      </c>
      <c r="DY62">
        <v>399.971</v>
      </c>
      <c r="DZ62">
        <v>101.168</v>
      </c>
      <c r="EA62">
        <v>0.0999307</v>
      </c>
      <c r="EB62">
        <v>25.0031</v>
      </c>
      <c r="EC62">
        <v>24.8906</v>
      </c>
      <c r="ED62">
        <v>999.9</v>
      </c>
      <c r="EE62">
        <v>0</v>
      </c>
      <c r="EF62">
        <v>0</v>
      </c>
      <c r="EG62">
        <v>10054.4</v>
      </c>
      <c r="EH62">
        <v>0</v>
      </c>
      <c r="EI62">
        <v>0.244541</v>
      </c>
      <c r="EJ62">
        <v>0.416016</v>
      </c>
      <c r="EK62">
        <v>307.168</v>
      </c>
      <c r="EL62">
        <v>306.776</v>
      </c>
      <c r="EM62">
        <v>-0.10652</v>
      </c>
      <c r="EN62">
        <v>300.009</v>
      </c>
      <c r="EO62">
        <v>22.0568</v>
      </c>
      <c r="EP62">
        <v>2.22067</v>
      </c>
      <c r="EQ62">
        <v>2.23145</v>
      </c>
      <c r="ER62">
        <v>19.1122</v>
      </c>
      <c r="ES62">
        <v>19.1899</v>
      </c>
      <c r="ET62">
        <v>0.0500092</v>
      </c>
      <c r="EU62">
        <v>0</v>
      </c>
      <c r="EV62">
        <v>0</v>
      </c>
      <c r="EW62">
        <v>0</v>
      </c>
      <c r="EX62">
        <v>10.17</v>
      </c>
      <c r="EY62">
        <v>0.0500092</v>
      </c>
      <c r="EZ62">
        <v>-0.23</v>
      </c>
      <c r="FA62">
        <v>1.62</v>
      </c>
      <c r="FB62">
        <v>34.437</v>
      </c>
      <c r="FC62">
        <v>40.062</v>
      </c>
      <c r="FD62">
        <v>37.062</v>
      </c>
      <c r="FE62">
        <v>40.25</v>
      </c>
      <c r="FF62">
        <v>37.187</v>
      </c>
      <c r="FG62">
        <v>0</v>
      </c>
      <c r="FH62">
        <v>0</v>
      </c>
      <c r="FI62">
        <v>0</v>
      </c>
      <c r="FJ62">
        <v>1747218530.4</v>
      </c>
      <c r="FK62">
        <v>0</v>
      </c>
      <c r="FL62">
        <v>3.840384615384616</v>
      </c>
      <c r="FM62">
        <v>15.35418865860959</v>
      </c>
      <c r="FN62">
        <v>-1.172307948451707</v>
      </c>
      <c r="FO62">
        <v>-4.206538461538462</v>
      </c>
      <c r="FP62">
        <v>15</v>
      </c>
      <c r="FQ62">
        <v>1747211737.5</v>
      </c>
      <c r="FR62" t="s">
        <v>436</v>
      </c>
      <c r="FS62">
        <v>1747211737.5</v>
      </c>
      <c r="FT62">
        <v>1747211733.5</v>
      </c>
      <c r="FU62">
        <v>1</v>
      </c>
      <c r="FV62">
        <v>-0.191</v>
      </c>
      <c r="FW62">
        <v>-0.016</v>
      </c>
      <c r="FX62">
        <v>0.506</v>
      </c>
      <c r="FY62">
        <v>-0.041</v>
      </c>
      <c r="FZ62">
        <v>397</v>
      </c>
      <c r="GA62">
        <v>9</v>
      </c>
      <c r="GB62">
        <v>0.29</v>
      </c>
      <c r="GC62">
        <v>0.35</v>
      </c>
      <c r="GD62">
        <v>-0.2787028762108036</v>
      </c>
      <c r="GE62">
        <v>0.008971040098030496</v>
      </c>
      <c r="GF62">
        <v>0.01931381934432909</v>
      </c>
      <c r="GG62">
        <v>1</v>
      </c>
      <c r="GH62">
        <v>-0.006849462920992417</v>
      </c>
      <c r="GI62">
        <v>-0.00349097053757723</v>
      </c>
      <c r="GJ62">
        <v>0.0005275775246606455</v>
      </c>
      <c r="GK62">
        <v>1</v>
      </c>
      <c r="GL62">
        <v>2</v>
      </c>
      <c r="GM62">
        <v>2</v>
      </c>
      <c r="GN62" t="s">
        <v>437</v>
      </c>
      <c r="GO62">
        <v>3.01854</v>
      </c>
      <c r="GP62">
        <v>2.77508</v>
      </c>
      <c r="GQ62">
        <v>0.07733719999999999</v>
      </c>
      <c r="GR62">
        <v>0.0767868</v>
      </c>
      <c r="GS62">
        <v>0.114335</v>
      </c>
      <c r="GT62">
        <v>0.114054</v>
      </c>
      <c r="GU62">
        <v>23864.2</v>
      </c>
      <c r="GV62">
        <v>27890.9</v>
      </c>
      <c r="GW62">
        <v>22663.9</v>
      </c>
      <c r="GX62">
        <v>27756.9</v>
      </c>
      <c r="GY62">
        <v>29079.3</v>
      </c>
      <c r="GZ62">
        <v>35092.6</v>
      </c>
      <c r="HA62">
        <v>36319.7</v>
      </c>
      <c r="HB62">
        <v>44044.8</v>
      </c>
      <c r="HC62">
        <v>1.7995</v>
      </c>
      <c r="HD62">
        <v>2.24787</v>
      </c>
      <c r="HE62">
        <v>0.0727363</v>
      </c>
      <c r="HF62">
        <v>0</v>
      </c>
      <c r="HG62">
        <v>23.6958</v>
      </c>
      <c r="HH62">
        <v>999.9</v>
      </c>
      <c r="HI62">
        <v>58.8</v>
      </c>
      <c r="HJ62">
        <v>28.1</v>
      </c>
      <c r="HK62">
        <v>22.1847</v>
      </c>
      <c r="HL62">
        <v>61.8793</v>
      </c>
      <c r="HM62">
        <v>11.1819</v>
      </c>
      <c r="HN62">
        <v>1</v>
      </c>
      <c r="HO62">
        <v>-0.203567</v>
      </c>
      <c r="HP62">
        <v>-0.136797</v>
      </c>
      <c r="HQ62">
        <v>20.2987</v>
      </c>
      <c r="HR62">
        <v>5.19827</v>
      </c>
      <c r="HS62">
        <v>11.9515</v>
      </c>
      <c r="HT62">
        <v>4.9477</v>
      </c>
      <c r="HU62">
        <v>3.3</v>
      </c>
      <c r="HV62">
        <v>9999</v>
      </c>
      <c r="HW62">
        <v>9999</v>
      </c>
      <c r="HX62">
        <v>9999</v>
      </c>
      <c r="HY62">
        <v>381.7</v>
      </c>
      <c r="HZ62">
        <v>1.86016</v>
      </c>
      <c r="IA62">
        <v>1.86081</v>
      </c>
      <c r="IB62">
        <v>1.86157</v>
      </c>
      <c r="IC62">
        <v>1.85715</v>
      </c>
      <c r="ID62">
        <v>1.85685</v>
      </c>
      <c r="IE62">
        <v>1.85791</v>
      </c>
      <c r="IF62">
        <v>1.85868</v>
      </c>
      <c r="IG62">
        <v>1.85822</v>
      </c>
      <c r="IH62">
        <v>0</v>
      </c>
      <c r="II62">
        <v>0</v>
      </c>
      <c r="IJ62">
        <v>0</v>
      </c>
      <c r="IK62">
        <v>0</v>
      </c>
      <c r="IL62" t="s">
        <v>438</v>
      </c>
      <c r="IM62" t="s">
        <v>439</v>
      </c>
      <c r="IN62" t="s">
        <v>440</v>
      </c>
      <c r="IO62" t="s">
        <v>440</v>
      </c>
      <c r="IP62" t="s">
        <v>440</v>
      </c>
      <c r="IQ62" t="s">
        <v>440</v>
      </c>
      <c r="IR62">
        <v>0</v>
      </c>
      <c r="IS62">
        <v>100</v>
      </c>
      <c r="IT62">
        <v>100</v>
      </c>
      <c r="IU62">
        <v>0.482</v>
      </c>
      <c r="IV62">
        <v>0.1967</v>
      </c>
      <c r="IW62">
        <v>0.2912723242626548</v>
      </c>
      <c r="IX62">
        <v>0.001016113312649949</v>
      </c>
      <c r="IY62">
        <v>-1.458346242818731E-06</v>
      </c>
      <c r="IZ62">
        <v>6.575581110680532E-10</v>
      </c>
      <c r="JA62">
        <v>0.1967140891477921</v>
      </c>
      <c r="JB62">
        <v>0</v>
      </c>
      <c r="JC62">
        <v>0</v>
      </c>
      <c r="JD62">
        <v>0</v>
      </c>
      <c r="JE62">
        <v>2</v>
      </c>
      <c r="JF62">
        <v>1799</v>
      </c>
      <c r="JG62">
        <v>1</v>
      </c>
      <c r="JH62">
        <v>18</v>
      </c>
      <c r="JI62">
        <v>111.9</v>
      </c>
      <c r="JJ62">
        <v>112</v>
      </c>
      <c r="JK62">
        <v>0.843506</v>
      </c>
      <c r="JL62">
        <v>2.53784</v>
      </c>
      <c r="JM62">
        <v>1.54663</v>
      </c>
      <c r="JN62">
        <v>2.24854</v>
      </c>
      <c r="JO62">
        <v>1.49658</v>
      </c>
      <c r="JP62">
        <v>2.42065</v>
      </c>
      <c r="JQ62">
        <v>34.3497</v>
      </c>
      <c r="JR62">
        <v>24.2101</v>
      </c>
      <c r="JS62">
        <v>18</v>
      </c>
      <c r="JT62">
        <v>371.782</v>
      </c>
      <c r="JU62">
        <v>702.593</v>
      </c>
      <c r="JV62">
        <v>24.1541</v>
      </c>
      <c r="JW62">
        <v>24.8531</v>
      </c>
      <c r="JX62">
        <v>30</v>
      </c>
      <c r="JY62">
        <v>24.8443</v>
      </c>
      <c r="JZ62">
        <v>24.8482</v>
      </c>
      <c r="KA62">
        <v>16.9091</v>
      </c>
      <c r="KB62">
        <v>6.7345</v>
      </c>
      <c r="KC62">
        <v>100</v>
      </c>
      <c r="KD62">
        <v>24.1521</v>
      </c>
      <c r="KE62">
        <v>300</v>
      </c>
      <c r="KF62">
        <v>22.047</v>
      </c>
      <c r="KG62">
        <v>100.247</v>
      </c>
      <c r="KH62">
        <v>100.839</v>
      </c>
    </row>
    <row r="63" spans="1:294">
      <c r="A63">
        <v>47</v>
      </c>
      <c r="B63">
        <v>1747218571</v>
      </c>
      <c r="C63">
        <v>5543.900000095367</v>
      </c>
      <c r="D63" t="s">
        <v>531</v>
      </c>
      <c r="E63" t="s">
        <v>532</v>
      </c>
      <c r="F63" t="s">
        <v>431</v>
      </c>
      <c r="G63" t="s">
        <v>432</v>
      </c>
      <c r="I63" t="s">
        <v>433</v>
      </c>
      <c r="J63">
        <v>1747218571</v>
      </c>
      <c r="K63">
        <f>(L63)/1000</f>
        <v>0</v>
      </c>
      <c r="L63">
        <f>IF(DQ63, AO63, AI63)</f>
        <v>0</v>
      </c>
      <c r="M63">
        <f>IF(DQ63, AJ63, AH63)</f>
        <v>0</v>
      </c>
      <c r="N63">
        <f>DS63 - IF(AV63&gt;1, M63*DM63*100.0/(AX63), 0)</f>
        <v>0</v>
      </c>
      <c r="O63">
        <f>((U63-K63/2)*N63-M63)/(U63+K63/2)</f>
        <v>0</v>
      </c>
      <c r="P63">
        <f>O63*(DZ63+EA63)/1000.0</f>
        <v>0</v>
      </c>
      <c r="Q63">
        <f>(DS63 - IF(AV63&gt;1, M63*DM63*100.0/(AX63), 0))*(DZ63+EA63)/1000.0</f>
        <v>0</v>
      </c>
      <c r="R63">
        <f>2.0/((1/T63-1/S63)+SIGN(T63)*SQRT((1/T63-1/S63)*(1/T63-1/S63) + 4*DN63/((DN63+1)*(DN63+1))*(2*1/T63*1/S63-1/S63*1/S63)))</f>
        <v>0</v>
      </c>
      <c r="S63">
        <f>IF(LEFT(DO63,1)&lt;&gt;"0",IF(LEFT(DO63,1)="1",3.0,DP63),$D$5+$E$5*(EG63*DZ63/($K$5*1000))+$F$5*(EG63*DZ63/($K$5*1000))*MAX(MIN(DM63,$J$5),$I$5)*MAX(MIN(DM63,$J$5),$I$5)+$G$5*MAX(MIN(DM63,$J$5),$I$5)*(EG63*DZ63/($K$5*1000))+$H$5*(EG63*DZ63/($K$5*1000))*(EG63*DZ63/($K$5*1000)))</f>
        <v>0</v>
      </c>
      <c r="T63">
        <f>K63*(1000-(1000*0.61365*exp(17.502*X63/(240.97+X63))/(DZ63+EA63)+DU63)/2)/(1000*0.61365*exp(17.502*X63/(240.97+X63))/(DZ63+EA63)-DU63)</f>
        <v>0</v>
      </c>
      <c r="U63">
        <f>1/((DN63+1)/(R63/1.6)+1/(S63/1.37)) + DN63/((DN63+1)/(R63/1.6) + DN63/(S63/1.37))</f>
        <v>0</v>
      </c>
      <c r="V63">
        <f>(DI63*DL63)</f>
        <v>0</v>
      </c>
      <c r="W63">
        <f>(EB63+(V63+2*0.95*5.67E-8*(((EB63+$B$7)+273)^4-(EB63+273)^4)-44100*K63)/(1.84*29.3*S63+8*0.95*5.67E-8*(EB63+273)^3))</f>
        <v>0</v>
      </c>
      <c r="X63">
        <f>($C$7*EC63+$D$7*ED63+$E$7*W63)</f>
        <v>0</v>
      </c>
      <c r="Y63">
        <f>0.61365*exp(17.502*X63/(240.97+X63))</f>
        <v>0</v>
      </c>
      <c r="Z63">
        <f>(AA63/AB63*100)</f>
        <v>0</v>
      </c>
      <c r="AA63">
        <f>DU63*(DZ63+EA63)/1000</f>
        <v>0</v>
      </c>
      <c r="AB63">
        <f>0.61365*exp(17.502*EB63/(240.97+EB63))</f>
        <v>0</v>
      </c>
      <c r="AC63">
        <f>(Y63-DU63*(DZ63+EA63)/1000)</f>
        <v>0</v>
      </c>
      <c r="AD63">
        <f>(-K63*44100)</f>
        <v>0</v>
      </c>
      <c r="AE63">
        <f>2*29.3*S63*0.92*(EB63-X63)</f>
        <v>0</v>
      </c>
      <c r="AF63">
        <f>2*0.95*5.67E-8*(((EB63+$B$7)+273)^4-(X63+273)^4)</f>
        <v>0</v>
      </c>
      <c r="AG63">
        <f>V63+AF63+AD63+AE63</f>
        <v>0</v>
      </c>
      <c r="AH63">
        <f>DY63*AV63*(DT63-DS63*(1000-AV63*DV63)/(1000-AV63*DU63))/(100*DM63)</f>
        <v>0</v>
      </c>
      <c r="AI63">
        <f>1000*DY63*AV63*(DU63-DV63)/(100*DM63*(1000-AV63*DU63))</f>
        <v>0</v>
      </c>
      <c r="AJ63">
        <f>(AK63 - AL63 - DZ63*1E3/(8.314*(EB63+273.15)) * AN63/DY63 * AM63) * DY63/(100*DM63) * (1000 - DV63)/1000</f>
        <v>0</v>
      </c>
      <c r="AK63">
        <v>204.5075861341065</v>
      </c>
      <c r="AL63">
        <v>204.9742424242424</v>
      </c>
      <c r="AM63">
        <v>0.0006374621845179604</v>
      </c>
      <c r="AN63">
        <v>65.91700592732391</v>
      </c>
      <c r="AO63">
        <f>(AQ63 - AP63 + DZ63*1E3/(8.314*(EB63+273.15)) * AS63/DY63 * AR63) * DY63/(100*DM63) * 1000/(1000 - AQ63)</f>
        <v>0</v>
      </c>
      <c r="AP63">
        <v>22.06405167521555</v>
      </c>
      <c r="AQ63">
        <v>21.94454060606061</v>
      </c>
      <c r="AR63">
        <v>-7.363456669009965E-09</v>
      </c>
      <c r="AS63">
        <v>77.18636423135617</v>
      </c>
      <c r="AT63">
        <v>6</v>
      </c>
      <c r="AU63">
        <v>1</v>
      </c>
      <c r="AV63">
        <f>IF(AT63*$H$13&gt;=AX63,1.0,(AX63/(AX63-AT63*$H$13)))</f>
        <v>0</v>
      </c>
      <c r="AW63">
        <f>(AV63-1)*100</f>
        <v>0</v>
      </c>
      <c r="AX63">
        <f>MAX(0,($B$13+$C$13*EG63)/(1+$D$13*EG63)*DZ63/(EB63+273)*$E$13)</f>
        <v>0</v>
      </c>
      <c r="AY63" t="s">
        <v>434</v>
      </c>
      <c r="AZ63" t="s">
        <v>434</v>
      </c>
      <c r="BA63">
        <v>0</v>
      </c>
      <c r="BB63">
        <v>0</v>
      </c>
      <c r="BC63">
        <f>1-BA63/BB63</f>
        <v>0</v>
      </c>
      <c r="BD63">
        <v>0</v>
      </c>
      <c r="BE63" t="s">
        <v>434</v>
      </c>
      <c r="BF63" t="s">
        <v>434</v>
      </c>
      <c r="BG63">
        <v>0</v>
      </c>
      <c r="BH63">
        <v>0</v>
      </c>
      <c r="BI63">
        <f>1-BG63/BH63</f>
        <v>0</v>
      </c>
      <c r="BJ63">
        <v>0.5</v>
      </c>
      <c r="BK63">
        <f>DJ63</f>
        <v>0</v>
      </c>
      <c r="BL63">
        <f>M63</f>
        <v>0</v>
      </c>
      <c r="BM63">
        <f>BI63*BJ63*BK63</f>
        <v>0</v>
      </c>
      <c r="BN63">
        <f>(BL63-BD63)/BK63</f>
        <v>0</v>
      </c>
      <c r="BO63">
        <f>(BB63-BH63)/BH63</f>
        <v>0</v>
      </c>
      <c r="BP63">
        <f>BA63/(BC63+BA63/BH63)</f>
        <v>0</v>
      </c>
      <c r="BQ63" t="s">
        <v>434</v>
      </c>
      <c r="BR63">
        <v>0</v>
      </c>
      <c r="BS63">
        <f>IF(BR63&lt;&gt;0, BR63, BP63)</f>
        <v>0</v>
      </c>
      <c r="BT63">
        <f>1-BS63/BH63</f>
        <v>0</v>
      </c>
      <c r="BU63">
        <f>(BH63-BG63)/(BH63-BS63)</f>
        <v>0</v>
      </c>
      <c r="BV63">
        <f>(BB63-BH63)/(BB63-BS63)</f>
        <v>0</v>
      </c>
      <c r="BW63">
        <f>(BH63-BG63)/(BH63-BA63)</f>
        <v>0</v>
      </c>
      <c r="BX63">
        <f>(BB63-BH63)/(BB63-BA63)</f>
        <v>0</v>
      </c>
      <c r="BY63">
        <f>(BU63*BS63/BG63)</f>
        <v>0</v>
      </c>
      <c r="BZ63">
        <f>(1-BY63)</f>
        <v>0</v>
      </c>
      <c r="DI63">
        <f>$B$11*EH63+$C$11*EI63+$F$11*ET63*(1-EW63)</f>
        <v>0</v>
      </c>
      <c r="DJ63">
        <f>DI63*DK63</f>
        <v>0</v>
      </c>
      <c r="DK63">
        <f>($B$11*$D$9+$C$11*$D$9+$F$11*((FG63+EY63)/MAX(FG63+EY63+FH63, 0.1)*$I$9+FH63/MAX(FG63+EY63+FH63, 0.1)*$J$9))/($B$11+$C$11+$F$11)</f>
        <v>0</v>
      </c>
      <c r="DL63">
        <f>($B$11*$K$9+$C$11*$K$9+$F$11*((FG63+EY63)/MAX(FG63+EY63+FH63, 0.1)*$P$9+FH63/MAX(FG63+EY63+FH63, 0.1)*$Q$9))/($B$11+$C$11+$F$11)</f>
        <v>0</v>
      </c>
      <c r="DM63">
        <v>6</v>
      </c>
      <c r="DN63">
        <v>0.5</v>
      </c>
      <c r="DO63" t="s">
        <v>435</v>
      </c>
      <c r="DP63">
        <v>2</v>
      </c>
      <c r="DQ63" t="b">
        <v>1</v>
      </c>
      <c r="DR63">
        <v>1747218571</v>
      </c>
      <c r="DS63">
        <v>200.465</v>
      </c>
      <c r="DT63">
        <v>199.976</v>
      </c>
      <c r="DU63">
        <v>21.9451</v>
      </c>
      <c r="DV63">
        <v>22.0792</v>
      </c>
      <c r="DW63">
        <v>200.023</v>
      </c>
      <c r="DX63">
        <v>21.7483</v>
      </c>
      <c r="DY63">
        <v>400.066</v>
      </c>
      <c r="DZ63">
        <v>101.165</v>
      </c>
      <c r="EA63">
        <v>0.0999785</v>
      </c>
      <c r="EB63">
        <v>25.0044</v>
      </c>
      <c r="EC63">
        <v>24.897</v>
      </c>
      <c r="ED63">
        <v>999.9</v>
      </c>
      <c r="EE63">
        <v>0</v>
      </c>
      <c r="EF63">
        <v>0</v>
      </c>
      <c r="EG63">
        <v>10043.8</v>
      </c>
      <c r="EH63">
        <v>0</v>
      </c>
      <c r="EI63">
        <v>0.221054</v>
      </c>
      <c r="EJ63">
        <v>0.488174</v>
      </c>
      <c r="EK63">
        <v>204.962</v>
      </c>
      <c r="EL63">
        <v>204.491</v>
      </c>
      <c r="EM63">
        <v>-0.1341</v>
      </c>
      <c r="EN63">
        <v>199.976</v>
      </c>
      <c r="EO63">
        <v>22.0792</v>
      </c>
      <c r="EP63">
        <v>2.22007</v>
      </c>
      <c r="EQ63">
        <v>2.23364</v>
      </c>
      <c r="ER63">
        <v>19.1079</v>
      </c>
      <c r="ES63">
        <v>19.2056</v>
      </c>
      <c r="ET63">
        <v>0.0500092</v>
      </c>
      <c r="EU63">
        <v>0</v>
      </c>
      <c r="EV63">
        <v>0</v>
      </c>
      <c r="EW63">
        <v>0</v>
      </c>
      <c r="EX63">
        <v>1.32</v>
      </c>
      <c r="EY63">
        <v>0.0500092</v>
      </c>
      <c r="EZ63">
        <v>-5.9</v>
      </c>
      <c r="FA63">
        <v>0.47</v>
      </c>
      <c r="FB63">
        <v>35.062</v>
      </c>
      <c r="FC63">
        <v>41.125</v>
      </c>
      <c r="FD63">
        <v>37.812</v>
      </c>
      <c r="FE63">
        <v>41.812</v>
      </c>
      <c r="FF63">
        <v>37.875</v>
      </c>
      <c r="FG63">
        <v>0</v>
      </c>
      <c r="FH63">
        <v>0</v>
      </c>
      <c r="FI63">
        <v>0</v>
      </c>
      <c r="FJ63">
        <v>1747218651</v>
      </c>
      <c r="FK63">
        <v>0</v>
      </c>
      <c r="FL63">
        <v>0.8316</v>
      </c>
      <c r="FM63">
        <v>21.11153843649981</v>
      </c>
      <c r="FN63">
        <v>8.982307705933309</v>
      </c>
      <c r="FO63">
        <v>-2.3964</v>
      </c>
      <c r="FP63">
        <v>15</v>
      </c>
      <c r="FQ63">
        <v>1747211737.5</v>
      </c>
      <c r="FR63" t="s">
        <v>436</v>
      </c>
      <c r="FS63">
        <v>1747211737.5</v>
      </c>
      <c r="FT63">
        <v>1747211733.5</v>
      </c>
      <c r="FU63">
        <v>1</v>
      </c>
      <c r="FV63">
        <v>-0.191</v>
      </c>
      <c r="FW63">
        <v>-0.016</v>
      </c>
      <c r="FX63">
        <v>0.506</v>
      </c>
      <c r="FY63">
        <v>-0.041</v>
      </c>
      <c r="FZ63">
        <v>397</v>
      </c>
      <c r="GA63">
        <v>9</v>
      </c>
      <c r="GB63">
        <v>0.29</v>
      </c>
      <c r="GC63">
        <v>0.35</v>
      </c>
      <c r="GD63">
        <v>-0.313934762505149</v>
      </c>
      <c r="GE63">
        <v>0.1059703489005353</v>
      </c>
      <c r="GF63">
        <v>0.04565473723501329</v>
      </c>
      <c r="GG63">
        <v>1</v>
      </c>
      <c r="GH63">
        <v>-0.008037633317308489</v>
      </c>
      <c r="GI63">
        <v>0.0001145531470936304</v>
      </c>
      <c r="GJ63">
        <v>0.0001035099477509231</v>
      </c>
      <c r="GK63">
        <v>1</v>
      </c>
      <c r="GL63">
        <v>2</v>
      </c>
      <c r="GM63">
        <v>2</v>
      </c>
      <c r="GN63" t="s">
        <v>437</v>
      </c>
      <c r="GO63">
        <v>3.01866</v>
      </c>
      <c r="GP63">
        <v>2.77503</v>
      </c>
      <c r="GQ63">
        <v>0.054796</v>
      </c>
      <c r="GR63">
        <v>0.0543703</v>
      </c>
      <c r="GS63">
        <v>0.114315</v>
      </c>
      <c r="GT63">
        <v>0.114133</v>
      </c>
      <c r="GU63">
        <v>24447.6</v>
      </c>
      <c r="GV63">
        <v>28568.7</v>
      </c>
      <c r="GW63">
        <v>22664.3</v>
      </c>
      <c r="GX63">
        <v>27757.6</v>
      </c>
      <c r="GY63">
        <v>29079.9</v>
      </c>
      <c r="GZ63">
        <v>35089.2</v>
      </c>
      <c r="HA63">
        <v>36320.3</v>
      </c>
      <c r="HB63">
        <v>44045.5</v>
      </c>
      <c r="HC63">
        <v>1.80012</v>
      </c>
      <c r="HD63">
        <v>2.24758</v>
      </c>
      <c r="HE63">
        <v>0.0724196</v>
      </c>
      <c r="HF63">
        <v>0</v>
      </c>
      <c r="HG63">
        <v>23.7074</v>
      </c>
      <c r="HH63">
        <v>999.9</v>
      </c>
      <c r="HI63">
        <v>58.7</v>
      </c>
      <c r="HJ63">
        <v>28.1</v>
      </c>
      <c r="HK63">
        <v>22.15</v>
      </c>
      <c r="HL63">
        <v>61.9893</v>
      </c>
      <c r="HM63">
        <v>11.2019</v>
      </c>
      <c r="HN63">
        <v>1</v>
      </c>
      <c r="HO63">
        <v>-0.20468</v>
      </c>
      <c r="HP63">
        <v>-0.0199809</v>
      </c>
      <c r="HQ63">
        <v>20.2986</v>
      </c>
      <c r="HR63">
        <v>5.19603</v>
      </c>
      <c r="HS63">
        <v>11.9505</v>
      </c>
      <c r="HT63">
        <v>4.9475</v>
      </c>
      <c r="HU63">
        <v>3.3</v>
      </c>
      <c r="HV63">
        <v>9999</v>
      </c>
      <c r="HW63">
        <v>9999</v>
      </c>
      <c r="HX63">
        <v>9999</v>
      </c>
      <c r="HY63">
        <v>381.7</v>
      </c>
      <c r="HZ63">
        <v>1.86017</v>
      </c>
      <c r="IA63">
        <v>1.8608</v>
      </c>
      <c r="IB63">
        <v>1.86157</v>
      </c>
      <c r="IC63">
        <v>1.85715</v>
      </c>
      <c r="ID63">
        <v>1.85686</v>
      </c>
      <c r="IE63">
        <v>1.85791</v>
      </c>
      <c r="IF63">
        <v>1.85867</v>
      </c>
      <c r="IG63">
        <v>1.85822</v>
      </c>
      <c r="IH63">
        <v>0</v>
      </c>
      <c r="II63">
        <v>0</v>
      </c>
      <c r="IJ63">
        <v>0</v>
      </c>
      <c r="IK63">
        <v>0</v>
      </c>
      <c r="IL63" t="s">
        <v>438</v>
      </c>
      <c r="IM63" t="s">
        <v>439</v>
      </c>
      <c r="IN63" t="s">
        <v>440</v>
      </c>
      <c r="IO63" t="s">
        <v>440</v>
      </c>
      <c r="IP63" t="s">
        <v>440</v>
      </c>
      <c r="IQ63" t="s">
        <v>440</v>
      </c>
      <c r="IR63">
        <v>0</v>
      </c>
      <c r="IS63">
        <v>100</v>
      </c>
      <c r="IT63">
        <v>100</v>
      </c>
      <c r="IU63">
        <v>0.442</v>
      </c>
      <c r="IV63">
        <v>0.1968</v>
      </c>
      <c r="IW63">
        <v>0.2912723242626548</v>
      </c>
      <c r="IX63">
        <v>0.001016113312649949</v>
      </c>
      <c r="IY63">
        <v>-1.458346242818731E-06</v>
      </c>
      <c r="IZ63">
        <v>6.575581110680532E-10</v>
      </c>
      <c r="JA63">
        <v>0.1967140891477921</v>
      </c>
      <c r="JB63">
        <v>0</v>
      </c>
      <c r="JC63">
        <v>0</v>
      </c>
      <c r="JD63">
        <v>0</v>
      </c>
      <c r="JE63">
        <v>2</v>
      </c>
      <c r="JF63">
        <v>1799</v>
      </c>
      <c r="JG63">
        <v>1</v>
      </c>
      <c r="JH63">
        <v>18</v>
      </c>
      <c r="JI63">
        <v>113.9</v>
      </c>
      <c r="JJ63">
        <v>114</v>
      </c>
      <c r="JK63">
        <v>0.617676</v>
      </c>
      <c r="JL63">
        <v>2.55493</v>
      </c>
      <c r="JM63">
        <v>1.54663</v>
      </c>
      <c r="JN63">
        <v>2.24854</v>
      </c>
      <c r="JO63">
        <v>1.49658</v>
      </c>
      <c r="JP63">
        <v>2.46216</v>
      </c>
      <c r="JQ63">
        <v>34.3497</v>
      </c>
      <c r="JR63">
        <v>24.2013</v>
      </c>
      <c r="JS63">
        <v>18</v>
      </c>
      <c r="JT63">
        <v>372.016</v>
      </c>
      <c r="JU63">
        <v>702.193</v>
      </c>
      <c r="JV63">
        <v>23.9854</v>
      </c>
      <c r="JW63">
        <v>24.8447</v>
      </c>
      <c r="JX63">
        <v>30.0001</v>
      </c>
      <c r="JY63">
        <v>24.8339</v>
      </c>
      <c r="JZ63">
        <v>24.8379</v>
      </c>
      <c r="KA63">
        <v>12.3757</v>
      </c>
      <c r="KB63">
        <v>6.45827</v>
      </c>
      <c r="KC63">
        <v>100</v>
      </c>
      <c r="KD63">
        <v>23.9853</v>
      </c>
      <c r="KE63">
        <v>200</v>
      </c>
      <c r="KF63">
        <v>22.1216</v>
      </c>
      <c r="KG63">
        <v>100.249</v>
      </c>
      <c r="KH63">
        <v>100.841</v>
      </c>
    </row>
    <row r="64" spans="1:294">
      <c r="A64">
        <v>48</v>
      </c>
      <c r="B64">
        <v>1747218691.5</v>
      </c>
      <c r="C64">
        <v>5664.400000095367</v>
      </c>
      <c r="D64" t="s">
        <v>533</v>
      </c>
      <c r="E64" t="s">
        <v>534</v>
      </c>
      <c r="F64" t="s">
        <v>431</v>
      </c>
      <c r="G64" t="s">
        <v>432</v>
      </c>
      <c r="I64" t="s">
        <v>433</v>
      </c>
      <c r="J64">
        <v>1747218691.5</v>
      </c>
      <c r="K64">
        <f>(L64)/1000</f>
        <v>0</v>
      </c>
      <c r="L64">
        <f>IF(DQ64, AO64, AI64)</f>
        <v>0</v>
      </c>
      <c r="M64">
        <f>IF(DQ64, AJ64, AH64)</f>
        <v>0</v>
      </c>
      <c r="N64">
        <f>DS64 - IF(AV64&gt;1, M64*DM64*100.0/(AX64), 0)</f>
        <v>0</v>
      </c>
      <c r="O64">
        <f>((U64-K64/2)*N64-M64)/(U64+K64/2)</f>
        <v>0</v>
      </c>
      <c r="P64">
        <f>O64*(DZ64+EA64)/1000.0</f>
        <v>0</v>
      </c>
      <c r="Q64">
        <f>(DS64 - IF(AV64&gt;1, M64*DM64*100.0/(AX64), 0))*(DZ64+EA64)/1000.0</f>
        <v>0</v>
      </c>
      <c r="R64">
        <f>2.0/((1/T64-1/S64)+SIGN(T64)*SQRT((1/T64-1/S64)*(1/T64-1/S64) + 4*DN64/((DN64+1)*(DN64+1))*(2*1/T64*1/S64-1/S64*1/S64)))</f>
        <v>0</v>
      </c>
      <c r="S64">
        <f>IF(LEFT(DO64,1)&lt;&gt;"0",IF(LEFT(DO64,1)="1",3.0,DP64),$D$5+$E$5*(EG64*DZ64/($K$5*1000))+$F$5*(EG64*DZ64/($K$5*1000))*MAX(MIN(DM64,$J$5),$I$5)*MAX(MIN(DM64,$J$5),$I$5)+$G$5*MAX(MIN(DM64,$J$5),$I$5)*(EG64*DZ64/($K$5*1000))+$H$5*(EG64*DZ64/($K$5*1000))*(EG64*DZ64/($K$5*1000)))</f>
        <v>0</v>
      </c>
      <c r="T64">
        <f>K64*(1000-(1000*0.61365*exp(17.502*X64/(240.97+X64))/(DZ64+EA64)+DU64)/2)/(1000*0.61365*exp(17.502*X64/(240.97+X64))/(DZ64+EA64)-DU64)</f>
        <v>0</v>
      </c>
      <c r="U64">
        <f>1/((DN64+1)/(R64/1.6)+1/(S64/1.37)) + DN64/((DN64+1)/(R64/1.6) + DN64/(S64/1.37))</f>
        <v>0</v>
      </c>
      <c r="V64">
        <f>(DI64*DL64)</f>
        <v>0</v>
      </c>
      <c r="W64">
        <f>(EB64+(V64+2*0.95*5.67E-8*(((EB64+$B$7)+273)^4-(EB64+273)^4)-44100*K64)/(1.84*29.3*S64+8*0.95*5.67E-8*(EB64+273)^3))</f>
        <v>0</v>
      </c>
      <c r="X64">
        <f>($C$7*EC64+$D$7*ED64+$E$7*W64)</f>
        <v>0</v>
      </c>
      <c r="Y64">
        <f>0.61365*exp(17.502*X64/(240.97+X64))</f>
        <v>0</v>
      </c>
      <c r="Z64">
        <f>(AA64/AB64*100)</f>
        <v>0</v>
      </c>
      <c r="AA64">
        <f>DU64*(DZ64+EA64)/1000</f>
        <v>0</v>
      </c>
      <c r="AB64">
        <f>0.61365*exp(17.502*EB64/(240.97+EB64))</f>
        <v>0</v>
      </c>
      <c r="AC64">
        <f>(Y64-DU64*(DZ64+EA64)/1000)</f>
        <v>0</v>
      </c>
      <c r="AD64">
        <f>(-K64*44100)</f>
        <v>0</v>
      </c>
      <c r="AE64">
        <f>2*29.3*S64*0.92*(EB64-X64)</f>
        <v>0</v>
      </c>
      <c r="AF64">
        <f>2*0.95*5.67E-8*(((EB64+$B$7)+273)^4-(X64+273)^4)</f>
        <v>0</v>
      </c>
      <c r="AG64">
        <f>V64+AF64+AD64+AE64</f>
        <v>0</v>
      </c>
      <c r="AH64">
        <f>DY64*AV64*(DT64-DS64*(1000-AV64*DV64)/(1000-AV64*DU64))/(100*DM64)</f>
        <v>0</v>
      </c>
      <c r="AI64">
        <f>1000*DY64*AV64*(DU64-DV64)/(100*DM64*(1000-AV64*DU64))</f>
        <v>0</v>
      </c>
      <c r="AJ64">
        <f>(AK64 - AL64 - DZ64*1E3/(8.314*(EB64+273.15)) * AN64/DY64 * AM64) * DY64/(100*DM64) * (1000 - DV64)/1000</f>
        <v>0</v>
      </c>
      <c r="AK64">
        <v>102.2889334882936</v>
      </c>
      <c r="AL64">
        <v>102.6264666666667</v>
      </c>
      <c r="AM64">
        <v>-0.0006535583409916673</v>
      </c>
      <c r="AN64">
        <v>65.91700592732391</v>
      </c>
      <c r="AO64">
        <f>(AQ64 - AP64 + DZ64*1E3/(8.314*(EB64+273.15)) * AS64/DY64 * AR64) * DY64/(100*DM64) * 1000/(1000 - AQ64)</f>
        <v>0</v>
      </c>
      <c r="AP64">
        <v>22.07653918281233</v>
      </c>
      <c r="AQ64">
        <v>21.95979878787879</v>
      </c>
      <c r="AR64">
        <v>1.370477871173262E-07</v>
      </c>
      <c r="AS64">
        <v>77.18636423135617</v>
      </c>
      <c r="AT64">
        <v>5</v>
      </c>
      <c r="AU64">
        <v>1</v>
      </c>
      <c r="AV64">
        <f>IF(AT64*$H$13&gt;=AX64,1.0,(AX64/(AX64-AT64*$H$13)))</f>
        <v>0</v>
      </c>
      <c r="AW64">
        <f>(AV64-1)*100</f>
        <v>0</v>
      </c>
      <c r="AX64">
        <f>MAX(0,($B$13+$C$13*EG64)/(1+$D$13*EG64)*DZ64/(EB64+273)*$E$13)</f>
        <v>0</v>
      </c>
      <c r="AY64" t="s">
        <v>434</v>
      </c>
      <c r="AZ64" t="s">
        <v>434</v>
      </c>
      <c r="BA64">
        <v>0</v>
      </c>
      <c r="BB64">
        <v>0</v>
      </c>
      <c r="BC64">
        <f>1-BA64/BB64</f>
        <v>0</v>
      </c>
      <c r="BD64">
        <v>0</v>
      </c>
      <c r="BE64" t="s">
        <v>434</v>
      </c>
      <c r="BF64" t="s">
        <v>434</v>
      </c>
      <c r="BG64">
        <v>0</v>
      </c>
      <c r="BH64">
        <v>0</v>
      </c>
      <c r="BI64">
        <f>1-BG64/BH64</f>
        <v>0</v>
      </c>
      <c r="BJ64">
        <v>0.5</v>
      </c>
      <c r="BK64">
        <f>DJ64</f>
        <v>0</v>
      </c>
      <c r="BL64">
        <f>M64</f>
        <v>0</v>
      </c>
      <c r="BM64">
        <f>BI64*BJ64*BK64</f>
        <v>0</v>
      </c>
      <c r="BN64">
        <f>(BL64-BD64)/BK64</f>
        <v>0</v>
      </c>
      <c r="BO64">
        <f>(BB64-BH64)/BH64</f>
        <v>0</v>
      </c>
      <c r="BP64">
        <f>BA64/(BC64+BA64/BH64)</f>
        <v>0</v>
      </c>
      <c r="BQ64" t="s">
        <v>434</v>
      </c>
      <c r="BR64">
        <v>0</v>
      </c>
      <c r="BS64">
        <f>IF(BR64&lt;&gt;0, BR64, BP64)</f>
        <v>0</v>
      </c>
      <c r="BT64">
        <f>1-BS64/BH64</f>
        <v>0</v>
      </c>
      <c r="BU64">
        <f>(BH64-BG64)/(BH64-BS64)</f>
        <v>0</v>
      </c>
      <c r="BV64">
        <f>(BB64-BH64)/(BB64-BS64)</f>
        <v>0</v>
      </c>
      <c r="BW64">
        <f>(BH64-BG64)/(BH64-BA64)</f>
        <v>0</v>
      </c>
      <c r="BX64">
        <f>(BB64-BH64)/(BB64-BA64)</f>
        <v>0</v>
      </c>
      <c r="BY64">
        <f>(BU64*BS64/BG64)</f>
        <v>0</v>
      </c>
      <c r="BZ64">
        <f>(1-BY64)</f>
        <v>0</v>
      </c>
      <c r="DI64">
        <f>$B$11*EH64+$C$11*EI64+$F$11*ET64*(1-EW64)</f>
        <v>0</v>
      </c>
      <c r="DJ64">
        <f>DI64*DK64</f>
        <v>0</v>
      </c>
      <c r="DK64">
        <f>($B$11*$D$9+$C$11*$D$9+$F$11*((FG64+EY64)/MAX(FG64+EY64+FH64, 0.1)*$I$9+FH64/MAX(FG64+EY64+FH64, 0.1)*$J$9))/($B$11+$C$11+$F$11)</f>
        <v>0</v>
      </c>
      <c r="DL64">
        <f>($B$11*$K$9+$C$11*$K$9+$F$11*((FG64+EY64)/MAX(FG64+EY64+FH64, 0.1)*$P$9+FH64/MAX(FG64+EY64+FH64, 0.1)*$Q$9))/($B$11+$C$11+$F$11)</f>
        <v>0</v>
      </c>
      <c r="DM64">
        <v>6</v>
      </c>
      <c r="DN64">
        <v>0.5</v>
      </c>
      <c r="DO64" t="s">
        <v>435</v>
      </c>
      <c r="DP64">
        <v>2</v>
      </c>
      <c r="DQ64" t="b">
        <v>1</v>
      </c>
      <c r="DR64">
        <v>1747218691.5</v>
      </c>
      <c r="DS64">
        <v>100.379</v>
      </c>
      <c r="DT64">
        <v>100.012</v>
      </c>
      <c r="DU64">
        <v>21.9596</v>
      </c>
      <c r="DV64">
        <v>22.0775</v>
      </c>
      <c r="DW64">
        <v>99.9997</v>
      </c>
      <c r="DX64">
        <v>21.7628</v>
      </c>
      <c r="DY64">
        <v>400.005</v>
      </c>
      <c r="DZ64">
        <v>101.165</v>
      </c>
      <c r="EA64">
        <v>0.0999269</v>
      </c>
      <c r="EB64">
        <v>24.9832</v>
      </c>
      <c r="EC64">
        <v>24.8683</v>
      </c>
      <c r="ED64">
        <v>999.9</v>
      </c>
      <c r="EE64">
        <v>0</v>
      </c>
      <c r="EF64">
        <v>0</v>
      </c>
      <c r="EG64">
        <v>10045.6</v>
      </c>
      <c r="EH64">
        <v>0</v>
      </c>
      <c r="EI64">
        <v>0.244541</v>
      </c>
      <c r="EJ64">
        <v>0.366547</v>
      </c>
      <c r="EK64">
        <v>102.632</v>
      </c>
      <c r="EL64">
        <v>102.27</v>
      </c>
      <c r="EM64">
        <v>-0.117905</v>
      </c>
      <c r="EN64">
        <v>100.012</v>
      </c>
      <c r="EO64">
        <v>22.0775</v>
      </c>
      <c r="EP64">
        <v>2.22155</v>
      </c>
      <c r="EQ64">
        <v>2.23347</v>
      </c>
      <c r="ER64">
        <v>19.1185</v>
      </c>
      <c r="ES64">
        <v>19.2045</v>
      </c>
      <c r="ET64">
        <v>0.0500092</v>
      </c>
      <c r="EU64">
        <v>0</v>
      </c>
      <c r="EV64">
        <v>0</v>
      </c>
      <c r="EW64">
        <v>0</v>
      </c>
      <c r="EX64">
        <v>-19.7</v>
      </c>
      <c r="EY64">
        <v>0.0500092</v>
      </c>
      <c r="EZ64">
        <v>10.48</v>
      </c>
      <c r="FA64">
        <v>1.33</v>
      </c>
      <c r="FB64">
        <v>33.75</v>
      </c>
      <c r="FC64">
        <v>37.937</v>
      </c>
      <c r="FD64">
        <v>35.812</v>
      </c>
      <c r="FE64">
        <v>37.312</v>
      </c>
      <c r="FF64">
        <v>36</v>
      </c>
      <c r="FG64">
        <v>0</v>
      </c>
      <c r="FH64">
        <v>0</v>
      </c>
      <c r="FI64">
        <v>0</v>
      </c>
      <c r="FJ64">
        <v>1747218771.6</v>
      </c>
      <c r="FK64">
        <v>0</v>
      </c>
      <c r="FL64">
        <v>0.4492307692307694</v>
      </c>
      <c r="FM64">
        <v>-49.60820491068878</v>
      </c>
      <c r="FN64">
        <v>27.84717927995858</v>
      </c>
      <c r="FO64">
        <v>-1.211923076923077</v>
      </c>
      <c r="FP64">
        <v>15</v>
      </c>
      <c r="FQ64">
        <v>1747211737.5</v>
      </c>
      <c r="FR64" t="s">
        <v>436</v>
      </c>
      <c r="FS64">
        <v>1747211737.5</v>
      </c>
      <c r="FT64">
        <v>1747211733.5</v>
      </c>
      <c r="FU64">
        <v>1</v>
      </c>
      <c r="FV64">
        <v>-0.191</v>
      </c>
      <c r="FW64">
        <v>-0.016</v>
      </c>
      <c r="FX64">
        <v>0.506</v>
      </c>
      <c r="FY64">
        <v>-0.041</v>
      </c>
      <c r="FZ64">
        <v>397</v>
      </c>
      <c r="GA64">
        <v>9</v>
      </c>
      <c r="GB64">
        <v>0.29</v>
      </c>
      <c r="GC64">
        <v>0.35</v>
      </c>
      <c r="GD64">
        <v>-0.2546087884040013</v>
      </c>
      <c r="GE64">
        <v>-0.001486545395846164</v>
      </c>
      <c r="GF64">
        <v>0.02069945035186814</v>
      </c>
      <c r="GG64">
        <v>1</v>
      </c>
      <c r="GH64">
        <v>-0.008392766836557276</v>
      </c>
      <c r="GI64">
        <v>0.000282941325642398</v>
      </c>
      <c r="GJ64">
        <v>8.181655910902133E-05</v>
      </c>
      <c r="GK64">
        <v>1</v>
      </c>
      <c r="GL64">
        <v>2</v>
      </c>
      <c r="GM64">
        <v>2</v>
      </c>
      <c r="GN64" t="s">
        <v>437</v>
      </c>
      <c r="GO64">
        <v>3.01859</v>
      </c>
      <c r="GP64">
        <v>2.775</v>
      </c>
      <c r="GQ64">
        <v>0.0288528</v>
      </c>
      <c r="GR64">
        <v>0.0286341</v>
      </c>
      <c r="GS64">
        <v>0.114371</v>
      </c>
      <c r="GT64">
        <v>0.114129</v>
      </c>
      <c r="GU64">
        <v>25119.2</v>
      </c>
      <c r="GV64">
        <v>29347</v>
      </c>
      <c r="GW64">
        <v>22664.7</v>
      </c>
      <c r="GX64">
        <v>27758.1</v>
      </c>
      <c r="GY64">
        <v>29077.9</v>
      </c>
      <c r="GZ64">
        <v>35089.2</v>
      </c>
      <c r="HA64">
        <v>36321</v>
      </c>
      <c r="HB64">
        <v>44046.2</v>
      </c>
      <c r="HC64">
        <v>1.80012</v>
      </c>
      <c r="HD64">
        <v>2.24705</v>
      </c>
      <c r="HE64">
        <v>0.0720099</v>
      </c>
      <c r="HF64">
        <v>0</v>
      </c>
      <c r="HG64">
        <v>23.6855</v>
      </c>
      <c r="HH64">
        <v>999.9</v>
      </c>
      <c r="HI64">
        <v>58.7</v>
      </c>
      <c r="HJ64">
        <v>28.1</v>
      </c>
      <c r="HK64">
        <v>22.1482</v>
      </c>
      <c r="HL64">
        <v>62.1393</v>
      </c>
      <c r="HM64">
        <v>11.2059</v>
      </c>
      <c r="HN64">
        <v>1</v>
      </c>
      <c r="HO64">
        <v>-0.204822</v>
      </c>
      <c r="HP64">
        <v>-0.17092</v>
      </c>
      <c r="HQ64">
        <v>20.2972</v>
      </c>
      <c r="HR64">
        <v>5.19468</v>
      </c>
      <c r="HS64">
        <v>11.9506</v>
      </c>
      <c r="HT64">
        <v>4.9464</v>
      </c>
      <c r="HU64">
        <v>3.3</v>
      </c>
      <c r="HV64">
        <v>9999</v>
      </c>
      <c r="HW64">
        <v>9999</v>
      </c>
      <c r="HX64">
        <v>9999</v>
      </c>
      <c r="HY64">
        <v>381.7</v>
      </c>
      <c r="HZ64">
        <v>1.8602</v>
      </c>
      <c r="IA64">
        <v>1.8608</v>
      </c>
      <c r="IB64">
        <v>1.86158</v>
      </c>
      <c r="IC64">
        <v>1.85716</v>
      </c>
      <c r="ID64">
        <v>1.85685</v>
      </c>
      <c r="IE64">
        <v>1.85791</v>
      </c>
      <c r="IF64">
        <v>1.85869</v>
      </c>
      <c r="IG64">
        <v>1.85822</v>
      </c>
      <c r="IH64">
        <v>0</v>
      </c>
      <c r="II64">
        <v>0</v>
      </c>
      <c r="IJ64">
        <v>0</v>
      </c>
      <c r="IK64">
        <v>0</v>
      </c>
      <c r="IL64" t="s">
        <v>438</v>
      </c>
      <c r="IM64" t="s">
        <v>439</v>
      </c>
      <c r="IN64" t="s">
        <v>440</v>
      </c>
      <c r="IO64" t="s">
        <v>440</v>
      </c>
      <c r="IP64" t="s">
        <v>440</v>
      </c>
      <c r="IQ64" t="s">
        <v>440</v>
      </c>
      <c r="IR64">
        <v>0</v>
      </c>
      <c r="IS64">
        <v>100</v>
      </c>
      <c r="IT64">
        <v>100</v>
      </c>
      <c r="IU64">
        <v>0.379</v>
      </c>
      <c r="IV64">
        <v>0.1968</v>
      </c>
      <c r="IW64">
        <v>0.2912723242626548</v>
      </c>
      <c r="IX64">
        <v>0.001016113312649949</v>
      </c>
      <c r="IY64">
        <v>-1.458346242818731E-06</v>
      </c>
      <c r="IZ64">
        <v>6.575581110680532E-10</v>
      </c>
      <c r="JA64">
        <v>0.1967140891477921</v>
      </c>
      <c r="JB64">
        <v>0</v>
      </c>
      <c r="JC64">
        <v>0</v>
      </c>
      <c r="JD64">
        <v>0</v>
      </c>
      <c r="JE64">
        <v>2</v>
      </c>
      <c r="JF64">
        <v>1799</v>
      </c>
      <c r="JG64">
        <v>1</v>
      </c>
      <c r="JH64">
        <v>18</v>
      </c>
      <c r="JI64">
        <v>115.9</v>
      </c>
      <c r="JJ64">
        <v>116</v>
      </c>
      <c r="JK64">
        <v>0.38208</v>
      </c>
      <c r="JL64">
        <v>2.5708</v>
      </c>
      <c r="JM64">
        <v>1.54663</v>
      </c>
      <c r="JN64">
        <v>2.24854</v>
      </c>
      <c r="JO64">
        <v>1.49658</v>
      </c>
      <c r="JP64">
        <v>2.40112</v>
      </c>
      <c r="JQ64">
        <v>34.3725</v>
      </c>
      <c r="JR64">
        <v>24.2013</v>
      </c>
      <c r="JS64">
        <v>18</v>
      </c>
      <c r="JT64">
        <v>371.977</v>
      </c>
      <c r="JU64">
        <v>701.653</v>
      </c>
      <c r="JV64">
        <v>24.1221</v>
      </c>
      <c r="JW64">
        <v>24.8384</v>
      </c>
      <c r="JX64">
        <v>30</v>
      </c>
      <c r="JY64">
        <v>24.8277</v>
      </c>
      <c r="JZ64">
        <v>24.8317</v>
      </c>
      <c r="KA64">
        <v>7.67774</v>
      </c>
      <c r="KB64">
        <v>6.45827</v>
      </c>
      <c r="KC64">
        <v>100</v>
      </c>
      <c r="KD64">
        <v>24.1236</v>
      </c>
      <c r="KE64">
        <v>100</v>
      </c>
      <c r="KF64">
        <v>22.1218</v>
      </c>
      <c r="KG64">
        <v>100.25</v>
      </c>
      <c r="KH64">
        <v>100.843</v>
      </c>
    </row>
    <row r="65" spans="1:294">
      <c r="A65">
        <v>49</v>
      </c>
      <c r="B65">
        <v>1747218812</v>
      </c>
      <c r="C65">
        <v>5784.900000095367</v>
      </c>
      <c r="D65" t="s">
        <v>535</v>
      </c>
      <c r="E65" t="s">
        <v>536</v>
      </c>
      <c r="F65" t="s">
        <v>431</v>
      </c>
      <c r="G65" t="s">
        <v>432</v>
      </c>
      <c r="I65" t="s">
        <v>433</v>
      </c>
      <c r="J65">
        <v>1747218812</v>
      </c>
      <c r="K65">
        <f>(L65)/1000</f>
        <v>0</v>
      </c>
      <c r="L65">
        <f>IF(DQ65, AO65, AI65)</f>
        <v>0</v>
      </c>
      <c r="M65">
        <f>IF(DQ65, AJ65, AH65)</f>
        <v>0</v>
      </c>
      <c r="N65">
        <f>DS65 - IF(AV65&gt;1, M65*DM65*100.0/(AX65), 0)</f>
        <v>0</v>
      </c>
      <c r="O65">
        <f>((U65-K65/2)*N65-M65)/(U65+K65/2)</f>
        <v>0</v>
      </c>
      <c r="P65">
        <f>O65*(DZ65+EA65)/1000.0</f>
        <v>0</v>
      </c>
      <c r="Q65">
        <f>(DS65 - IF(AV65&gt;1, M65*DM65*100.0/(AX65), 0))*(DZ65+EA65)/1000.0</f>
        <v>0</v>
      </c>
      <c r="R65">
        <f>2.0/((1/T65-1/S65)+SIGN(T65)*SQRT((1/T65-1/S65)*(1/T65-1/S65) + 4*DN65/((DN65+1)*(DN65+1))*(2*1/T65*1/S65-1/S65*1/S65)))</f>
        <v>0</v>
      </c>
      <c r="S65">
        <f>IF(LEFT(DO65,1)&lt;&gt;"0",IF(LEFT(DO65,1)="1",3.0,DP65),$D$5+$E$5*(EG65*DZ65/($K$5*1000))+$F$5*(EG65*DZ65/($K$5*1000))*MAX(MIN(DM65,$J$5),$I$5)*MAX(MIN(DM65,$J$5),$I$5)+$G$5*MAX(MIN(DM65,$J$5),$I$5)*(EG65*DZ65/($K$5*1000))+$H$5*(EG65*DZ65/($K$5*1000))*(EG65*DZ65/($K$5*1000)))</f>
        <v>0</v>
      </c>
      <c r="T65">
        <f>K65*(1000-(1000*0.61365*exp(17.502*X65/(240.97+X65))/(DZ65+EA65)+DU65)/2)/(1000*0.61365*exp(17.502*X65/(240.97+X65))/(DZ65+EA65)-DU65)</f>
        <v>0</v>
      </c>
      <c r="U65">
        <f>1/((DN65+1)/(R65/1.6)+1/(S65/1.37)) + DN65/((DN65+1)/(R65/1.6) + DN65/(S65/1.37))</f>
        <v>0</v>
      </c>
      <c r="V65">
        <f>(DI65*DL65)</f>
        <v>0</v>
      </c>
      <c r="W65">
        <f>(EB65+(V65+2*0.95*5.67E-8*(((EB65+$B$7)+273)^4-(EB65+273)^4)-44100*K65)/(1.84*29.3*S65+8*0.95*5.67E-8*(EB65+273)^3))</f>
        <v>0</v>
      </c>
      <c r="X65">
        <f>($C$7*EC65+$D$7*ED65+$E$7*W65)</f>
        <v>0</v>
      </c>
      <c r="Y65">
        <f>0.61365*exp(17.502*X65/(240.97+X65))</f>
        <v>0</v>
      </c>
      <c r="Z65">
        <f>(AA65/AB65*100)</f>
        <v>0</v>
      </c>
      <c r="AA65">
        <f>DU65*(DZ65+EA65)/1000</f>
        <v>0</v>
      </c>
      <c r="AB65">
        <f>0.61365*exp(17.502*EB65/(240.97+EB65))</f>
        <v>0</v>
      </c>
      <c r="AC65">
        <f>(Y65-DU65*(DZ65+EA65)/1000)</f>
        <v>0</v>
      </c>
      <c r="AD65">
        <f>(-K65*44100)</f>
        <v>0</v>
      </c>
      <c r="AE65">
        <f>2*29.3*S65*0.92*(EB65-X65)</f>
        <v>0</v>
      </c>
      <c r="AF65">
        <f>2*0.95*5.67E-8*(((EB65+$B$7)+273)^4-(X65+273)^4)</f>
        <v>0</v>
      </c>
      <c r="AG65">
        <f>V65+AF65+AD65+AE65</f>
        <v>0</v>
      </c>
      <c r="AH65">
        <f>DY65*AV65*(DT65-DS65*(1000-AV65*DV65)/(1000-AV65*DU65))/(100*DM65)</f>
        <v>0</v>
      </c>
      <c r="AI65">
        <f>1000*DY65*AV65*(DU65-DV65)/(100*DM65*(1000-AV65*DU65))</f>
        <v>0</v>
      </c>
      <c r="AJ65">
        <f>(AK65 - AL65 - DZ65*1E3/(8.314*(EB65+273.15)) * AN65/DY65 * AM65) * DY65/(100*DM65) * (1000 - DV65)/1000</f>
        <v>0</v>
      </c>
      <c r="AK65">
        <v>51.14999476191331</v>
      </c>
      <c r="AL65">
        <v>51.62015393939395</v>
      </c>
      <c r="AM65">
        <v>-5.546281086735671E-05</v>
      </c>
      <c r="AN65">
        <v>65.91700592732391</v>
      </c>
      <c r="AO65">
        <f>(AQ65 - AP65 + DZ65*1E3/(8.314*(EB65+273.15)) * AS65/DY65 * AR65) * DY65/(100*DM65) * 1000/(1000 - AQ65)</f>
        <v>0</v>
      </c>
      <c r="AP65">
        <v>22.07197524073757</v>
      </c>
      <c r="AQ65">
        <v>21.95677696969697</v>
      </c>
      <c r="AR65">
        <v>1.347684003276619E-07</v>
      </c>
      <c r="AS65">
        <v>77.18636423135617</v>
      </c>
      <c r="AT65">
        <v>6</v>
      </c>
      <c r="AU65">
        <v>1</v>
      </c>
      <c r="AV65">
        <f>IF(AT65*$H$13&gt;=AX65,1.0,(AX65/(AX65-AT65*$H$13)))</f>
        <v>0</v>
      </c>
      <c r="AW65">
        <f>(AV65-1)*100</f>
        <v>0</v>
      </c>
      <c r="AX65">
        <f>MAX(0,($B$13+$C$13*EG65)/(1+$D$13*EG65)*DZ65/(EB65+273)*$E$13)</f>
        <v>0</v>
      </c>
      <c r="AY65" t="s">
        <v>434</v>
      </c>
      <c r="AZ65" t="s">
        <v>434</v>
      </c>
      <c r="BA65">
        <v>0</v>
      </c>
      <c r="BB65">
        <v>0</v>
      </c>
      <c r="BC65">
        <f>1-BA65/BB65</f>
        <v>0</v>
      </c>
      <c r="BD65">
        <v>0</v>
      </c>
      <c r="BE65" t="s">
        <v>434</v>
      </c>
      <c r="BF65" t="s">
        <v>434</v>
      </c>
      <c r="BG65">
        <v>0</v>
      </c>
      <c r="BH65">
        <v>0</v>
      </c>
      <c r="BI65">
        <f>1-BG65/BH65</f>
        <v>0</v>
      </c>
      <c r="BJ65">
        <v>0.5</v>
      </c>
      <c r="BK65">
        <f>DJ65</f>
        <v>0</v>
      </c>
      <c r="BL65">
        <f>M65</f>
        <v>0</v>
      </c>
      <c r="BM65">
        <f>BI65*BJ65*BK65</f>
        <v>0</v>
      </c>
      <c r="BN65">
        <f>(BL65-BD65)/BK65</f>
        <v>0</v>
      </c>
      <c r="BO65">
        <f>(BB65-BH65)/BH65</f>
        <v>0</v>
      </c>
      <c r="BP65">
        <f>BA65/(BC65+BA65/BH65)</f>
        <v>0</v>
      </c>
      <c r="BQ65" t="s">
        <v>434</v>
      </c>
      <c r="BR65">
        <v>0</v>
      </c>
      <c r="BS65">
        <f>IF(BR65&lt;&gt;0, BR65, BP65)</f>
        <v>0</v>
      </c>
      <c r="BT65">
        <f>1-BS65/BH65</f>
        <v>0</v>
      </c>
      <c r="BU65">
        <f>(BH65-BG65)/(BH65-BS65)</f>
        <v>0</v>
      </c>
      <c r="BV65">
        <f>(BB65-BH65)/(BB65-BS65)</f>
        <v>0</v>
      </c>
      <c r="BW65">
        <f>(BH65-BG65)/(BH65-BA65)</f>
        <v>0</v>
      </c>
      <c r="BX65">
        <f>(BB65-BH65)/(BB65-BA65)</f>
        <v>0</v>
      </c>
      <c r="BY65">
        <f>(BU65*BS65/BG65)</f>
        <v>0</v>
      </c>
      <c r="BZ65">
        <f>(1-BY65)</f>
        <v>0</v>
      </c>
      <c r="DI65">
        <f>$B$11*EH65+$C$11*EI65+$F$11*ET65*(1-EW65)</f>
        <v>0</v>
      </c>
      <c r="DJ65">
        <f>DI65*DK65</f>
        <v>0</v>
      </c>
      <c r="DK65">
        <f>($B$11*$D$9+$C$11*$D$9+$F$11*((FG65+EY65)/MAX(FG65+EY65+FH65, 0.1)*$I$9+FH65/MAX(FG65+EY65+FH65, 0.1)*$J$9))/($B$11+$C$11+$F$11)</f>
        <v>0</v>
      </c>
      <c r="DL65">
        <f>($B$11*$K$9+$C$11*$K$9+$F$11*((FG65+EY65)/MAX(FG65+EY65+FH65, 0.1)*$P$9+FH65/MAX(FG65+EY65+FH65, 0.1)*$Q$9))/($B$11+$C$11+$F$11)</f>
        <v>0</v>
      </c>
      <c r="DM65">
        <v>6</v>
      </c>
      <c r="DN65">
        <v>0.5</v>
      </c>
      <c r="DO65" t="s">
        <v>435</v>
      </c>
      <c r="DP65">
        <v>2</v>
      </c>
      <c r="DQ65" t="b">
        <v>1</v>
      </c>
      <c r="DR65">
        <v>1747218812</v>
      </c>
      <c r="DS65">
        <v>50.4706</v>
      </c>
      <c r="DT65">
        <v>50.0127</v>
      </c>
      <c r="DU65">
        <v>21.9578</v>
      </c>
      <c r="DV65">
        <v>22.0714</v>
      </c>
      <c r="DW65">
        <v>50.132</v>
      </c>
      <c r="DX65">
        <v>21.7611</v>
      </c>
      <c r="DY65">
        <v>400.103</v>
      </c>
      <c r="DZ65">
        <v>101.166</v>
      </c>
      <c r="EA65">
        <v>0.100187</v>
      </c>
      <c r="EB65">
        <v>25.0034</v>
      </c>
      <c r="EC65">
        <v>24.8869</v>
      </c>
      <c r="ED65">
        <v>999.9</v>
      </c>
      <c r="EE65">
        <v>0</v>
      </c>
      <c r="EF65">
        <v>0</v>
      </c>
      <c r="EG65">
        <v>10014.4</v>
      </c>
      <c r="EH65">
        <v>0</v>
      </c>
      <c r="EI65">
        <v>0.221054</v>
      </c>
      <c r="EJ65">
        <v>0.457886</v>
      </c>
      <c r="EK65">
        <v>51.6037</v>
      </c>
      <c r="EL65">
        <v>51.1415</v>
      </c>
      <c r="EM65">
        <v>-0.113543</v>
      </c>
      <c r="EN65">
        <v>50.0127</v>
      </c>
      <c r="EO65">
        <v>22.0714</v>
      </c>
      <c r="EP65">
        <v>2.22139</v>
      </c>
      <c r="EQ65">
        <v>2.23288</v>
      </c>
      <c r="ER65">
        <v>19.1174</v>
      </c>
      <c r="ES65">
        <v>19.2002</v>
      </c>
      <c r="ET65">
        <v>0.0500092</v>
      </c>
      <c r="EU65">
        <v>0</v>
      </c>
      <c r="EV65">
        <v>0</v>
      </c>
      <c r="EW65">
        <v>0</v>
      </c>
      <c r="EX65">
        <v>2.79</v>
      </c>
      <c r="EY65">
        <v>0.0500092</v>
      </c>
      <c r="EZ65">
        <v>-9.890000000000001</v>
      </c>
      <c r="FA65">
        <v>1.05</v>
      </c>
      <c r="FB65">
        <v>34.375</v>
      </c>
      <c r="FC65">
        <v>40.062</v>
      </c>
      <c r="FD65">
        <v>37</v>
      </c>
      <c r="FE65">
        <v>40.125</v>
      </c>
      <c r="FF65">
        <v>37.125</v>
      </c>
      <c r="FG65">
        <v>0</v>
      </c>
      <c r="FH65">
        <v>0</v>
      </c>
      <c r="FI65">
        <v>0</v>
      </c>
      <c r="FJ65">
        <v>1747218891.6</v>
      </c>
      <c r="FK65">
        <v>0</v>
      </c>
      <c r="FL65">
        <v>2.318846153846154</v>
      </c>
      <c r="FM65">
        <v>-8.200684220253198</v>
      </c>
      <c r="FN65">
        <v>3.37846183432005</v>
      </c>
      <c r="FO65">
        <v>-5.112307692307693</v>
      </c>
      <c r="FP65">
        <v>15</v>
      </c>
      <c r="FQ65">
        <v>1747211737.5</v>
      </c>
      <c r="FR65" t="s">
        <v>436</v>
      </c>
      <c r="FS65">
        <v>1747211737.5</v>
      </c>
      <c r="FT65">
        <v>1747211733.5</v>
      </c>
      <c r="FU65">
        <v>1</v>
      </c>
      <c r="FV65">
        <v>-0.191</v>
      </c>
      <c r="FW65">
        <v>-0.016</v>
      </c>
      <c r="FX65">
        <v>0.506</v>
      </c>
      <c r="FY65">
        <v>-0.041</v>
      </c>
      <c r="FZ65">
        <v>397</v>
      </c>
      <c r="GA65">
        <v>9</v>
      </c>
      <c r="GB65">
        <v>0.29</v>
      </c>
      <c r="GC65">
        <v>0.35</v>
      </c>
      <c r="GD65">
        <v>-0.325758004826202</v>
      </c>
      <c r="GE65">
        <v>0.03237512392165511</v>
      </c>
      <c r="GF65">
        <v>0.01370447351716148</v>
      </c>
      <c r="GG65">
        <v>1</v>
      </c>
      <c r="GH65">
        <v>-0.00835304772048392</v>
      </c>
      <c r="GI65">
        <v>0.0004842363178558824</v>
      </c>
      <c r="GJ65">
        <v>0.0001200988306591319</v>
      </c>
      <c r="GK65">
        <v>1</v>
      </c>
      <c r="GL65">
        <v>2</v>
      </c>
      <c r="GM65">
        <v>2</v>
      </c>
      <c r="GN65" t="s">
        <v>437</v>
      </c>
      <c r="GO65">
        <v>3.0187</v>
      </c>
      <c r="GP65">
        <v>2.77498</v>
      </c>
      <c r="GQ65">
        <v>0.014703</v>
      </c>
      <c r="GR65">
        <v>0.0145569</v>
      </c>
      <c r="GS65">
        <v>0.114366</v>
      </c>
      <c r="GT65">
        <v>0.114109</v>
      </c>
      <c r="GU65">
        <v>25485.8</v>
      </c>
      <c r="GV65">
        <v>29771.9</v>
      </c>
      <c r="GW65">
        <v>22665.1</v>
      </c>
      <c r="GX65">
        <v>27757.5</v>
      </c>
      <c r="GY65">
        <v>29078</v>
      </c>
      <c r="GZ65">
        <v>35089.7</v>
      </c>
      <c r="HA65">
        <v>36321.4</v>
      </c>
      <c r="HB65">
        <v>44046.3</v>
      </c>
      <c r="HC65">
        <v>1.80015</v>
      </c>
      <c r="HD65">
        <v>2.24707</v>
      </c>
      <c r="HE65">
        <v>0.0720471</v>
      </c>
      <c r="HF65">
        <v>0</v>
      </c>
      <c r="HG65">
        <v>23.7034</v>
      </c>
      <c r="HH65">
        <v>999.9</v>
      </c>
      <c r="HI65">
        <v>58.7</v>
      </c>
      <c r="HJ65">
        <v>28.1</v>
      </c>
      <c r="HK65">
        <v>22.1502</v>
      </c>
      <c r="HL65">
        <v>62.1894</v>
      </c>
      <c r="HM65">
        <v>11.1458</v>
      </c>
      <c r="HN65">
        <v>1</v>
      </c>
      <c r="HO65">
        <v>-0.204741</v>
      </c>
      <c r="HP65">
        <v>-0.134355</v>
      </c>
      <c r="HQ65">
        <v>20.2984</v>
      </c>
      <c r="HR65">
        <v>5.19902</v>
      </c>
      <c r="HS65">
        <v>11.9509</v>
      </c>
      <c r="HT65">
        <v>4.9478</v>
      </c>
      <c r="HU65">
        <v>3.3</v>
      </c>
      <c r="HV65">
        <v>9999</v>
      </c>
      <c r="HW65">
        <v>9999</v>
      </c>
      <c r="HX65">
        <v>9999</v>
      </c>
      <c r="HY65">
        <v>381.8</v>
      </c>
      <c r="HZ65">
        <v>1.86018</v>
      </c>
      <c r="IA65">
        <v>1.8608</v>
      </c>
      <c r="IB65">
        <v>1.86157</v>
      </c>
      <c r="IC65">
        <v>1.85716</v>
      </c>
      <c r="ID65">
        <v>1.85686</v>
      </c>
      <c r="IE65">
        <v>1.85791</v>
      </c>
      <c r="IF65">
        <v>1.85869</v>
      </c>
      <c r="IG65">
        <v>1.85822</v>
      </c>
      <c r="IH65">
        <v>0</v>
      </c>
      <c r="II65">
        <v>0</v>
      </c>
      <c r="IJ65">
        <v>0</v>
      </c>
      <c r="IK65">
        <v>0</v>
      </c>
      <c r="IL65" t="s">
        <v>438</v>
      </c>
      <c r="IM65" t="s">
        <v>439</v>
      </c>
      <c r="IN65" t="s">
        <v>440</v>
      </c>
      <c r="IO65" t="s">
        <v>440</v>
      </c>
      <c r="IP65" t="s">
        <v>440</v>
      </c>
      <c r="IQ65" t="s">
        <v>440</v>
      </c>
      <c r="IR65">
        <v>0</v>
      </c>
      <c r="IS65">
        <v>100</v>
      </c>
      <c r="IT65">
        <v>100</v>
      </c>
      <c r="IU65">
        <v>0.339</v>
      </c>
      <c r="IV65">
        <v>0.1967</v>
      </c>
      <c r="IW65">
        <v>0.2912723242626548</v>
      </c>
      <c r="IX65">
        <v>0.001016113312649949</v>
      </c>
      <c r="IY65">
        <v>-1.458346242818731E-06</v>
      </c>
      <c r="IZ65">
        <v>6.575581110680532E-10</v>
      </c>
      <c r="JA65">
        <v>0.1967140891477921</v>
      </c>
      <c r="JB65">
        <v>0</v>
      </c>
      <c r="JC65">
        <v>0</v>
      </c>
      <c r="JD65">
        <v>0</v>
      </c>
      <c r="JE65">
        <v>2</v>
      </c>
      <c r="JF65">
        <v>1799</v>
      </c>
      <c r="JG65">
        <v>1</v>
      </c>
      <c r="JH65">
        <v>18</v>
      </c>
      <c r="JI65">
        <v>117.9</v>
      </c>
      <c r="JJ65">
        <v>118</v>
      </c>
      <c r="JK65">
        <v>0.264893</v>
      </c>
      <c r="JL65">
        <v>2.58057</v>
      </c>
      <c r="JM65">
        <v>1.54663</v>
      </c>
      <c r="JN65">
        <v>2.24854</v>
      </c>
      <c r="JO65">
        <v>1.49658</v>
      </c>
      <c r="JP65">
        <v>2.44507</v>
      </c>
      <c r="JQ65">
        <v>34.3725</v>
      </c>
      <c r="JR65">
        <v>24.2013</v>
      </c>
      <c r="JS65">
        <v>18</v>
      </c>
      <c r="JT65">
        <v>371.976</v>
      </c>
      <c r="JU65">
        <v>701.647</v>
      </c>
      <c r="JV65">
        <v>24.1507</v>
      </c>
      <c r="JW65">
        <v>24.8384</v>
      </c>
      <c r="JX65">
        <v>30.0001</v>
      </c>
      <c r="JY65">
        <v>24.8256</v>
      </c>
      <c r="JZ65">
        <v>24.8296</v>
      </c>
      <c r="KA65">
        <v>5.33434</v>
      </c>
      <c r="KB65">
        <v>6.45827</v>
      </c>
      <c r="KC65">
        <v>100</v>
      </c>
      <c r="KD65">
        <v>24.1474</v>
      </c>
      <c r="KE65">
        <v>50</v>
      </c>
      <c r="KF65">
        <v>22.1218</v>
      </c>
      <c r="KG65">
        <v>100.252</v>
      </c>
      <c r="KH65">
        <v>100.842</v>
      </c>
    </row>
    <row r="66" spans="1:294">
      <c r="A66">
        <v>50</v>
      </c>
      <c r="B66">
        <v>1747218932.6</v>
      </c>
      <c r="C66">
        <v>5905.5</v>
      </c>
      <c r="D66" t="s">
        <v>537</v>
      </c>
      <c r="E66" t="s">
        <v>538</v>
      </c>
      <c r="F66" t="s">
        <v>431</v>
      </c>
      <c r="G66" t="s">
        <v>432</v>
      </c>
      <c r="I66" t="s">
        <v>433</v>
      </c>
      <c r="J66">
        <v>1747218932.6</v>
      </c>
      <c r="K66">
        <f>(L66)/1000</f>
        <v>0</v>
      </c>
      <c r="L66">
        <f>IF(DQ66, AO66, AI66)</f>
        <v>0</v>
      </c>
      <c r="M66">
        <f>IF(DQ66, AJ66, AH66)</f>
        <v>0</v>
      </c>
      <c r="N66">
        <f>DS66 - IF(AV66&gt;1, M66*DM66*100.0/(AX66), 0)</f>
        <v>0</v>
      </c>
      <c r="O66">
        <f>((U66-K66/2)*N66-M66)/(U66+K66/2)</f>
        <v>0</v>
      </c>
      <c r="P66">
        <f>O66*(DZ66+EA66)/1000.0</f>
        <v>0</v>
      </c>
      <c r="Q66">
        <f>(DS66 - IF(AV66&gt;1, M66*DM66*100.0/(AX66), 0))*(DZ66+EA66)/1000.0</f>
        <v>0</v>
      </c>
      <c r="R66">
        <f>2.0/((1/T66-1/S66)+SIGN(T66)*SQRT((1/T66-1/S66)*(1/T66-1/S66) + 4*DN66/((DN66+1)*(DN66+1))*(2*1/T66*1/S66-1/S66*1/S66)))</f>
        <v>0</v>
      </c>
      <c r="S66">
        <f>IF(LEFT(DO66,1)&lt;&gt;"0",IF(LEFT(DO66,1)="1",3.0,DP66),$D$5+$E$5*(EG66*DZ66/($K$5*1000))+$F$5*(EG66*DZ66/($K$5*1000))*MAX(MIN(DM66,$J$5),$I$5)*MAX(MIN(DM66,$J$5),$I$5)+$G$5*MAX(MIN(DM66,$J$5),$I$5)*(EG66*DZ66/($K$5*1000))+$H$5*(EG66*DZ66/($K$5*1000))*(EG66*DZ66/($K$5*1000)))</f>
        <v>0</v>
      </c>
      <c r="T66">
        <f>K66*(1000-(1000*0.61365*exp(17.502*X66/(240.97+X66))/(DZ66+EA66)+DU66)/2)/(1000*0.61365*exp(17.502*X66/(240.97+X66))/(DZ66+EA66)-DU66)</f>
        <v>0</v>
      </c>
      <c r="U66">
        <f>1/((DN66+1)/(R66/1.6)+1/(S66/1.37)) + DN66/((DN66+1)/(R66/1.6) + DN66/(S66/1.37))</f>
        <v>0</v>
      </c>
      <c r="V66">
        <f>(DI66*DL66)</f>
        <v>0</v>
      </c>
      <c r="W66">
        <f>(EB66+(V66+2*0.95*5.67E-8*(((EB66+$B$7)+273)^4-(EB66+273)^4)-44100*K66)/(1.84*29.3*S66+8*0.95*5.67E-8*(EB66+273)^3))</f>
        <v>0</v>
      </c>
      <c r="X66">
        <f>($C$7*EC66+$D$7*ED66+$E$7*W66)</f>
        <v>0</v>
      </c>
      <c r="Y66">
        <f>0.61365*exp(17.502*X66/(240.97+X66))</f>
        <v>0</v>
      </c>
      <c r="Z66">
        <f>(AA66/AB66*100)</f>
        <v>0</v>
      </c>
      <c r="AA66">
        <f>DU66*(DZ66+EA66)/1000</f>
        <v>0</v>
      </c>
      <c r="AB66">
        <f>0.61365*exp(17.502*EB66/(240.97+EB66))</f>
        <v>0</v>
      </c>
      <c r="AC66">
        <f>(Y66-DU66*(DZ66+EA66)/1000)</f>
        <v>0</v>
      </c>
      <c r="AD66">
        <f>(-K66*44100)</f>
        <v>0</v>
      </c>
      <c r="AE66">
        <f>2*29.3*S66*0.92*(EB66-X66)</f>
        <v>0</v>
      </c>
      <c r="AF66">
        <f>2*0.95*5.67E-8*(((EB66+$B$7)+273)^4-(X66+273)^4)</f>
        <v>0</v>
      </c>
      <c r="AG66">
        <f>V66+AF66+AD66+AE66</f>
        <v>0</v>
      </c>
      <c r="AH66">
        <f>DY66*AV66*(DT66-DS66*(1000-AV66*DV66)/(1000-AV66*DU66))/(100*DM66)</f>
        <v>0</v>
      </c>
      <c r="AI66">
        <f>1000*DY66*AV66*(DU66-DV66)/(100*DM66*(1000-AV66*DU66))</f>
        <v>0</v>
      </c>
      <c r="AJ66">
        <f>(AK66 - AL66 - DZ66*1E3/(8.314*(EB66+273.15)) * AN66/DY66 * AM66) * DY66/(100*DM66) * (1000 - DV66)/1000</f>
        <v>0</v>
      </c>
      <c r="AK66">
        <v>-2.119514126010069</v>
      </c>
      <c r="AL66">
        <v>-1.733537272727273</v>
      </c>
      <c r="AM66">
        <v>-0.0003452932657209116</v>
      </c>
      <c r="AN66">
        <v>65.91700592732391</v>
      </c>
      <c r="AO66">
        <f>(AQ66 - AP66 + DZ66*1E3/(8.314*(EB66+273.15)) * AS66/DY66 * AR66) * DY66/(100*DM66) * 1000/(1000 - AQ66)</f>
        <v>0</v>
      </c>
      <c r="AP66">
        <v>22.11423691196719</v>
      </c>
      <c r="AQ66">
        <v>21.99001757575758</v>
      </c>
      <c r="AR66">
        <v>1.250779509157373E-07</v>
      </c>
      <c r="AS66">
        <v>77.18636423135617</v>
      </c>
      <c r="AT66">
        <v>6</v>
      </c>
      <c r="AU66">
        <v>1</v>
      </c>
      <c r="AV66">
        <f>IF(AT66*$H$13&gt;=AX66,1.0,(AX66/(AX66-AT66*$H$13)))</f>
        <v>0</v>
      </c>
      <c r="AW66">
        <f>(AV66-1)*100</f>
        <v>0</v>
      </c>
      <c r="AX66">
        <f>MAX(0,($B$13+$C$13*EG66)/(1+$D$13*EG66)*DZ66/(EB66+273)*$E$13)</f>
        <v>0</v>
      </c>
      <c r="AY66" t="s">
        <v>434</v>
      </c>
      <c r="AZ66" t="s">
        <v>434</v>
      </c>
      <c r="BA66">
        <v>0</v>
      </c>
      <c r="BB66">
        <v>0</v>
      </c>
      <c r="BC66">
        <f>1-BA66/BB66</f>
        <v>0</v>
      </c>
      <c r="BD66">
        <v>0</v>
      </c>
      <c r="BE66" t="s">
        <v>434</v>
      </c>
      <c r="BF66" t="s">
        <v>434</v>
      </c>
      <c r="BG66">
        <v>0</v>
      </c>
      <c r="BH66">
        <v>0</v>
      </c>
      <c r="BI66">
        <f>1-BG66/BH66</f>
        <v>0</v>
      </c>
      <c r="BJ66">
        <v>0.5</v>
      </c>
      <c r="BK66">
        <f>DJ66</f>
        <v>0</v>
      </c>
      <c r="BL66">
        <f>M66</f>
        <v>0</v>
      </c>
      <c r="BM66">
        <f>BI66*BJ66*BK66</f>
        <v>0</v>
      </c>
      <c r="BN66">
        <f>(BL66-BD66)/BK66</f>
        <v>0</v>
      </c>
      <c r="BO66">
        <f>(BB66-BH66)/BH66</f>
        <v>0</v>
      </c>
      <c r="BP66">
        <f>BA66/(BC66+BA66/BH66)</f>
        <v>0</v>
      </c>
      <c r="BQ66" t="s">
        <v>434</v>
      </c>
      <c r="BR66">
        <v>0</v>
      </c>
      <c r="BS66">
        <f>IF(BR66&lt;&gt;0, BR66, BP66)</f>
        <v>0</v>
      </c>
      <c r="BT66">
        <f>1-BS66/BH66</f>
        <v>0</v>
      </c>
      <c r="BU66">
        <f>(BH66-BG66)/(BH66-BS66)</f>
        <v>0</v>
      </c>
      <c r="BV66">
        <f>(BB66-BH66)/(BB66-BS66)</f>
        <v>0</v>
      </c>
      <c r="BW66">
        <f>(BH66-BG66)/(BH66-BA66)</f>
        <v>0</v>
      </c>
      <c r="BX66">
        <f>(BB66-BH66)/(BB66-BA66)</f>
        <v>0</v>
      </c>
      <c r="BY66">
        <f>(BU66*BS66/BG66)</f>
        <v>0</v>
      </c>
      <c r="BZ66">
        <f>(1-BY66)</f>
        <v>0</v>
      </c>
      <c r="DI66">
        <f>$B$11*EH66+$C$11*EI66+$F$11*ET66*(1-EW66)</f>
        <v>0</v>
      </c>
      <c r="DJ66">
        <f>DI66*DK66</f>
        <v>0</v>
      </c>
      <c r="DK66">
        <f>($B$11*$D$9+$C$11*$D$9+$F$11*((FG66+EY66)/MAX(FG66+EY66+FH66, 0.1)*$I$9+FH66/MAX(FG66+EY66+FH66, 0.1)*$J$9))/($B$11+$C$11+$F$11)</f>
        <v>0</v>
      </c>
      <c r="DL66">
        <f>($B$11*$K$9+$C$11*$K$9+$F$11*((FG66+EY66)/MAX(FG66+EY66+FH66, 0.1)*$P$9+FH66/MAX(FG66+EY66+FH66, 0.1)*$Q$9))/($B$11+$C$11+$F$11)</f>
        <v>0</v>
      </c>
      <c r="DM66">
        <v>6</v>
      </c>
      <c r="DN66">
        <v>0.5</v>
      </c>
      <c r="DO66" t="s">
        <v>435</v>
      </c>
      <c r="DP66">
        <v>2</v>
      </c>
      <c r="DQ66" t="b">
        <v>1</v>
      </c>
      <c r="DR66">
        <v>1747218932.6</v>
      </c>
      <c r="DS66">
        <v>-1.70264</v>
      </c>
      <c r="DT66">
        <v>-2.08705</v>
      </c>
      <c r="DU66">
        <v>21.9895</v>
      </c>
      <c r="DV66">
        <v>22.1122</v>
      </c>
      <c r="DW66">
        <v>-1.99188</v>
      </c>
      <c r="DX66">
        <v>21.7928</v>
      </c>
      <c r="DY66">
        <v>400.023</v>
      </c>
      <c r="DZ66">
        <v>101.171</v>
      </c>
      <c r="EA66">
        <v>0.100193</v>
      </c>
      <c r="EB66">
        <v>25.0034</v>
      </c>
      <c r="EC66">
        <v>24.8891</v>
      </c>
      <c r="ED66">
        <v>999.9</v>
      </c>
      <c r="EE66">
        <v>0</v>
      </c>
      <c r="EF66">
        <v>0</v>
      </c>
      <c r="EG66">
        <v>10027.5</v>
      </c>
      <c r="EH66">
        <v>0</v>
      </c>
      <c r="EI66">
        <v>0.221054</v>
      </c>
      <c r="EJ66">
        <v>0.384405</v>
      </c>
      <c r="EK66">
        <v>-1.74092</v>
      </c>
      <c r="EL66">
        <v>-2.13424</v>
      </c>
      <c r="EM66">
        <v>-0.122698</v>
      </c>
      <c r="EN66">
        <v>-2.08705</v>
      </c>
      <c r="EO66">
        <v>22.1122</v>
      </c>
      <c r="EP66">
        <v>2.22469</v>
      </c>
      <c r="EQ66">
        <v>2.23711</v>
      </c>
      <c r="ER66">
        <v>19.1413</v>
      </c>
      <c r="ES66">
        <v>19.2306</v>
      </c>
      <c r="ET66">
        <v>0.0500092</v>
      </c>
      <c r="EU66">
        <v>0</v>
      </c>
      <c r="EV66">
        <v>0</v>
      </c>
      <c r="EW66">
        <v>0</v>
      </c>
      <c r="EX66">
        <v>-5.33</v>
      </c>
      <c r="EY66">
        <v>0.0500092</v>
      </c>
      <c r="EZ66">
        <v>3.3</v>
      </c>
      <c r="FA66">
        <v>0.52</v>
      </c>
      <c r="FB66">
        <v>35</v>
      </c>
      <c r="FC66">
        <v>41.062</v>
      </c>
      <c r="FD66">
        <v>37.75</v>
      </c>
      <c r="FE66">
        <v>41.75</v>
      </c>
      <c r="FF66">
        <v>37.812</v>
      </c>
      <c r="FG66">
        <v>0</v>
      </c>
      <c r="FH66">
        <v>0</v>
      </c>
      <c r="FI66">
        <v>0</v>
      </c>
      <c r="FJ66">
        <v>1747219012.8</v>
      </c>
      <c r="FK66">
        <v>0</v>
      </c>
      <c r="FL66">
        <v>1.096538461538462</v>
      </c>
      <c r="FM66">
        <v>-11.37264935124837</v>
      </c>
      <c r="FN66">
        <v>11.71658077925679</v>
      </c>
      <c r="FO66">
        <v>-3.247307692307693</v>
      </c>
      <c r="FP66">
        <v>15</v>
      </c>
      <c r="FQ66">
        <v>1747211737.5</v>
      </c>
      <c r="FR66" t="s">
        <v>436</v>
      </c>
      <c r="FS66">
        <v>1747211737.5</v>
      </c>
      <c r="FT66">
        <v>1747211733.5</v>
      </c>
      <c r="FU66">
        <v>1</v>
      </c>
      <c r="FV66">
        <v>-0.191</v>
      </c>
      <c r="FW66">
        <v>-0.016</v>
      </c>
      <c r="FX66">
        <v>0.506</v>
      </c>
      <c r="FY66">
        <v>-0.041</v>
      </c>
      <c r="FZ66">
        <v>397</v>
      </c>
      <c r="GA66">
        <v>9</v>
      </c>
      <c r="GB66">
        <v>0.29</v>
      </c>
      <c r="GC66">
        <v>0.35</v>
      </c>
      <c r="GD66">
        <v>-0.2739502471913876</v>
      </c>
      <c r="GE66">
        <v>0.08463028258346451</v>
      </c>
      <c r="GF66">
        <v>0.0172263072742682</v>
      </c>
      <c r="GG66">
        <v>1</v>
      </c>
      <c r="GH66">
        <v>-0.009050692115402164</v>
      </c>
      <c r="GI66">
        <v>0.0006380856049872457</v>
      </c>
      <c r="GJ66">
        <v>0.0001461761317408769</v>
      </c>
      <c r="GK66">
        <v>1</v>
      </c>
      <c r="GL66">
        <v>2</v>
      </c>
      <c r="GM66">
        <v>2</v>
      </c>
      <c r="GN66" t="s">
        <v>437</v>
      </c>
      <c r="GO66">
        <v>3.01862</v>
      </c>
      <c r="GP66">
        <v>2.7751</v>
      </c>
      <c r="GQ66">
        <v>-0.000587335</v>
      </c>
      <c r="GR66">
        <v>-0.0006109140000000001</v>
      </c>
      <c r="GS66">
        <v>0.114489</v>
      </c>
      <c r="GT66">
        <v>0.114261</v>
      </c>
      <c r="GU66">
        <v>25881.9</v>
      </c>
      <c r="GV66">
        <v>30230.5</v>
      </c>
      <c r="GW66">
        <v>22665.3</v>
      </c>
      <c r="GX66">
        <v>27757.4</v>
      </c>
      <c r="GY66">
        <v>29074.1</v>
      </c>
      <c r="GZ66">
        <v>35082.6</v>
      </c>
      <c r="HA66">
        <v>36322.1</v>
      </c>
      <c r="HB66">
        <v>44045.7</v>
      </c>
      <c r="HC66">
        <v>1.79998</v>
      </c>
      <c r="HD66">
        <v>2.24682</v>
      </c>
      <c r="HE66">
        <v>0.07242709999999999</v>
      </c>
      <c r="HF66">
        <v>0</v>
      </c>
      <c r="HG66">
        <v>23.6994</v>
      </c>
      <c r="HH66">
        <v>999.9</v>
      </c>
      <c r="HI66">
        <v>58.6</v>
      </c>
      <c r="HJ66">
        <v>28.1</v>
      </c>
      <c r="HK66">
        <v>22.1088</v>
      </c>
      <c r="HL66">
        <v>62.1048</v>
      </c>
      <c r="HM66">
        <v>11.2019</v>
      </c>
      <c r="HN66">
        <v>1</v>
      </c>
      <c r="HO66">
        <v>-0.20497</v>
      </c>
      <c r="HP66">
        <v>-0.0550735</v>
      </c>
      <c r="HQ66">
        <v>20.2984</v>
      </c>
      <c r="HR66">
        <v>5.19827</v>
      </c>
      <c r="HS66">
        <v>11.9503</v>
      </c>
      <c r="HT66">
        <v>4.94755</v>
      </c>
      <c r="HU66">
        <v>3.3</v>
      </c>
      <c r="HV66">
        <v>9999</v>
      </c>
      <c r="HW66">
        <v>9999</v>
      </c>
      <c r="HX66">
        <v>9999</v>
      </c>
      <c r="HY66">
        <v>381.8</v>
      </c>
      <c r="HZ66">
        <v>1.8602</v>
      </c>
      <c r="IA66">
        <v>1.86081</v>
      </c>
      <c r="IB66">
        <v>1.86162</v>
      </c>
      <c r="IC66">
        <v>1.85721</v>
      </c>
      <c r="ID66">
        <v>1.85697</v>
      </c>
      <c r="IE66">
        <v>1.85791</v>
      </c>
      <c r="IF66">
        <v>1.85875</v>
      </c>
      <c r="IG66">
        <v>1.85822</v>
      </c>
      <c r="IH66">
        <v>0</v>
      </c>
      <c r="II66">
        <v>0</v>
      </c>
      <c r="IJ66">
        <v>0</v>
      </c>
      <c r="IK66">
        <v>0</v>
      </c>
      <c r="IL66" t="s">
        <v>438</v>
      </c>
      <c r="IM66" t="s">
        <v>439</v>
      </c>
      <c r="IN66" t="s">
        <v>440</v>
      </c>
      <c r="IO66" t="s">
        <v>440</v>
      </c>
      <c r="IP66" t="s">
        <v>440</v>
      </c>
      <c r="IQ66" t="s">
        <v>440</v>
      </c>
      <c r="IR66">
        <v>0</v>
      </c>
      <c r="IS66">
        <v>100</v>
      </c>
      <c r="IT66">
        <v>100</v>
      </c>
      <c r="IU66">
        <v>0.289</v>
      </c>
      <c r="IV66">
        <v>0.1967</v>
      </c>
      <c r="IW66">
        <v>0.2912723242626548</v>
      </c>
      <c r="IX66">
        <v>0.001016113312649949</v>
      </c>
      <c r="IY66">
        <v>-1.458346242818731E-06</v>
      </c>
      <c r="IZ66">
        <v>6.575581110680532E-10</v>
      </c>
      <c r="JA66">
        <v>0.1967140891477921</v>
      </c>
      <c r="JB66">
        <v>0</v>
      </c>
      <c r="JC66">
        <v>0</v>
      </c>
      <c r="JD66">
        <v>0</v>
      </c>
      <c r="JE66">
        <v>2</v>
      </c>
      <c r="JF66">
        <v>1799</v>
      </c>
      <c r="JG66">
        <v>1</v>
      </c>
      <c r="JH66">
        <v>18</v>
      </c>
      <c r="JI66">
        <v>119.9</v>
      </c>
      <c r="JJ66">
        <v>120</v>
      </c>
      <c r="JK66">
        <v>0.0292969</v>
      </c>
      <c r="JL66">
        <v>4.99634</v>
      </c>
      <c r="JM66">
        <v>1.54663</v>
      </c>
      <c r="JN66">
        <v>2.24854</v>
      </c>
      <c r="JO66">
        <v>1.49658</v>
      </c>
      <c r="JP66">
        <v>2.43286</v>
      </c>
      <c r="JQ66">
        <v>34.418</v>
      </c>
      <c r="JR66">
        <v>24.2013</v>
      </c>
      <c r="JS66">
        <v>18</v>
      </c>
      <c r="JT66">
        <v>371.892</v>
      </c>
      <c r="JU66">
        <v>701.407</v>
      </c>
      <c r="JV66">
        <v>24.0321</v>
      </c>
      <c r="JW66">
        <v>24.8405</v>
      </c>
      <c r="JX66">
        <v>30.0001</v>
      </c>
      <c r="JY66">
        <v>24.8256</v>
      </c>
      <c r="JZ66">
        <v>24.8278</v>
      </c>
      <c r="KA66">
        <v>0</v>
      </c>
      <c r="KB66">
        <v>6.18781</v>
      </c>
      <c r="KC66">
        <v>100</v>
      </c>
      <c r="KD66">
        <v>24.0284</v>
      </c>
      <c r="KE66">
        <v>0</v>
      </c>
      <c r="KF66">
        <v>22.1251</v>
      </c>
      <c r="KG66">
        <v>100.253</v>
      </c>
      <c r="KH66">
        <v>100.841</v>
      </c>
    </row>
    <row r="67" spans="1:294">
      <c r="A67">
        <v>51</v>
      </c>
      <c r="B67">
        <v>1747219053.1</v>
      </c>
      <c r="C67">
        <v>6026</v>
      </c>
      <c r="D67" t="s">
        <v>539</v>
      </c>
      <c r="E67" t="s">
        <v>540</v>
      </c>
      <c r="F67" t="s">
        <v>431</v>
      </c>
      <c r="G67" t="s">
        <v>432</v>
      </c>
      <c r="I67" t="s">
        <v>433</v>
      </c>
      <c r="J67">
        <v>1747219053.1</v>
      </c>
      <c r="K67">
        <f>(L67)/1000</f>
        <v>0</v>
      </c>
      <c r="L67">
        <f>IF(DQ67, AO67, AI67)</f>
        <v>0</v>
      </c>
      <c r="M67">
        <f>IF(DQ67, AJ67, AH67)</f>
        <v>0</v>
      </c>
      <c r="N67">
        <f>DS67 - IF(AV67&gt;1, M67*DM67*100.0/(AX67), 0)</f>
        <v>0</v>
      </c>
      <c r="O67">
        <f>((U67-K67/2)*N67-M67)/(U67+K67/2)</f>
        <v>0</v>
      </c>
      <c r="P67">
        <f>O67*(DZ67+EA67)/1000.0</f>
        <v>0</v>
      </c>
      <c r="Q67">
        <f>(DS67 - IF(AV67&gt;1, M67*DM67*100.0/(AX67), 0))*(DZ67+EA67)/1000.0</f>
        <v>0</v>
      </c>
      <c r="R67">
        <f>2.0/((1/T67-1/S67)+SIGN(T67)*SQRT((1/T67-1/S67)*(1/T67-1/S67) + 4*DN67/((DN67+1)*(DN67+1))*(2*1/T67*1/S67-1/S67*1/S67)))</f>
        <v>0</v>
      </c>
      <c r="S67">
        <f>IF(LEFT(DO67,1)&lt;&gt;"0",IF(LEFT(DO67,1)="1",3.0,DP67),$D$5+$E$5*(EG67*DZ67/($K$5*1000))+$F$5*(EG67*DZ67/($K$5*1000))*MAX(MIN(DM67,$J$5),$I$5)*MAX(MIN(DM67,$J$5),$I$5)+$G$5*MAX(MIN(DM67,$J$5),$I$5)*(EG67*DZ67/($K$5*1000))+$H$5*(EG67*DZ67/($K$5*1000))*(EG67*DZ67/($K$5*1000)))</f>
        <v>0</v>
      </c>
      <c r="T67">
        <f>K67*(1000-(1000*0.61365*exp(17.502*X67/(240.97+X67))/(DZ67+EA67)+DU67)/2)/(1000*0.61365*exp(17.502*X67/(240.97+X67))/(DZ67+EA67)-DU67)</f>
        <v>0</v>
      </c>
      <c r="U67">
        <f>1/((DN67+1)/(R67/1.6)+1/(S67/1.37)) + DN67/((DN67+1)/(R67/1.6) + DN67/(S67/1.37))</f>
        <v>0</v>
      </c>
      <c r="V67">
        <f>(DI67*DL67)</f>
        <v>0</v>
      </c>
      <c r="W67">
        <f>(EB67+(V67+2*0.95*5.67E-8*(((EB67+$B$7)+273)^4-(EB67+273)^4)-44100*K67)/(1.84*29.3*S67+8*0.95*5.67E-8*(EB67+273)^3))</f>
        <v>0</v>
      </c>
      <c r="X67">
        <f>($C$7*EC67+$D$7*ED67+$E$7*W67)</f>
        <v>0</v>
      </c>
      <c r="Y67">
        <f>0.61365*exp(17.502*X67/(240.97+X67))</f>
        <v>0</v>
      </c>
      <c r="Z67">
        <f>(AA67/AB67*100)</f>
        <v>0</v>
      </c>
      <c r="AA67">
        <f>DU67*(DZ67+EA67)/1000</f>
        <v>0</v>
      </c>
      <c r="AB67">
        <f>0.61365*exp(17.502*EB67/(240.97+EB67))</f>
        <v>0</v>
      </c>
      <c r="AC67">
        <f>(Y67-DU67*(DZ67+EA67)/1000)</f>
        <v>0</v>
      </c>
      <c r="AD67">
        <f>(-K67*44100)</f>
        <v>0</v>
      </c>
      <c r="AE67">
        <f>2*29.3*S67*0.92*(EB67-X67)</f>
        <v>0</v>
      </c>
      <c r="AF67">
        <f>2*0.95*5.67E-8*(((EB67+$B$7)+273)^4-(X67+273)^4)</f>
        <v>0</v>
      </c>
      <c r="AG67">
        <f>V67+AF67+AD67+AE67</f>
        <v>0</v>
      </c>
      <c r="AH67">
        <f>DY67*AV67*(DT67-DS67*(1000-AV67*DV67)/(1000-AV67*DU67))/(100*DM67)</f>
        <v>0</v>
      </c>
      <c r="AI67">
        <f>1000*DY67*AV67*(DU67-DV67)/(100*DM67*(1000-AV67*DU67))</f>
        <v>0</v>
      </c>
      <c r="AJ67">
        <f>(AK67 - AL67 - DZ67*1E3/(8.314*(EB67+273.15)) * AN67/DY67 * AM67) * DY67/(100*DM67) * (1000 - DV67)/1000</f>
        <v>0</v>
      </c>
      <c r="AK67">
        <v>51.71704735951226</v>
      </c>
      <c r="AL67">
        <v>52.24885515151513</v>
      </c>
      <c r="AM67">
        <v>-0.0351192015717022</v>
      </c>
      <c r="AN67">
        <v>65.91700592732391</v>
      </c>
      <c r="AO67">
        <f>(AQ67 - AP67 + DZ67*1E3/(8.314*(EB67+273.15)) * AS67/DY67 * AR67) * DY67/(100*DM67) * 1000/(1000 - AQ67)</f>
        <v>0</v>
      </c>
      <c r="AP67">
        <v>22.11835364483754</v>
      </c>
      <c r="AQ67">
        <v>21.99839030303029</v>
      </c>
      <c r="AR67">
        <v>-1.214597390707435E-07</v>
      </c>
      <c r="AS67">
        <v>77.18636423135617</v>
      </c>
      <c r="AT67">
        <v>6</v>
      </c>
      <c r="AU67">
        <v>2</v>
      </c>
      <c r="AV67">
        <f>IF(AT67*$H$13&gt;=AX67,1.0,(AX67/(AX67-AT67*$H$13)))</f>
        <v>0</v>
      </c>
      <c r="AW67">
        <f>(AV67-1)*100</f>
        <v>0</v>
      </c>
      <c r="AX67">
        <f>MAX(0,($B$13+$C$13*EG67)/(1+$D$13*EG67)*DZ67/(EB67+273)*$E$13)</f>
        <v>0</v>
      </c>
      <c r="AY67" t="s">
        <v>434</v>
      </c>
      <c r="AZ67" t="s">
        <v>434</v>
      </c>
      <c r="BA67">
        <v>0</v>
      </c>
      <c r="BB67">
        <v>0</v>
      </c>
      <c r="BC67">
        <f>1-BA67/BB67</f>
        <v>0</v>
      </c>
      <c r="BD67">
        <v>0</v>
      </c>
      <c r="BE67" t="s">
        <v>434</v>
      </c>
      <c r="BF67" t="s">
        <v>434</v>
      </c>
      <c r="BG67">
        <v>0</v>
      </c>
      <c r="BH67">
        <v>0</v>
      </c>
      <c r="BI67">
        <f>1-BG67/BH67</f>
        <v>0</v>
      </c>
      <c r="BJ67">
        <v>0.5</v>
      </c>
      <c r="BK67">
        <f>DJ67</f>
        <v>0</v>
      </c>
      <c r="BL67">
        <f>M67</f>
        <v>0</v>
      </c>
      <c r="BM67">
        <f>BI67*BJ67*BK67</f>
        <v>0</v>
      </c>
      <c r="BN67">
        <f>(BL67-BD67)/BK67</f>
        <v>0</v>
      </c>
      <c r="BO67">
        <f>(BB67-BH67)/BH67</f>
        <v>0</v>
      </c>
      <c r="BP67">
        <f>BA67/(BC67+BA67/BH67)</f>
        <v>0</v>
      </c>
      <c r="BQ67" t="s">
        <v>434</v>
      </c>
      <c r="BR67">
        <v>0</v>
      </c>
      <c r="BS67">
        <f>IF(BR67&lt;&gt;0, BR67, BP67)</f>
        <v>0</v>
      </c>
      <c r="BT67">
        <f>1-BS67/BH67</f>
        <v>0</v>
      </c>
      <c r="BU67">
        <f>(BH67-BG67)/(BH67-BS67)</f>
        <v>0</v>
      </c>
      <c r="BV67">
        <f>(BB67-BH67)/(BB67-BS67)</f>
        <v>0</v>
      </c>
      <c r="BW67">
        <f>(BH67-BG67)/(BH67-BA67)</f>
        <v>0</v>
      </c>
      <c r="BX67">
        <f>(BB67-BH67)/(BB67-BA67)</f>
        <v>0</v>
      </c>
      <c r="BY67">
        <f>(BU67*BS67/BG67)</f>
        <v>0</v>
      </c>
      <c r="BZ67">
        <f>(1-BY67)</f>
        <v>0</v>
      </c>
      <c r="DI67">
        <f>$B$11*EH67+$C$11*EI67+$F$11*ET67*(1-EW67)</f>
        <v>0</v>
      </c>
      <c r="DJ67">
        <f>DI67*DK67</f>
        <v>0</v>
      </c>
      <c r="DK67">
        <f>($B$11*$D$9+$C$11*$D$9+$F$11*((FG67+EY67)/MAX(FG67+EY67+FH67, 0.1)*$I$9+FH67/MAX(FG67+EY67+FH67, 0.1)*$J$9))/($B$11+$C$11+$F$11)</f>
        <v>0</v>
      </c>
      <c r="DL67">
        <f>($B$11*$K$9+$C$11*$K$9+$F$11*((FG67+EY67)/MAX(FG67+EY67+FH67, 0.1)*$P$9+FH67/MAX(FG67+EY67+FH67, 0.1)*$Q$9))/($B$11+$C$11+$F$11)</f>
        <v>0</v>
      </c>
      <c r="DM67">
        <v>6</v>
      </c>
      <c r="DN67">
        <v>0.5</v>
      </c>
      <c r="DO67" t="s">
        <v>435</v>
      </c>
      <c r="DP67">
        <v>2</v>
      </c>
      <c r="DQ67" t="b">
        <v>1</v>
      </c>
      <c r="DR67">
        <v>1747219053.1</v>
      </c>
      <c r="DS67">
        <v>51.0894</v>
      </c>
      <c r="DT67">
        <v>50.5409</v>
      </c>
      <c r="DU67">
        <v>21.9975</v>
      </c>
      <c r="DV67">
        <v>22.1163</v>
      </c>
      <c r="DW67">
        <v>50.7502</v>
      </c>
      <c r="DX67">
        <v>21.8008</v>
      </c>
      <c r="DY67">
        <v>399.992</v>
      </c>
      <c r="DZ67">
        <v>101.173</v>
      </c>
      <c r="EA67">
        <v>0.0999906</v>
      </c>
      <c r="EB67">
        <v>24.9907</v>
      </c>
      <c r="EC67">
        <v>24.8843</v>
      </c>
      <c r="ED67">
        <v>999.9</v>
      </c>
      <c r="EE67">
        <v>0</v>
      </c>
      <c r="EF67">
        <v>0</v>
      </c>
      <c r="EG67">
        <v>10050</v>
      </c>
      <c r="EH67">
        <v>0</v>
      </c>
      <c r="EI67">
        <v>0.276317</v>
      </c>
      <c r="EJ67">
        <v>0.548462</v>
      </c>
      <c r="EK67">
        <v>52.2385</v>
      </c>
      <c r="EL67">
        <v>51.684</v>
      </c>
      <c r="EM67">
        <v>-0.118835</v>
      </c>
      <c r="EN67">
        <v>50.5409</v>
      </c>
      <c r="EO67">
        <v>22.1163</v>
      </c>
      <c r="EP67">
        <v>2.22554</v>
      </c>
      <c r="EQ67">
        <v>2.23757</v>
      </c>
      <c r="ER67">
        <v>19.1474</v>
      </c>
      <c r="ES67">
        <v>19.2339</v>
      </c>
      <c r="ET67">
        <v>0.0500092</v>
      </c>
      <c r="EU67">
        <v>0</v>
      </c>
      <c r="EV67">
        <v>0</v>
      </c>
      <c r="EW67">
        <v>0</v>
      </c>
      <c r="EX67">
        <v>5.33</v>
      </c>
      <c r="EY67">
        <v>0.0500092</v>
      </c>
      <c r="EZ67">
        <v>-7.69</v>
      </c>
      <c r="FA67">
        <v>1.02</v>
      </c>
      <c r="FB67">
        <v>33.812</v>
      </c>
      <c r="FC67">
        <v>38.125</v>
      </c>
      <c r="FD67">
        <v>36</v>
      </c>
      <c r="FE67">
        <v>37.5</v>
      </c>
      <c r="FF67">
        <v>36.125</v>
      </c>
      <c r="FG67">
        <v>0</v>
      </c>
      <c r="FH67">
        <v>0</v>
      </c>
      <c r="FI67">
        <v>0</v>
      </c>
      <c r="FJ67">
        <v>1747219133.4</v>
      </c>
      <c r="FK67">
        <v>0</v>
      </c>
      <c r="FL67">
        <v>2.3292</v>
      </c>
      <c r="FM67">
        <v>-27.4830767767763</v>
      </c>
      <c r="FN67">
        <v>23.81307649914091</v>
      </c>
      <c r="FO67">
        <v>-2.006</v>
      </c>
      <c r="FP67">
        <v>15</v>
      </c>
      <c r="FQ67">
        <v>1747211737.5</v>
      </c>
      <c r="FR67" t="s">
        <v>436</v>
      </c>
      <c r="FS67">
        <v>1747211737.5</v>
      </c>
      <c r="FT67">
        <v>1747211733.5</v>
      </c>
      <c r="FU67">
        <v>1</v>
      </c>
      <c r="FV67">
        <v>-0.191</v>
      </c>
      <c r="FW67">
        <v>-0.016</v>
      </c>
      <c r="FX67">
        <v>0.506</v>
      </c>
      <c r="FY67">
        <v>-0.041</v>
      </c>
      <c r="FZ67">
        <v>397</v>
      </c>
      <c r="GA67">
        <v>9</v>
      </c>
      <c r="GB67">
        <v>0.29</v>
      </c>
      <c r="GC67">
        <v>0.35</v>
      </c>
      <c r="GD67">
        <v>-0.2392174945183295</v>
      </c>
      <c r="GE67">
        <v>0.002251343045400873</v>
      </c>
      <c r="GF67">
        <v>0.04328219908435851</v>
      </c>
      <c r="GG67">
        <v>1</v>
      </c>
      <c r="GH67">
        <v>-0.008584756781585743</v>
      </c>
      <c r="GI67">
        <v>0.0001184122574985592</v>
      </c>
      <c r="GJ67">
        <v>7.839017928507179E-05</v>
      </c>
      <c r="GK67">
        <v>1</v>
      </c>
      <c r="GL67">
        <v>2</v>
      </c>
      <c r="GM67">
        <v>2</v>
      </c>
      <c r="GN67" t="s">
        <v>437</v>
      </c>
      <c r="GO67">
        <v>3.01858</v>
      </c>
      <c r="GP67">
        <v>2.7751</v>
      </c>
      <c r="GQ67">
        <v>0.0148828</v>
      </c>
      <c r="GR67">
        <v>0.0147096</v>
      </c>
      <c r="GS67">
        <v>0.114519</v>
      </c>
      <c r="GT67">
        <v>0.114276</v>
      </c>
      <c r="GU67">
        <v>25480.5</v>
      </c>
      <c r="GV67">
        <v>29767.3</v>
      </c>
      <c r="GW67">
        <v>22664.5</v>
      </c>
      <c r="GX67">
        <v>27757.5</v>
      </c>
      <c r="GY67">
        <v>29072.4</v>
      </c>
      <c r="GZ67">
        <v>35082.9</v>
      </c>
      <c r="HA67">
        <v>36320.8</v>
      </c>
      <c r="HB67">
        <v>44046.2</v>
      </c>
      <c r="HC67">
        <v>1.7995</v>
      </c>
      <c r="HD67">
        <v>2.24705</v>
      </c>
      <c r="HE67">
        <v>0.0718944</v>
      </c>
      <c r="HF67">
        <v>0</v>
      </c>
      <c r="HG67">
        <v>23.7034</v>
      </c>
      <c r="HH67">
        <v>999.9</v>
      </c>
      <c r="HI67">
        <v>58.5</v>
      </c>
      <c r="HJ67">
        <v>28.2</v>
      </c>
      <c r="HK67">
        <v>22.1978</v>
      </c>
      <c r="HL67">
        <v>61.6748</v>
      </c>
      <c r="HM67">
        <v>11.226</v>
      </c>
      <c r="HN67">
        <v>1</v>
      </c>
      <c r="HO67">
        <v>-0.204451</v>
      </c>
      <c r="HP67">
        <v>-0.118889</v>
      </c>
      <c r="HQ67">
        <v>20.2966</v>
      </c>
      <c r="HR67">
        <v>5.19363</v>
      </c>
      <c r="HS67">
        <v>11.9505</v>
      </c>
      <c r="HT67">
        <v>4.94745</v>
      </c>
      <c r="HU67">
        <v>3.3</v>
      </c>
      <c r="HV67">
        <v>9999</v>
      </c>
      <c r="HW67">
        <v>9999</v>
      </c>
      <c r="HX67">
        <v>9999</v>
      </c>
      <c r="HY67">
        <v>381.8</v>
      </c>
      <c r="HZ67">
        <v>1.86019</v>
      </c>
      <c r="IA67">
        <v>1.86081</v>
      </c>
      <c r="IB67">
        <v>1.86158</v>
      </c>
      <c r="IC67">
        <v>1.85716</v>
      </c>
      <c r="ID67">
        <v>1.85687</v>
      </c>
      <c r="IE67">
        <v>1.85791</v>
      </c>
      <c r="IF67">
        <v>1.85869</v>
      </c>
      <c r="IG67">
        <v>1.85822</v>
      </c>
      <c r="IH67">
        <v>0</v>
      </c>
      <c r="II67">
        <v>0</v>
      </c>
      <c r="IJ67">
        <v>0</v>
      </c>
      <c r="IK67">
        <v>0</v>
      </c>
      <c r="IL67" t="s">
        <v>438</v>
      </c>
      <c r="IM67" t="s">
        <v>439</v>
      </c>
      <c r="IN67" t="s">
        <v>440</v>
      </c>
      <c r="IO67" t="s">
        <v>440</v>
      </c>
      <c r="IP67" t="s">
        <v>440</v>
      </c>
      <c r="IQ67" t="s">
        <v>440</v>
      </c>
      <c r="IR67">
        <v>0</v>
      </c>
      <c r="IS67">
        <v>100</v>
      </c>
      <c r="IT67">
        <v>100</v>
      </c>
      <c r="IU67">
        <v>0.339</v>
      </c>
      <c r="IV67">
        <v>0.1967</v>
      </c>
      <c r="IW67">
        <v>0.2912723242626548</v>
      </c>
      <c r="IX67">
        <v>0.001016113312649949</v>
      </c>
      <c r="IY67">
        <v>-1.458346242818731E-06</v>
      </c>
      <c r="IZ67">
        <v>6.575581110680532E-10</v>
      </c>
      <c r="JA67">
        <v>0.1967140891477921</v>
      </c>
      <c r="JB67">
        <v>0</v>
      </c>
      <c r="JC67">
        <v>0</v>
      </c>
      <c r="JD67">
        <v>0</v>
      </c>
      <c r="JE67">
        <v>2</v>
      </c>
      <c r="JF67">
        <v>1799</v>
      </c>
      <c r="JG67">
        <v>1</v>
      </c>
      <c r="JH67">
        <v>18</v>
      </c>
      <c r="JI67">
        <v>121.9</v>
      </c>
      <c r="JJ67">
        <v>122</v>
      </c>
      <c r="JK67">
        <v>0.283203</v>
      </c>
      <c r="JL67">
        <v>2.60254</v>
      </c>
      <c r="JM67">
        <v>1.54663</v>
      </c>
      <c r="JN67">
        <v>2.24854</v>
      </c>
      <c r="JO67">
        <v>1.49658</v>
      </c>
      <c r="JP67">
        <v>2.43652</v>
      </c>
      <c r="JQ67">
        <v>34.4636</v>
      </c>
      <c r="JR67">
        <v>24.2013</v>
      </c>
      <c r="JS67">
        <v>18</v>
      </c>
      <c r="JT67">
        <v>371.677</v>
      </c>
      <c r="JU67">
        <v>701.626</v>
      </c>
      <c r="JV67">
        <v>24.0639</v>
      </c>
      <c r="JW67">
        <v>24.8426</v>
      </c>
      <c r="JX67">
        <v>30.0001</v>
      </c>
      <c r="JY67">
        <v>24.8277</v>
      </c>
      <c r="JZ67">
        <v>24.8296</v>
      </c>
      <c r="KA67">
        <v>5.6913</v>
      </c>
      <c r="KB67">
        <v>6.18781</v>
      </c>
      <c r="KC67">
        <v>100</v>
      </c>
      <c r="KD67">
        <v>24.0694</v>
      </c>
      <c r="KE67">
        <v>50</v>
      </c>
      <c r="KF67">
        <v>22.1251</v>
      </c>
      <c r="KG67">
        <v>100.25</v>
      </c>
      <c r="KH67">
        <v>100.842</v>
      </c>
    </row>
    <row r="68" spans="1:294">
      <c r="A68">
        <v>52</v>
      </c>
      <c r="B68">
        <v>1747219173.6</v>
      </c>
      <c r="C68">
        <v>6146.5</v>
      </c>
      <c r="D68" t="s">
        <v>541</v>
      </c>
      <c r="E68" t="s">
        <v>542</v>
      </c>
      <c r="F68" t="s">
        <v>431</v>
      </c>
      <c r="G68" t="s">
        <v>432</v>
      </c>
      <c r="I68" t="s">
        <v>433</v>
      </c>
      <c r="J68">
        <v>1747219173.6</v>
      </c>
      <c r="K68">
        <f>(L68)/1000</f>
        <v>0</v>
      </c>
      <c r="L68">
        <f>IF(DQ68, AO68, AI68)</f>
        <v>0</v>
      </c>
      <c r="M68">
        <f>IF(DQ68, AJ68, AH68)</f>
        <v>0</v>
      </c>
      <c r="N68">
        <f>DS68 - IF(AV68&gt;1, M68*DM68*100.0/(AX68), 0)</f>
        <v>0</v>
      </c>
      <c r="O68">
        <f>((U68-K68/2)*N68-M68)/(U68+K68/2)</f>
        <v>0</v>
      </c>
      <c r="P68">
        <f>O68*(DZ68+EA68)/1000.0</f>
        <v>0</v>
      </c>
      <c r="Q68">
        <f>(DS68 - IF(AV68&gt;1, M68*DM68*100.0/(AX68), 0))*(DZ68+EA68)/1000.0</f>
        <v>0</v>
      </c>
      <c r="R68">
        <f>2.0/((1/T68-1/S68)+SIGN(T68)*SQRT((1/T68-1/S68)*(1/T68-1/S68) + 4*DN68/((DN68+1)*(DN68+1))*(2*1/T68*1/S68-1/S68*1/S68)))</f>
        <v>0</v>
      </c>
      <c r="S68">
        <f>IF(LEFT(DO68,1)&lt;&gt;"0",IF(LEFT(DO68,1)="1",3.0,DP68),$D$5+$E$5*(EG68*DZ68/($K$5*1000))+$F$5*(EG68*DZ68/($K$5*1000))*MAX(MIN(DM68,$J$5),$I$5)*MAX(MIN(DM68,$J$5),$I$5)+$G$5*MAX(MIN(DM68,$J$5),$I$5)*(EG68*DZ68/($K$5*1000))+$H$5*(EG68*DZ68/($K$5*1000))*(EG68*DZ68/($K$5*1000)))</f>
        <v>0</v>
      </c>
      <c r="T68">
        <f>K68*(1000-(1000*0.61365*exp(17.502*X68/(240.97+X68))/(DZ68+EA68)+DU68)/2)/(1000*0.61365*exp(17.502*X68/(240.97+X68))/(DZ68+EA68)-DU68)</f>
        <v>0</v>
      </c>
      <c r="U68">
        <f>1/((DN68+1)/(R68/1.6)+1/(S68/1.37)) + DN68/((DN68+1)/(R68/1.6) + DN68/(S68/1.37))</f>
        <v>0</v>
      </c>
      <c r="V68">
        <f>(DI68*DL68)</f>
        <v>0</v>
      </c>
      <c r="W68">
        <f>(EB68+(V68+2*0.95*5.67E-8*(((EB68+$B$7)+273)^4-(EB68+273)^4)-44100*K68)/(1.84*29.3*S68+8*0.95*5.67E-8*(EB68+273)^3))</f>
        <v>0</v>
      </c>
      <c r="X68">
        <f>($C$7*EC68+$D$7*ED68+$E$7*W68)</f>
        <v>0</v>
      </c>
      <c r="Y68">
        <f>0.61365*exp(17.502*X68/(240.97+X68))</f>
        <v>0</v>
      </c>
      <c r="Z68">
        <f>(AA68/AB68*100)</f>
        <v>0</v>
      </c>
      <c r="AA68">
        <f>DU68*(DZ68+EA68)/1000</f>
        <v>0</v>
      </c>
      <c r="AB68">
        <f>0.61365*exp(17.502*EB68/(240.97+EB68))</f>
        <v>0</v>
      </c>
      <c r="AC68">
        <f>(Y68-DU68*(DZ68+EA68)/1000)</f>
        <v>0</v>
      </c>
      <c r="AD68">
        <f>(-K68*44100)</f>
        <v>0</v>
      </c>
      <c r="AE68">
        <f>2*29.3*S68*0.92*(EB68-X68)</f>
        <v>0</v>
      </c>
      <c r="AF68">
        <f>2*0.95*5.67E-8*(((EB68+$B$7)+273)^4-(X68+273)^4)</f>
        <v>0</v>
      </c>
      <c r="AG68">
        <f>V68+AF68+AD68+AE68</f>
        <v>0</v>
      </c>
      <c r="AH68">
        <f>DY68*AV68*(DT68-DS68*(1000-AV68*DV68)/(1000-AV68*DU68))/(100*DM68)</f>
        <v>0</v>
      </c>
      <c r="AI68">
        <f>1000*DY68*AV68*(DU68-DV68)/(100*DM68*(1000-AV68*DU68))</f>
        <v>0</v>
      </c>
      <c r="AJ68">
        <f>(AK68 - AL68 - DZ68*1E3/(8.314*(EB68+273.15)) * AN68/DY68 * AM68) * DY68/(100*DM68) * (1000 - DV68)/1000</f>
        <v>0</v>
      </c>
      <c r="AK68">
        <v>102.4075044148845</v>
      </c>
      <c r="AL68">
        <v>102.577709090909</v>
      </c>
      <c r="AM68">
        <v>-0.0001778169840407838</v>
      </c>
      <c r="AN68">
        <v>65.91700592732391</v>
      </c>
      <c r="AO68">
        <f>(AQ68 - AP68 + DZ68*1E3/(8.314*(EB68+273.15)) * AS68/DY68 * AR68) * DY68/(100*DM68) * 1000/(1000 - AQ68)</f>
        <v>0</v>
      </c>
      <c r="AP68">
        <v>22.12240431163209</v>
      </c>
      <c r="AQ68">
        <v>22.0006296969697</v>
      </c>
      <c r="AR68">
        <v>4.608152308465942E-09</v>
      </c>
      <c r="AS68">
        <v>77.18636423135617</v>
      </c>
      <c r="AT68">
        <v>6</v>
      </c>
      <c r="AU68">
        <v>1</v>
      </c>
      <c r="AV68">
        <f>IF(AT68*$H$13&gt;=AX68,1.0,(AX68/(AX68-AT68*$H$13)))</f>
        <v>0</v>
      </c>
      <c r="AW68">
        <f>(AV68-1)*100</f>
        <v>0</v>
      </c>
      <c r="AX68">
        <f>MAX(0,($B$13+$C$13*EG68)/(1+$D$13*EG68)*DZ68/(EB68+273)*$E$13)</f>
        <v>0</v>
      </c>
      <c r="AY68" t="s">
        <v>434</v>
      </c>
      <c r="AZ68" t="s">
        <v>434</v>
      </c>
      <c r="BA68">
        <v>0</v>
      </c>
      <c r="BB68">
        <v>0</v>
      </c>
      <c r="BC68">
        <f>1-BA68/BB68</f>
        <v>0</v>
      </c>
      <c r="BD68">
        <v>0</v>
      </c>
      <c r="BE68" t="s">
        <v>434</v>
      </c>
      <c r="BF68" t="s">
        <v>434</v>
      </c>
      <c r="BG68">
        <v>0</v>
      </c>
      <c r="BH68">
        <v>0</v>
      </c>
      <c r="BI68">
        <f>1-BG68/BH68</f>
        <v>0</v>
      </c>
      <c r="BJ68">
        <v>0.5</v>
      </c>
      <c r="BK68">
        <f>DJ68</f>
        <v>0</v>
      </c>
      <c r="BL68">
        <f>M68</f>
        <v>0</v>
      </c>
      <c r="BM68">
        <f>BI68*BJ68*BK68</f>
        <v>0</v>
      </c>
      <c r="BN68">
        <f>(BL68-BD68)/BK68</f>
        <v>0</v>
      </c>
      <c r="BO68">
        <f>(BB68-BH68)/BH68</f>
        <v>0</v>
      </c>
      <c r="BP68">
        <f>BA68/(BC68+BA68/BH68)</f>
        <v>0</v>
      </c>
      <c r="BQ68" t="s">
        <v>434</v>
      </c>
      <c r="BR68">
        <v>0</v>
      </c>
      <c r="BS68">
        <f>IF(BR68&lt;&gt;0, BR68, BP68)</f>
        <v>0</v>
      </c>
      <c r="BT68">
        <f>1-BS68/BH68</f>
        <v>0</v>
      </c>
      <c r="BU68">
        <f>(BH68-BG68)/(BH68-BS68)</f>
        <v>0</v>
      </c>
      <c r="BV68">
        <f>(BB68-BH68)/(BB68-BS68)</f>
        <v>0</v>
      </c>
      <c r="BW68">
        <f>(BH68-BG68)/(BH68-BA68)</f>
        <v>0</v>
      </c>
      <c r="BX68">
        <f>(BB68-BH68)/(BB68-BA68)</f>
        <v>0</v>
      </c>
      <c r="BY68">
        <f>(BU68*BS68/BG68)</f>
        <v>0</v>
      </c>
      <c r="BZ68">
        <f>(1-BY68)</f>
        <v>0</v>
      </c>
      <c r="DI68">
        <f>$B$11*EH68+$C$11*EI68+$F$11*ET68*(1-EW68)</f>
        <v>0</v>
      </c>
      <c r="DJ68">
        <f>DI68*DK68</f>
        <v>0</v>
      </c>
      <c r="DK68">
        <f>($B$11*$D$9+$C$11*$D$9+$F$11*((FG68+EY68)/MAX(FG68+EY68+FH68, 0.1)*$I$9+FH68/MAX(FG68+EY68+FH68, 0.1)*$J$9))/($B$11+$C$11+$F$11)</f>
        <v>0</v>
      </c>
      <c r="DL68">
        <f>($B$11*$K$9+$C$11*$K$9+$F$11*((FG68+EY68)/MAX(FG68+EY68+FH68, 0.1)*$P$9+FH68/MAX(FG68+EY68+FH68, 0.1)*$Q$9))/($B$11+$C$11+$F$11)</f>
        <v>0</v>
      </c>
      <c r="DM68">
        <v>6</v>
      </c>
      <c r="DN68">
        <v>0.5</v>
      </c>
      <c r="DO68" t="s">
        <v>435</v>
      </c>
      <c r="DP68">
        <v>2</v>
      </c>
      <c r="DQ68" t="b">
        <v>1</v>
      </c>
      <c r="DR68">
        <v>1747219173.6</v>
      </c>
      <c r="DS68">
        <v>100.31</v>
      </c>
      <c r="DT68">
        <v>100.141</v>
      </c>
      <c r="DU68">
        <v>22.0006</v>
      </c>
      <c r="DV68">
        <v>22.1213</v>
      </c>
      <c r="DW68">
        <v>99.93129999999999</v>
      </c>
      <c r="DX68">
        <v>21.8039</v>
      </c>
      <c r="DY68">
        <v>400.001</v>
      </c>
      <c r="DZ68">
        <v>101.169</v>
      </c>
      <c r="EA68">
        <v>0.0997919</v>
      </c>
      <c r="EB68">
        <v>25.0023</v>
      </c>
      <c r="EC68">
        <v>24.8844</v>
      </c>
      <c r="ED68">
        <v>999.9</v>
      </c>
      <c r="EE68">
        <v>0</v>
      </c>
      <c r="EF68">
        <v>0</v>
      </c>
      <c r="EG68">
        <v>10058.8</v>
      </c>
      <c r="EH68">
        <v>0</v>
      </c>
      <c r="EI68">
        <v>0.25283</v>
      </c>
      <c r="EJ68">
        <v>0.169281</v>
      </c>
      <c r="EK68">
        <v>102.567</v>
      </c>
      <c r="EL68">
        <v>102.406</v>
      </c>
      <c r="EM68">
        <v>-0.120642</v>
      </c>
      <c r="EN68">
        <v>100.141</v>
      </c>
      <c r="EO68">
        <v>22.1213</v>
      </c>
      <c r="EP68">
        <v>2.22578</v>
      </c>
      <c r="EQ68">
        <v>2.23798</v>
      </c>
      <c r="ER68">
        <v>19.1491</v>
      </c>
      <c r="ES68">
        <v>19.2368</v>
      </c>
      <c r="ET68">
        <v>0.0500092</v>
      </c>
      <c r="EU68">
        <v>0</v>
      </c>
      <c r="EV68">
        <v>0</v>
      </c>
      <c r="EW68">
        <v>0</v>
      </c>
      <c r="EX68">
        <v>-8.41</v>
      </c>
      <c r="EY68">
        <v>0.0500092</v>
      </c>
      <c r="EZ68">
        <v>9.460000000000001</v>
      </c>
      <c r="FA68">
        <v>0.96</v>
      </c>
      <c r="FB68">
        <v>34.312</v>
      </c>
      <c r="FC68">
        <v>39.875</v>
      </c>
      <c r="FD68">
        <v>36.937</v>
      </c>
      <c r="FE68">
        <v>39.937</v>
      </c>
      <c r="FF68">
        <v>37.062</v>
      </c>
      <c r="FG68">
        <v>0</v>
      </c>
      <c r="FH68">
        <v>0</v>
      </c>
      <c r="FI68">
        <v>0</v>
      </c>
      <c r="FJ68">
        <v>1747219254</v>
      </c>
      <c r="FK68">
        <v>0</v>
      </c>
      <c r="FL68">
        <v>0.7123076923076925</v>
      </c>
      <c r="FM68">
        <v>-60.60102548925005</v>
      </c>
      <c r="FN68">
        <v>36.96205154983526</v>
      </c>
      <c r="FO68">
        <v>-3.230000000000001</v>
      </c>
      <c r="FP68">
        <v>15</v>
      </c>
      <c r="FQ68">
        <v>1747211737.5</v>
      </c>
      <c r="FR68" t="s">
        <v>436</v>
      </c>
      <c r="FS68">
        <v>1747211737.5</v>
      </c>
      <c r="FT68">
        <v>1747211733.5</v>
      </c>
      <c r="FU68">
        <v>1</v>
      </c>
      <c r="FV68">
        <v>-0.191</v>
      </c>
      <c r="FW68">
        <v>-0.016</v>
      </c>
      <c r="FX68">
        <v>0.506</v>
      </c>
      <c r="FY68">
        <v>-0.041</v>
      </c>
      <c r="FZ68">
        <v>397</v>
      </c>
      <c r="GA68">
        <v>9</v>
      </c>
      <c r="GB68">
        <v>0.29</v>
      </c>
      <c r="GC68">
        <v>0.35</v>
      </c>
      <c r="GD68">
        <v>-0.1187085610968222</v>
      </c>
      <c r="GE68">
        <v>0.0423958759611805</v>
      </c>
      <c r="GF68">
        <v>0.01547987956800314</v>
      </c>
      <c r="GG68">
        <v>1</v>
      </c>
      <c r="GH68">
        <v>-0.008347439009110332</v>
      </c>
      <c r="GI68">
        <v>-0.001823306845885778</v>
      </c>
      <c r="GJ68">
        <v>0.0002891489429402781</v>
      </c>
      <c r="GK68">
        <v>1</v>
      </c>
      <c r="GL68">
        <v>2</v>
      </c>
      <c r="GM68">
        <v>2</v>
      </c>
      <c r="GN68" t="s">
        <v>437</v>
      </c>
      <c r="GO68">
        <v>3.01859</v>
      </c>
      <c r="GP68">
        <v>2.77497</v>
      </c>
      <c r="GQ68">
        <v>0.0288349</v>
      </c>
      <c r="GR68">
        <v>0.0286706</v>
      </c>
      <c r="GS68">
        <v>0.114527</v>
      </c>
      <c r="GT68">
        <v>0.11429</v>
      </c>
      <c r="GU68">
        <v>25119.1</v>
      </c>
      <c r="GV68">
        <v>29345.3</v>
      </c>
      <c r="GW68">
        <v>22664.2</v>
      </c>
      <c r="GX68">
        <v>27757.6</v>
      </c>
      <c r="GY68">
        <v>29072.5</v>
      </c>
      <c r="GZ68">
        <v>35082.9</v>
      </c>
      <c r="HA68">
        <v>36320.9</v>
      </c>
      <c r="HB68">
        <v>44046.4</v>
      </c>
      <c r="HC68">
        <v>1.79985</v>
      </c>
      <c r="HD68">
        <v>2.24688</v>
      </c>
      <c r="HE68">
        <v>0.0721402</v>
      </c>
      <c r="HF68">
        <v>0</v>
      </c>
      <c r="HG68">
        <v>23.6994</v>
      </c>
      <c r="HH68">
        <v>999.9</v>
      </c>
      <c r="HI68">
        <v>58.5</v>
      </c>
      <c r="HJ68">
        <v>28.2</v>
      </c>
      <c r="HK68">
        <v>22.2005</v>
      </c>
      <c r="HL68">
        <v>62.0348</v>
      </c>
      <c r="HM68">
        <v>11.2821</v>
      </c>
      <c r="HN68">
        <v>1</v>
      </c>
      <c r="HO68">
        <v>-0.204654</v>
      </c>
      <c r="HP68">
        <v>-0.132143</v>
      </c>
      <c r="HQ68">
        <v>20.2983</v>
      </c>
      <c r="HR68">
        <v>5.19767</v>
      </c>
      <c r="HS68">
        <v>11.9518</v>
      </c>
      <c r="HT68">
        <v>4.9475</v>
      </c>
      <c r="HU68">
        <v>3.3</v>
      </c>
      <c r="HV68">
        <v>9999</v>
      </c>
      <c r="HW68">
        <v>9999</v>
      </c>
      <c r="HX68">
        <v>9999</v>
      </c>
      <c r="HY68">
        <v>381.9</v>
      </c>
      <c r="HZ68">
        <v>1.86019</v>
      </c>
      <c r="IA68">
        <v>1.86081</v>
      </c>
      <c r="IB68">
        <v>1.86159</v>
      </c>
      <c r="IC68">
        <v>1.85716</v>
      </c>
      <c r="ID68">
        <v>1.85686</v>
      </c>
      <c r="IE68">
        <v>1.85791</v>
      </c>
      <c r="IF68">
        <v>1.85868</v>
      </c>
      <c r="IG68">
        <v>1.85822</v>
      </c>
      <c r="IH68">
        <v>0</v>
      </c>
      <c r="II68">
        <v>0</v>
      </c>
      <c r="IJ68">
        <v>0</v>
      </c>
      <c r="IK68">
        <v>0</v>
      </c>
      <c r="IL68" t="s">
        <v>438</v>
      </c>
      <c r="IM68" t="s">
        <v>439</v>
      </c>
      <c r="IN68" t="s">
        <v>440</v>
      </c>
      <c r="IO68" t="s">
        <v>440</v>
      </c>
      <c r="IP68" t="s">
        <v>440</v>
      </c>
      <c r="IQ68" t="s">
        <v>440</v>
      </c>
      <c r="IR68">
        <v>0</v>
      </c>
      <c r="IS68">
        <v>100</v>
      </c>
      <c r="IT68">
        <v>100</v>
      </c>
      <c r="IU68">
        <v>0.379</v>
      </c>
      <c r="IV68">
        <v>0.1967</v>
      </c>
      <c r="IW68">
        <v>0.2912723242626548</v>
      </c>
      <c r="IX68">
        <v>0.001016113312649949</v>
      </c>
      <c r="IY68">
        <v>-1.458346242818731E-06</v>
      </c>
      <c r="IZ68">
        <v>6.575581110680532E-10</v>
      </c>
      <c r="JA68">
        <v>0.1967140891477921</v>
      </c>
      <c r="JB68">
        <v>0</v>
      </c>
      <c r="JC68">
        <v>0</v>
      </c>
      <c r="JD68">
        <v>0</v>
      </c>
      <c r="JE68">
        <v>2</v>
      </c>
      <c r="JF68">
        <v>1799</v>
      </c>
      <c r="JG68">
        <v>1</v>
      </c>
      <c r="JH68">
        <v>18</v>
      </c>
      <c r="JI68">
        <v>123.9</v>
      </c>
      <c r="JJ68">
        <v>124</v>
      </c>
      <c r="JK68">
        <v>0.386963</v>
      </c>
      <c r="JL68">
        <v>2.60132</v>
      </c>
      <c r="JM68">
        <v>1.54663</v>
      </c>
      <c r="JN68">
        <v>2.24731</v>
      </c>
      <c r="JO68">
        <v>1.49658</v>
      </c>
      <c r="JP68">
        <v>2.40967</v>
      </c>
      <c r="JQ68">
        <v>34.4864</v>
      </c>
      <c r="JR68">
        <v>24.2013</v>
      </c>
      <c r="JS68">
        <v>18</v>
      </c>
      <c r="JT68">
        <v>371.844</v>
      </c>
      <c r="JU68">
        <v>701.474</v>
      </c>
      <c r="JV68">
        <v>24.1471</v>
      </c>
      <c r="JW68">
        <v>24.8426</v>
      </c>
      <c r="JX68">
        <v>30.0001</v>
      </c>
      <c r="JY68">
        <v>24.8277</v>
      </c>
      <c r="JZ68">
        <v>24.8296</v>
      </c>
      <c r="KA68">
        <v>7.78853</v>
      </c>
      <c r="KB68">
        <v>6.18781</v>
      </c>
      <c r="KC68">
        <v>100</v>
      </c>
      <c r="KD68">
        <v>24.1505</v>
      </c>
      <c r="KE68">
        <v>100</v>
      </c>
      <c r="KF68">
        <v>22.0678</v>
      </c>
      <c r="KG68">
        <v>100.249</v>
      </c>
      <c r="KH68">
        <v>100.842</v>
      </c>
    </row>
    <row r="69" spans="1:294">
      <c r="A69">
        <v>53</v>
      </c>
      <c r="B69">
        <v>1747219294.1</v>
      </c>
      <c r="C69">
        <v>6267</v>
      </c>
      <c r="D69" t="s">
        <v>543</v>
      </c>
      <c r="E69" t="s">
        <v>544</v>
      </c>
      <c r="F69" t="s">
        <v>431</v>
      </c>
      <c r="G69" t="s">
        <v>432</v>
      </c>
      <c r="I69" t="s">
        <v>433</v>
      </c>
      <c r="J69">
        <v>1747219294.1</v>
      </c>
      <c r="K69">
        <f>(L69)/1000</f>
        <v>0</v>
      </c>
      <c r="L69">
        <f>IF(DQ69, AO69, AI69)</f>
        <v>0</v>
      </c>
      <c r="M69">
        <f>IF(DQ69, AJ69, AH69)</f>
        <v>0</v>
      </c>
      <c r="N69">
        <f>DS69 - IF(AV69&gt;1, M69*DM69*100.0/(AX69), 0)</f>
        <v>0</v>
      </c>
      <c r="O69">
        <f>((U69-K69/2)*N69-M69)/(U69+K69/2)</f>
        <v>0</v>
      </c>
      <c r="P69">
        <f>O69*(DZ69+EA69)/1000.0</f>
        <v>0</v>
      </c>
      <c r="Q69">
        <f>(DS69 - IF(AV69&gt;1, M69*DM69*100.0/(AX69), 0))*(DZ69+EA69)/1000.0</f>
        <v>0</v>
      </c>
      <c r="R69">
        <f>2.0/((1/T69-1/S69)+SIGN(T69)*SQRT((1/T69-1/S69)*(1/T69-1/S69) + 4*DN69/((DN69+1)*(DN69+1))*(2*1/T69*1/S69-1/S69*1/S69)))</f>
        <v>0</v>
      </c>
      <c r="S69">
        <f>IF(LEFT(DO69,1)&lt;&gt;"0",IF(LEFT(DO69,1)="1",3.0,DP69),$D$5+$E$5*(EG69*DZ69/($K$5*1000))+$F$5*(EG69*DZ69/($K$5*1000))*MAX(MIN(DM69,$J$5),$I$5)*MAX(MIN(DM69,$J$5),$I$5)+$G$5*MAX(MIN(DM69,$J$5),$I$5)*(EG69*DZ69/($K$5*1000))+$H$5*(EG69*DZ69/($K$5*1000))*(EG69*DZ69/($K$5*1000)))</f>
        <v>0</v>
      </c>
      <c r="T69">
        <f>K69*(1000-(1000*0.61365*exp(17.502*X69/(240.97+X69))/(DZ69+EA69)+DU69)/2)/(1000*0.61365*exp(17.502*X69/(240.97+X69))/(DZ69+EA69)-DU69)</f>
        <v>0</v>
      </c>
      <c r="U69">
        <f>1/((DN69+1)/(R69/1.6)+1/(S69/1.37)) + DN69/((DN69+1)/(R69/1.6) + DN69/(S69/1.37))</f>
        <v>0</v>
      </c>
      <c r="V69">
        <f>(DI69*DL69)</f>
        <v>0</v>
      </c>
      <c r="W69">
        <f>(EB69+(V69+2*0.95*5.67E-8*(((EB69+$B$7)+273)^4-(EB69+273)^4)-44100*K69)/(1.84*29.3*S69+8*0.95*5.67E-8*(EB69+273)^3))</f>
        <v>0</v>
      </c>
      <c r="X69">
        <f>($C$7*EC69+$D$7*ED69+$E$7*W69)</f>
        <v>0</v>
      </c>
      <c r="Y69">
        <f>0.61365*exp(17.502*X69/(240.97+X69))</f>
        <v>0</v>
      </c>
      <c r="Z69">
        <f>(AA69/AB69*100)</f>
        <v>0</v>
      </c>
      <c r="AA69">
        <f>DU69*(DZ69+EA69)/1000</f>
        <v>0</v>
      </c>
      <c r="AB69">
        <f>0.61365*exp(17.502*EB69/(240.97+EB69))</f>
        <v>0</v>
      </c>
      <c r="AC69">
        <f>(Y69-DU69*(DZ69+EA69)/1000)</f>
        <v>0</v>
      </c>
      <c r="AD69">
        <f>(-K69*44100)</f>
        <v>0</v>
      </c>
      <c r="AE69">
        <f>2*29.3*S69*0.92*(EB69-X69)</f>
        <v>0</v>
      </c>
      <c r="AF69">
        <f>2*0.95*5.67E-8*(((EB69+$B$7)+273)^4-(X69+273)^4)</f>
        <v>0</v>
      </c>
      <c r="AG69">
        <f>V69+AF69+AD69+AE69</f>
        <v>0</v>
      </c>
      <c r="AH69">
        <f>DY69*AV69*(DT69-DS69*(1000-AV69*DV69)/(1000-AV69*DU69))/(100*DM69)</f>
        <v>0</v>
      </c>
      <c r="AI69">
        <f>1000*DY69*AV69*(DU69-DV69)/(100*DM69*(1000-AV69*DU69))</f>
        <v>0</v>
      </c>
      <c r="AJ69">
        <f>(AK69 - AL69 - DZ69*1E3/(8.314*(EB69+273.15)) * AN69/DY69 * AM69) * DY69/(100*DM69) * (1000 - DV69)/1000</f>
        <v>0</v>
      </c>
      <c r="AK69">
        <v>204.5451128538143</v>
      </c>
      <c r="AL69">
        <v>204.7483878787879</v>
      </c>
      <c r="AM69">
        <v>0.002014412316402206</v>
      </c>
      <c r="AN69">
        <v>65.91700592732391</v>
      </c>
      <c r="AO69">
        <f>(AQ69 - AP69 + DZ69*1E3/(8.314*(EB69+273.15)) * AS69/DY69 * AR69) * DY69/(100*DM69) * 1000/(1000 - AQ69)</f>
        <v>0</v>
      </c>
      <c r="AP69">
        <v>22.10566004715528</v>
      </c>
      <c r="AQ69">
        <v>21.99590545454544</v>
      </c>
      <c r="AR69">
        <v>4.304724323531903E-07</v>
      </c>
      <c r="AS69">
        <v>77.18636423135617</v>
      </c>
      <c r="AT69">
        <v>6</v>
      </c>
      <c r="AU69">
        <v>1</v>
      </c>
      <c r="AV69">
        <f>IF(AT69*$H$13&gt;=AX69,1.0,(AX69/(AX69-AT69*$H$13)))</f>
        <v>0</v>
      </c>
      <c r="AW69">
        <f>(AV69-1)*100</f>
        <v>0</v>
      </c>
      <c r="AX69">
        <f>MAX(0,($B$13+$C$13*EG69)/(1+$D$13*EG69)*DZ69/(EB69+273)*$E$13)</f>
        <v>0</v>
      </c>
      <c r="AY69" t="s">
        <v>434</v>
      </c>
      <c r="AZ69" t="s">
        <v>434</v>
      </c>
      <c r="BA69">
        <v>0</v>
      </c>
      <c r="BB69">
        <v>0</v>
      </c>
      <c r="BC69">
        <f>1-BA69/BB69</f>
        <v>0</v>
      </c>
      <c r="BD69">
        <v>0</v>
      </c>
      <c r="BE69" t="s">
        <v>434</v>
      </c>
      <c r="BF69" t="s">
        <v>434</v>
      </c>
      <c r="BG69">
        <v>0</v>
      </c>
      <c r="BH69">
        <v>0</v>
      </c>
      <c r="BI69">
        <f>1-BG69/BH69</f>
        <v>0</v>
      </c>
      <c r="BJ69">
        <v>0.5</v>
      </c>
      <c r="BK69">
        <f>DJ69</f>
        <v>0</v>
      </c>
      <c r="BL69">
        <f>M69</f>
        <v>0</v>
      </c>
      <c r="BM69">
        <f>BI69*BJ69*BK69</f>
        <v>0</v>
      </c>
      <c r="BN69">
        <f>(BL69-BD69)/BK69</f>
        <v>0</v>
      </c>
      <c r="BO69">
        <f>(BB69-BH69)/BH69</f>
        <v>0</v>
      </c>
      <c r="BP69">
        <f>BA69/(BC69+BA69/BH69)</f>
        <v>0</v>
      </c>
      <c r="BQ69" t="s">
        <v>434</v>
      </c>
      <c r="BR69">
        <v>0</v>
      </c>
      <c r="BS69">
        <f>IF(BR69&lt;&gt;0, BR69, BP69)</f>
        <v>0</v>
      </c>
      <c r="BT69">
        <f>1-BS69/BH69</f>
        <v>0</v>
      </c>
      <c r="BU69">
        <f>(BH69-BG69)/(BH69-BS69)</f>
        <v>0</v>
      </c>
      <c r="BV69">
        <f>(BB69-BH69)/(BB69-BS69)</f>
        <v>0</v>
      </c>
      <c r="BW69">
        <f>(BH69-BG69)/(BH69-BA69)</f>
        <v>0</v>
      </c>
      <c r="BX69">
        <f>(BB69-BH69)/(BB69-BA69)</f>
        <v>0</v>
      </c>
      <c r="BY69">
        <f>(BU69*BS69/BG69)</f>
        <v>0</v>
      </c>
      <c r="BZ69">
        <f>(1-BY69)</f>
        <v>0</v>
      </c>
      <c r="DI69">
        <f>$B$11*EH69+$C$11*EI69+$F$11*ET69*(1-EW69)</f>
        <v>0</v>
      </c>
      <c r="DJ69">
        <f>DI69*DK69</f>
        <v>0</v>
      </c>
      <c r="DK69">
        <f>($B$11*$D$9+$C$11*$D$9+$F$11*((FG69+EY69)/MAX(FG69+EY69+FH69, 0.1)*$I$9+FH69/MAX(FG69+EY69+FH69, 0.1)*$J$9))/($B$11+$C$11+$F$11)</f>
        <v>0</v>
      </c>
      <c r="DL69">
        <f>($B$11*$K$9+$C$11*$K$9+$F$11*((FG69+EY69)/MAX(FG69+EY69+FH69, 0.1)*$P$9+FH69/MAX(FG69+EY69+FH69, 0.1)*$Q$9))/($B$11+$C$11+$F$11)</f>
        <v>0</v>
      </c>
      <c r="DM69">
        <v>6</v>
      </c>
      <c r="DN69">
        <v>0.5</v>
      </c>
      <c r="DO69" t="s">
        <v>435</v>
      </c>
      <c r="DP69">
        <v>2</v>
      </c>
      <c r="DQ69" t="b">
        <v>1</v>
      </c>
      <c r="DR69">
        <v>1747219294.1</v>
      </c>
      <c r="DS69">
        <v>200.233</v>
      </c>
      <c r="DT69">
        <v>200.029</v>
      </c>
      <c r="DU69">
        <v>21.9957</v>
      </c>
      <c r="DV69">
        <v>22.1089</v>
      </c>
      <c r="DW69">
        <v>199.792</v>
      </c>
      <c r="DX69">
        <v>21.799</v>
      </c>
      <c r="DY69">
        <v>400.03</v>
      </c>
      <c r="DZ69">
        <v>101.16</v>
      </c>
      <c r="EA69">
        <v>0.100295</v>
      </c>
      <c r="EB69">
        <v>24.9987</v>
      </c>
      <c r="EC69">
        <v>24.8801</v>
      </c>
      <c r="ED69">
        <v>999.9</v>
      </c>
      <c r="EE69">
        <v>0</v>
      </c>
      <c r="EF69">
        <v>0</v>
      </c>
      <c r="EG69">
        <v>10018.8</v>
      </c>
      <c r="EH69">
        <v>0</v>
      </c>
      <c r="EI69">
        <v>0.248685</v>
      </c>
      <c r="EJ69">
        <v>0.203629</v>
      </c>
      <c r="EK69">
        <v>204.736</v>
      </c>
      <c r="EL69">
        <v>204.552</v>
      </c>
      <c r="EM69">
        <v>-0.113159</v>
      </c>
      <c r="EN69">
        <v>200.029</v>
      </c>
      <c r="EO69">
        <v>22.1089</v>
      </c>
      <c r="EP69">
        <v>2.22508</v>
      </c>
      <c r="EQ69">
        <v>2.23653</v>
      </c>
      <c r="ER69">
        <v>19.144</v>
      </c>
      <c r="ES69">
        <v>19.2264</v>
      </c>
      <c r="ET69">
        <v>0.0500092</v>
      </c>
      <c r="EU69">
        <v>0</v>
      </c>
      <c r="EV69">
        <v>0</v>
      </c>
      <c r="EW69">
        <v>0</v>
      </c>
      <c r="EX69">
        <v>3.84</v>
      </c>
      <c r="EY69">
        <v>0.0500092</v>
      </c>
      <c r="EZ69">
        <v>-4.96</v>
      </c>
      <c r="FA69">
        <v>-0.33</v>
      </c>
      <c r="FB69">
        <v>34.937</v>
      </c>
      <c r="FC69">
        <v>41</v>
      </c>
      <c r="FD69">
        <v>37.687</v>
      </c>
      <c r="FE69">
        <v>41.625</v>
      </c>
      <c r="FF69">
        <v>37.75</v>
      </c>
      <c r="FG69">
        <v>0</v>
      </c>
      <c r="FH69">
        <v>0</v>
      </c>
      <c r="FI69">
        <v>0</v>
      </c>
      <c r="FJ69">
        <v>1747219374.6</v>
      </c>
      <c r="FK69">
        <v>0</v>
      </c>
      <c r="FL69">
        <v>3.684400000000001</v>
      </c>
      <c r="FM69">
        <v>-16.73230804813921</v>
      </c>
      <c r="FN69">
        <v>16.01076931889471</v>
      </c>
      <c r="FO69">
        <v>-5.6332</v>
      </c>
      <c r="FP69">
        <v>15</v>
      </c>
      <c r="FQ69">
        <v>1747211737.5</v>
      </c>
      <c r="FR69" t="s">
        <v>436</v>
      </c>
      <c r="FS69">
        <v>1747211737.5</v>
      </c>
      <c r="FT69">
        <v>1747211733.5</v>
      </c>
      <c r="FU69">
        <v>1</v>
      </c>
      <c r="FV69">
        <v>-0.191</v>
      </c>
      <c r="FW69">
        <v>-0.016</v>
      </c>
      <c r="FX69">
        <v>0.506</v>
      </c>
      <c r="FY69">
        <v>-0.041</v>
      </c>
      <c r="FZ69">
        <v>397</v>
      </c>
      <c r="GA69">
        <v>9</v>
      </c>
      <c r="GB69">
        <v>0.29</v>
      </c>
      <c r="GC69">
        <v>0.35</v>
      </c>
      <c r="GD69">
        <v>-0.0970458883455575</v>
      </c>
      <c r="GE69">
        <v>-0.02788472379543712</v>
      </c>
      <c r="GF69">
        <v>0.03468688040484778</v>
      </c>
      <c r="GG69">
        <v>1</v>
      </c>
      <c r="GH69">
        <v>-0.00821799974562335</v>
      </c>
      <c r="GI69">
        <v>0.0002143197534459235</v>
      </c>
      <c r="GJ69">
        <v>9.52811818324663E-05</v>
      </c>
      <c r="GK69">
        <v>1</v>
      </c>
      <c r="GL69">
        <v>2</v>
      </c>
      <c r="GM69">
        <v>2</v>
      </c>
      <c r="GN69" t="s">
        <v>437</v>
      </c>
      <c r="GO69">
        <v>3.01862</v>
      </c>
      <c r="GP69">
        <v>2.77513</v>
      </c>
      <c r="GQ69">
        <v>0.0547384</v>
      </c>
      <c r="GR69">
        <v>0.0543817</v>
      </c>
      <c r="GS69">
        <v>0.114499</v>
      </c>
      <c r="GT69">
        <v>0.114236</v>
      </c>
      <c r="GU69">
        <v>24449</v>
      </c>
      <c r="GV69">
        <v>28567.8</v>
      </c>
      <c r="GW69">
        <v>22664.2</v>
      </c>
      <c r="GX69">
        <v>27757.1</v>
      </c>
      <c r="GY69">
        <v>29074.1</v>
      </c>
      <c r="GZ69">
        <v>35085.6</v>
      </c>
      <c r="HA69">
        <v>36320.8</v>
      </c>
      <c r="HB69">
        <v>44046.2</v>
      </c>
      <c r="HC69">
        <v>1.80005</v>
      </c>
      <c r="HD69">
        <v>2.24695</v>
      </c>
      <c r="HE69">
        <v>0.0707805</v>
      </c>
      <c r="HF69">
        <v>0</v>
      </c>
      <c r="HG69">
        <v>23.7174</v>
      </c>
      <c r="HH69">
        <v>999.9</v>
      </c>
      <c r="HI69">
        <v>58.4</v>
      </c>
      <c r="HJ69">
        <v>28.2</v>
      </c>
      <c r="HK69">
        <v>22.1626</v>
      </c>
      <c r="HL69">
        <v>62.0248</v>
      </c>
      <c r="HM69">
        <v>11.258</v>
      </c>
      <c r="HN69">
        <v>1</v>
      </c>
      <c r="HO69">
        <v>-0.204085</v>
      </c>
      <c r="HP69">
        <v>-0.161887</v>
      </c>
      <c r="HQ69">
        <v>20.2979</v>
      </c>
      <c r="HR69">
        <v>5.19363</v>
      </c>
      <c r="HS69">
        <v>11.9509</v>
      </c>
      <c r="HT69">
        <v>4.94765</v>
      </c>
      <c r="HU69">
        <v>3.3</v>
      </c>
      <c r="HV69">
        <v>9999</v>
      </c>
      <c r="HW69">
        <v>9999</v>
      </c>
      <c r="HX69">
        <v>9999</v>
      </c>
      <c r="HY69">
        <v>381.9</v>
      </c>
      <c r="HZ69">
        <v>1.86019</v>
      </c>
      <c r="IA69">
        <v>1.86081</v>
      </c>
      <c r="IB69">
        <v>1.8616</v>
      </c>
      <c r="IC69">
        <v>1.85716</v>
      </c>
      <c r="ID69">
        <v>1.85688</v>
      </c>
      <c r="IE69">
        <v>1.85791</v>
      </c>
      <c r="IF69">
        <v>1.85869</v>
      </c>
      <c r="IG69">
        <v>1.85822</v>
      </c>
      <c r="IH69">
        <v>0</v>
      </c>
      <c r="II69">
        <v>0</v>
      </c>
      <c r="IJ69">
        <v>0</v>
      </c>
      <c r="IK69">
        <v>0</v>
      </c>
      <c r="IL69" t="s">
        <v>438</v>
      </c>
      <c r="IM69" t="s">
        <v>439</v>
      </c>
      <c r="IN69" t="s">
        <v>440</v>
      </c>
      <c r="IO69" t="s">
        <v>440</v>
      </c>
      <c r="IP69" t="s">
        <v>440</v>
      </c>
      <c r="IQ69" t="s">
        <v>440</v>
      </c>
      <c r="IR69">
        <v>0</v>
      </c>
      <c r="IS69">
        <v>100</v>
      </c>
      <c r="IT69">
        <v>100</v>
      </c>
      <c r="IU69">
        <v>0.441</v>
      </c>
      <c r="IV69">
        <v>0.1967</v>
      </c>
      <c r="IW69">
        <v>0.2912723242626548</v>
      </c>
      <c r="IX69">
        <v>0.001016113312649949</v>
      </c>
      <c r="IY69">
        <v>-1.458346242818731E-06</v>
      </c>
      <c r="IZ69">
        <v>6.575581110680532E-10</v>
      </c>
      <c r="JA69">
        <v>0.1967140891477921</v>
      </c>
      <c r="JB69">
        <v>0</v>
      </c>
      <c r="JC69">
        <v>0</v>
      </c>
      <c r="JD69">
        <v>0</v>
      </c>
      <c r="JE69">
        <v>2</v>
      </c>
      <c r="JF69">
        <v>1799</v>
      </c>
      <c r="JG69">
        <v>1</v>
      </c>
      <c r="JH69">
        <v>18</v>
      </c>
      <c r="JI69">
        <v>125.9</v>
      </c>
      <c r="JJ69">
        <v>126</v>
      </c>
      <c r="JK69">
        <v>0.618896</v>
      </c>
      <c r="JL69">
        <v>2.57935</v>
      </c>
      <c r="JM69">
        <v>1.54663</v>
      </c>
      <c r="JN69">
        <v>2.24731</v>
      </c>
      <c r="JO69">
        <v>1.49658</v>
      </c>
      <c r="JP69">
        <v>2.4353</v>
      </c>
      <c r="JQ69">
        <v>34.4864</v>
      </c>
      <c r="JR69">
        <v>24.2101</v>
      </c>
      <c r="JS69">
        <v>18</v>
      </c>
      <c r="JT69">
        <v>371.941</v>
      </c>
      <c r="JU69">
        <v>701.539</v>
      </c>
      <c r="JV69">
        <v>24.0981</v>
      </c>
      <c r="JW69">
        <v>24.8447</v>
      </c>
      <c r="JX69">
        <v>30.0002</v>
      </c>
      <c r="JY69">
        <v>24.8277</v>
      </c>
      <c r="JZ69">
        <v>24.8296</v>
      </c>
      <c r="KA69">
        <v>12.4124</v>
      </c>
      <c r="KB69">
        <v>6.45892</v>
      </c>
      <c r="KC69">
        <v>100</v>
      </c>
      <c r="KD69">
        <v>24.0905</v>
      </c>
      <c r="KE69">
        <v>200</v>
      </c>
      <c r="KF69">
        <v>22.069</v>
      </c>
      <c r="KG69">
        <v>100.249</v>
      </c>
      <c r="KH69">
        <v>100.841</v>
      </c>
    </row>
    <row r="70" spans="1:294">
      <c r="A70">
        <v>54</v>
      </c>
      <c r="B70">
        <v>1747219414.6</v>
      </c>
      <c r="C70">
        <v>6387.5</v>
      </c>
      <c r="D70" t="s">
        <v>545</v>
      </c>
      <c r="E70" t="s">
        <v>546</v>
      </c>
      <c r="F70" t="s">
        <v>431</v>
      </c>
      <c r="G70" t="s">
        <v>432</v>
      </c>
      <c r="I70" t="s">
        <v>433</v>
      </c>
      <c r="J70">
        <v>1747219414.6</v>
      </c>
      <c r="K70">
        <f>(L70)/1000</f>
        <v>0</v>
      </c>
      <c r="L70">
        <f>IF(DQ70, AO70, AI70)</f>
        <v>0</v>
      </c>
      <c r="M70">
        <f>IF(DQ70, AJ70, AH70)</f>
        <v>0</v>
      </c>
      <c r="N70">
        <f>DS70 - IF(AV70&gt;1, M70*DM70*100.0/(AX70), 0)</f>
        <v>0</v>
      </c>
      <c r="O70">
        <f>((U70-K70/2)*N70-M70)/(U70+K70/2)</f>
        <v>0</v>
      </c>
      <c r="P70">
        <f>O70*(DZ70+EA70)/1000.0</f>
        <v>0</v>
      </c>
      <c r="Q70">
        <f>(DS70 - IF(AV70&gt;1, M70*DM70*100.0/(AX70), 0))*(DZ70+EA70)/1000.0</f>
        <v>0</v>
      </c>
      <c r="R70">
        <f>2.0/((1/T70-1/S70)+SIGN(T70)*SQRT((1/T70-1/S70)*(1/T70-1/S70) + 4*DN70/((DN70+1)*(DN70+1))*(2*1/T70*1/S70-1/S70*1/S70)))</f>
        <v>0</v>
      </c>
      <c r="S70">
        <f>IF(LEFT(DO70,1)&lt;&gt;"0",IF(LEFT(DO70,1)="1",3.0,DP70),$D$5+$E$5*(EG70*DZ70/($K$5*1000))+$F$5*(EG70*DZ70/($K$5*1000))*MAX(MIN(DM70,$J$5),$I$5)*MAX(MIN(DM70,$J$5),$I$5)+$G$5*MAX(MIN(DM70,$J$5),$I$5)*(EG70*DZ70/($K$5*1000))+$H$5*(EG70*DZ70/($K$5*1000))*(EG70*DZ70/($K$5*1000)))</f>
        <v>0</v>
      </c>
      <c r="T70">
        <f>K70*(1000-(1000*0.61365*exp(17.502*X70/(240.97+X70))/(DZ70+EA70)+DU70)/2)/(1000*0.61365*exp(17.502*X70/(240.97+X70))/(DZ70+EA70)-DU70)</f>
        <v>0</v>
      </c>
      <c r="U70">
        <f>1/((DN70+1)/(R70/1.6)+1/(S70/1.37)) + DN70/((DN70+1)/(R70/1.6) + DN70/(S70/1.37))</f>
        <v>0</v>
      </c>
      <c r="V70">
        <f>(DI70*DL70)</f>
        <v>0</v>
      </c>
      <c r="W70">
        <f>(EB70+(V70+2*0.95*5.67E-8*(((EB70+$B$7)+273)^4-(EB70+273)^4)-44100*K70)/(1.84*29.3*S70+8*0.95*5.67E-8*(EB70+273)^3))</f>
        <v>0</v>
      </c>
      <c r="X70">
        <f>($C$7*EC70+$D$7*ED70+$E$7*W70)</f>
        <v>0</v>
      </c>
      <c r="Y70">
        <f>0.61365*exp(17.502*X70/(240.97+X70))</f>
        <v>0</v>
      </c>
      <c r="Z70">
        <f>(AA70/AB70*100)</f>
        <v>0</v>
      </c>
      <c r="AA70">
        <f>DU70*(DZ70+EA70)/1000</f>
        <v>0</v>
      </c>
      <c r="AB70">
        <f>0.61365*exp(17.502*EB70/(240.97+EB70))</f>
        <v>0</v>
      </c>
      <c r="AC70">
        <f>(Y70-DU70*(DZ70+EA70)/1000)</f>
        <v>0</v>
      </c>
      <c r="AD70">
        <f>(-K70*44100)</f>
        <v>0</v>
      </c>
      <c r="AE70">
        <f>2*29.3*S70*0.92*(EB70-X70)</f>
        <v>0</v>
      </c>
      <c r="AF70">
        <f>2*0.95*5.67E-8*(((EB70+$B$7)+273)^4-(X70+273)^4)</f>
        <v>0</v>
      </c>
      <c r="AG70">
        <f>V70+AF70+AD70+AE70</f>
        <v>0</v>
      </c>
      <c r="AH70">
        <f>DY70*AV70*(DT70-DS70*(1000-AV70*DV70)/(1000-AV70*DU70))/(100*DM70)</f>
        <v>0</v>
      </c>
      <c r="AI70">
        <f>1000*DY70*AV70*(DU70-DV70)/(100*DM70*(1000-AV70*DU70))</f>
        <v>0</v>
      </c>
      <c r="AJ70">
        <f>(AK70 - AL70 - DZ70*1E3/(8.314*(EB70+273.15)) * AN70/DY70 * AM70) * DY70/(100*DM70) * (1000 - DV70)/1000</f>
        <v>0</v>
      </c>
      <c r="AK70">
        <v>306.8091921190621</v>
      </c>
      <c r="AL70">
        <v>306.9724848484848</v>
      </c>
      <c r="AM70">
        <v>0.002935117860708474</v>
      </c>
      <c r="AN70">
        <v>65.91700592732391</v>
      </c>
      <c r="AO70">
        <f>(AQ70 - AP70 + DZ70*1E3/(8.314*(EB70+273.15)) * AS70/DY70 * AR70) * DY70/(100*DM70) * 1000/(1000 - AQ70)</f>
        <v>0</v>
      </c>
      <c r="AP70">
        <v>22.10930050952925</v>
      </c>
      <c r="AQ70">
        <v>21.99981454545454</v>
      </c>
      <c r="AR70">
        <v>-1.24193997443648E-07</v>
      </c>
      <c r="AS70">
        <v>77.18636423135617</v>
      </c>
      <c r="AT70">
        <v>5</v>
      </c>
      <c r="AU70">
        <v>1</v>
      </c>
      <c r="AV70">
        <f>IF(AT70*$H$13&gt;=AX70,1.0,(AX70/(AX70-AT70*$H$13)))</f>
        <v>0</v>
      </c>
      <c r="AW70">
        <f>(AV70-1)*100</f>
        <v>0</v>
      </c>
      <c r="AX70">
        <f>MAX(0,($B$13+$C$13*EG70)/(1+$D$13*EG70)*DZ70/(EB70+273)*$E$13)</f>
        <v>0</v>
      </c>
      <c r="AY70" t="s">
        <v>434</v>
      </c>
      <c r="AZ70" t="s">
        <v>434</v>
      </c>
      <c r="BA70">
        <v>0</v>
      </c>
      <c r="BB70">
        <v>0</v>
      </c>
      <c r="BC70">
        <f>1-BA70/BB70</f>
        <v>0</v>
      </c>
      <c r="BD70">
        <v>0</v>
      </c>
      <c r="BE70" t="s">
        <v>434</v>
      </c>
      <c r="BF70" t="s">
        <v>434</v>
      </c>
      <c r="BG70">
        <v>0</v>
      </c>
      <c r="BH70">
        <v>0</v>
      </c>
      <c r="BI70">
        <f>1-BG70/BH70</f>
        <v>0</v>
      </c>
      <c r="BJ70">
        <v>0.5</v>
      </c>
      <c r="BK70">
        <f>DJ70</f>
        <v>0</v>
      </c>
      <c r="BL70">
        <f>M70</f>
        <v>0</v>
      </c>
      <c r="BM70">
        <f>BI70*BJ70*BK70</f>
        <v>0</v>
      </c>
      <c r="BN70">
        <f>(BL70-BD70)/BK70</f>
        <v>0</v>
      </c>
      <c r="BO70">
        <f>(BB70-BH70)/BH70</f>
        <v>0</v>
      </c>
      <c r="BP70">
        <f>BA70/(BC70+BA70/BH70)</f>
        <v>0</v>
      </c>
      <c r="BQ70" t="s">
        <v>434</v>
      </c>
      <c r="BR70">
        <v>0</v>
      </c>
      <c r="BS70">
        <f>IF(BR70&lt;&gt;0, BR70, BP70)</f>
        <v>0</v>
      </c>
      <c r="BT70">
        <f>1-BS70/BH70</f>
        <v>0</v>
      </c>
      <c r="BU70">
        <f>(BH70-BG70)/(BH70-BS70)</f>
        <v>0</v>
      </c>
      <c r="BV70">
        <f>(BB70-BH70)/(BB70-BS70)</f>
        <v>0</v>
      </c>
      <c r="BW70">
        <f>(BH70-BG70)/(BH70-BA70)</f>
        <v>0</v>
      </c>
      <c r="BX70">
        <f>(BB70-BH70)/(BB70-BA70)</f>
        <v>0</v>
      </c>
      <c r="BY70">
        <f>(BU70*BS70/BG70)</f>
        <v>0</v>
      </c>
      <c r="BZ70">
        <f>(1-BY70)</f>
        <v>0</v>
      </c>
      <c r="DI70">
        <f>$B$11*EH70+$C$11*EI70+$F$11*ET70*(1-EW70)</f>
        <v>0</v>
      </c>
      <c r="DJ70">
        <f>DI70*DK70</f>
        <v>0</v>
      </c>
      <c r="DK70">
        <f>($B$11*$D$9+$C$11*$D$9+$F$11*((FG70+EY70)/MAX(FG70+EY70+FH70, 0.1)*$I$9+FH70/MAX(FG70+EY70+FH70, 0.1)*$J$9))/($B$11+$C$11+$F$11)</f>
        <v>0</v>
      </c>
      <c r="DL70">
        <f>($B$11*$K$9+$C$11*$K$9+$F$11*((FG70+EY70)/MAX(FG70+EY70+FH70, 0.1)*$P$9+FH70/MAX(FG70+EY70+FH70, 0.1)*$Q$9))/($B$11+$C$11+$F$11)</f>
        <v>0</v>
      </c>
      <c r="DM70">
        <v>6</v>
      </c>
      <c r="DN70">
        <v>0.5</v>
      </c>
      <c r="DO70" t="s">
        <v>435</v>
      </c>
      <c r="DP70">
        <v>2</v>
      </c>
      <c r="DQ70" t="b">
        <v>1</v>
      </c>
      <c r="DR70">
        <v>1747219414.6</v>
      </c>
      <c r="DS70">
        <v>300.212</v>
      </c>
      <c r="DT70">
        <v>300.033</v>
      </c>
      <c r="DU70">
        <v>21.9991</v>
      </c>
      <c r="DV70">
        <v>22.112</v>
      </c>
      <c r="DW70">
        <v>299.73</v>
      </c>
      <c r="DX70">
        <v>21.8024</v>
      </c>
      <c r="DY70">
        <v>400.085</v>
      </c>
      <c r="DZ70">
        <v>101.164</v>
      </c>
      <c r="EA70">
        <v>0.100057</v>
      </c>
      <c r="EB70">
        <v>24.9869</v>
      </c>
      <c r="EC70">
        <v>24.8755</v>
      </c>
      <c r="ED70">
        <v>999.9</v>
      </c>
      <c r="EE70">
        <v>0</v>
      </c>
      <c r="EF70">
        <v>0</v>
      </c>
      <c r="EG70">
        <v>10040</v>
      </c>
      <c r="EH70">
        <v>0</v>
      </c>
      <c r="EI70">
        <v>0.221054</v>
      </c>
      <c r="EJ70">
        <v>0.179901</v>
      </c>
      <c r="EK70">
        <v>306.965</v>
      </c>
      <c r="EL70">
        <v>306.817</v>
      </c>
      <c r="EM70">
        <v>-0.112932</v>
      </c>
      <c r="EN70">
        <v>300.033</v>
      </c>
      <c r="EO70">
        <v>22.112</v>
      </c>
      <c r="EP70">
        <v>2.22551</v>
      </c>
      <c r="EQ70">
        <v>2.23693</v>
      </c>
      <c r="ER70">
        <v>19.1471</v>
      </c>
      <c r="ES70">
        <v>19.2293</v>
      </c>
      <c r="ET70">
        <v>0.0500092</v>
      </c>
      <c r="EU70">
        <v>0</v>
      </c>
      <c r="EV70">
        <v>0</v>
      </c>
      <c r="EW70">
        <v>0</v>
      </c>
      <c r="EX70">
        <v>7.74</v>
      </c>
      <c r="EY70">
        <v>0.0500092</v>
      </c>
      <c r="EZ70">
        <v>-2.44</v>
      </c>
      <c r="FA70">
        <v>0.74</v>
      </c>
      <c r="FB70">
        <v>34</v>
      </c>
      <c r="FC70">
        <v>38.312</v>
      </c>
      <c r="FD70">
        <v>36.125</v>
      </c>
      <c r="FE70">
        <v>37.812</v>
      </c>
      <c r="FF70">
        <v>36.312</v>
      </c>
      <c r="FG70">
        <v>0</v>
      </c>
      <c r="FH70">
        <v>0</v>
      </c>
      <c r="FI70">
        <v>0</v>
      </c>
      <c r="FJ70">
        <v>1747219494.6</v>
      </c>
      <c r="FK70">
        <v>0</v>
      </c>
      <c r="FL70">
        <v>1.5736</v>
      </c>
      <c r="FM70">
        <v>-19.3784615556963</v>
      </c>
      <c r="FN70">
        <v>-2.022307876324989</v>
      </c>
      <c r="FO70">
        <v>-3.5364</v>
      </c>
      <c r="FP70">
        <v>15</v>
      </c>
      <c r="FQ70">
        <v>1747211737.5</v>
      </c>
      <c r="FR70" t="s">
        <v>436</v>
      </c>
      <c r="FS70">
        <v>1747211737.5</v>
      </c>
      <c r="FT70">
        <v>1747211733.5</v>
      </c>
      <c r="FU70">
        <v>1</v>
      </c>
      <c r="FV70">
        <v>-0.191</v>
      </c>
      <c r="FW70">
        <v>-0.016</v>
      </c>
      <c r="FX70">
        <v>0.506</v>
      </c>
      <c r="FY70">
        <v>-0.041</v>
      </c>
      <c r="FZ70">
        <v>397</v>
      </c>
      <c r="GA70">
        <v>9</v>
      </c>
      <c r="GB70">
        <v>0.29</v>
      </c>
      <c r="GC70">
        <v>0.35</v>
      </c>
      <c r="GD70">
        <v>-0.08306069696168522</v>
      </c>
      <c r="GE70">
        <v>-0.06584067472418968</v>
      </c>
      <c r="GF70">
        <v>0.05217077973673054</v>
      </c>
      <c r="GG70">
        <v>1</v>
      </c>
      <c r="GH70">
        <v>-0.008098476478311221</v>
      </c>
      <c r="GI70">
        <v>0.0002096319006372163</v>
      </c>
      <c r="GJ70">
        <v>0.00013870846467069</v>
      </c>
      <c r="GK70">
        <v>1</v>
      </c>
      <c r="GL70">
        <v>2</v>
      </c>
      <c r="GM70">
        <v>2</v>
      </c>
      <c r="GN70" t="s">
        <v>437</v>
      </c>
      <c r="GO70">
        <v>3.01869</v>
      </c>
      <c r="GP70">
        <v>2.77508</v>
      </c>
      <c r="GQ70">
        <v>0.0772925</v>
      </c>
      <c r="GR70">
        <v>0.0767922</v>
      </c>
      <c r="GS70">
        <v>0.114515</v>
      </c>
      <c r="GT70">
        <v>0.114251</v>
      </c>
      <c r="GU70">
        <v>23865.3</v>
      </c>
      <c r="GV70">
        <v>27889.5</v>
      </c>
      <c r="GW70">
        <v>22663.9</v>
      </c>
      <c r="GX70">
        <v>27755.7</v>
      </c>
      <c r="GY70">
        <v>29073.8</v>
      </c>
      <c r="GZ70">
        <v>35084.9</v>
      </c>
      <c r="HA70">
        <v>36320.5</v>
      </c>
      <c r="HB70">
        <v>44045.3</v>
      </c>
      <c r="HC70">
        <v>1.8006</v>
      </c>
      <c r="HD70">
        <v>2.24682</v>
      </c>
      <c r="HE70">
        <v>0.0723265</v>
      </c>
      <c r="HF70">
        <v>0</v>
      </c>
      <c r="HG70">
        <v>23.6874</v>
      </c>
      <c r="HH70">
        <v>999.9</v>
      </c>
      <c r="HI70">
        <v>58.4</v>
      </c>
      <c r="HJ70">
        <v>28.2</v>
      </c>
      <c r="HK70">
        <v>22.161</v>
      </c>
      <c r="HL70">
        <v>62.0549</v>
      </c>
      <c r="HM70">
        <v>11.234</v>
      </c>
      <c r="HN70">
        <v>1</v>
      </c>
      <c r="HO70">
        <v>-0.204141</v>
      </c>
      <c r="HP70">
        <v>-0.129186</v>
      </c>
      <c r="HQ70">
        <v>20.2963</v>
      </c>
      <c r="HR70">
        <v>5.19722</v>
      </c>
      <c r="HS70">
        <v>11.9509</v>
      </c>
      <c r="HT70">
        <v>4.94735</v>
      </c>
      <c r="HU70">
        <v>3.3</v>
      </c>
      <c r="HV70">
        <v>9999</v>
      </c>
      <c r="HW70">
        <v>9999</v>
      </c>
      <c r="HX70">
        <v>9999</v>
      </c>
      <c r="HY70">
        <v>381.9</v>
      </c>
      <c r="HZ70">
        <v>1.86014</v>
      </c>
      <c r="IA70">
        <v>1.86081</v>
      </c>
      <c r="IB70">
        <v>1.86157</v>
      </c>
      <c r="IC70">
        <v>1.85716</v>
      </c>
      <c r="ID70">
        <v>1.85686</v>
      </c>
      <c r="IE70">
        <v>1.85791</v>
      </c>
      <c r="IF70">
        <v>1.85869</v>
      </c>
      <c r="IG70">
        <v>1.85822</v>
      </c>
      <c r="IH70">
        <v>0</v>
      </c>
      <c r="II70">
        <v>0</v>
      </c>
      <c r="IJ70">
        <v>0</v>
      </c>
      <c r="IK70">
        <v>0</v>
      </c>
      <c r="IL70" t="s">
        <v>438</v>
      </c>
      <c r="IM70" t="s">
        <v>439</v>
      </c>
      <c r="IN70" t="s">
        <v>440</v>
      </c>
      <c r="IO70" t="s">
        <v>440</v>
      </c>
      <c r="IP70" t="s">
        <v>440</v>
      </c>
      <c r="IQ70" t="s">
        <v>440</v>
      </c>
      <c r="IR70">
        <v>0</v>
      </c>
      <c r="IS70">
        <v>100</v>
      </c>
      <c r="IT70">
        <v>100</v>
      </c>
      <c r="IU70">
        <v>0.482</v>
      </c>
      <c r="IV70">
        <v>0.1967</v>
      </c>
      <c r="IW70">
        <v>0.2912723242626548</v>
      </c>
      <c r="IX70">
        <v>0.001016113312649949</v>
      </c>
      <c r="IY70">
        <v>-1.458346242818731E-06</v>
      </c>
      <c r="IZ70">
        <v>6.575581110680532E-10</v>
      </c>
      <c r="JA70">
        <v>0.1967140891477921</v>
      </c>
      <c r="JB70">
        <v>0</v>
      </c>
      <c r="JC70">
        <v>0</v>
      </c>
      <c r="JD70">
        <v>0</v>
      </c>
      <c r="JE70">
        <v>2</v>
      </c>
      <c r="JF70">
        <v>1799</v>
      </c>
      <c r="JG70">
        <v>1</v>
      </c>
      <c r="JH70">
        <v>18</v>
      </c>
      <c r="JI70">
        <v>128</v>
      </c>
      <c r="JJ70">
        <v>128</v>
      </c>
      <c r="JK70">
        <v>0.844727</v>
      </c>
      <c r="JL70">
        <v>2.56592</v>
      </c>
      <c r="JM70">
        <v>1.54663</v>
      </c>
      <c r="JN70">
        <v>2.24854</v>
      </c>
      <c r="JO70">
        <v>1.49658</v>
      </c>
      <c r="JP70">
        <v>2.44385</v>
      </c>
      <c r="JQ70">
        <v>34.4864</v>
      </c>
      <c r="JR70">
        <v>24.2013</v>
      </c>
      <c r="JS70">
        <v>18</v>
      </c>
      <c r="JT70">
        <v>372.218</v>
      </c>
      <c r="JU70">
        <v>701.458</v>
      </c>
      <c r="JV70">
        <v>24.0734</v>
      </c>
      <c r="JW70">
        <v>24.8447</v>
      </c>
      <c r="JX70">
        <v>30.0002</v>
      </c>
      <c r="JY70">
        <v>24.8298</v>
      </c>
      <c r="JZ70">
        <v>24.8317</v>
      </c>
      <c r="KA70">
        <v>16.9212</v>
      </c>
      <c r="KB70">
        <v>6.45892</v>
      </c>
      <c r="KC70">
        <v>100</v>
      </c>
      <c r="KD70">
        <v>24.078</v>
      </c>
      <c r="KE70">
        <v>300</v>
      </c>
      <c r="KF70">
        <v>22.069</v>
      </c>
      <c r="KG70">
        <v>100.248</v>
      </c>
      <c r="KH70">
        <v>100.838</v>
      </c>
    </row>
    <row r="71" spans="1:294">
      <c r="A71">
        <v>55</v>
      </c>
      <c r="B71">
        <v>1747219535.1</v>
      </c>
      <c r="C71">
        <v>6508</v>
      </c>
      <c r="D71" t="s">
        <v>547</v>
      </c>
      <c r="E71" t="s">
        <v>548</v>
      </c>
      <c r="F71" t="s">
        <v>431</v>
      </c>
      <c r="G71" t="s">
        <v>432</v>
      </c>
      <c r="I71" t="s">
        <v>433</v>
      </c>
      <c r="J71">
        <v>1747219535.1</v>
      </c>
      <c r="K71">
        <f>(L71)/1000</f>
        <v>0</v>
      </c>
      <c r="L71">
        <f>IF(DQ71, AO71, AI71)</f>
        <v>0</v>
      </c>
      <c r="M71">
        <f>IF(DQ71, AJ71, AH71)</f>
        <v>0</v>
      </c>
      <c r="N71">
        <f>DS71 - IF(AV71&gt;1, M71*DM71*100.0/(AX71), 0)</f>
        <v>0</v>
      </c>
      <c r="O71">
        <f>((U71-K71/2)*N71-M71)/(U71+K71/2)</f>
        <v>0</v>
      </c>
      <c r="P71">
        <f>O71*(DZ71+EA71)/1000.0</f>
        <v>0</v>
      </c>
      <c r="Q71">
        <f>(DS71 - IF(AV71&gt;1, M71*DM71*100.0/(AX71), 0))*(DZ71+EA71)/1000.0</f>
        <v>0</v>
      </c>
      <c r="R71">
        <f>2.0/((1/T71-1/S71)+SIGN(T71)*SQRT((1/T71-1/S71)*(1/T71-1/S71) + 4*DN71/((DN71+1)*(DN71+1))*(2*1/T71*1/S71-1/S71*1/S71)))</f>
        <v>0</v>
      </c>
      <c r="S71">
        <f>IF(LEFT(DO71,1)&lt;&gt;"0",IF(LEFT(DO71,1)="1",3.0,DP71),$D$5+$E$5*(EG71*DZ71/($K$5*1000))+$F$5*(EG71*DZ71/($K$5*1000))*MAX(MIN(DM71,$J$5),$I$5)*MAX(MIN(DM71,$J$5),$I$5)+$G$5*MAX(MIN(DM71,$J$5),$I$5)*(EG71*DZ71/($K$5*1000))+$H$5*(EG71*DZ71/($K$5*1000))*(EG71*DZ71/($K$5*1000)))</f>
        <v>0</v>
      </c>
      <c r="T71">
        <f>K71*(1000-(1000*0.61365*exp(17.502*X71/(240.97+X71))/(DZ71+EA71)+DU71)/2)/(1000*0.61365*exp(17.502*X71/(240.97+X71))/(DZ71+EA71)-DU71)</f>
        <v>0</v>
      </c>
      <c r="U71">
        <f>1/((DN71+1)/(R71/1.6)+1/(S71/1.37)) + DN71/((DN71+1)/(R71/1.6) + DN71/(S71/1.37))</f>
        <v>0</v>
      </c>
      <c r="V71">
        <f>(DI71*DL71)</f>
        <v>0</v>
      </c>
      <c r="W71">
        <f>(EB71+(V71+2*0.95*5.67E-8*(((EB71+$B$7)+273)^4-(EB71+273)^4)-44100*K71)/(1.84*29.3*S71+8*0.95*5.67E-8*(EB71+273)^3))</f>
        <v>0</v>
      </c>
      <c r="X71">
        <f>($C$7*EC71+$D$7*ED71+$E$7*W71)</f>
        <v>0</v>
      </c>
      <c r="Y71">
        <f>0.61365*exp(17.502*X71/(240.97+X71))</f>
        <v>0</v>
      </c>
      <c r="Z71">
        <f>(AA71/AB71*100)</f>
        <v>0</v>
      </c>
      <c r="AA71">
        <f>DU71*(DZ71+EA71)/1000</f>
        <v>0</v>
      </c>
      <c r="AB71">
        <f>0.61365*exp(17.502*EB71/(240.97+EB71))</f>
        <v>0</v>
      </c>
      <c r="AC71">
        <f>(Y71-DU71*(DZ71+EA71)/1000)</f>
        <v>0</v>
      </c>
      <c r="AD71">
        <f>(-K71*44100)</f>
        <v>0</v>
      </c>
      <c r="AE71">
        <f>2*29.3*S71*0.92*(EB71-X71)</f>
        <v>0</v>
      </c>
      <c r="AF71">
        <f>2*0.95*5.67E-8*(((EB71+$B$7)+273)^4-(X71+273)^4)</f>
        <v>0</v>
      </c>
      <c r="AG71">
        <f>V71+AF71+AD71+AE71</f>
        <v>0</v>
      </c>
      <c r="AH71">
        <f>DY71*AV71*(DT71-DS71*(1000-AV71*DV71)/(1000-AV71*DU71))/(100*DM71)</f>
        <v>0</v>
      </c>
      <c r="AI71">
        <f>1000*DY71*AV71*(DU71-DV71)/(100*DM71*(1000-AV71*DU71))</f>
        <v>0</v>
      </c>
      <c r="AJ71">
        <f>(AK71 - AL71 - DZ71*1E3/(8.314*(EB71+273.15)) * AN71/DY71 * AM71) * DY71/(100*DM71) * (1000 - DV71)/1000</f>
        <v>0</v>
      </c>
      <c r="AK71">
        <v>409.0084927751103</v>
      </c>
      <c r="AL71">
        <v>409.1982787878787</v>
      </c>
      <c r="AM71">
        <v>-0.00147231875144794</v>
      </c>
      <c r="AN71">
        <v>65.91700592732391</v>
      </c>
      <c r="AO71">
        <f>(AQ71 - AP71 + DZ71*1E3/(8.314*(EB71+273.15)) * AS71/DY71 * AR71) * DY71/(100*DM71) * 1000/(1000 - AQ71)</f>
        <v>0</v>
      </c>
      <c r="AP71">
        <v>22.06644051511404</v>
      </c>
      <c r="AQ71">
        <v>21.95546121212121</v>
      </c>
      <c r="AR71">
        <v>-9.39550143559774E-08</v>
      </c>
      <c r="AS71">
        <v>77.18636423135617</v>
      </c>
      <c r="AT71">
        <v>5</v>
      </c>
      <c r="AU71">
        <v>1</v>
      </c>
      <c r="AV71">
        <f>IF(AT71*$H$13&gt;=AX71,1.0,(AX71/(AX71-AT71*$H$13)))</f>
        <v>0</v>
      </c>
      <c r="AW71">
        <f>(AV71-1)*100</f>
        <v>0</v>
      </c>
      <c r="AX71">
        <f>MAX(0,($B$13+$C$13*EG71)/(1+$D$13*EG71)*DZ71/(EB71+273)*$E$13)</f>
        <v>0</v>
      </c>
      <c r="AY71" t="s">
        <v>434</v>
      </c>
      <c r="AZ71" t="s">
        <v>434</v>
      </c>
      <c r="BA71">
        <v>0</v>
      </c>
      <c r="BB71">
        <v>0</v>
      </c>
      <c r="BC71">
        <f>1-BA71/BB71</f>
        <v>0</v>
      </c>
      <c r="BD71">
        <v>0</v>
      </c>
      <c r="BE71" t="s">
        <v>434</v>
      </c>
      <c r="BF71" t="s">
        <v>434</v>
      </c>
      <c r="BG71">
        <v>0</v>
      </c>
      <c r="BH71">
        <v>0</v>
      </c>
      <c r="BI71">
        <f>1-BG71/BH71</f>
        <v>0</v>
      </c>
      <c r="BJ71">
        <v>0.5</v>
      </c>
      <c r="BK71">
        <f>DJ71</f>
        <v>0</v>
      </c>
      <c r="BL71">
        <f>M71</f>
        <v>0</v>
      </c>
      <c r="BM71">
        <f>BI71*BJ71*BK71</f>
        <v>0</v>
      </c>
      <c r="BN71">
        <f>(BL71-BD71)/BK71</f>
        <v>0</v>
      </c>
      <c r="BO71">
        <f>(BB71-BH71)/BH71</f>
        <v>0</v>
      </c>
      <c r="BP71">
        <f>BA71/(BC71+BA71/BH71)</f>
        <v>0</v>
      </c>
      <c r="BQ71" t="s">
        <v>434</v>
      </c>
      <c r="BR71">
        <v>0</v>
      </c>
      <c r="BS71">
        <f>IF(BR71&lt;&gt;0, BR71, BP71)</f>
        <v>0</v>
      </c>
      <c r="BT71">
        <f>1-BS71/BH71</f>
        <v>0</v>
      </c>
      <c r="BU71">
        <f>(BH71-BG71)/(BH71-BS71)</f>
        <v>0</v>
      </c>
      <c r="BV71">
        <f>(BB71-BH71)/(BB71-BS71)</f>
        <v>0</v>
      </c>
      <c r="BW71">
        <f>(BH71-BG71)/(BH71-BA71)</f>
        <v>0</v>
      </c>
      <c r="BX71">
        <f>(BB71-BH71)/(BB71-BA71)</f>
        <v>0</v>
      </c>
      <c r="BY71">
        <f>(BU71*BS71/BG71)</f>
        <v>0</v>
      </c>
      <c r="BZ71">
        <f>(1-BY71)</f>
        <v>0</v>
      </c>
      <c r="DI71">
        <f>$B$11*EH71+$C$11*EI71+$F$11*ET71*(1-EW71)</f>
        <v>0</v>
      </c>
      <c r="DJ71">
        <f>DI71*DK71</f>
        <v>0</v>
      </c>
      <c r="DK71">
        <f>($B$11*$D$9+$C$11*$D$9+$F$11*((FG71+EY71)/MAX(FG71+EY71+FH71, 0.1)*$I$9+FH71/MAX(FG71+EY71+FH71, 0.1)*$J$9))/($B$11+$C$11+$F$11)</f>
        <v>0</v>
      </c>
      <c r="DL71">
        <f>($B$11*$K$9+$C$11*$K$9+$F$11*((FG71+EY71)/MAX(FG71+EY71+FH71, 0.1)*$P$9+FH71/MAX(FG71+EY71+FH71, 0.1)*$Q$9))/($B$11+$C$11+$F$11)</f>
        <v>0</v>
      </c>
      <c r="DM71">
        <v>6</v>
      </c>
      <c r="DN71">
        <v>0.5</v>
      </c>
      <c r="DO71" t="s">
        <v>435</v>
      </c>
      <c r="DP71">
        <v>2</v>
      </c>
      <c r="DQ71" t="b">
        <v>1</v>
      </c>
      <c r="DR71">
        <v>1747219535.1</v>
      </c>
      <c r="DS71">
        <v>400.219</v>
      </c>
      <c r="DT71">
        <v>400.009</v>
      </c>
      <c r="DU71">
        <v>21.9547</v>
      </c>
      <c r="DV71">
        <v>22.067</v>
      </c>
      <c r="DW71">
        <v>399.712</v>
      </c>
      <c r="DX71">
        <v>21.758</v>
      </c>
      <c r="DY71">
        <v>400.134</v>
      </c>
      <c r="DZ71">
        <v>101.168</v>
      </c>
      <c r="EA71">
        <v>0.0999179</v>
      </c>
      <c r="EB71">
        <v>25.0002</v>
      </c>
      <c r="EC71">
        <v>24.8834</v>
      </c>
      <c r="ED71">
        <v>999.9</v>
      </c>
      <c r="EE71">
        <v>0</v>
      </c>
      <c r="EF71">
        <v>0</v>
      </c>
      <c r="EG71">
        <v>10051.2</v>
      </c>
      <c r="EH71">
        <v>0</v>
      </c>
      <c r="EI71">
        <v>0.221054</v>
      </c>
      <c r="EJ71">
        <v>0.20929</v>
      </c>
      <c r="EK71">
        <v>409.203</v>
      </c>
      <c r="EL71">
        <v>409.036</v>
      </c>
      <c r="EM71">
        <v>-0.11228</v>
      </c>
      <c r="EN71">
        <v>400.009</v>
      </c>
      <c r="EO71">
        <v>22.067</v>
      </c>
      <c r="EP71">
        <v>2.22112</v>
      </c>
      <c r="EQ71">
        <v>2.23248</v>
      </c>
      <c r="ER71">
        <v>19.1154</v>
      </c>
      <c r="ES71">
        <v>19.1973</v>
      </c>
      <c r="ET71">
        <v>0.0500092</v>
      </c>
      <c r="EU71">
        <v>0</v>
      </c>
      <c r="EV71">
        <v>0</v>
      </c>
      <c r="EW71">
        <v>0</v>
      </c>
      <c r="EX71">
        <v>-6.94</v>
      </c>
      <c r="EY71">
        <v>0.0500092</v>
      </c>
      <c r="EZ71">
        <v>-6.4</v>
      </c>
      <c r="FA71">
        <v>0.92</v>
      </c>
      <c r="FB71">
        <v>34.312</v>
      </c>
      <c r="FC71">
        <v>39.75</v>
      </c>
      <c r="FD71">
        <v>36.875</v>
      </c>
      <c r="FE71">
        <v>39.75</v>
      </c>
      <c r="FF71">
        <v>37</v>
      </c>
      <c r="FG71">
        <v>0</v>
      </c>
      <c r="FH71">
        <v>0</v>
      </c>
      <c r="FI71">
        <v>0</v>
      </c>
      <c r="FJ71">
        <v>1747219615.2</v>
      </c>
      <c r="FK71">
        <v>0</v>
      </c>
      <c r="FL71">
        <v>3.266923076923077</v>
      </c>
      <c r="FM71">
        <v>-1.857778472799111</v>
      </c>
      <c r="FN71">
        <v>9.287521655590121</v>
      </c>
      <c r="FO71">
        <v>-4.07</v>
      </c>
      <c r="FP71">
        <v>15</v>
      </c>
      <c r="FQ71">
        <v>1747211737.5</v>
      </c>
      <c r="FR71" t="s">
        <v>436</v>
      </c>
      <c r="FS71">
        <v>1747211737.5</v>
      </c>
      <c r="FT71">
        <v>1747211733.5</v>
      </c>
      <c r="FU71">
        <v>1</v>
      </c>
      <c r="FV71">
        <v>-0.191</v>
      </c>
      <c r="FW71">
        <v>-0.016</v>
      </c>
      <c r="FX71">
        <v>0.506</v>
      </c>
      <c r="FY71">
        <v>-0.041</v>
      </c>
      <c r="FZ71">
        <v>397</v>
      </c>
      <c r="GA71">
        <v>9</v>
      </c>
      <c r="GB71">
        <v>0.29</v>
      </c>
      <c r="GC71">
        <v>0.35</v>
      </c>
      <c r="GD71">
        <v>-0.1301456867575853</v>
      </c>
      <c r="GE71">
        <v>0.01706134131969495</v>
      </c>
      <c r="GF71">
        <v>0.07561479548039314</v>
      </c>
      <c r="GG71">
        <v>1</v>
      </c>
      <c r="GH71">
        <v>-0.007447083034326186</v>
      </c>
      <c r="GI71">
        <v>-0.001807159425082648</v>
      </c>
      <c r="GJ71">
        <v>0.0002929594607394641</v>
      </c>
      <c r="GK71">
        <v>1</v>
      </c>
      <c r="GL71">
        <v>2</v>
      </c>
      <c r="GM71">
        <v>2</v>
      </c>
      <c r="GN71" t="s">
        <v>437</v>
      </c>
      <c r="GO71">
        <v>3.01874</v>
      </c>
      <c r="GP71">
        <v>2.77504</v>
      </c>
      <c r="GQ71">
        <v>0.097083</v>
      </c>
      <c r="GR71">
        <v>0.09645430000000001</v>
      </c>
      <c r="GS71">
        <v>0.114355</v>
      </c>
      <c r="GT71">
        <v>0.114094</v>
      </c>
      <c r="GU71">
        <v>23352.9</v>
      </c>
      <c r="GV71">
        <v>27295.5</v>
      </c>
      <c r="GW71">
        <v>22663</v>
      </c>
      <c r="GX71">
        <v>27755.4</v>
      </c>
      <c r="GY71">
        <v>29078.6</v>
      </c>
      <c r="GZ71">
        <v>35091.3</v>
      </c>
      <c r="HA71">
        <v>36319.1</v>
      </c>
      <c r="HB71">
        <v>44044.5</v>
      </c>
      <c r="HC71">
        <v>1.8005</v>
      </c>
      <c r="HD71">
        <v>2.24685</v>
      </c>
      <c r="HE71">
        <v>0.0725687</v>
      </c>
      <c r="HF71">
        <v>0</v>
      </c>
      <c r="HG71">
        <v>23.6913</v>
      </c>
      <c r="HH71">
        <v>999.9</v>
      </c>
      <c r="HI71">
        <v>58.4</v>
      </c>
      <c r="HJ71">
        <v>28.2</v>
      </c>
      <c r="HK71">
        <v>22.165</v>
      </c>
      <c r="HL71">
        <v>62.0149</v>
      </c>
      <c r="HM71">
        <v>11.0657</v>
      </c>
      <c r="HN71">
        <v>1</v>
      </c>
      <c r="HO71">
        <v>-0.20407</v>
      </c>
      <c r="HP71">
        <v>-0.13844</v>
      </c>
      <c r="HQ71">
        <v>20.2982</v>
      </c>
      <c r="HR71">
        <v>5.19393</v>
      </c>
      <c r="HS71">
        <v>11.9521</v>
      </c>
      <c r="HT71">
        <v>4.9473</v>
      </c>
      <c r="HU71">
        <v>3.3</v>
      </c>
      <c r="HV71">
        <v>9999</v>
      </c>
      <c r="HW71">
        <v>9999</v>
      </c>
      <c r="HX71">
        <v>9999</v>
      </c>
      <c r="HY71">
        <v>382</v>
      </c>
      <c r="HZ71">
        <v>1.86018</v>
      </c>
      <c r="IA71">
        <v>1.86081</v>
      </c>
      <c r="IB71">
        <v>1.86158</v>
      </c>
      <c r="IC71">
        <v>1.85717</v>
      </c>
      <c r="ID71">
        <v>1.85687</v>
      </c>
      <c r="IE71">
        <v>1.85791</v>
      </c>
      <c r="IF71">
        <v>1.8587</v>
      </c>
      <c r="IG71">
        <v>1.85822</v>
      </c>
      <c r="IH71">
        <v>0</v>
      </c>
      <c r="II71">
        <v>0</v>
      </c>
      <c r="IJ71">
        <v>0</v>
      </c>
      <c r="IK71">
        <v>0</v>
      </c>
      <c r="IL71" t="s">
        <v>438</v>
      </c>
      <c r="IM71" t="s">
        <v>439</v>
      </c>
      <c r="IN71" t="s">
        <v>440</v>
      </c>
      <c r="IO71" t="s">
        <v>440</v>
      </c>
      <c r="IP71" t="s">
        <v>440</v>
      </c>
      <c r="IQ71" t="s">
        <v>440</v>
      </c>
      <c r="IR71">
        <v>0</v>
      </c>
      <c r="IS71">
        <v>100</v>
      </c>
      <c r="IT71">
        <v>100</v>
      </c>
      <c r="IU71">
        <v>0.507</v>
      </c>
      <c r="IV71">
        <v>0.1967</v>
      </c>
      <c r="IW71">
        <v>0.2912723242626548</v>
      </c>
      <c r="IX71">
        <v>0.001016113312649949</v>
      </c>
      <c r="IY71">
        <v>-1.458346242818731E-06</v>
      </c>
      <c r="IZ71">
        <v>6.575581110680532E-10</v>
      </c>
      <c r="JA71">
        <v>0.1967140891477921</v>
      </c>
      <c r="JB71">
        <v>0</v>
      </c>
      <c r="JC71">
        <v>0</v>
      </c>
      <c r="JD71">
        <v>0</v>
      </c>
      <c r="JE71">
        <v>2</v>
      </c>
      <c r="JF71">
        <v>1799</v>
      </c>
      <c r="JG71">
        <v>1</v>
      </c>
      <c r="JH71">
        <v>18</v>
      </c>
      <c r="JI71">
        <v>130</v>
      </c>
      <c r="JJ71">
        <v>130</v>
      </c>
      <c r="JK71">
        <v>1.06201</v>
      </c>
      <c r="JL71">
        <v>2.55737</v>
      </c>
      <c r="JM71">
        <v>1.54663</v>
      </c>
      <c r="JN71">
        <v>2.24731</v>
      </c>
      <c r="JO71">
        <v>1.49658</v>
      </c>
      <c r="JP71">
        <v>2.4353</v>
      </c>
      <c r="JQ71">
        <v>34.5092</v>
      </c>
      <c r="JR71">
        <v>24.2013</v>
      </c>
      <c r="JS71">
        <v>18</v>
      </c>
      <c r="JT71">
        <v>372.183</v>
      </c>
      <c r="JU71">
        <v>701.5069999999999</v>
      </c>
      <c r="JV71">
        <v>24.1532</v>
      </c>
      <c r="JW71">
        <v>24.8468</v>
      </c>
      <c r="JX71">
        <v>30.0001</v>
      </c>
      <c r="JY71">
        <v>24.8319</v>
      </c>
      <c r="JZ71">
        <v>24.8337</v>
      </c>
      <c r="KA71">
        <v>21.2734</v>
      </c>
      <c r="KB71">
        <v>6.72961</v>
      </c>
      <c r="KC71">
        <v>100</v>
      </c>
      <c r="KD71">
        <v>24.1649</v>
      </c>
      <c r="KE71">
        <v>400</v>
      </c>
      <c r="KF71">
        <v>22.0514</v>
      </c>
      <c r="KG71">
        <v>100.244</v>
      </c>
      <c r="KH71">
        <v>100.837</v>
      </c>
    </row>
    <row r="72" spans="1:294">
      <c r="A72">
        <v>56</v>
      </c>
      <c r="B72">
        <v>1747219655.6</v>
      </c>
      <c r="C72">
        <v>6628.5</v>
      </c>
      <c r="D72" t="s">
        <v>549</v>
      </c>
      <c r="E72" t="s">
        <v>550</v>
      </c>
      <c r="F72" t="s">
        <v>431</v>
      </c>
      <c r="G72" t="s">
        <v>432</v>
      </c>
      <c r="I72" t="s">
        <v>433</v>
      </c>
      <c r="J72">
        <v>1747219655.6</v>
      </c>
      <c r="K72">
        <f>(L72)/1000</f>
        <v>0</v>
      </c>
      <c r="L72">
        <f>IF(DQ72, AO72, AI72)</f>
        <v>0</v>
      </c>
      <c r="M72">
        <f>IF(DQ72, AJ72, AH72)</f>
        <v>0</v>
      </c>
      <c r="N72">
        <f>DS72 - IF(AV72&gt;1, M72*DM72*100.0/(AX72), 0)</f>
        <v>0</v>
      </c>
      <c r="O72">
        <f>((U72-K72/2)*N72-M72)/(U72+K72/2)</f>
        <v>0</v>
      </c>
      <c r="P72">
        <f>O72*(DZ72+EA72)/1000.0</f>
        <v>0</v>
      </c>
      <c r="Q72">
        <f>(DS72 - IF(AV72&gt;1, M72*DM72*100.0/(AX72), 0))*(DZ72+EA72)/1000.0</f>
        <v>0</v>
      </c>
      <c r="R72">
        <f>2.0/((1/T72-1/S72)+SIGN(T72)*SQRT((1/T72-1/S72)*(1/T72-1/S72) + 4*DN72/((DN72+1)*(DN72+1))*(2*1/T72*1/S72-1/S72*1/S72)))</f>
        <v>0</v>
      </c>
      <c r="S72">
        <f>IF(LEFT(DO72,1)&lt;&gt;"0",IF(LEFT(DO72,1)="1",3.0,DP72),$D$5+$E$5*(EG72*DZ72/($K$5*1000))+$F$5*(EG72*DZ72/($K$5*1000))*MAX(MIN(DM72,$J$5),$I$5)*MAX(MIN(DM72,$J$5),$I$5)+$G$5*MAX(MIN(DM72,$J$5),$I$5)*(EG72*DZ72/($K$5*1000))+$H$5*(EG72*DZ72/($K$5*1000))*(EG72*DZ72/($K$5*1000)))</f>
        <v>0</v>
      </c>
      <c r="T72">
        <f>K72*(1000-(1000*0.61365*exp(17.502*X72/(240.97+X72))/(DZ72+EA72)+DU72)/2)/(1000*0.61365*exp(17.502*X72/(240.97+X72))/(DZ72+EA72)-DU72)</f>
        <v>0</v>
      </c>
      <c r="U72">
        <f>1/((DN72+1)/(R72/1.6)+1/(S72/1.37)) + DN72/((DN72+1)/(R72/1.6) + DN72/(S72/1.37))</f>
        <v>0</v>
      </c>
      <c r="V72">
        <f>(DI72*DL72)</f>
        <v>0</v>
      </c>
      <c r="W72">
        <f>(EB72+(V72+2*0.95*5.67E-8*(((EB72+$B$7)+273)^4-(EB72+273)^4)-44100*K72)/(1.84*29.3*S72+8*0.95*5.67E-8*(EB72+273)^3))</f>
        <v>0</v>
      </c>
      <c r="X72">
        <f>($C$7*EC72+$D$7*ED72+$E$7*W72)</f>
        <v>0</v>
      </c>
      <c r="Y72">
        <f>0.61365*exp(17.502*X72/(240.97+X72))</f>
        <v>0</v>
      </c>
      <c r="Z72">
        <f>(AA72/AB72*100)</f>
        <v>0</v>
      </c>
      <c r="AA72">
        <f>DU72*(DZ72+EA72)/1000</f>
        <v>0</v>
      </c>
      <c r="AB72">
        <f>0.61365*exp(17.502*EB72/(240.97+EB72))</f>
        <v>0</v>
      </c>
      <c r="AC72">
        <f>(Y72-DU72*(DZ72+EA72)/1000)</f>
        <v>0</v>
      </c>
      <c r="AD72">
        <f>(-K72*44100)</f>
        <v>0</v>
      </c>
      <c r="AE72">
        <f>2*29.3*S72*0.92*(EB72-X72)</f>
        <v>0</v>
      </c>
      <c r="AF72">
        <f>2*0.95*5.67E-8*(((EB72+$B$7)+273)^4-(X72+273)^4)</f>
        <v>0</v>
      </c>
      <c r="AG72">
        <f>V72+AF72+AD72+AE72</f>
        <v>0</v>
      </c>
      <c r="AH72">
        <f>DY72*AV72*(DT72-DS72*(1000-AV72*DV72)/(1000-AV72*DU72))/(100*DM72)</f>
        <v>0</v>
      </c>
      <c r="AI72">
        <f>1000*DY72*AV72*(DU72-DV72)/(100*DM72*(1000-AV72*DU72))</f>
        <v>0</v>
      </c>
      <c r="AJ72">
        <f>(AK72 - AL72 - DZ72*1E3/(8.314*(EB72+273.15)) * AN72/DY72 * AM72) * DY72/(100*DM72) * (1000 - DV72)/1000</f>
        <v>0</v>
      </c>
      <c r="AK72">
        <v>511.243508528206</v>
      </c>
      <c r="AL72">
        <v>511.5342363636365</v>
      </c>
      <c r="AM72">
        <v>0.0001225937137576001</v>
      </c>
      <c r="AN72">
        <v>65.91700592732391</v>
      </c>
      <c r="AO72">
        <f>(AQ72 - AP72 + DZ72*1E3/(8.314*(EB72+273.15)) * AS72/DY72 * AR72) * DY72/(100*DM72) * 1000/(1000 - AQ72)</f>
        <v>0</v>
      </c>
      <c r="AP72">
        <v>22.07959313776632</v>
      </c>
      <c r="AQ72">
        <v>21.96080606060606</v>
      </c>
      <c r="AR72">
        <v>-2.573616842735456E-07</v>
      </c>
      <c r="AS72">
        <v>77.18636423135617</v>
      </c>
      <c r="AT72">
        <v>5</v>
      </c>
      <c r="AU72">
        <v>1</v>
      </c>
      <c r="AV72">
        <f>IF(AT72*$H$13&gt;=AX72,1.0,(AX72/(AX72-AT72*$H$13)))</f>
        <v>0</v>
      </c>
      <c r="AW72">
        <f>(AV72-1)*100</f>
        <v>0</v>
      </c>
      <c r="AX72">
        <f>MAX(0,($B$13+$C$13*EG72)/(1+$D$13*EG72)*DZ72/(EB72+273)*$E$13)</f>
        <v>0</v>
      </c>
      <c r="AY72" t="s">
        <v>434</v>
      </c>
      <c r="AZ72" t="s">
        <v>434</v>
      </c>
      <c r="BA72">
        <v>0</v>
      </c>
      <c r="BB72">
        <v>0</v>
      </c>
      <c r="BC72">
        <f>1-BA72/BB72</f>
        <v>0</v>
      </c>
      <c r="BD72">
        <v>0</v>
      </c>
      <c r="BE72" t="s">
        <v>434</v>
      </c>
      <c r="BF72" t="s">
        <v>434</v>
      </c>
      <c r="BG72">
        <v>0</v>
      </c>
      <c r="BH72">
        <v>0</v>
      </c>
      <c r="BI72">
        <f>1-BG72/BH72</f>
        <v>0</v>
      </c>
      <c r="BJ72">
        <v>0.5</v>
      </c>
      <c r="BK72">
        <f>DJ72</f>
        <v>0</v>
      </c>
      <c r="BL72">
        <f>M72</f>
        <v>0</v>
      </c>
      <c r="BM72">
        <f>BI72*BJ72*BK72</f>
        <v>0</v>
      </c>
      <c r="BN72">
        <f>(BL72-BD72)/BK72</f>
        <v>0</v>
      </c>
      <c r="BO72">
        <f>(BB72-BH72)/BH72</f>
        <v>0</v>
      </c>
      <c r="BP72">
        <f>BA72/(BC72+BA72/BH72)</f>
        <v>0</v>
      </c>
      <c r="BQ72" t="s">
        <v>434</v>
      </c>
      <c r="BR72">
        <v>0</v>
      </c>
      <c r="BS72">
        <f>IF(BR72&lt;&gt;0, BR72, BP72)</f>
        <v>0</v>
      </c>
      <c r="BT72">
        <f>1-BS72/BH72</f>
        <v>0</v>
      </c>
      <c r="BU72">
        <f>(BH72-BG72)/(BH72-BS72)</f>
        <v>0</v>
      </c>
      <c r="BV72">
        <f>(BB72-BH72)/(BB72-BS72)</f>
        <v>0</v>
      </c>
      <c r="BW72">
        <f>(BH72-BG72)/(BH72-BA72)</f>
        <v>0</v>
      </c>
      <c r="BX72">
        <f>(BB72-BH72)/(BB72-BA72)</f>
        <v>0</v>
      </c>
      <c r="BY72">
        <f>(BU72*BS72/BG72)</f>
        <v>0</v>
      </c>
      <c r="BZ72">
        <f>(1-BY72)</f>
        <v>0</v>
      </c>
      <c r="DI72">
        <f>$B$11*EH72+$C$11*EI72+$F$11*ET72*(1-EW72)</f>
        <v>0</v>
      </c>
      <c r="DJ72">
        <f>DI72*DK72</f>
        <v>0</v>
      </c>
      <c r="DK72">
        <f>($B$11*$D$9+$C$11*$D$9+$F$11*((FG72+EY72)/MAX(FG72+EY72+FH72, 0.1)*$I$9+FH72/MAX(FG72+EY72+FH72, 0.1)*$J$9))/($B$11+$C$11+$F$11)</f>
        <v>0</v>
      </c>
      <c r="DL72">
        <f>($B$11*$K$9+$C$11*$K$9+$F$11*((FG72+EY72)/MAX(FG72+EY72+FH72, 0.1)*$P$9+FH72/MAX(FG72+EY72+FH72, 0.1)*$Q$9))/($B$11+$C$11+$F$11)</f>
        <v>0</v>
      </c>
      <c r="DM72">
        <v>6</v>
      </c>
      <c r="DN72">
        <v>0.5</v>
      </c>
      <c r="DO72" t="s">
        <v>435</v>
      </c>
      <c r="DP72">
        <v>2</v>
      </c>
      <c r="DQ72" t="b">
        <v>1</v>
      </c>
      <c r="DR72">
        <v>1747219655.6</v>
      </c>
      <c r="DS72">
        <v>500.317</v>
      </c>
      <c r="DT72">
        <v>500.037</v>
      </c>
      <c r="DU72">
        <v>21.9607</v>
      </c>
      <c r="DV72">
        <v>22.0798</v>
      </c>
      <c r="DW72">
        <v>499.8</v>
      </c>
      <c r="DX72">
        <v>21.764</v>
      </c>
      <c r="DY72">
        <v>400.082</v>
      </c>
      <c r="DZ72">
        <v>101.168</v>
      </c>
      <c r="EA72">
        <v>0.099936</v>
      </c>
      <c r="EB72">
        <v>25.0063</v>
      </c>
      <c r="EC72">
        <v>24.8879</v>
      </c>
      <c r="ED72">
        <v>999.9</v>
      </c>
      <c r="EE72">
        <v>0</v>
      </c>
      <c r="EF72">
        <v>0</v>
      </c>
      <c r="EG72">
        <v>10042.5</v>
      </c>
      <c r="EH72">
        <v>0</v>
      </c>
      <c r="EI72">
        <v>0.221054</v>
      </c>
      <c r="EJ72">
        <v>0.279938</v>
      </c>
      <c r="EK72">
        <v>511.551</v>
      </c>
      <c r="EL72">
        <v>511.327</v>
      </c>
      <c r="EM72">
        <v>-0.119097</v>
      </c>
      <c r="EN72">
        <v>500.037</v>
      </c>
      <c r="EO72">
        <v>22.0798</v>
      </c>
      <c r="EP72">
        <v>2.22172</v>
      </c>
      <c r="EQ72">
        <v>2.23377</v>
      </c>
      <c r="ER72">
        <v>19.1198</v>
      </c>
      <c r="ES72">
        <v>19.2066</v>
      </c>
      <c r="ET72">
        <v>0.0500092</v>
      </c>
      <c r="EU72">
        <v>0</v>
      </c>
      <c r="EV72">
        <v>0</v>
      </c>
      <c r="EW72">
        <v>0</v>
      </c>
      <c r="EX72">
        <v>-5.39</v>
      </c>
      <c r="EY72">
        <v>0.0500092</v>
      </c>
      <c r="EZ72">
        <v>9.84</v>
      </c>
      <c r="FA72">
        <v>0.48</v>
      </c>
      <c r="FB72">
        <v>34.937</v>
      </c>
      <c r="FC72">
        <v>40.875</v>
      </c>
      <c r="FD72">
        <v>37.687</v>
      </c>
      <c r="FE72">
        <v>41.562</v>
      </c>
      <c r="FF72">
        <v>37.75</v>
      </c>
      <c r="FG72">
        <v>0</v>
      </c>
      <c r="FH72">
        <v>0</v>
      </c>
      <c r="FI72">
        <v>0</v>
      </c>
      <c r="FJ72">
        <v>1747219735.8</v>
      </c>
      <c r="FK72">
        <v>0</v>
      </c>
      <c r="FL72">
        <v>1.2876</v>
      </c>
      <c r="FM72">
        <v>-34.2284619000889</v>
      </c>
      <c r="FN72">
        <v>23.17384614429058</v>
      </c>
      <c r="FO72">
        <v>-3.6844</v>
      </c>
      <c r="FP72">
        <v>15</v>
      </c>
      <c r="FQ72">
        <v>1747211737.5</v>
      </c>
      <c r="FR72" t="s">
        <v>436</v>
      </c>
      <c r="FS72">
        <v>1747211737.5</v>
      </c>
      <c r="FT72">
        <v>1747211733.5</v>
      </c>
      <c r="FU72">
        <v>1</v>
      </c>
      <c r="FV72">
        <v>-0.191</v>
      </c>
      <c r="FW72">
        <v>-0.016</v>
      </c>
      <c r="FX72">
        <v>0.506</v>
      </c>
      <c r="FY72">
        <v>-0.041</v>
      </c>
      <c r="FZ72">
        <v>397</v>
      </c>
      <c r="GA72">
        <v>9</v>
      </c>
      <c r="GB72">
        <v>0.29</v>
      </c>
      <c r="GC72">
        <v>0.35</v>
      </c>
      <c r="GD72">
        <v>-0.1342621482293719</v>
      </c>
      <c r="GE72">
        <v>-0.03594956339641311</v>
      </c>
      <c r="GF72">
        <v>0.0231313441294961</v>
      </c>
      <c r="GG72">
        <v>1</v>
      </c>
      <c r="GH72">
        <v>-0.008435322388452533</v>
      </c>
      <c r="GI72">
        <v>-0.000124095895334215</v>
      </c>
      <c r="GJ72">
        <v>0.0001117952952292608</v>
      </c>
      <c r="GK72">
        <v>1</v>
      </c>
      <c r="GL72">
        <v>2</v>
      </c>
      <c r="GM72">
        <v>2</v>
      </c>
      <c r="GN72" t="s">
        <v>437</v>
      </c>
      <c r="GO72">
        <v>3.01868</v>
      </c>
      <c r="GP72">
        <v>2.77498</v>
      </c>
      <c r="GQ72">
        <v>0.114761</v>
      </c>
      <c r="GR72">
        <v>0.114016</v>
      </c>
      <c r="GS72">
        <v>0.114376</v>
      </c>
      <c r="GT72">
        <v>0.114139</v>
      </c>
      <c r="GU72">
        <v>22895.6</v>
      </c>
      <c r="GV72">
        <v>26764.2</v>
      </c>
      <c r="GW72">
        <v>22662.6</v>
      </c>
      <c r="GX72">
        <v>27754.2</v>
      </c>
      <c r="GY72">
        <v>29077.7</v>
      </c>
      <c r="GZ72">
        <v>35088.5</v>
      </c>
      <c r="HA72">
        <v>36318.1</v>
      </c>
      <c r="HB72">
        <v>44042.7</v>
      </c>
      <c r="HC72">
        <v>1.8004</v>
      </c>
      <c r="HD72">
        <v>2.24688</v>
      </c>
      <c r="HE72">
        <v>0.0724755</v>
      </c>
      <c r="HF72">
        <v>0</v>
      </c>
      <c r="HG72">
        <v>23.6974</v>
      </c>
      <c r="HH72">
        <v>999.9</v>
      </c>
      <c r="HI72">
        <v>58.3</v>
      </c>
      <c r="HJ72">
        <v>28.2</v>
      </c>
      <c r="HK72">
        <v>22.1238</v>
      </c>
      <c r="HL72">
        <v>62.0749</v>
      </c>
      <c r="HM72">
        <v>11.258</v>
      </c>
      <c r="HN72">
        <v>1</v>
      </c>
      <c r="HO72">
        <v>-0.203951</v>
      </c>
      <c r="HP72">
        <v>-0.0417348</v>
      </c>
      <c r="HQ72">
        <v>20.2981</v>
      </c>
      <c r="HR72">
        <v>5.19752</v>
      </c>
      <c r="HS72">
        <v>11.9511</v>
      </c>
      <c r="HT72">
        <v>4.9473</v>
      </c>
      <c r="HU72">
        <v>3.3</v>
      </c>
      <c r="HV72">
        <v>9999</v>
      </c>
      <c r="HW72">
        <v>9999</v>
      </c>
      <c r="HX72">
        <v>9999</v>
      </c>
      <c r="HY72">
        <v>382</v>
      </c>
      <c r="HZ72">
        <v>1.8602</v>
      </c>
      <c r="IA72">
        <v>1.86081</v>
      </c>
      <c r="IB72">
        <v>1.86159</v>
      </c>
      <c r="IC72">
        <v>1.85716</v>
      </c>
      <c r="ID72">
        <v>1.85687</v>
      </c>
      <c r="IE72">
        <v>1.85791</v>
      </c>
      <c r="IF72">
        <v>1.85869</v>
      </c>
      <c r="IG72">
        <v>1.85822</v>
      </c>
      <c r="IH72">
        <v>0</v>
      </c>
      <c r="II72">
        <v>0</v>
      </c>
      <c r="IJ72">
        <v>0</v>
      </c>
      <c r="IK72">
        <v>0</v>
      </c>
      <c r="IL72" t="s">
        <v>438</v>
      </c>
      <c r="IM72" t="s">
        <v>439</v>
      </c>
      <c r="IN72" t="s">
        <v>440</v>
      </c>
      <c r="IO72" t="s">
        <v>440</v>
      </c>
      <c r="IP72" t="s">
        <v>440</v>
      </c>
      <c r="IQ72" t="s">
        <v>440</v>
      </c>
      <c r="IR72">
        <v>0</v>
      </c>
      <c r="IS72">
        <v>100</v>
      </c>
      <c r="IT72">
        <v>100</v>
      </c>
      <c r="IU72">
        <v>0.517</v>
      </c>
      <c r="IV72">
        <v>0.1967</v>
      </c>
      <c r="IW72">
        <v>0.2912723242626548</v>
      </c>
      <c r="IX72">
        <v>0.001016113312649949</v>
      </c>
      <c r="IY72">
        <v>-1.458346242818731E-06</v>
      </c>
      <c r="IZ72">
        <v>6.575581110680532E-10</v>
      </c>
      <c r="JA72">
        <v>0.1967140891477921</v>
      </c>
      <c r="JB72">
        <v>0</v>
      </c>
      <c r="JC72">
        <v>0</v>
      </c>
      <c r="JD72">
        <v>0</v>
      </c>
      <c r="JE72">
        <v>2</v>
      </c>
      <c r="JF72">
        <v>1799</v>
      </c>
      <c r="JG72">
        <v>1</v>
      </c>
      <c r="JH72">
        <v>18</v>
      </c>
      <c r="JI72">
        <v>132</v>
      </c>
      <c r="JJ72">
        <v>132</v>
      </c>
      <c r="JK72">
        <v>1.27075</v>
      </c>
      <c r="JL72">
        <v>2.55371</v>
      </c>
      <c r="JM72">
        <v>1.54663</v>
      </c>
      <c r="JN72">
        <v>2.24731</v>
      </c>
      <c r="JO72">
        <v>1.49658</v>
      </c>
      <c r="JP72">
        <v>2.40479</v>
      </c>
      <c r="JQ72">
        <v>34.5092</v>
      </c>
      <c r="JR72">
        <v>24.2013</v>
      </c>
      <c r="JS72">
        <v>18</v>
      </c>
      <c r="JT72">
        <v>372.161</v>
      </c>
      <c r="JU72">
        <v>701.585</v>
      </c>
      <c r="JV72">
        <v>24.0349</v>
      </c>
      <c r="JW72">
        <v>24.8531</v>
      </c>
      <c r="JX72">
        <v>30</v>
      </c>
      <c r="JY72">
        <v>24.836</v>
      </c>
      <c r="JZ72">
        <v>24.8379</v>
      </c>
      <c r="KA72">
        <v>25.446</v>
      </c>
      <c r="KB72">
        <v>6.72961</v>
      </c>
      <c r="KC72">
        <v>100</v>
      </c>
      <c r="KD72">
        <v>24.0341</v>
      </c>
      <c r="KE72">
        <v>500</v>
      </c>
      <c r="KF72">
        <v>22.0515</v>
      </c>
      <c r="KG72">
        <v>100.242</v>
      </c>
      <c r="KH72">
        <v>100.832</v>
      </c>
    </row>
    <row r="73" spans="1:294">
      <c r="A73">
        <v>57</v>
      </c>
      <c r="B73">
        <v>1747219776.1</v>
      </c>
      <c r="C73">
        <v>6749</v>
      </c>
      <c r="D73" t="s">
        <v>551</v>
      </c>
      <c r="E73" t="s">
        <v>552</v>
      </c>
      <c r="F73" t="s">
        <v>431</v>
      </c>
      <c r="G73" t="s">
        <v>432</v>
      </c>
      <c r="I73" t="s">
        <v>433</v>
      </c>
      <c r="J73">
        <v>1747219776.1</v>
      </c>
      <c r="K73">
        <f>(L73)/1000</f>
        <v>0</v>
      </c>
      <c r="L73">
        <f>IF(DQ73, AO73, AI73)</f>
        <v>0</v>
      </c>
      <c r="M73">
        <f>IF(DQ73, AJ73, AH73)</f>
        <v>0</v>
      </c>
      <c r="N73">
        <f>DS73 - IF(AV73&gt;1, M73*DM73*100.0/(AX73), 0)</f>
        <v>0</v>
      </c>
      <c r="O73">
        <f>((U73-K73/2)*N73-M73)/(U73+K73/2)</f>
        <v>0</v>
      </c>
      <c r="P73">
        <f>O73*(DZ73+EA73)/1000.0</f>
        <v>0</v>
      </c>
      <c r="Q73">
        <f>(DS73 - IF(AV73&gt;1, M73*DM73*100.0/(AX73), 0))*(DZ73+EA73)/1000.0</f>
        <v>0</v>
      </c>
      <c r="R73">
        <f>2.0/((1/T73-1/S73)+SIGN(T73)*SQRT((1/T73-1/S73)*(1/T73-1/S73) + 4*DN73/((DN73+1)*(DN73+1))*(2*1/T73*1/S73-1/S73*1/S73)))</f>
        <v>0</v>
      </c>
      <c r="S73">
        <f>IF(LEFT(DO73,1)&lt;&gt;"0",IF(LEFT(DO73,1)="1",3.0,DP73),$D$5+$E$5*(EG73*DZ73/($K$5*1000))+$F$5*(EG73*DZ73/($K$5*1000))*MAX(MIN(DM73,$J$5),$I$5)*MAX(MIN(DM73,$J$5),$I$5)+$G$5*MAX(MIN(DM73,$J$5),$I$5)*(EG73*DZ73/($K$5*1000))+$H$5*(EG73*DZ73/($K$5*1000))*(EG73*DZ73/($K$5*1000)))</f>
        <v>0</v>
      </c>
      <c r="T73">
        <f>K73*(1000-(1000*0.61365*exp(17.502*X73/(240.97+X73))/(DZ73+EA73)+DU73)/2)/(1000*0.61365*exp(17.502*X73/(240.97+X73))/(DZ73+EA73)-DU73)</f>
        <v>0</v>
      </c>
      <c r="U73">
        <f>1/((DN73+1)/(R73/1.6)+1/(S73/1.37)) + DN73/((DN73+1)/(R73/1.6) + DN73/(S73/1.37))</f>
        <v>0</v>
      </c>
      <c r="V73">
        <f>(DI73*DL73)</f>
        <v>0</v>
      </c>
      <c r="W73">
        <f>(EB73+(V73+2*0.95*5.67E-8*(((EB73+$B$7)+273)^4-(EB73+273)^4)-44100*K73)/(1.84*29.3*S73+8*0.95*5.67E-8*(EB73+273)^3))</f>
        <v>0</v>
      </c>
      <c r="X73">
        <f>($C$7*EC73+$D$7*ED73+$E$7*W73)</f>
        <v>0</v>
      </c>
      <c r="Y73">
        <f>0.61365*exp(17.502*X73/(240.97+X73))</f>
        <v>0</v>
      </c>
      <c r="Z73">
        <f>(AA73/AB73*100)</f>
        <v>0</v>
      </c>
      <c r="AA73">
        <f>DU73*(DZ73+EA73)/1000</f>
        <v>0</v>
      </c>
      <c r="AB73">
        <f>0.61365*exp(17.502*EB73/(240.97+EB73))</f>
        <v>0</v>
      </c>
      <c r="AC73">
        <f>(Y73-DU73*(DZ73+EA73)/1000)</f>
        <v>0</v>
      </c>
      <c r="AD73">
        <f>(-K73*44100)</f>
        <v>0</v>
      </c>
      <c r="AE73">
        <f>2*29.3*S73*0.92*(EB73-X73)</f>
        <v>0</v>
      </c>
      <c r="AF73">
        <f>2*0.95*5.67E-8*(((EB73+$B$7)+273)^4-(X73+273)^4)</f>
        <v>0</v>
      </c>
      <c r="AG73">
        <f>V73+AF73+AD73+AE73</f>
        <v>0</v>
      </c>
      <c r="AH73">
        <f>DY73*AV73*(DT73-DS73*(1000-AV73*DV73)/(1000-AV73*DU73))/(100*DM73)</f>
        <v>0</v>
      </c>
      <c r="AI73">
        <f>1000*DY73*AV73*(DU73-DV73)/(100*DM73*(1000-AV73*DU73))</f>
        <v>0</v>
      </c>
      <c r="AJ73">
        <f>(AK73 - AL73 - DZ73*1E3/(8.314*(EB73+273.15)) * AN73/DY73 * AM73) * DY73/(100*DM73) * (1000 - DV73)/1000</f>
        <v>0</v>
      </c>
      <c r="AK73">
        <v>613.5099144741365</v>
      </c>
      <c r="AL73">
        <v>613.807587878788</v>
      </c>
      <c r="AM73">
        <v>0.001316023640389798</v>
      </c>
      <c r="AN73">
        <v>65.91700592732391</v>
      </c>
      <c r="AO73">
        <f>(AQ73 - AP73 + DZ73*1E3/(8.314*(EB73+273.15)) * AS73/DY73 * AR73) * DY73/(100*DM73) * 1000/(1000 - AQ73)</f>
        <v>0</v>
      </c>
      <c r="AP73">
        <v>22.08018607627168</v>
      </c>
      <c r="AQ73">
        <v>21.96388787878788</v>
      </c>
      <c r="AR73">
        <v>-9.754319818499073E-08</v>
      </c>
      <c r="AS73">
        <v>77.18636423135617</v>
      </c>
      <c r="AT73">
        <v>5</v>
      </c>
      <c r="AU73">
        <v>1</v>
      </c>
      <c r="AV73">
        <f>IF(AT73*$H$13&gt;=AX73,1.0,(AX73/(AX73-AT73*$H$13)))</f>
        <v>0</v>
      </c>
      <c r="AW73">
        <f>(AV73-1)*100</f>
        <v>0</v>
      </c>
      <c r="AX73">
        <f>MAX(0,($B$13+$C$13*EG73)/(1+$D$13*EG73)*DZ73/(EB73+273)*$E$13)</f>
        <v>0</v>
      </c>
      <c r="AY73" t="s">
        <v>434</v>
      </c>
      <c r="AZ73" t="s">
        <v>434</v>
      </c>
      <c r="BA73">
        <v>0</v>
      </c>
      <c r="BB73">
        <v>0</v>
      </c>
      <c r="BC73">
        <f>1-BA73/BB73</f>
        <v>0</v>
      </c>
      <c r="BD73">
        <v>0</v>
      </c>
      <c r="BE73" t="s">
        <v>434</v>
      </c>
      <c r="BF73" t="s">
        <v>434</v>
      </c>
      <c r="BG73">
        <v>0</v>
      </c>
      <c r="BH73">
        <v>0</v>
      </c>
      <c r="BI73">
        <f>1-BG73/BH73</f>
        <v>0</v>
      </c>
      <c r="BJ73">
        <v>0.5</v>
      </c>
      <c r="BK73">
        <f>DJ73</f>
        <v>0</v>
      </c>
      <c r="BL73">
        <f>M73</f>
        <v>0</v>
      </c>
      <c r="BM73">
        <f>BI73*BJ73*BK73</f>
        <v>0</v>
      </c>
      <c r="BN73">
        <f>(BL73-BD73)/BK73</f>
        <v>0</v>
      </c>
      <c r="BO73">
        <f>(BB73-BH73)/BH73</f>
        <v>0</v>
      </c>
      <c r="BP73">
        <f>BA73/(BC73+BA73/BH73)</f>
        <v>0</v>
      </c>
      <c r="BQ73" t="s">
        <v>434</v>
      </c>
      <c r="BR73">
        <v>0</v>
      </c>
      <c r="BS73">
        <f>IF(BR73&lt;&gt;0, BR73, BP73)</f>
        <v>0</v>
      </c>
      <c r="BT73">
        <f>1-BS73/BH73</f>
        <v>0</v>
      </c>
      <c r="BU73">
        <f>(BH73-BG73)/(BH73-BS73)</f>
        <v>0</v>
      </c>
      <c r="BV73">
        <f>(BB73-BH73)/(BB73-BS73)</f>
        <v>0</v>
      </c>
      <c r="BW73">
        <f>(BH73-BG73)/(BH73-BA73)</f>
        <v>0</v>
      </c>
      <c r="BX73">
        <f>(BB73-BH73)/(BB73-BA73)</f>
        <v>0</v>
      </c>
      <c r="BY73">
        <f>(BU73*BS73/BG73)</f>
        <v>0</v>
      </c>
      <c r="BZ73">
        <f>(1-BY73)</f>
        <v>0</v>
      </c>
      <c r="DI73">
        <f>$B$11*EH73+$C$11*EI73+$F$11*ET73*(1-EW73)</f>
        <v>0</v>
      </c>
      <c r="DJ73">
        <f>DI73*DK73</f>
        <v>0</v>
      </c>
      <c r="DK73">
        <f>($B$11*$D$9+$C$11*$D$9+$F$11*((FG73+EY73)/MAX(FG73+EY73+FH73, 0.1)*$I$9+FH73/MAX(FG73+EY73+FH73, 0.1)*$J$9))/($B$11+$C$11+$F$11)</f>
        <v>0</v>
      </c>
      <c r="DL73">
        <f>($B$11*$K$9+$C$11*$K$9+$F$11*((FG73+EY73)/MAX(FG73+EY73+FH73, 0.1)*$P$9+FH73/MAX(FG73+EY73+FH73, 0.1)*$Q$9))/($B$11+$C$11+$F$11)</f>
        <v>0</v>
      </c>
      <c r="DM73">
        <v>6</v>
      </c>
      <c r="DN73">
        <v>0.5</v>
      </c>
      <c r="DO73" t="s">
        <v>435</v>
      </c>
      <c r="DP73">
        <v>2</v>
      </c>
      <c r="DQ73" t="b">
        <v>1</v>
      </c>
      <c r="DR73">
        <v>1747219776.1</v>
      </c>
      <c r="DS73">
        <v>600.354</v>
      </c>
      <c r="DT73">
        <v>600.0359999999999</v>
      </c>
      <c r="DU73">
        <v>21.9639</v>
      </c>
      <c r="DV73">
        <v>22.0815</v>
      </c>
      <c r="DW73">
        <v>599.836</v>
      </c>
      <c r="DX73">
        <v>21.7672</v>
      </c>
      <c r="DY73">
        <v>399.965</v>
      </c>
      <c r="DZ73">
        <v>101.168</v>
      </c>
      <c r="EA73">
        <v>0.100005</v>
      </c>
      <c r="EB73">
        <v>24.9918</v>
      </c>
      <c r="EC73">
        <v>24.8785</v>
      </c>
      <c r="ED73">
        <v>999.9</v>
      </c>
      <c r="EE73">
        <v>0</v>
      </c>
      <c r="EF73">
        <v>0</v>
      </c>
      <c r="EG73">
        <v>10036.2</v>
      </c>
      <c r="EH73">
        <v>0</v>
      </c>
      <c r="EI73">
        <v>0.221054</v>
      </c>
      <c r="EJ73">
        <v>0.318115</v>
      </c>
      <c r="EK73">
        <v>613.836</v>
      </c>
      <c r="EL73">
        <v>613.585</v>
      </c>
      <c r="EM73">
        <v>-0.117569</v>
      </c>
      <c r="EN73">
        <v>600.0359999999999</v>
      </c>
      <c r="EO73">
        <v>22.0815</v>
      </c>
      <c r="EP73">
        <v>2.22205</v>
      </c>
      <c r="EQ73">
        <v>2.23395</v>
      </c>
      <c r="ER73">
        <v>19.1222</v>
      </c>
      <c r="ES73">
        <v>19.2079</v>
      </c>
      <c r="ET73">
        <v>0.0500092</v>
      </c>
      <c r="EU73">
        <v>0</v>
      </c>
      <c r="EV73">
        <v>0</v>
      </c>
      <c r="EW73">
        <v>0</v>
      </c>
      <c r="EX73">
        <v>-0.44</v>
      </c>
      <c r="EY73">
        <v>0.0500092</v>
      </c>
      <c r="EZ73">
        <v>-0.27</v>
      </c>
      <c r="FA73">
        <v>1.12</v>
      </c>
      <c r="FB73">
        <v>34.125</v>
      </c>
      <c r="FC73">
        <v>38.562</v>
      </c>
      <c r="FD73">
        <v>36.312</v>
      </c>
      <c r="FE73">
        <v>38.062</v>
      </c>
      <c r="FF73">
        <v>36.437</v>
      </c>
      <c r="FG73">
        <v>0</v>
      </c>
      <c r="FH73">
        <v>0</v>
      </c>
      <c r="FI73">
        <v>0</v>
      </c>
      <c r="FJ73">
        <v>1747219856.4</v>
      </c>
      <c r="FK73">
        <v>0</v>
      </c>
      <c r="FL73">
        <v>4.100384615384614</v>
      </c>
      <c r="FM73">
        <v>-46.83931564418415</v>
      </c>
      <c r="FN73">
        <v>21.86017094185132</v>
      </c>
      <c r="FO73">
        <v>-4.119615384615384</v>
      </c>
      <c r="FP73">
        <v>15</v>
      </c>
      <c r="FQ73">
        <v>1747211737.5</v>
      </c>
      <c r="FR73" t="s">
        <v>436</v>
      </c>
      <c r="FS73">
        <v>1747211737.5</v>
      </c>
      <c r="FT73">
        <v>1747211733.5</v>
      </c>
      <c r="FU73">
        <v>1</v>
      </c>
      <c r="FV73">
        <v>-0.191</v>
      </c>
      <c r="FW73">
        <v>-0.016</v>
      </c>
      <c r="FX73">
        <v>0.506</v>
      </c>
      <c r="FY73">
        <v>-0.041</v>
      </c>
      <c r="FZ73">
        <v>397</v>
      </c>
      <c r="GA73">
        <v>9</v>
      </c>
      <c r="GB73">
        <v>0.29</v>
      </c>
      <c r="GC73">
        <v>0.35</v>
      </c>
      <c r="GD73">
        <v>-0.1599700160479123</v>
      </c>
      <c r="GE73">
        <v>0.02476298236287683</v>
      </c>
      <c r="GF73">
        <v>0.08654355385607293</v>
      </c>
      <c r="GG73">
        <v>1</v>
      </c>
      <c r="GH73">
        <v>-0.00816112910159488</v>
      </c>
      <c r="GI73">
        <v>-0.0008360920004779695</v>
      </c>
      <c r="GJ73">
        <v>0.0002061146394187079</v>
      </c>
      <c r="GK73">
        <v>1</v>
      </c>
      <c r="GL73">
        <v>2</v>
      </c>
      <c r="GM73">
        <v>2</v>
      </c>
      <c r="GN73" t="s">
        <v>437</v>
      </c>
      <c r="GO73">
        <v>3.01854</v>
      </c>
      <c r="GP73">
        <v>2.77499</v>
      </c>
      <c r="GQ73">
        <v>0.130796</v>
      </c>
      <c r="GR73">
        <v>0.129954</v>
      </c>
      <c r="GS73">
        <v>0.114387</v>
      </c>
      <c r="GT73">
        <v>0.114145</v>
      </c>
      <c r="GU73">
        <v>22481.3</v>
      </c>
      <c r="GV73">
        <v>26284.2</v>
      </c>
      <c r="GW73">
        <v>22662.6</v>
      </c>
      <c r="GX73">
        <v>27755.2</v>
      </c>
      <c r="GY73">
        <v>29077.8</v>
      </c>
      <c r="GZ73">
        <v>35090.6</v>
      </c>
      <c r="HA73">
        <v>36318.3</v>
      </c>
      <c r="HB73">
        <v>44045</v>
      </c>
      <c r="HC73">
        <v>1.8003</v>
      </c>
      <c r="HD73">
        <v>2.2472</v>
      </c>
      <c r="HE73">
        <v>0.0714138</v>
      </c>
      <c r="HF73">
        <v>0</v>
      </c>
      <c r="HG73">
        <v>23.7054</v>
      </c>
      <c r="HH73">
        <v>999.9</v>
      </c>
      <c r="HI73">
        <v>58.3</v>
      </c>
      <c r="HJ73">
        <v>28.2</v>
      </c>
      <c r="HK73">
        <v>22.1237</v>
      </c>
      <c r="HL73">
        <v>62.0049</v>
      </c>
      <c r="HM73">
        <v>11.2059</v>
      </c>
      <c r="HN73">
        <v>1</v>
      </c>
      <c r="HO73">
        <v>-0.203295</v>
      </c>
      <c r="HP73">
        <v>-0.131413</v>
      </c>
      <c r="HQ73">
        <v>20.2964</v>
      </c>
      <c r="HR73">
        <v>5.19827</v>
      </c>
      <c r="HS73">
        <v>11.9503</v>
      </c>
      <c r="HT73">
        <v>4.9475</v>
      </c>
      <c r="HU73">
        <v>3.3</v>
      </c>
      <c r="HV73">
        <v>9999</v>
      </c>
      <c r="HW73">
        <v>9999</v>
      </c>
      <c r="HX73">
        <v>9999</v>
      </c>
      <c r="HY73">
        <v>382</v>
      </c>
      <c r="HZ73">
        <v>1.86019</v>
      </c>
      <c r="IA73">
        <v>1.86081</v>
      </c>
      <c r="IB73">
        <v>1.86158</v>
      </c>
      <c r="IC73">
        <v>1.85716</v>
      </c>
      <c r="ID73">
        <v>1.85685</v>
      </c>
      <c r="IE73">
        <v>1.85791</v>
      </c>
      <c r="IF73">
        <v>1.85871</v>
      </c>
      <c r="IG73">
        <v>1.85822</v>
      </c>
      <c r="IH73">
        <v>0</v>
      </c>
      <c r="II73">
        <v>0</v>
      </c>
      <c r="IJ73">
        <v>0</v>
      </c>
      <c r="IK73">
        <v>0</v>
      </c>
      <c r="IL73" t="s">
        <v>438</v>
      </c>
      <c r="IM73" t="s">
        <v>439</v>
      </c>
      <c r="IN73" t="s">
        <v>440</v>
      </c>
      <c r="IO73" t="s">
        <v>440</v>
      </c>
      <c r="IP73" t="s">
        <v>440</v>
      </c>
      <c r="IQ73" t="s">
        <v>440</v>
      </c>
      <c r="IR73">
        <v>0</v>
      </c>
      <c r="IS73">
        <v>100</v>
      </c>
      <c r="IT73">
        <v>100</v>
      </c>
      <c r="IU73">
        <v>0.518</v>
      </c>
      <c r="IV73">
        <v>0.1967</v>
      </c>
      <c r="IW73">
        <v>0.2912723242626548</v>
      </c>
      <c r="IX73">
        <v>0.001016113312649949</v>
      </c>
      <c r="IY73">
        <v>-1.458346242818731E-06</v>
      </c>
      <c r="IZ73">
        <v>6.575581110680532E-10</v>
      </c>
      <c r="JA73">
        <v>0.1967140891477921</v>
      </c>
      <c r="JB73">
        <v>0</v>
      </c>
      <c r="JC73">
        <v>0</v>
      </c>
      <c r="JD73">
        <v>0</v>
      </c>
      <c r="JE73">
        <v>2</v>
      </c>
      <c r="JF73">
        <v>1799</v>
      </c>
      <c r="JG73">
        <v>1</v>
      </c>
      <c r="JH73">
        <v>18</v>
      </c>
      <c r="JI73">
        <v>134</v>
      </c>
      <c r="JJ73">
        <v>134</v>
      </c>
      <c r="JK73">
        <v>1.47339</v>
      </c>
      <c r="JL73">
        <v>2.54517</v>
      </c>
      <c r="JM73">
        <v>1.54663</v>
      </c>
      <c r="JN73">
        <v>2.24731</v>
      </c>
      <c r="JO73">
        <v>1.49658</v>
      </c>
      <c r="JP73">
        <v>2.40967</v>
      </c>
      <c r="JQ73">
        <v>34.4864</v>
      </c>
      <c r="JR73">
        <v>24.2013</v>
      </c>
      <c r="JS73">
        <v>18</v>
      </c>
      <c r="JT73">
        <v>372.14</v>
      </c>
      <c r="JU73">
        <v>701.895</v>
      </c>
      <c r="JV73">
        <v>24.0579</v>
      </c>
      <c r="JW73">
        <v>24.8572</v>
      </c>
      <c r="JX73">
        <v>30.0002</v>
      </c>
      <c r="JY73">
        <v>24.8402</v>
      </c>
      <c r="JZ73">
        <v>24.8399</v>
      </c>
      <c r="KA73">
        <v>29.5</v>
      </c>
      <c r="KB73">
        <v>6.72961</v>
      </c>
      <c r="KC73">
        <v>100</v>
      </c>
      <c r="KD73">
        <v>24.0654</v>
      </c>
      <c r="KE73">
        <v>600</v>
      </c>
      <c r="KF73">
        <v>22.0516</v>
      </c>
      <c r="KG73">
        <v>100.242</v>
      </c>
      <c r="KH73">
        <v>100.837</v>
      </c>
    </row>
    <row r="74" spans="1:294">
      <c r="A74">
        <v>58</v>
      </c>
      <c r="B74">
        <v>1747219896.6</v>
      </c>
      <c r="C74">
        <v>6869.5</v>
      </c>
      <c r="D74" t="s">
        <v>553</v>
      </c>
      <c r="E74" t="s">
        <v>554</v>
      </c>
      <c r="F74" t="s">
        <v>431</v>
      </c>
      <c r="G74" t="s">
        <v>432</v>
      </c>
      <c r="I74" t="s">
        <v>433</v>
      </c>
      <c r="J74">
        <v>1747219896.6</v>
      </c>
      <c r="K74">
        <f>(L74)/1000</f>
        <v>0</v>
      </c>
      <c r="L74">
        <f>IF(DQ74, AO74, AI74)</f>
        <v>0</v>
      </c>
      <c r="M74">
        <f>IF(DQ74, AJ74, AH74)</f>
        <v>0</v>
      </c>
      <c r="N74">
        <f>DS74 - IF(AV74&gt;1, M74*DM74*100.0/(AX74), 0)</f>
        <v>0</v>
      </c>
      <c r="O74">
        <f>((U74-K74/2)*N74-M74)/(U74+K74/2)</f>
        <v>0</v>
      </c>
      <c r="P74">
        <f>O74*(DZ74+EA74)/1000.0</f>
        <v>0</v>
      </c>
      <c r="Q74">
        <f>(DS74 - IF(AV74&gt;1, M74*DM74*100.0/(AX74), 0))*(DZ74+EA74)/1000.0</f>
        <v>0</v>
      </c>
      <c r="R74">
        <f>2.0/((1/T74-1/S74)+SIGN(T74)*SQRT((1/T74-1/S74)*(1/T74-1/S74) + 4*DN74/((DN74+1)*(DN74+1))*(2*1/T74*1/S74-1/S74*1/S74)))</f>
        <v>0</v>
      </c>
      <c r="S74">
        <f>IF(LEFT(DO74,1)&lt;&gt;"0",IF(LEFT(DO74,1)="1",3.0,DP74),$D$5+$E$5*(EG74*DZ74/($K$5*1000))+$F$5*(EG74*DZ74/($K$5*1000))*MAX(MIN(DM74,$J$5),$I$5)*MAX(MIN(DM74,$J$5),$I$5)+$G$5*MAX(MIN(DM74,$J$5),$I$5)*(EG74*DZ74/($K$5*1000))+$H$5*(EG74*DZ74/($K$5*1000))*(EG74*DZ74/($K$5*1000)))</f>
        <v>0</v>
      </c>
      <c r="T74">
        <f>K74*(1000-(1000*0.61365*exp(17.502*X74/(240.97+X74))/(DZ74+EA74)+DU74)/2)/(1000*0.61365*exp(17.502*X74/(240.97+X74))/(DZ74+EA74)-DU74)</f>
        <v>0</v>
      </c>
      <c r="U74">
        <f>1/((DN74+1)/(R74/1.6)+1/(S74/1.37)) + DN74/((DN74+1)/(R74/1.6) + DN74/(S74/1.37))</f>
        <v>0</v>
      </c>
      <c r="V74">
        <f>(DI74*DL74)</f>
        <v>0</v>
      </c>
      <c r="W74">
        <f>(EB74+(V74+2*0.95*5.67E-8*(((EB74+$B$7)+273)^4-(EB74+273)^4)-44100*K74)/(1.84*29.3*S74+8*0.95*5.67E-8*(EB74+273)^3))</f>
        <v>0</v>
      </c>
      <c r="X74">
        <f>($C$7*EC74+$D$7*ED74+$E$7*W74)</f>
        <v>0</v>
      </c>
      <c r="Y74">
        <f>0.61365*exp(17.502*X74/(240.97+X74))</f>
        <v>0</v>
      </c>
      <c r="Z74">
        <f>(AA74/AB74*100)</f>
        <v>0</v>
      </c>
      <c r="AA74">
        <f>DU74*(DZ74+EA74)/1000</f>
        <v>0</v>
      </c>
      <c r="AB74">
        <f>0.61365*exp(17.502*EB74/(240.97+EB74))</f>
        <v>0</v>
      </c>
      <c r="AC74">
        <f>(Y74-DU74*(DZ74+EA74)/1000)</f>
        <v>0</v>
      </c>
      <c r="AD74">
        <f>(-K74*44100)</f>
        <v>0</v>
      </c>
      <c r="AE74">
        <f>2*29.3*S74*0.92*(EB74-X74)</f>
        <v>0</v>
      </c>
      <c r="AF74">
        <f>2*0.95*5.67E-8*(((EB74+$B$7)+273)^4-(X74+273)^4)</f>
        <v>0</v>
      </c>
      <c r="AG74">
        <f>V74+AF74+AD74+AE74</f>
        <v>0</v>
      </c>
      <c r="AH74">
        <f>DY74*AV74*(DT74-DS74*(1000-AV74*DV74)/(1000-AV74*DU74))/(100*DM74)</f>
        <v>0</v>
      </c>
      <c r="AI74">
        <f>1000*DY74*AV74*(DU74-DV74)/(100*DM74*(1000-AV74*DU74))</f>
        <v>0</v>
      </c>
      <c r="AJ74">
        <f>(AK74 - AL74 - DZ74*1E3/(8.314*(EB74+273.15)) * AN74/DY74 * AM74) * DY74/(100*DM74) * (1000 - DV74)/1000</f>
        <v>0</v>
      </c>
      <c r="AK74">
        <v>511.2182391590469</v>
      </c>
      <c r="AL74">
        <v>511.640909090909</v>
      </c>
      <c r="AM74">
        <v>-0.0006009244869511115</v>
      </c>
      <c r="AN74">
        <v>65.91700592732391</v>
      </c>
      <c r="AO74">
        <f>(AQ74 - AP74 + DZ74*1E3/(8.314*(EB74+273.15)) * AS74/DY74 * AR74) * DY74/(100*DM74) * 1000/(1000 - AQ74)</f>
        <v>0</v>
      </c>
      <c r="AP74">
        <v>22.08331129281159</v>
      </c>
      <c r="AQ74">
        <v>21.96669393939393</v>
      </c>
      <c r="AR74">
        <v>-1.81667137806876E-07</v>
      </c>
      <c r="AS74">
        <v>77.18636423135617</v>
      </c>
      <c r="AT74">
        <v>5</v>
      </c>
      <c r="AU74">
        <v>1</v>
      </c>
      <c r="AV74">
        <f>IF(AT74*$H$13&gt;=AX74,1.0,(AX74/(AX74-AT74*$H$13)))</f>
        <v>0</v>
      </c>
      <c r="AW74">
        <f>(AV74-1)*100</f>
        <v>0</v>
      </c>
      <c r="AX74">
        <f>MAX(0,($B$13+$C$13*EG74)/(1+$D$13*EG74)*DZ74/(EB74+273)*$E$13)</f>
        <v>0</v>
      </c>
      <c r="AY74" t="s">
        <v>434</v>
      </c>
      <c r="AZ74" t="s">
        <v>434</v>
      </c>
      <c r="BA74">
        <v>0</v>
      </c>
      <c r="BB74">
        <v>0</v>
      </c>
      <c r="BC74">
        <f>1-BA74/BB74</f>
        <v>0</v>
      </c>
      <c r="BD74">
        <v>0</v>
      </c>
      <c r="BE74" t="s">
        <v>434</v>
      </c>
      <c r="BF74" t="s">
        <v>434</v>
      </c>
      <c r="BG74">
        <v>0</v>
      </c>
      <c r="BH74">
        <v>0</v>
      </c>
      <c r="BI74">
        <f>1-BG74/BH74</f>
        <v>0</v>
      </c>
      <c r="BJ74">
        <v>0.5</v>
      </c>
      <c r="BK74">
        <f>DJ74</f>
        <v>0</v>
      </c>
      <c r="BL74">
        <f>M74</f>
        <v>0</v>
      </c>
      <c r="BM74">
        <f>BI74*BJ74*BK74</f>
        <v>0</v>
      </c>
      <c r="BN74">
        <f>(BL74-BD74)/BK74</f>
        <v>0</v>
      </c>
      <c r="BO74">
        <f>(BB74-BH74)/BH74</f>
        <v>0</v>
      </c>
      <c r="BP74">
        <f>BA74/(BC74+BA74/BH74)</f>
        <v>0</v>
      </c>
      <c r="BQ74" t="s">
        <v>434</v>
      </c>
      <c r="BR74">
        <v>0</v>
      </c>
      <c r="BS74">
        <f>IF(BR74&lt;&gt;0, BR74, BP74)</f>
        <v>0</v>
      </c>
      <c r="BT74">
        <f>1-BS74/BH74</f>
        <v>0</v>
      </c>
      <c r="BU74">
        <f>(BH74-BG74)/(BH74-BS74)</f>
        <v>0</v>
      </c>
      <c r="BV74">
        <f>(BB74-BH74)/(BB74-BS74)</f>
        <v>0</v>
      </c>
      <c r="BW74">
        <f>(BH74-BG74)/(BH74-BA74)</f>
        <v>0</v>
      </c>
      <c r="BX74">
        <f>(BB74-BH74)/(BB74-BA74)</f>
        <v>0</v>
      </c>
      <c r="BY74">
        <f>(BU74*BS74/BG74)</f>
        <v>0</v>
      </c>
      <c r="BZ74">
        <f>(1-BY74)</f>
        <v>0</v>
      </c>
      <c r="DI74">
        <f>$B$11*EH74+$C$11*EI74+$F$11*ET74*(1-EW74)</f>
        <v>0</v>
      </c>
      <c r="DJ74">
        <f>DI74*DK74</f>
        <v>0</v>
      </c>
      <c r="DK74">
        <f>($B$11*$D$9+$C$11*$D$9+$F$11*((FG74+EY74)/MAX(FG74+EY74+FH74, 0.1)*$I$9+FH74/MAX(FG74+EY74+FH74, 0.1)*$J$9))/($B$11+$C$11+$F$11)</f>
        <v>0</v>
      </c>
      <c r="DL74">
        <f>($B$11*$K$9+$C$11*$K$9+$F$11*((FG74+EY74)/MAX(FG74+EY74+FH74, 0.1)*$P$9+FH74/MAX(FG74+EY74+FH74, 0.1)*$Q$9))/($B$11+$C$11+$F$11)</f>
        <v>0</v>
      </c>
      <c r="DM74">
        <v>6</v>
      </c>
      <c r="DN74">
        <v>0.5</v>
      </c>
      <c r="DO74" t="s">
        <v>435</v>
      </c>
      <c r="DP74">
        <v>2</v>
      </c>
      <c r="DQ74" t="b">
        <v>1</v>
      </c>
      <c r="DR74">
        <v>1747219896.6</v>
      </c>
      <c r="DS74">
        <v>500.401</v>
      </c>
      <c r="DT74">
        <v>500.035</v>
      </c>
      <c r="DU74">
        <v>21.9679</v>
      </c>
      <c r="DV74">
        <v>22.0836</v>
      </c>
      <c r="DW74">
        <v>499.884</v>
      </c>
      <c r="DX74">
        <v>21.7712</v>
      </c>
      <c r="DY74">
        <v>399.981</v>
      </c>
      <c r="DZ74">
        <v>101.169</v>
      </c>
      <c r="EA74">
        <v>0.0998998</v>
      </c>
      <c r="EB74">
        <v>25.0063</v>
      </c>
      <c r="EC74">
        <v>24.8899</v>
      </c>
      <c r="ED74">
        <v>999.9</v>
      </c>
      <c r="EE74">
        <v>0</v>
      </c>
      <c r="EF74">
        <v>0</v>
      </c>
      <c r="EG74">
        <v>10053.1</v>
      </c>
      <c r="EH74">
        <v>0</v>
      </c>
      <c r="EI74">
        <v>0.221054</v>
      </c>
      <c r="EJ74">
        <v>0.365479</v>
      </c>
      <c r="EK74">
        <v>511.641</v>
      </c>
      <c r="EL74">
        <v>511.327</v>
      </c>
      <c r="EM74">
        <v>-0.115681</v>
      </c>
      <c r="EN74">
        <v>500.035</v>
      </c>
      <c r="EO74">
        <v>22.0836</v>
      </c>
      <c r="EP74">
        <v>2.22248</v>
      </c>
      <c r="EQ74">
        <v>2.23418</v>
      </c>
      <c r="ER74">
        <v>19.1253</v>
      </c>
      <c r="ES74">
        <v>19.2095</v>
      </c>
      <c r="ET74">
        <v>0.0500092</v>
      </c>
      <c r="EU74">
        <v>0</v>
      </c>
      <c r="EV74">
        <v>0</v>
      </c>
      <c r="EW74">
        <v>0</v>
      </c>
      <c r="EX74">
        <v>-9.49</v>
      </c>
      <c r="EY74">
        <v>0.0500092</v>
      </c>
      <c r="EZ74">
        <v>1.06</v>
      </c>
      <c r="FA74">
        <v>0.47</v>
      </c>
      <c r="FB74">
        <v>34.25</v>
      </c>
      <c r="FC74">
        <v>39.687</v>
      </c>
      <c r="FD74">
        <v>36.812</v>
      </c>
      <c r="FE74">
        <v>39.625</v>
      </c>
      <c r="FF74">
        <v>36.937</v>
      </c>
      <c r="FG74">
        <v>0</v>
      </c>
      <c r="FH74">
        <v>0</v>
      </c>
      <c r="FI74">
        <v>0</v>
      </c>
      <c r="FJ74">
        <v>1747219977</v>
      </c>
      <c r="FK74">
        <v>0</v>
      </c>
      <c r="FL74">
        <v>1.1064</v>
      </c>
      <c r="FM74">
        <v>-27.98692299259953</v>
      </c>
      <c r="FN74">
        <v>24.66923060016992</v>
      </c>
      <c r="FO74">
        <v>-2.3112</v>
      </c>
      <c r="FP74">
        <v>15</v>
      </c>
      <c r="FQ74">
        <v>1747211737.5</v>
      </c>
      <c r="FR74" t="s">
        <v>436</v>
      </c>
      <c r="FS74">
        <v>1747211737.5</v>
      </c>
      <c r="FT74">
        <v>1747211733.5</v>
      </c>
      <c r="FU74">
        <v>1</v>
      </c>
      <c r="FV74">
        <v>-0.191</v>
      </c>
      <c r="FW74">
        <v>-0.016</v>
      </c>
      <c r="FX74">
        <v>0.506</v>
      </c>
      <c r="FY74">
        <v>-0.041</v>
      </c>
      <c r="FZ74">
        <v>397</v>
      </c>
      <c r="GA74">
        <v>9</v>
      </c>
      <c r="GB74">
        <v>0.29</v>
      </c>
      <c r="GC74">
        <v>0.35</v>
      </c>
      <c r="GD74">
        <v>-0.2452349897223473</v>
      </c>
      <c r="GE74">
        <v>0.006240173773194212</v>
      </c>
      <c r="GF74">
        <v>0.02739421468411786</v>
      </c>
      <c r="GG74">
        <v>1</v>
      </c>
      <c r="GH74">
        <v>-0.007954467481069663</v>
      </c>
      <c r="GI74">
        <v>-0.001034165242949429</v>
      </c>
      <c r="GJ74">
        <v>0.0002160716901245916</v>
      </c>
      <c r="GK74">
        <v>1</v>
      </c>
      <c r="GL74">
        <v>2</v>
      </c>
      <c r="GM74">
        <v>2</v>
      </c>
      <c r="GN74" t="s">
        <v>437</v>
      </c>
      <c r="GO74">
        <v>3.01856</v>
      </c>
      <c r="GP74">
        <v>2.77503</v>
      </c>
      <c r="GQ74">
        <v>0.114775</v>
      </c>
      <c r="GR74">
        <v>0.114016</v>
      </c>
      <c r="GS74">
        <v>0.114403</v>
      </c>
      <c r="GT74">
        <v>0.114152</v>
      </c>
      <c r="GU74">
        <v>22895.1</v>
      </c>
      <c r="GV74">
        <v>26764.3</v>
      </c>
      <c r="GW74">
        <v>22662.5</v>
      </c>
      <c r="GX74">
        <v>27754.3</v>
      </c>
      <c r="GY74">
        <v>29077.1</v>
      </c>
      <c r="GZ74">
        <v>35088.5</v>
      </c>
      <c r="HA74">
        <v>36318.5</v>
      </c>
      <c r="HB74">
        <v>44043.3</v>
      </c>
      <c r="HC74">
        <v>1.80028</v>
      </c>
      <c r="HD74">
        <v>2.247</v>
      </c>
      <c r="HE74">
        <v>0.0716746</v>
      </c>
      <c r="HF74">
        <v>0</v>
      </c>
      <c r="HG74">
        <v>23.7126</v>
      </c>
      <c r="HH74">
        <v>999.9</v>
      </c>
      <c r="HI74">
        <v>58.3</v>
      </c>
      <c r="HJ74">
        <v>28.2</v>
      </c>
      <c r="HK74">
        <v>22.127</v>
      </c>
      <c r="HL74">
        <v>61.9749</v>
      </c>
      <c r="HM74">
        <v>11.1579</v>
      </c>
      <c r="HN74">
        <v>1</v>
      </c>
      <c r="HO74">
        <v>-0.203001</v>
      </c>
      <c r="HP74">
        <v>-0.126443</v>
      </c>
      <c r="HQ74">
        <v>20.2983</v>
      </c>
      <c r="HR74">
        <v>5.19453</v>
      </c>
      <c r="HS74">
        <v>11.9521</v>
      </c>
      <c r="HT74">
        <v>4.94675</v>
      </c>
      <c r="HU74">
        <v>3.3</v>
      </c>
      <c r="HV74">
        <v>9999</v>
      </c>
      <c r="HW74">
        <v>9999</v>
      </c>
      <c r="HX74">
        <v>9999</v>
      </c>
      <c r="HY74">
        <v>382.1</v>
      </c>
      <c r="HZ74">
        <v>1.8602</v>
      </c>
      <c r="IA74">
        <v>1.86081</v>
      </c>
      <c r="IB74">
        <v>1.86158</v>
      </c>
      <c r="IC74">
        <v>1.85715</v>
      </c>
      <c r="ID74">
        <v>1.85691</v>
      </c>
      <c r="IE74">
        <v>1.85791</v>
      </c>
      <c r="IF74">
        <v>1.85874</v>
      </c>
      <c r="IG74">
        <v>1.85822</v>
      </c>
      <c r="IH74">
        <v>0</v>
      </c>
      <c r="II74">
        <v>0</v>
      </c>
      <c r="IJ74">
        <v>0</v>
      </c>
      <c r="IK74">
        <v>0</v>
      </c>
      <c r="IL74" t="s">
        <v>438</v>
      </c>
      <c r="IM74" t="s">
        <v>439</v>
      </c>
      <c r="IN74" t="s">
        <v>440</v>
      </c>
      <c r="IO74" t="s">
        <v>440</v>
      </c>
      <c r="IP74" t="s">
        <v>440</v>
      </c>
      <c r="IQ74" t="s">
        <v>440</v>
      </c>
      <c r="IR74">
        <v>0</v>
      </c>
      <c r="IS74">
        <v>100</v>
      </c>
      <c r="IT74">
        <v>100</v>
      </c>
      <c r="IU74">
        <v>0.517</v>
      </c>
      <c r="IV74">
        <v>0.1967</v>
      </c>
      <c r="IW74">
        <v>0.2912723242626548</v>
      </c>
      <c r="IX74">
        <v>0.001016113312649949</v>
      </c>
      <c r="IY74">
        <v>-1.458346242818731E-06</v>
      </c>
      <c r="IZ74">
        <v>6.575581110680532E-10</v>
      </c>
      <c r="JA74">
        <v>0.1967140891477921</v>
      </c>
      <c r="JB74">
        <v>0</v>
      </c>
      <c r="JC74">
        <v>0</v>
      </c>
      <c r="JD74">
        <v>0</v>
      </c>
      <c r="JE74">
        <v>2</v>
      </c>
      <c r="JF74">
        <v>1799</v>
      </c>
      <c r="JG74">
        <v>1</v>
      </c>
      <c r="JH74">
        <v>18</v>
      </c>
      <c r="JI74">
        <v>136</v>
      </c>
      <c r="JJ74">
        <v>136.1</v>
      </c>
      <c r="JK74">
        <v>1.26953</v>
      </c>
      <c r="JL74">
        <v>2.52441</v>
      </c>
      <c r="JM74">
        <v>1.54663</v>
      </c>
      <c r="JN74">
        <v>2.24731</v>
      </c>
      <c r="JO74">
        <v>1.49658</v>
      </c>
      <c r="JP74">
        <v>2.41577</v>
      </c>
      <c r="JQ74">
        <v>34.4864</v>
      </c>
      <c r="JR74">
        <v>24.2013</v>
      </c>
      <c r="JS74">
        <v>18</v>
      </c>
      <c r="JT74">
        <v>372.141</v>
      </c>
      <c r="JU74">
        <v>701.776</v>
      </c>
      <c r="JV74">
        <v>24.1465</v>
      </c>
      <c r="JW74">
        <v>24.8572</v>
      </c>
      <c r="JX74">
        <v>30.0002</v>
      </c>
      <c r="JY74">
        <v>24.8423</v>
      </c>
      <c r="JZ74">
        <v>24.8441</v>
      </c>
      <c r="KA74">
        <v>25.4416</v>
      </c>
      <c r="KB74">
        <v>6.72961</v>
      </c>
      <c r="KC74">
        <v>100</v>
      </c>
      <c r="KD74">
        <v>24.1528</v>
      </c>
      <c r="KE74">
        <v>500</v>
      </c>
      <c r="KF74">
        <v>22.0516</v>
      </c>
      <c r="KG74">
        <v>100.242</v>
      </c>
      <c r="KH74">
        <v>100.833</v>
      </c>
    </row>
    <row r="75" spans="1:294">
      <c r="A75">
        <v>59</v>
      </c>
      <c r="B75">
        <v>1747220017.1</v>
      </c>
      <c r="C75">
        <v>6990</v>
      </c>
      <c r="D75" t="s">
        <v>555</v>
      </c>
      <c r="E75" t="s">
        <v>556</v>
      </c>
      <c r="F75" t="s">
        <v>431</v>
      </c>
      <c r="G75" t="s">
        <v>432</v>
      </c>
      <c r="I75" t="s">
        <v>433</v>
      </c>
      <c r="J75">
        <v>1747220017.1</v>
      </c>
      <c r="K75">
        <f>(L75)/1000</f>
        <v>0</v>
      </c>
      <c r="L75">
        <f>IF(DQ75, AO75, AI75)</f>
        <v>0</v>
      </c>
      <c r="M75">
        <f>IF(DQ75, AJ75, AH75)</f>
        <v>0</v>
      </c>
      <c r="N75">
        <f>DS75 - IF(AV75&gt;1, M75*DM75*100.0/(AX75), 0)</f>
        <v>0</v>
      </c>
      <c r="O75">
        <f>((U75-K75/2)*N75-M75)/(U75+K75/2)</f>
        <v>0</v>
      </c>
      <c r="P75">
        <f>O75*(DZ75+EA75)/1000.0</f>
        <v>0</v>
      </c>
      <c r="Q75">
        <f>(DS75 - IF(AV75&gt;1, M75*DM75*100.0/(AX75), 0))*(DZ75+EA75)/1000.0</f>
        <v>0</v>
      </c>
      <c r="R75">
        <f>2.0/((1/T75-1/S75)+SIGN(T75)*SQRT((1/T75-1/S75)*(1/T75-1/S75) + 4*DN75/((DN75+1)*(DN75+1))*(2*1/T75*1/S75-1/S75*1/S75)))</f>
        <v>0</v>
      </c>
      <c r="S75">
        <f>IF(LEFT(DO75,1)&lt;&gt;"0",IF(LEFT(DO75,1)="1",3.0,DP75),$D$5+$E$5*(EG75*DZ75/($K$5*1000))+$F$5*(EG75*DZ75/($K$5*1000))*MAX(MIN(DM75,$J$5),$I$5)*MAX(MIN(DM75,$J$5),$I$5)+$G$5*MAX(MIN(DM75,$J$5),$I$5)*(EG75*DZ75/($K$5*1000))+$H$5*(EG75*DZ75/($K$5*1000))*(EG75*DZ75/($K$5*1000)))</f>
        <v>0</v>
      </c>
      <c r="T75">
        <f>K75*(1000-(1000*0.61365*exp(17.502*X75/(240.97+X75))/(DZ75+EA75)+DU75)/2)/(1000*0.61365*exp(17.502*X75/(240.97+X75))/(DZ75+EA75)-DU75)</f>
        <v>0</v>
      </c>
      <c r="U75">
        <f>1/((DN75+1)/(R75/1.6)+1/(S75/1.37)) + DN75/((DN75+1)/(R75/1.6) + DN75/(S75/1.37))</f>
        <v>0</v>
      </c>
      <c r="V75">
        <f>(DI75*DL75)</f>
        <v>0</v>
      </c>
      <c r="W75">
        <f>(EB75+(V75+2*0.95*5.67E-8*(((EB75+$B$7)+273)^4-(EB75+273)^4)-44100*K75)/(1.84*29.3*S75+8*0.95*5.67E-8*(EB75+273)^3))</f>
        <v>0</v>
      </c>
      <c r="X75">
        <f>($C$7*EC75+$D$7*ED75+$E$7*W75)</f>
        <v>0</v>
      </c>
      <c r="Y75">
        <f>0.61365*exp(17.502*X75/(240.97+X75))</f>
        <v>0</v>
      </c>
      <c r="Z75">
        <f>(AA75/AB75*100)</f>
        <v>0</v>
      </c>
      <c r="AA75">
        <f>DU75*(DZ75+EA75)/1000</f>
        <v>0</v>
      </c>
      <c r="AB75">
        <f>0.61365*exp(17.502*EB75/(240.97+EB75))</f>
        <v>0</v>
      </c>
      <c r="AC75">
        <f>(Y75-DU75*(DZ75+EA75)/1000)</f>
        <v>0</v>
      </c>
      <c r="AD75">
        <f>(-K75*44100)</f>
        <v>0</v>
      </c>
      <c r="AE75">
        <f>2*29.3*S75*0.92*(EB75-X75)</f>
        <v>0</v>
      </c>
      <c r="AF75">
        <f>2*0.95*5.67E-8*(((EB75+$B$7)+273)^4-(X75+273)^4)</f>
        <v>0</v>
      </c>
      <c r="AG75">
        <f>V75+AF75+AD75+AE75</f>
        <v>0</v>
      </c>
      <c r="AH75">
        <f>DY75*AV75*(DT75-DS75*(1000-AV75*DV75)/(1000-AV75*DU75))/(100*DM75)</f>
        <v>0</v>
      </c>
      <c r="AI75">
        <f>1000*DY75*AV75*(DU75-DV75)/(100*DM75*(1000-AV75*DU75))</f>
        <v>0</v>
      </c>
      <c r="AJ75">
        <f>(AK75 - AL75 - DZ75*1E3/(8.314*(EB75+273.15)) * AN75/DY75 * AM75) * DY75/(100*DM75) * (1000 - DV75)/1000</f>
        <v>0</v>
      </c>
      <c r="AK75">
        <v>409.073637978073</v>
      </c>
      <c r="AL75">
        <v>409.5088969696969</v>
      </c>
      <c r="AM75">
        <v>-0.0005296171225512607</v>
      </c>
      <c r="AN75">
        <v>65.91700592732391</v>
      </c>
      <c r="AO75">
        <f>(AQ75 - AP75 + DZ75*1E3/(8.314*(EB75+273.15)) * AS75/DY75 * AR75) * DY75/(100*DM75) * 1000/(1000 - AQ75)</f>
        <v>0</v>
      </c>
      <c r="AP75">
        <v>22.08488485467007</v>
      </c>
      <c r="AQ75">
        <v>21.97277818181817</v>
      </c>
      <c r="AR75">
        <v>3.881175133129621E-07</v>
      </c>
      <c r="AS75">
        <v>77.18636423135617</v>
      </c>
      <c r="AT75">
        <v>5</v>
      </c>
      <c r="AU75">
        <v>1</v>
      </c>
      <c r="AV75">
        <f>IF(AT75*$H$13&gt;=AX75,1.0,(AX75/(AX75-AT75*$H$13)))</f>
        <v>0</v>
      </c>
      <c r="AW75">
        <f>(AV75-1)*100</f>
        <v>0</v>
      </c>
      <c r="AX75">
        <f>MAX(0,($B$13+$C$13*EG75)/(1+$D$13*EG75)*DZ75/(EB75+273)*$E$13)</f>
        <v>0</v>
      </c>
      <c r="AY75" t="s">
        <v>434</v>
      </c>
      <c r="AZ75" t="s">
        <v>434</v>
      </c>
      <c r="BA75">
        <v>0</v>
      </c>
      <c r="BB75">
        <v>0</v>
      </c>
      <c r="BC75">
        <f>1-BA75/BB75</f>
        <v>0</v>
      </c>
      <c r="BD75">
        <v>0</v>
      </c>
      <c r="BE75" t="s">
        <v>434</v>
      </c>
      <c r="BF75" t="s">
        <v>434</v>
      </c>
      <c r="BG75">
        <v>0</v>
      </c>
      <c r="BH75">
        <v>0</v>
      </c>
      <c r="BI75">
        <f>1-BG75/BH75</f>
        <v>0</v>
      </c>
      <c r="BJ75">
        <v>0.5</v>
      </c>
      <c r="BK75">
        <f>DJ75</f>
        <v>0</v>
      </c>
      <c r="BL75">
        <f>M75</f>
        <v>0</v>
      </c>
      <c r="BM75">
        <f>BI75*BJ75*BK75</f>
        <v>0</v>
      </c>
      <c r="BN75">
        <f>(BL75-BD75)/BK75</f>
        <v>0</v>
      </c>
      <c r="BO75">
        <f>(BB75-BH75)/BH75</f>
        <v>0</v>
      </c>
      <c r="BP75">
        <f>BA75/(BC75+BA75/BH75)</f>
        <v>0</v>
      </c>
      <c r="BQ75" t="s">
        <v>434</v>
      </c>
      <c r="BR75">
        <v>0</v>
      </c>
      <c r="BS75">
        <f>IF(BR75&lt;&gt;0, BR75, BP75)</f>
        <v>0</v>
      </c>
      <c r="BT75">
        <f>1-BS75/BH75</f>
        <v>0</v>
      </c>
      <c r="BU75">
        <f>(BH75-BG75)/(BH75-BS75)</f>
        <v>0</v>
      </c>
      <c r="BV75">
        <f>(BB75-BH75)/(BB75-BS75)</f>
        <v>0</v>
      </c>
      <c r="BW75">
        <f>(BH75-BG75)/(BH75-BA75)</f>
        <v>0</v>
      </c>
      <c r="BX75">
        <f>(BB75-BH75)/(BB75-BA75)</f>
        <v>0</v>
      </c>
      <c r="BY75">
        <f>(BU75*BS75/BG75)</f>
        <v>0</v>
      </c>
      <c r="BZ75">
        <f>(1-BY75)</f>
        <v>0</v>
      </c>
      <c r="DI75">
        <f>$B$11*EH75+$C$11*EI75+$F$11*ET75*(1-EW75)</f>
        <v>0</v>
      </c>
      <c r="DJ75">
        <f>DI75*DK75</f>
        <v>0</v>
      </c>
      <c r="DK75">
        <f>($B$11*$D$9+$C$11*$D$9+$F$11*((FG75+EY75)/MAX(FG75+EY75+FH75, 0.1)*$I$9+FH75/MAX(FG75+EY75+FH75, 0.1)*$J$9))/($B$11+$C$11+$F$11)</f>
        <v>0</v>
      </c>
      <c r="DL75">
        <f>($B$11*$K$9+$C$11*$K$9+$F$11*((FG75+EY75)/MAX(FG75+EY75+FH75, 0.1)*$P$9+FH75/MAX(FG75+EY75+FH75, 0.1)*$Q$9))/($B$11+$C$11+$F$11)</f>
        <v>0</v>
      </c>
      <c r="DM75">
        <v>6</v>
      </c>
      <c r="DN75">
        <v>0.5</v>
      </c>
      <c r="DO75" t="s">
        <v>435</v>
      </c>
      <c r="DP75">
        <v>2</v>
      </c>
      <c r="DQ75" t="b">
        <v>1</v>
      </c>
      <c r="DR75">
        <v>1747220017.1</v>
      </c>
      <c r="DS75">
        <v>400.49</v>
      </c>
      <c r="DT75">
        <v>399.966</v>
      </c>
      <c r="DU75">
        <v>21.9713</v>
      </c>
      <c r="DV75">
        <v>22.0837</v>
      </c>
      <c r="DW75">
        <v>399.983</v>
      </c>
      <c r="DX75">
        <v>21.7746</v>
      </c>
      <c r="DY75">
        <v>399.867</v>
      </c>
      <c r="DZ75">
        <v>101.164</v>
      </c>
      <c r="EA75">
        <v>0.09978720000000001</v>
      </c>
      <c r="EB75">
        <v>25.0097</v>
      </c>
      <c r="EC75">
        <v>24.8947</v>
      </c>
      <c r="ED75">
        <v>999.9</v>
      </c>
      <c r="EE75">
        <v>0</v>
      </c>
      <c r="EF75">
        <v>0</v>
      </c>
      <c r="EG75">
        <v>10061.2</v>
      </c>
      <c r="EH75">
        <v>0</v>
      </c>
      <c r="EI75">
        <v>0.221054</v>
      </c>
      <c r="EJ75">
        <v>0.523102</v>
      </c>
      <c r="EK75">
        <v>409.487</v>
      </c>
      <c r="EL75">
        <v>408.999</v>
      </c>
      <c r="EM75">
        <v>-0.112383</v>
      </c>
      <c r="EN75">
        <v>399.966</v>
      </c>
      <c r="EO75">
        <v>22.0837</v>
      </c>
      <c r="EP75">
        <v>2.22271</v>
      </c>
      <c r="EQ75">
        <v>2.23408</v>
      </c>
      <c r="ER75">
        <v>19.1269</v>
      </c>
      <c r="ES75">
        <v>19.2088</v>
      </c>
      <c r="ET75">
        <v>0.0500092</v>
      </c>
      <c r="EU75">
        <v>0</v>
      </c>
      <c r="EV75">
        <v>0</v>
      </c>
      <c r="EW75">
        <v>0</v>
      </c>
      <c r="EX75">
        <v>14.71</v>
      </c>
      <c r="EY75">
        <v>0.0500092</v>
      </c>
      <c r="EZ75">
        <v>-11.86</v>
      </c>
      <c r="FA75">
        <v>0.4</v>
      </c>
      <c r="FB75">
        <v>34.875</v>
      </c>
      <c r="FC75">
        <v>40.812</v>
      </c>
      <c r="FD75">
        <v>37.625</v>
      </c>
      <c r="FE75">
        <v>41.437</v>
      </c>
      <c r="FF75">
        <v>37.687</v>
      </c>
      <c r="FG75">
        <v>0</v>
      </c>
      <c r="FH75">
        <v>0</v>
      </c>
      <c r="FI75">
        <v>0</v>
      </c>
      <c r="FJ75">
        <v>1747220097.6</v>
      </c>
      <c r="FK75">
        <v>0</v>
      </c>
      <c r="FL75">
        <v>2.279230769230769</v>
      </c>
      <c r="FM75">
        <v>15.44136761172724</v>
      </c>
      <c r="FN75">
        <v>-7.212991641953953</v>
      </c>
      <c r="FO75">
        <v>-5.156923076923077</v>
      </c>
      <c r="FP75">
        <v>15</v>
      </c>
      <c r="FQ75">
        <v>1747211737.5</v>
      </c>
      <c r="FR75" t="s">
        <v>436</v>
      </c>
      <c r="FS75">
        <v>1747211737.5</v>
      </c>
      <c r="FT75">
        <v>1747211733.5</v>
      </c>
      <c r="FU75">
        <v>1</v>
      </c>
      <c r="FV75">
        <v>-0.191</v>
      </c>
      <c r="FW75">
        <v>-0.016</v>
      </c>
      <c r="FX75">
        <v>0.506</v>
      </c>
      <c r="FY75">
        <v>-0.041</v>
      </c>
      <c r="FZ75">
        <v>397</v>
      </c>
      <c r="GA75">
        <v>9</v>
      </c>
      <c r="GB75">
        <v>0.29</v>
      </c>
      <c r="GC75">
        <v>0.35</v>
      </c>
      <c r="GD75">
        <v>-0.3004609277613353</v>
      </c>
      <c r="GE75">
        <v>-0.09209752669586851</v>
      </c>
      <c r="GF75">
        <v>0.04463286124661908</v>
      </c>
      <c r="GG75">
        <v>1</v>
      </c>
      <c r="GH75">
        <v>-0.008029224853169184</v>
      </c>
      <c r="GI75">
        <v>0.0003900729648923181</v>
      </c>
      <c r="GJ75">
        <v>0.0001461083518359655</v>
      </c>
      <c r="GK75">
        <v>1</v>
      </c>
      <c r="GL75">
        <v>2</v>
      </c>
      <c r="GM75">
        <v>2</v>
      </c>
      <c r="GN75" t="s">
        <v>437</v>
      </c>
      <c r="GO75">
        <v>3.01843</v>
      </c>
      <c r="GP75">
        <v>2.77499</v>
      </c>
      <c r="GQ75">
        <v>0.0971272</v>
      </c>
      <c r="GR75">
        <v>0.0964402</v>
      </c>
      <c r="GS75">
        <v>0.114409</v>
      </c>
      <c r="GT75">
        <v>0.114147</v>
      </c>
      <c r="GU75">
        <v>23351.2</v>
      </c>
      <c r="GV75">
        <v>27294.9</v>
      </c>
      <c r="GW75">
        <v>22662.5</v>
      </c>
      <c r="GX75">
        <v>27754.4</v>
      </c>
      <c r="GY75">
        <v>29076.5</v>
      </c>
      <c r="GZ75">
        <v>35088.4</v>
      </c>
      <c r="HA75">
        <v>36318.6</v>
      </c>
      <c r="HB75">
        <v>44043.5</v>
      </c>
      <c r="HC75">
        <v>1.79967</v>
      </c>
      <c r="HD75">
        <v>2.2468</v>
      </c>
      <c r="HE75">
        <v>0.0719726</v>
      </c>
      <c r="HF75">
        <v>0</v>
      </c>
      <c r="HG75">
        <v>23.7125</v>
      </c>
      <c r="HH75">
        <v>999.9</v>
      </c>
      <c r="HI75">
        <v>58.3</v>
      </c>
      <c r="HJ75">
        <v>28.2</v>
      </c>
      <c r="HK75">
        <v>22.1261</v>
      </c>
      <c r="HL75">
        <v>61.8449</v>
      </c>
      <c r="HM75">
        <v>11.266</v>
      </c>
      <c r="HN75">
        <v>1</v>
      </c>
      <c r="HO75">
        <v>-0.203394</v>
      </c>
      <c r="HP75">
        <v>-0.0734559</v>
      </c>
      <c r="HQ75">
        <v>20.2984</v>
      </c>
      <c r="HR75">
        <v>5.19917</v>
      </c>
      <c r="HS75">
        <v>11.9538</v>
      </c>
      <c r="HT75">
        <v>4.9477</v>
      </c>
      <c r="HU75">
        <v>3.3</v>
      </c>
      <c r="HV75">
        <v>9999</v>
      </c>
      <c r="HW75">
        <v>9999</v>
      </c>
      <c r="HX75">
        <v>9999</v>
      </c>
      <c r="HY75">
        <v>382.1</v>
      </c>
      <c r="HZ75">
        <v>1.8602</v>
      </c>
      <c r="IA75">
        <v>1.86081</v>
      </c>
      <c r="IB75">
        <v>1.86158</v>
      </c>
      <c r="IC75">
        <v>1.85716</v>
      </c>
      <c r="ID75">
        <v>1.85689</v>
      </c>
      <c r="IE75">
        <v>1.85791</v>
      </c>
      <c r="IF75">
        <v>1.85873</v>
      </c>
      <c r="IG75">
        <v>1.85822</v>
      </c>
      <c r="IH75">
        <v>0</v>
      </c>
      <c r="II75">
        <v>0</v>
      </c>
      <c r="IJ75">
        <v>0</v>
      </c>
      <c r="IK75">
        <v>0</v>
      </c>
      <c r="IL75" t="s">
        <v>438</v>
      </c>
      <c r="IM75" t="s">
        <v>439</v>
      </c>
      <c r="IN75" t="s">
        <v>440</v>
      </c>
      <c r="IO75" t="s">
        <v>440</v>
      </c>
      <c r="IP75" t="s">
        <v>440</v>
      </c>
      <c r="IQ75" t="s">
        <v>440</v>
      </c>
      <c r="IR75">
        <v>0</v>
      </c>
      <c r="IS75">
        <v>100</v>
      </c>
      <c r="IT75">
        <v>100</v>
      </c>
      <c r="IU75">
        <v>0.507</v>
      </c>
      <c r="IV75">
        <v>0.1967</v>
      </c>
      <c r="IW75">
        <v>0.2912723242626548</v>
      </c>
      <c r="IX75">
        <v>0.001016113312649949</v>
      </c>
      <c r="IY75">
        <v>-1.458346242818731E-06</v>
      </c>
      <c r="IZ75">
        <v>6.575581110680532E-10</v>
      </c>
      <c r="JA75">
        <v>0.1967140891477921</v>
      </c>
      <c r="JB75">
        <v>0</v>
      </c>
      <c r="JC75">
        <v>0</v>
      </c>
      <c r="JD75">
        <v>0</v>
      </c>
      <c r="JE75">
        <v>2</v>
      </c>
      <c r="JF75">
        <v>1799</v>
      </c>
      <c r="JG75">
        <v>1</v>
      </c>
      <c r="JH75">
        <v>18</v>
      </c>
      <c r="JI75">
        <v>138</v>
      </c>
      <c r="JJ75">
        <v>138.1</v>
      </c>
      <c r="JK75">
        <v>1.06079</v>
      </c>
      <c r="JL75">
        <v>2.53418</v>
      </c>
      <c r="JM75">
        <v>1.54663</v>
      </c>
      <c r="JN75">
        <v>2.24731</v>
      </c>
      <c r="JO75">
        <v>1.49658</v>
      </c>
      <c r="JP75">
        <v>2.41577</v>
      </c>
      <c r="JQ75">
        <v>34.5092</v>
      </c>
      <c r="JR75">
        <v>24.2101</v>
      </c>
      <c r="JS75">
        <v>18</v>
      </c>
      <c r="JT75">
        <v>371.853</v>
      </c>
      <c r="JU75">
        <v>701.603</v>
      </c>
      <c r="JV75">
        <v>24.0922</v>
      </c>
      <c r="JW75">
        <v>24.8572</v>
      </c>
      <c r="JX75">
        <v>30</v>
      </c>
      <c r="JY75">
        <v>24.8423</v>
      </c>
      <c r="JZ75">
        <v>24.8441</v>
      </c>
      <c r="KA75">
        <v>21.2649</v>
      </c>
      <c r="KB75">
        <v>6.72961</v>
      </c>
      <c r="KC75">
        <v>100</v>
      </c>
      <c r="KD75">
        <v>24.0815</v>
      </c>
      <c r="KE75">
        <v>400</v>
      </c>
      <c r="KF75">
        <v>22.0516</v>
      </c>
      <c r="KG75">
        <v>100.243</v>
      </c>
      <c r="KH75">
        <v>100.834</v>
      </c>
    </row>
    <row r="76" spans="1:294">
      <c r="A76">
        <v>60</v>
      </c>
      <c r="B76">
        <v>1747220137.6</v>
      </c>
      <c r="C76">
        <v>7110.5</v>
      </c>
      <c r="D76" t="s">
        <v>557</v>
      </c>
      <c r="E76" t="s">
        <v>558</v>
      </c>
      <c r="F76" t="s">
        <v>431</v>
      </c>
      <c r="G76" t="s">
        <v>432</v>
      </c>
      <c r="I76" t="s">
        <v>433</v>
      </c>
      <c r="J76">
        <v>1747220137.6</v>
      </c>
      <c r="K76">
        <f>(L76)/1000</f>
        <v>0</v>
      </c>
      <c r="L76">
        <f>IF(DQ76, AO76, AI76)</f>
        <v>0</v>
      </c>
      <c r="M76">
        <f>IF(DQ76, AJ76, AH76)</f>
        <v>0</v>
      </c>
      <c r="N76">
        <f>DS76 - IF(AV76&gt;1, M76*DM76*100.0/(AX76), 0)</f>
        <v>0</v>
      </c>
      <c r="O76">
        <f>((U76-K76/2)*N76-M76)/(U76+K76/2)</f>
        <v>0</v>
      </c>
      <c r="P76">
        <f>O76*(DZ76+EA76)/1000.0</f>
        <v>0</v>
      </c>
      <c r="Q76">
        <f>(DS76 - IF(AV76&gt;1, M76*DM76*100.0/(AX76), 0))*(DZ76+EA76)/1000.0</f>
        <v>0</v>
      </c>
      <c r="R76">
        <f>2.0/((1/T76-1/S76)+SIGN(T76)*SQRT((1/T76-1/S76)*(1/T76-1/S76) + 4*DN76/((DN76+1)*(DN76+1))*(2*1/T76*1/S76-1/S76*1/S76)))</f>
        <v>0</v>
      </c>
      <c r="S76">
        <f>IF(LEFT(DO76,1)&lt;&gt;"0",IF(LEFT(DO76,1)="1",3.0,DP76),$D$5+$E$5*(EG76*DZ76/($K$5*1000))+$F$5*(EG76*DZ76/($K$5*1000))*MAX(MIN(DM76,$J$5),$I$5)*MAX(MIN(DM76,$J$5),$I$5)+$G$5*MAX(MIN(DM76,$J$5),$I$5)*(EG76*DZ76/($K$5*1000))+$H$5*(EG76*DZ76/($K$5*1000))*(EG76*DZ76/($K$5*1000)))</f>
        <v>0</v>
      </c>
      <c r="T76">
        <f>K76*(1000-(1000*0.61365*exp(17.502*X76/(240.97+X76))/(DZ76+EA76)+DU76)/2)/(1000*0.61365*exp(17.502*X76/(240.97+X76))/(DZ76+EA76)-DU76)</f>
        <v>0</v>
      </c>
      <c r="U76">
        <f>1/((DN76+1)/(R76/1.6)+1/(S76/1.37)) + DN76/((DN76+1)/(R76/1.6) + DN76/(S76/1.37))</f>
        <v>0</v>
      </c>
      <c r="V76">
        <f>(DI76*DL76)</f>
        <v>0</v>
      </c>
      <c r="W76">
        <f>(EB76+(V76+2*0.95*5.67E-8*(((EB76+$B$7)+273)^4-(EB76+273)^4)-44100*K76)/(1.84*29.3*S76+8*0.95*5.67E-8*(EB76+273)^3))</f>
        <v>0</v>
      </c>
      <c r="X76">
        <f>($C$7*EC76+$D$7*ED76+$E$7*W76)</f>
        <v>0</v>
      </c>
      <c r="Y76">
        <f>0.61365*exp(17.502*X76/(240.97+X76))</f>
        <v>0</v>
      </c>
      <c r="Z76">
        <f>(AA76/AB76*100)</f>
        <v>0</v>
      </c>
      <c r="AA76">
        <f>DU76*(DZ76+EA76)/1000</f>
        <v>0</v>
      </c>
      <c r="AB76">
        <f>0.61365*exp(17.502*EB76/(240.97+EB76))</f>
        <v>0</v>
      </c>
      <c r="AC76">
        <f>(Y76-DU76*(DZ76+EA76)/1000)</f>
        <v>0</v>
      </c>
      <c r="AD76">
        <f>(-K76*44100)</f>
        <v>0</v>
      </c>
      <c r="AE76">
        <f>2*29.3*S76*0.92*(EB76-X76)</f>
        <v>0</v>
      </c>
      <c r="AF76">
        <f>2*0.95*5.67E-8*(((EB76+$B$7)+273)^4-(X76+273)^4)</f>
        <v>0</v>
      </c>
      <c r="AG76">
        <f>V76+AF76+AD76+AE76</f>
        <v>0</v>
      </c>
      <c r="AH76">
        <f>DY76*AV76*(DT76-DS76*(1000-AV76*DV76)/(1000-AV76*DU76))/(100*DM76)</f>
        <v>0</v>
      </c>
      <c r="AI76">
        <f>1000*DY76*AV76*(DU76-DV76)/(100*DM76*(1000-AV76*DU76))</f>
        <v>0</v>
      </c>
      <c r="AJ76">
        <f>(AK76 - AL76 - DZ76*1E3/(8.314*(EB76+273.15)) * AN76/DY76 * AM76) * DY76/(100*DM76) * (1000 - DV76)/1000</f>
        <v>0</v>
      </c>
      <c r="AK76">
        <v>306.8081755183264</v>
      </c>
      <c r="AL76">
        <v>307.1530848484849</v>
      </c>
      <c r="AM76">
        <v>0.0005848080950473193</v>
      </c>
      <c r="AN76">
        <v>65.91700592732391</v>
      </c>
      <c r="AO76">
        <f>(AQ76 - AP76 + DZ76*1E3/(8.314*(EB76+273.15)) * AS76/DY76 * AR76) * DY76/(100*DM76) * 1000/(1000 - AQ76)</f>
        <v>0</v>
      </c>
      <c r="AP76">
        <v>22.07807244527715</v>
      </c>
      <c r="AQ76">
        <v>21.96906303030303</v>
      </c>
      <c r="AR76">
        <v>1.552695534160686E-07</v>
      </c>
      <c r="AS76">
        <v>77.18636423135617</v>
      </c>
      <c r="AT76">
        <v>5</v>
      </c>
      <c r="AU76">
        <v>1</v>
      </c>
      <c r="AV76">
        <f>IF(AT76*$H$13&gt;=AX76,1.0,(AX76/(AX76-AT76*$H$13)))</f>
        <v>0</v>
      </c>
      <c r="AW76">
        <f>(AV76-1)*100</f>
        <v>0</v>
      </c>
      <c r="AX76">
        <f>MAX(0,($B$13+$C$13*EG76)/(1+$D$13*EG76)*DZ76/(EB76+273)*$E$13)</f>
        <v>0</v>
      </c>
      <c r="AY76" t="s">
        <v>434</v>
      </c>
      <c r="AZ76" t="s">
        <v>434</v>
      </c>
      <c r="BA76">
        <v>0</v>
      </c>
      <c r="BB76">
        <v>0</v>
      </c>
      <c r="BC76">
        <f>1-BA76/BB76</f>
        <v>0</v>
      </c>
      <c r="BD76">
        <v>0</v>
      </c>
      <c r="BE76" t="s">
        <v>434</v>
      </c>
      <c r="BF76" t="s">
        <v>434</v>
      </c>
      <c r="BG76">
        <v>0</v>
      </c>
      <c r="BH76">
        <v>0</v>
      </c>
      <c r="BI76">
        <f>1-BG76/BH76</f>
        <v>0</v>
      </c>
      <c r="BJ76">
        <v>0.5</v>
      </c>
      <c r="BK76">
        <f>DJ76</f>
        <v>0</v>
      </c>
      <c r="BL76">
        <f>M76</f>
        <v>0</v>
      </c>
      <c r="BM76">
        <f>BI76*BJ76*BK76</f>
        <v>0</v>
      </c>
      <c r="BN76">
        <f>(BL76-BD76)/BK76</f>
        <v>0</v>
      </c>
      <c r="BO76">
        <f>(BB76-BH76)/BH76</f>
        <v>0</v>
      </c>
      <c r="BP76">
        <f>BA76/(BC76+BA76/BH76)</f>
        <v>0</v>
      </c>
      <c r="BQ76" t="s">
        <v>434</v>
      </c>
      <c r="BR76">
        <v>0</v>
      </c>
      <c r="BS76">
        <f>IF(BR76&lt;&gt;0, BR76, BP76)</f>
        <v>0</v>
      </c>
      <c r="BT76">
        <f>1-BS76/BH76</f>
        <v>0</v>
      </c>
      <c r="BU76">
        <f>(BH76-BG76)/(BH76-BS76)</f>
        <v>0</v>
      </c>
      <c r="BV76">
        <f>(BB76-BH76)/(BB76-BS76)</f>
        <v>0</v>
      </c>
      <c r="BW76">
        <f>(BH76-BG76)/(BH76-BA76)</f>
        <v>0</v>
      </c>
      <c r="BX76">
        <f>(BB76-BH76)/(BB76-BA76)</f>
        <v>0</v>
      </c>
      <c r="BY76">
        <f>(BU76*BS76/BG76)</f>
        <v>0</v>
      </c>
      <c r="BZ76">
        <f>(1-BY76)</f>
        <v>0</v>
      </c>
      <c r="DI76">
        <f>$B$11*EH76+$C$11*EI76+$F$11*ET76*(1-EW76)</f>
        <v>0</v>
      </c>
      <c r="DJ76">
        <f>DI76*DK76</f>
        <v>0</v>
      </c>
      <c r="DK76">
        <f>($B$11*$D$9+$C$11*$D$9+$F$11*((FG76+EY76)/MAX(FG76+EY76+FH76, 0.1)*$I$9+FH76/MAX(FG76+EY76+FH76, 0.1)*$J$9))/($B$11+$C$11+$F$11)</f>
        <v>0</v>
      </c>
      <c r="DL76">
        <f>($B$11*$K$9+$C$11*$K$9+$F$11*((FG76+EY76)/MAX(FG76+EY76+FH76, 0.1)*$P$9+FH76/MAX(FG76+EY76+FH76, 0.1)*$Q$9))/($B$11+$C$11+$F$11)</f>
        <v>0</v>
      </c>
      <c r="DM76">
        <v>6</v>
      </c>
      <c r="DN76">
        <v>0.5</v>
      </c>
      <c r="DO76" t="s">
        <v>435</v>
      </c>
      <c r="DP76">
        <v>2</v>
      </c>
      <c r="DQ76" t="b">
        <v>1</v>
      </c>
      <c r="DR76">
        <v>1747220137.6</v>
      </c>
      <c r="DS76">
        <v>300.403</v>
      </c>
      <c r="DT76">
        <v>299.979</v>
      </c>
      <c r="DU76">
        <v>21.969</v>
      </c>
      <c r="DV76">
        <v>22.0792</v>
      </c>
      <c r="DW76">
        <v>299.92</v>
      </c>
      <c r="DX76">
        <v>21.7723</v>
      </c>
      <c r="DY76">
        <v>400.023</v>
      </c>
      <c r="DZ76">
        <v>101.166</v>
      </c>
      <c r="EA76">
        <v>0.100028</v>
      </c>
      <c r="EB76">
        <v>24.9958</v>
      </c>
      <c r="EC76">
        <v>24.8948</v>
      </c>
      <c r="ED76">
        <v>999.9</v>
      </c>
      <c r="EE76">
        <v>0</v>
      </c>
      <c r="EF76">
        <v>0</v>
      </c>
      <c r="EG76">
        <v>10035</v>
      </c>
      <c r="EH76">
        <v>0</v>
      </c>
      <c r="EI76">
        <v>0.221054</v>
      </c>
      <c r="EJ76">
        <v>0.423523</v>
      </c>
      <c r="EK76">
        <v>307.15</v>
      </c>
      <c r="EL76">
        <v>306.752</v>
      </c>
      <c r="EM76">
        <v>-0.110191</v>
      </c>
      <c r="EN76">
        <v>299.979</v>
      </c>
      <c r="EO76">
        <v>22.0792</v>
      </c>
      <c r="EP76">
        <v>2.22252</v>
      </c>
      <c r="EQ76">
        <v>2.23367</v>
      </c>
      <c r="ER76">
        <v>19.1256</v>
      </c>
      <c r="ES76">
        <v>19.2059</v>
      </c>
      <c r="ET76">
        <v>0.0500092</v>
      </c>
      <c r="EU76">
        <v>0</v>
      </c>
      <c r="EV76">
        <v>0</v>
      </c>
      <c r="EW76">
        <v>0</v>
      </c>
      <c r="EX76">
        <v>2.77</v>
      </c>
      <c r="EY76">
        <v>0.0500092</v>
      </c>
      <c r="EZ76">
        <v>4.3</v>
      </c>
      <c r="FA76">
        <v>0.5600000000000001</v>
      </c>
      <c r="FB76">
        <v>34.312</v>
      </c>
      <c r="FC76">
        <v>38.812</v>
      </c>
      <c r="FD76">
        <v>36.5</v>
      </c>
      <c r="FE76">
        <v>38.437</v>
      </c>
      <c r="FF76">
        <v>36.625</v>
      </c>
      <c r="FG76">
        <v>0</v>
      </c>
      <c r="FH76">
        <v>0</v>
      </c>
      <c r="FI76">
        <v>0</v>
      </c>
      <c r="FJ76">
        <v>1747220217.6</v>
      </c>
      <c r="FK76">
        <v>0</v>
      </c>
      <c r="FL76">
        <v>3.839230769230769</v>
      </c>
      <c r="FM76">
        <v>-12.21880316645492</v>
      </c>
      <c r="FN76">
        <v>9.52170919014546</v>
      </c>
      <c r="FO76">
        <v>-3.596538461538461</v>
      </c>
      <c r="FP76">
        <v>15</v>
      </c>
      <c r="FQ76">
        <v>1747211737.5</v>
      </c>
      <c r="FR76" t="s">
        <v>436</v>
      </c>
      <c r="FS76">
        <v>1747211737.5</v>
      </c>
      <c r="FT76">
        <v>1747211733.5</v>
      </c>
      <c r="FU76">
        <v>1</v>
      </c>
      <c r="FV76">
        <v>-0.191</v>
      </c>
      <c r="FW76">
        <v>-0.016</v>
      </c>
      <c r="FX76">
        <v>0.506</v>
      </c>
      <c r="FY76">
        <v>-0.041</v>
      </c>
      <c r="FZ76">
        <v>397</v>
      </c>
      <c r="GA76">
        <v>9</v>
      </c>
      <c r="GB76">
        <v>0.29</v>
      </c>
      <c r="GC76">
        <v>0.35</v>
      </c>
      <c r="GD76">
        <v>-0.2631454233185177</v>
      </c>
      <c r="GE76">
        <v>0.02250511586269065</v>
      </c>
      <c r="GF76">
        <v>0.03463434524445098</v>
      </c>
      <c r="GG76">
        <v>1</v>
      </c>
      <c r="GH76">
        <v>-0.007893923522420106</v>
      </c>
      <c r="GI76">
        <v>-4.243420610828185E-05</v>
      </c>
      <c r="GJ76">
        <v>9.945402256488839E-05</v>
      </c>
      <c r="GK76">
        <v>1</v>
      </c>
      <c r="GL76">
        <v>2</v>
      </c>
      <c r="GM76">
        <v>2</v>
      </c>
      <c r="GN76" t="s">
        <v>437</v>
      </c>
      <c r="GO76">
        <v>3.01861</v>
      </c>
      <c r="GP76">
        <v>2.775</v>
      </c>
      <c r="GQ76">
        <v>0.0773311</v>
      </c>
      <c r="GR76">
        <v>0.0767796</v>
      </c>
      <c r="GS76">
        <v>0.114403</v>
      </c>
      <c r="GT76">
        <v>0.114133</v>
      </c>
      <c r="GU76">
        <v>23862</v>
      </c>
      <c r="GV76">
        <v>27888.4</v>
      </c>
      <c r="GW76">
        <v>22661.7</v>
      </c>
      <c r="GX76">
        <v>27754.3</v>
      </c>
      <c r="GY76">
        <v>29075.2</v>
      </c>
      <c r="GZ76">
        <v>35088.4</v>
      </c>
      <c r="HA76">
        <v>36317.4</v>
      </c>
      <c r="HB76">
        <v>44043.6</v>
      </c>
      <c r="HC76">
        <v>1.80005</v>
      </c>
      <c r="HD76">
        <v>2.24635</v>
      </c>
      <c r="HE76">
        <v>0.0727735</v>
      </c>
      <c r="HF76">
        <v>0</v>
      </c>
      <c r="HG76">
        <v>23.6994</v>
      </c>
      <c r="HH76">
        <v>999.9</v>
      </c>
      <c r="HI76">
        <v>58.2</v>
      </c>
      <c r="HJ76">
        <v>28.3</v>
      </c>
      <c r="HK76">
        <v>22.2144</v>
      </c>
      <c r="HL76">
        <v>62.175</v>
      </c>
      <c r="HM76">
        <v>11.1979</v>
      </c>
      <c r="HN76">
        <v>1</v>
      </c>
      <c r="HO76">
        <v>-0.203356</v>
      </c>
      <c r="HP76">
        <v>-0.08941449999999999</v>
      </c>
      <c r="HQ76">
        <v>20.2961</v>
      </c>
      <c r="HR76">
        <v>5.19348</v>
      </c>
      <c r="HS76">
        <v>11.9514</v>
      </c>
      <c r="HT76">
        <v>4.9477</v>
      </c>
      <c r="HU76">
        <v>3.3</v>
      </c>
      <c r="HV76">
        <v>9999</v>
      </c>
      <c r="HW76">
        <v>9999</v>
      </c>
      <c r="HX76">
        <v>9999</v>
      </c>
      <c r="HY76">
        <v>382.1</v>
      </c>
      <c r="HZ76">
        <v>1.8602</v>
      </c>
      <c r="IA76">
        <v>1.86081</v>
      </c>
      <c r="IB76">
        <v>1.86158</v>
      </c>
      <c r="IC76">
        <v>1.85716</v>
      </c>
      <c r="ID76">
        <v>1.85693</v>
      </c>
      <c r="IE76">
        <v>1.85791</v>
      </c>
      <c r="IF76">
        <v>1.85868</v>
      </c>
      <c r="IG76">
        <v>1.85823</v>
      </c>
      <c r="IH76">
        <v>0</v>
      </c>
      <c r="II76">
        <v>0</v>
      </c>
      <c r="IJ76">
        <v>0</v>
      </c>
      <c r="IK76">
        <v>0</v>
      </c>
      <c r="IL76" t="s">
        <v>438</v>
      </c>
      <c r="IM76" t="s">
        <v>439</v>
      </c>
      <c r="IN76" t="s">
        <v>440</v>
      </c>
      <c r="IO76" t="s">
        <v>440</v>
      </c>
      <c r="IP76" t="s">
        <v>440</v>
      </c>
      <c r="IQ76" t="s">
        <v>440</v>
      </c>
      <c r="IR76">
        <v>0</v>
      </c>
      <c r="IS76">
        <v>100</v>
      </c>
      <c r="IT76">
        <v>100</v>
      </c>
      <c r="IU76">
        <v>0.483</v>
      </c>
      <c r="IV76">
        <v>0.1967</v>
      </c>
      <c r="IW76">
        <v>0.2912723242626548</v>
      </c>
      <c r="IX76">
        <v>0.001016113312649949</v>
      </c>
      <c r="IY76">
        <v>-1.458346242818731E-06</v>
      </c>
      <c r="IZ76">
        <v>6.575581110680532E-10</v>
      </c>
      <c r="JA76">
        <v>0.1967140891477921</v>
      </c>
      <c r="JB76">
        <v>0</v>
      </c>
      <c r="JC76">
        <v>0</v>
      </c>
      <c r="JD76">
        <v>0</v>
      </c>
      <c r="JE76">
        <v>2</v>
      </c>
      <c r="JF76">
        <v>1799</v>
      </c>
      <c r="JG76">
        <v>1</v>
      </c>
      <c r="JH76">
        <v>18</v>
      </c>
      <c r="JI76">
        <v>140</v>
      </c>
      <c r="JJ76">
        <v>140.1</v>
      </c>
      <c r="JK76">
        <v>0.843506</v>
      </c>
      <c r="JL76">
        <v>2.54517</v>
      </c>
      <c r="JM76">
        <v>1.54663</v>
      </c>
      <c r="JN76">
        <v>2.24731</v>
      </c>
      <c r="JO76">
        <v>1.49658</v>
      </c>
      <c r="JP76">
        <v>2.4231</v>
      </c>
      <c r="JQ76">
        <v>34.5092</v>
      </c>
      <c r="JR76">
        <v>24.2013</v>
      </c>
      <c r="JS76">
        <v>18</v>
      </c>
      <c r="JT76">
        <v>372.046</v>
      </c>
      <c r="JU76">
        <v>701.24</v>
      </c>
      <c r="JV76">
        <v>24.0337</v>
      </c>
      <c r="JW76">
        <v>24.8593</v>
      </c>
      <c r="JX76">
        <v>30.0001</v>
      </c>
      <c r="JY76">
        <v>24.8443</v>
      </c>
      <c r="JZ76">
        <v>24.8462</v>
      </c>
      <c r="KA76">
        <v>16.9033</v>
      </c>
      <c r="KB76">
        <v>6.72961</v>
      </c>
      <c r="KC76">
        <v>100</v>
      </c>
      <c r="KD76">
        <v>24.0372</v>
      </c>
      <c r="KE76">
        <v>300</v>
      </c>
      <c r="KF76">
        <v>22.0522</v>
      </c>
      <c r="KG76">
        <v>100.239</v>
      </c>
      <c r="KH76">
        <v>100.834</v>
      </c>
    </row>
    <row r="77" spans="1:294">
      <c r="A77">
        <v>61</v>
      </c>
      <c r="B77">
        <v>1747220258.1</v>
      </c>
      <c r="C77">
        <v>7231</v>
      </c>
      <c r="D77" t="s">
        <v>559</v>
      </c>
      <c r="E77" t="s">
        <v>560</v>
      </c>
      <c r="F77" t="s">
        <v>431</v>
      </c>
      <c r="G77" t="s">
        <v>432</v>
      </c>
      <c r="I77" t="s">
        <v>433</v>
      </c>
      <c r="J77">
        <v>1747220258.1</v>
      </c>
      <c r="K77">
        <f>(L77)/1000</f>
        <v>0</v>
      </c>
      <c r="L77">
        <f>IF(DQ77, AO77, AI77)</f>
        <v>0</v>
      </c>
      <c r="M77">
        <f>IF(DQ77, AJ77, AH77)</f>
        <v>0</v>
      </c>
      <c r="N77">
        <f>DS77 - IF(AV77&gt;1, M77*DM77*100.0/(AX77), 0)</f>
        <v>0</v>
      </c>
      <c r="O77">
        <f>((U77-K77/2)*N77-M77)/(U77+K77/2)</f>
        <v>0</v>
      </c>
      <c r="P77">
        <f>O77*(DZ77+EA77)/1000.0</f>
        <v>0</v>
      </c>
      <c r="Q77">
        <f>(DS77 - IF(AV77&gt;1, M77*DM77*100.0/(AX77), 0))*(DZ77+EA77)/1000.0</f>
        <v>0</v>
      </c>
      <c r="R77">
        <f>2.0/((1/T77-1/S77)+SIGN(T77)*SQRT((1/T77-1/S77)*(1/T77-1/S77) + 4*DN77/((DN77+1)*(DN77+1))*(2*1/T77*1/S77-1/S77*1/S77)))</f>
        <v>0</v>
      </c>
      <c r="S77">
        <f>IF(LEFT(DO77,1)&lt;&gt;"0",IF(LEFT(DO77,1)="1",3.0,DP77),$D$5+$E$5*(EG77*DZ77/($K$5*1000))+$F$5*(EG77*DZ77/($K$5*1000))*MAX(MIN(DM77,$J$5),$I$5)*MAX(MIN(DM77,$J$5),$I$5)+$G$5*MAX(MIN(DM77,$J$5),$I$5)*(EG77*DZ77/($K$5*1000))+$H$5*(EG77*DZ77/($K$5*1000))*(EG77*DZ77/($K$5*1000)))</f>
        <v>0</v>
      </c>
      <c r="T77">
        <f>K77*(1000-(1000*0.61365*exp(17.502*X77/(240.97+X77))/(DZ77+EA77)+DU77)/2)/(1000*0.61365*exp(17.502*X77/(240.97+X77))/(DZ77+EA77)-DU77)</f>
        <v>0</v>
      </c>
      <c r="U77">
        <f>1/((DN77+1)/(R77/1.6)+1/(S77/1.37)) + DN77/((DN77+1)/(R77/1.6) + DN77/(S77/1.37))</f>
        <v>0</v>
      </c>
      <c r="V77">
        <f>(DI77*DL77)</f>
        <v>0</v>
      </c>
      <c r="W77">
        <f>(EB77+(V77+2*0.95*5.67E-8*(((EB77+$B$7)+273)^4-(EB77+273)^4)-44100*K77)/(1.84*29.3*S77+8*0.95*5.67E-8*(EB77+273)^3))</f>
        <v>0</v>
      </c>
      <c r="X77">
        <f>($C$7*EC77+$D$7*ED77+$E$7*W77)</f>
        <v>0</v>
      </c>
      <c r="Y77">
        <f>0.61365*exp(17.502*X77/(240.97+X77))</f>
        <v>0</v>
      </c>
      <c r="Z77">
        <f>(AA77/AB77*100)</f>
        <v>0</v>
      </c>
      <c r="AA77">
        <f>DU77*(DZ77+EA77)/1000</f>
        <v>0</v>
      </c>
      <c r="AB77">
        <f>0.61365*exp(17.502*EB77/(240.97+EB77))</f>
        <v>0</v>
      </c>
      <c r="AC77">
        <f>(Y77-DU77*(DZ77+EA77)/1000)</f>
        <v>0</v>
      </c>
      <c r="AD77">
        <f>(-K77*44100)</f>
        <v>0</v>
      </c>
      <c r="AE77">
        <f>2*29.3*S77*0.92*(EB77-X77)</f>
        <v>0</v>
      </c>
      <c r="AF77">
        <f>2*0.95*5.67E-8*(((EB77+$B$7)+273)^4-(X77+273)^4)</f>
        <v>0</v>
      </c>
      <c r="AG77">
        <f>V77+AF77+AD77+AE77</f>
        <v>0</v>
      </c>
      <c r="AH77">
        <f>DY77*AV77*(DT77-DS77*(1000-AV77*DV77)/(1000-AV77*DU77))/(100*DM77)</f>
        <v>0</v>
      </c>
      <c r="AI77">
        <f>1000*DY77*AV77*(DU77-DV77)/(100*DM77*(1000-AV77*DU77))</f>
        <v>0</v>
      </c>
      <c r="AJ77">
        <f>(AK77 - AL77 - DZ77*1E3/(8.314*(EB77+273.15)) * AN77/DY77 * AM77) * DY77/(100*DM77) * (1000 - DV77)/1000</f>
        <v>0</v>
      </c>
      <c r="AK77">
        <v>204.5526547361007</v>
      </c>
      <c r="AL77">
        <v>204.9872727272726</v>
      </c>
      <c r="AM77">
        <v>0.0004003674770747372</v>
      </c>
      <c r="AN77">
        <v>65.91700592732391</v>
      </c>
      <c r="AO77">
        <f>(AQ77 - AP77 + DZ77*1E3/(8.314*(EB77+273.15)) * AS77/DY77 * AR77) * DY77/(100*DM77) * 1000/(1000 - AQ77)</f>
        <v>0</v>
      </c>
      <c r="AP77">
        <v>22.07345619875333</v>
      </c>
      <c r="AQ77">
        <v>21.96780484848486</v>
      </c>
      <c r="AR77">
        <v>-9.746198868512671E-08</v>
      </c>
      <c r="AS77">
        <v>77.18636423135617</v>
      </c>
      <c r="AT77">
        <v>5</v>
      </c>
      <c r="AU77">
        <v>1</v>
      </c>
      <c r="AV77">
        <f>IF(AT77*$H$13&gt;=AX77,1.0,(AX77/(AX77-AT77*$H$13)))</f>
        <v>0</v>
      </c>
      <c r="AW77">
        <f>(AV77-1)*100</f>
        <v>0</v>
      </c>
      <c r="AX77">
        <f>MAX(0,($B$13+$C$13*EG77)/(1+$D$13*EG77)*DZ77/(EB77+273)*$E$13)</f>
        <v>0</v>
      </c>
      <c r="AY77" t="s">
        <v>434</v>
      </c>
      <c r="AZ77" t="s">
        <v>434</v>
      </c>
      <c r="BA77">
        <v>0</v>
      </c>
      <c r="BB77">
        <v>0</v>
      </c>
      <c r="BC77">
        <f>1-BA77/BB77</f>
        <v>0</v>
      </c>
      <c r="BD77">
        <v>0</v>
      </c>
      <c r="BE77" t="s">
        <v>434</v>
      </c>
      <c r="BF77" t="s">
        <v>434</v>
      </c>
      <c r="BG77">
        <v>0</v>
      </c>
      <c r="BH77">
        <v>0</v>
      </c>
      <c r="BI77">
        <f>1-BG77/BH77</f>
        <v>0</v>
      </c>
      <c r="BJ77">
        <v>0.5</v>
      </c>
      <c r="BK77">
        <f>DJ77</f>
        <v>0</v>
      </c>
      <c r="BL77">
        <f>M77</f>
        <v>0</v>
      </c>
      <c r="BM77">
        <f>BI77*BJ77*BK77</f>
        <v>0</v>
      </c>
      <c r="BN77">
        <f>(BL77-BD77)/BK77</f>
        <v>0</v>
      </c>
      <c r="BO77">
        <f>(BB77-BH77)/BH77</f>
        <v>0</v>
      </c>
      <c r="BP77">
        <f>BA77/(BC77+BA77/BH77)</f>
        <v>0</v>
      </c>
      <c r="BQ77" t="s">
        <v>434</v>
      </c>
      <c r="BR77">
        <v>0</v>
      </c>
      <c r="BS77">
        <f>IF(BR77&lt;&gt;0, BR77, BP77)</f>
        <v>0</v>
      </c>
      <c r="BT77">
        <f>1-BS77/BH77</f>
        <v>0</v>
      </c>
      <c r="BU77">
        <f>(BH77-BG77)/(BH77-BS77)</f>
        <v>0</v>
      </c>
      <c r="BV77">
        <f>(BB77-BH77)/(BB77-BS77)</f>
        <v>0</v>
      </c>
      <c r="BW77">
        <f>(BH77-BG77)/(BH77-BA77)</f>
        <v>0</v>
      </c>
      <c r="BX77">
        <f>(BB77-BH77)/(BB77-BA77)</f>
        <v>0</v>
      </c>
      <c r="BY77">
        <f>(BU77*BS77/BG77)</f>
        <v>0</v>
      </c>
      <c r="BZ77">
        <f>(1-BY77)</f>
        <v>0</v>
      </c>
      <c r="DI77">
        <f>$B$11*EH77+$C$11*EI77+$F$11*ET77*(1-EW77)</f>
        <v>0</v>
      </c>
      <c r="DJ77">
        <f>DI77*DK77</f>
        <v>0</v>
      </c>
      <c r="DK77">
        <f>($B$11*$D$9+$C$11*$D$9+$F$11*((FG77+EY77)/MAX(FG77+EY77+FH77, 0.1)*$I$9+FH77/MAX(FG77+EY77+FH77, 0.1)*$J$9))/($B$11+$C$11+$F$11)</f>
        <v>0</v>
      </c>
      <c r="DL77">
        <f>($B$11*$K$9+$C$11*$K$9+$F$11*((FG77+EY77)/MAX(FG77+EY77+FH77, 0.1)*$P$9+FH77/MAX(FG77+EY77+FH77, 0.1)*$Q$9))/($B$11+$C$11+$F$11)</f>
        <v>0</v>
      </c>
      <c r="DM77">
        <v>6</v>
      </c>
      <c r="DN77">
        <v>0.5</v>
      </c>
      <c r="DO77" t="s">
        <v>435</v>
      </c>
      <c r="DP77">
        <v>2</v>
      </c>
      <c r="DQ77" t="b">
        <v>1</v>
      </c>
      <c r="DR77">
        <v>1747220258.1</v>
      </c>
      <c r="DS77">
        <v>200.47</v>
      </c>
      <c r="DT77">
        <v>199.978</v>
      </c>
      <c r="DU77">
        <v>21.9666</v>
      </c>
      <c r="DV77">
        <v>22.0711</v>
      </c>
      <c r="DW77">
        <v>200.029</v>
      </c>
      <c r="DX77">
        <v>21.7699</v>
      </c>
      <c r="DY77">
        <v>399.947</v>
      </c>
      <c r="DZ77">
        <v>101.167</v>
      </c>
      <c r="EA77">
        <v>0.100272</v>
      </c>
      <c r="EB77">
        <v>25.0044</v>
      </c>
      <c r="EC77">
        <v>24.8816</v>
      </c>
      <c r="ED77">
        <v>999.9</v>
      </c>
      <c r="EE77">
        <v>0</v>
      </c>
      <c r="EF77">
        <v>0</v>
      </c>
      <c r="EG77">
        <v>10016.9</v>
      </c>
      <c r="EH77">
        <v>0</v>
      </c>
      <c r="EI77">
        <v>0.221054</v>
      </c>
      <c r="EJ77">
        <v>0.492035</v>
      </c>
      <c r="EK77">
        <v>204.973</v>
      </c>
      <c r="EL77">
        <v>204.491</v>
      </c>
      <c r="EM77">
        <v>-0.1045</v>
      </c>
      <c r="EN77">
        <v>199.978</v>
      </c>
      <c r="EO77">
        <v>22.0711</v>
      </c>
      <c r="EP77">
        <v>2.2223</v>
      </c>
      <c r="EQ77">
        <v>2.23287</v>
      </c>
      <c r="ER77">
        <v>19.124</v>
      </c>
      <c r="ES77">
        <v>19.2001</v>
      </c>
      <c r="ET77">
        <v>0.0500092</v>
      </c>
      <c r="EU77">
        <v>0</v>
      </c>
      <c r="EV77">
        <v>0</v>
      </c>
      <c r="EW77">
        <v>0</v>
      </c>
      <c r="EX77">
        <v>-4.36</v>
      </c>
      <c r="EY77">
        <v>0.0500092</v>
      </c>
      <c r="EZ77">
        <v>-3.9</v>
      </c>
      <c r="FA77">
        <v>0.04</v>
      </c>
      <c r="FB77">
        <v>34.187</v>
      </c>
      <c r="FC77">
        <v>39.562</v>
      </c>
      <c r="FD77">
        <v>36.75</v>
      </c>
      <c r="FE77">
        <v>39.375</v>
      </c>
      <c r="FF77">
        <v>36.875</v>
      </c>
      <c r="FG77">
        <v>0</v>
      </c>
      <c r="FH77">
        <v>0</v>
      </c>
      <c r="FI77">
        <v>0</v>
      </c>
      <c r="FJ77">
        <v>1747220338.2</v>
      </c>
      <c r="FK77">
        <v>0</v>
      </c>
      <c r="FL77">
        <v>3.066000000000001</v>
      </c>
      <c r="FM77">
        <v>-12.59000008595297</v>
      </c>
      <c r="FN77">
        <v>-1.73615379883692</v>
      </c>
      <c r="FO77">
        <v>-5.1288</v>
      </c>
      <c r="FP77">
        <v>15</v>
      </c>
      <c r="FQ77">
        <v>1747211737.5</v>
      </c>
      <c r="FR77" t="s">
        <v>436</v>
      </c>
      <c r="FS77">
        <v>1747211737.5</v>
      </c>
      <c r="FT77">
        <v>1747211733.5</v>
      </c>
      <c r="FU77">
        <v>1</v>
      </c>
      <c r="FV77">
        <v>-0.191</v>
      </c>
      <c r="FW77">
        <v>-0.016</v>
      </c>
      <c r="FX77">
        <v>0.506</v>
      </c>
      <c r="FY77">
        <v>-0.041</v>
      </c>
      <c r="FZ77">
        <v>397</v>
      </c>
      <c r="GA77">
        <v>9</v>
      </c>
      <c r="GB77">
        <v>0.29</v>
      </c>
      <c r="GC77">
        <v>0.35</v>
      </c>
      <c r="GD77">
        <v>-0.2970293963250693</v>
      </c>
      <c r="GE77">
        <v>0.0486560913772363</v>
      </c>
      <c r="GF77">
        <v>0.01292923805127459</v>
      </c>
      <c r="GG77">
        <v>1</v>
      </c>
      <c r="GH77">
        <v>-0.007496281874746295</v>
      </c>
      <c r="GI77">
        <v>-9.351857609342358E-06</v>
      </c>
      <c r="GJ77">
        <v>8.59666302670997E-05</v>
      </c>
      <c r="GK77">
        <v>1</v>
      </c>
      <c r="GL77">
        <v>2</v>
      </c>
      <c r="GM77">
        <v>2</v>
      </c>
      <c r="GN77" t="s">
        <v>437</v>
      </c>
      <c r="GO77">
        <v>3.01852</v>
      </c>
      <c r="GP77">
        <v>2.77509</v>
      </c>
      <c r="GQ77">
        <v>0.054797</v>
      </c>
      <c r="GR77">
        <v>0.0543703</v>
      </c>
      <c r="GS77">
        <v>0.114395</v>
      </c>
      <c r="GT77">
        <v>0.114104</v>
      </c>
      <c r="GU77">
        <v>24444.6</v>
      </c>
      <c r="GV77">
        <v>28565.7</v>
      </c>
      <c r="GW77">
        <v>22661.6</v>
      </c>
      <c r="GX77">
        <v>27754.7</v>
      </c>
      <c r="GY77">
        <v>29074.9</v>
      </c>
      <c r="GZ77">
        <v>35088.8</v>
      </c>
      <c r="HA77">
        <v>36317.4</v>
      </c>
      <c r="HB77">
        <v>44043.4</v>
      </c>
      <c r="HC77">
        <v>1.79977</v>
      </c>
      <c r="HD77">
        <v>2.24602</v>
      </c>
      <c r="HE77">
        <v>0.0718236</v>
      </c>
      <c r="HF77">
        <v>0</v>
      </c>
      <c r="HG77">
        <v>23.7018</v>
      </c>
      <c r="HH77">
        <v>999.9</v>
      </c>
      <c r="HI77">
        <v>58.2</v>
      </c>
      <c r="HJ77">
        <v>28.3</v>
      </c>
      <c r="HK77">
        <v>22.214</v>
      </c>
      <c r="HL77">
        <v>61.805</v>
      </c>
      <c r="HM77">
        <v>11.226</v>
      </c>
      <c r="HN77">
        <v>1</v>
      </c>
      <c r="HO77">
        <v>-0.202104</v>
      </c>
      <c r="HP77">
        <v>0.098317</v>
      </c>
      <c r="HQ77">
        <v>20.2977</v>
      </c>
      <c r="HR77">
        <v>5.19842</v>
      </c>
      <c r="HS77">
        <v>11.9517</v>
      </c>
      <c r="HT77">
        <v>4.94755</v>
      </c>
      <c r="HU77">
        <v>3.3</v>
      </c>
      <c r="HV77">
        <v>9999</v>
      </c>
      <c r="HW77">
        <v>9999</v>
      </c>
      <c r="HX77">
        <v>9999</v>
      </c>
      <c r="HY77">
        <v>382.2</v>
      </c>
      <c r="HZ77">
        <v>1.86019</v>
      </c>
      <c r="IA77">
        <v>1.86081</v>
      </c>
      <c r="IB77">
        <v>1.86157</v>
      </c>
      <c r="IC77">
        <v>1.85715</v>
      </c>
      <c r="ID77">
        <v>1.85689</v>
      </c>
      <c r="IE77">
        <v>1.85791</v>
      </c>
      <c r="IF77">
        <v>1.85873</v>
      </c>
      <c r="IG77">
        <v>1.85822</v>
      </c>
      <c r="IH77">
        <v>0</v>
      </c>
      <c r="II77">
        <v>0</v>
      </c>
      <c r="IJ77">
        <v>0</v>
      </c>
      <c r="IK77">
        <v>0</v>
      </c>
      <c r="IL77" t="s">
        <v>438</v>
      </c>
      <c r="IM77" t="s">
        <v>439</v>
      </c>
      <c r="IN77" t="s">
        <v>440</v>
      </c>
      <c r="IO77" t="s">
        <v>440</v>
      </c>
      <c r="IP77" t="s">
        <v>440</v>
      </c>
      <c r="IQ77" t="s">
        <v>440</v>
      </c>
      <c r="IR77">
        <v>0</v>
      </c>
      <c r="IS77">
        <v>100</v>
      </c>
      <c r="IT77">
        <v>100</v>
      </c>
      <c r="IU77">
        <v>0.441</v>
      </c>
      <c r="IV77">
        <v>0.1967</v>
      </c>
      <c r="IW77">
        <v>0.2912723242626548</v>
      </c>
      <c r="IX77">
        <v>0.001016113312649949</v>
      </c>
      <c r="IY77">
        <v>-1.458346242818731E-06</v>
      </c>
      <c r="IZ77">
        <v>6.575581110680532E-10</v>
      </c>
      <c r="JA77">
        <v>0.1967140891477921</v>
      </c>
      <c r="JB77">
        <v>0</v>
      </c>
      <c r="JC77">
        <v>0</v>
      </c>
      <c r="JD77">
        <v>0</v>
      </c>
      <c r="JE77">
        <v>2</v>
      </c>
      <c r="JF77">
        <v>1799</v>
      </c>
      <c r="JG77">
        <v>1</v>
      </c>
      <c r="JH77">
        <v>18</v>
      </c>
      <c r="JI77">
        <v>142</v>
      </c>
      <c r="JJ77">
        <v>142.1</v>
      </c>
      <c r="JK77">
        <v>0.616455</v>
      </c>
      <c r="JL77">
        <v>2.55127</v>
      </c>
      <c r="JM77">
        <v>1.54663</v>
      </c>
      <c r="JN77">
        <v>2.24731</v>
      </c>
      <c r="JO77">
        <v>1.49658</v>
      </c>
      <c r="JP77">
        <v>2.43896</v>
      </c>
      <c r="JQ77">
        <v>34.5092</v>
      </c>
      <c r="JR77">
        <v>24.2013</v>
      </c>
      <c r="JS77">
        <v>18</v>
      </c>
      <c r="JT77">
        <v>371.914</v>
      </c>
      <c r="JU77">
        <v>700.985</v>
      </c>
      <c r="JV77">
        <v>24.18</v>
      </c>
      <c r="JW77">
        <v>24.8593</v>
      </c>
      <c r="JX77">
        <v>30.0004</v>
      </c>
      <c r="JY77">
        <v>24.8443</v>
      </c>
      <c r="JZ77">
        <v>24.8482</v>
      </c>
      <c r="KA77">
        <v>12.3706</v>
      </c>
      <c r="KB77">
        <v>6.72961</v>
      </c>
      <c r="KC77">
        <v>100</v>
      </c>
      <c r="KD77">
        <v>24.1562</v>
      </c>
      <c r="KE77">
        <v>200</v>
      </c>
      <c r="KF77">
        <v>22.0522</v>
      </c>
      <c r="KG77">
        <v>100.239</v>
      </c>
      <c r="KH77">
        <v>100.834</v>
      </c>
    </row>
    <row r="78" spans="1:294">
      <c r="A78">
        <v>62</v>
      </c>
      <c r="B78">
        <v>1747220378.6</v>
      </c>
      <c r="C78">
        <v>7351.5</v>
      </c>
      <c r="D78" t="s">
        <v>561</v>
      </c>
      <c r="E78" t="s">
        <v>562</v>
      </c>
      <c r="F78" t="s">
        <v>431</v>
      </c>
      <c r="G78" t="s">
        <v>432</v>
      </c>
      <c r="I78" t="s">
        <v>433</v>
      </c>
      <c r="J78">
        <v>1747220378.6</v>
      </c>
      <c r="K78">
        <f>(L78)/1000</f>
        <v>0</v>
      </c>
      <c r="L78">
        <f>IF(DQ78, AO78, AI78)</f>
        <v>0</v>
      </c>
      <c r="M78">
        <f>IF(DQ78, AJ78, AH78)</f>
        <v>0</v>
      </c>
      <c r="N78">
        <f>DS78 - IF(AV78&gt;1, M78*DM78*100.0/(AX78), 0)</f>
        <v>0</v>
      </c>
      <c r="O78">
        <f>((U78-K78/2)*N78-M78)/(U78+K78/2)</f>
        <v>0</v>
      </c>
      <c r="P78">
        <f>O78*(DZ78+EA78)/1000.0</f>
        <v>0</v>
      </c>
      <c r="Q78">
        <f>(DS78 - IF(AV78&gt;1, M78*DM78*100.0/(AX78), 0))*(DZ78+EA78)/1000.0</f>
        <v>0</v>
      </c>
      <c r="R78">
        <f>2.0/((1/T78-1/S78)+SIGN(T78)*SQRT((1/T78-1/S78)*(1/T78-1/S78) + 4*DN78/((DN78+1)*(DN78+1))*(2*1/T78*1/S78-1/S78*1/S78)))</f>
        <v>0</v>
      </c>
      <c r="S78">
        <f>IF(LEFT(DO78,1)&lt;&gt;"0",IF(LEFT(DO78,1)="1",3.0,DP78),$D$5+$E$5*(EG78*DZ78/($K$5*1000))+$F$5*(EG78*DZ78/($K$5*1000))*MAX(MIN(DM78,$J$5),$I$5)*MAX(MIN(DM78,$J$5),$I$5)+$G$5*MAX(MIN(DM78,$J$5),$I$5)*(EG78*DZ78/($K$5*1000))+$H$5*(EG78*DZ78/($K$5*1000))*(EG78*DZ78/($K$5*1000)))</f>
        <v>0</v>
      </c>
      <c r="T78">
        <f>K78*(1000-(1000*0.61365*exp(17.502*X78/(240.97+X78))/(DZ78+EA78)+DU78)/2)/(1000*0.61365*exp(17.502*X78/(240.97+X78))/(DZ78+EA78)-DU78)</f>
        <v>0</v>
      </c>
      <c r="U78">
        <f>1/((DN78+1)/(R78/1.6)+1/(S78/1.37)) + DN78/((DN78+1)/(R78/1.6) + DN78/(S78/1.37))</f>
        <v>0</v>
      </c>
      <c r="V78">
        <f>(DI78*DL78)</f>
        <v>0</v>
      </c>
      <c r="W78">
        <f>(EB78+(V78+2*0.95*5.67E-8*(((EB78+$B$7)+273)^4-(EB78+273)^4)-44100*K78)/(1.84*29.3*S78+8*0.95*5.67E-8*(EB78+273)^3))</f>
        <v>0</v>
      </c>
      <c r="X78">
        <f>($C$7*EC78+$D$7*ED78+$E$7*W78)</f>
        <v>0</v>
      </c>
      <c r="Y78">
        <f>0.61365*exp(17.502*X78/(240.97+X78))</f>
        <v>0</v>
      </c>
      <c r="Z78">
        <f>(AA78/AB78*100)</f>
        <v>0</v>
      </c>
      <c r="AA78">
        <f>DU78*(DZ78+EA78)/1000</f>
        <v>0</v>
      </c>
      <c r="AB78">
        <f>0.61365*exp(17.502*EB78/(240.97+EB78))</f>
        <v>0</v>
      </c>
      <c r="AC78">
        <f>(Y78-DU78*(DZ78+EA78)/1000)</f>
        <v>0</v>
      </c>
      <c r="AD78">
        <f>(-K78*44100)</f>
        <v>0</v>
      </c>
      <c r="AE78">
        <f>2*29.3*S78*0.92*(EB78-X78)</f>
        <v>0</v>
      </c>
      <c r="AF78">
        <f>2*0.95*5.67E-8*(((EB78+$B$7)+273)^4-(X78+273)^4)</f>
        <v>0</v>
      </c>
      <c r="AG78">
        <f>V78+AF78+AD78+AE78</f>
        <v>0</v>
      </c>
      <c r="AH78">
        <f>DY78*AV78*(DT78-DS78*(1000-AV78*DV78)/(1000-AV78*DU78))/(100*DM78)</f>
        <v>0</v>
      </c>
      <c r="AI78">
        <f>1000*DY78*AV78*(DU78-DV78)/(100*DM78*(1000-AV78*DU78))</f>
        <v>0</v>
      </c>
      <c r="AJ78">
        <f>(AK78 - AL78 - DZ78*1E3/(8.314*(EB78+273.15)) * AN78/DY78 * AM78) * DY78/(100*DM78) * (1000 - DV78)/1000</f>
        <v>0</v>
      </c>
      <c r="AK78">
        <v>102.2439297224877</v>
      </c>
      <c r="AL78">
        <v>102.6192303030302</v>
      </c>
      <c r="AM78">
        <v>-0.0003340216761941777</v>
      </c>
      <c r="AN78">
        <v>65.91700592732391</v>
      </c>
      <c r="AO78">
        <f>(AQ78 - AP78 + DZ78*1E3/(8.314*(EB78+273.15)) * AS78/DY78 * AR78) * DY78/(100*DM78) * 1000/(1000 - AQ78)</f>
        <v>0</v>
      </c>
      <c r="AP78">
        <v>22.0689825319445</v>
      </c>
      <c r="AQ78">
        <v>21.95542242424241</v>
      </c>
      <c r="AR78">
        <v>2.524008861501196E-07</v>
      </c>
      <c r="AS78">
        <v>77.18636423135617</v>
      </c>
      <c r="AT78">
        <v>5</v>
      </c>
      <c r="AU78">
        <v>1</v>
      </c>
      <c r="AV78">
        <f>IF(AT78*$H$13&gt;=AX78,1.0,(AX78/(AX78-AT78*$H$13)))</f>
        <v>0</v>
      </c>
      <c r="AW78">
        <f>(AV78-1)*100</f>
        <v>0</v>
      </c>
      <c r="AX78">
        <f>MAX(0,($B$13+$C$13*EG78)/(1+$D$13*EG78)*DZ78/(EB78+273)*$E$13)</f>
        <v>0</v>
      </c>
      <c r="AY78" t="s">
        <v>434</v>
      </c>
      <c r="AZ78" t="s">
        <v>434</v>
      </c>
      <c r="BA78">
        <v>0</v>
      </c>
      <c r="BB78">
        <v>0</v>
      </c>
      <c r="BC78">
        <f>1-BA78/BB78</f>
        <v>0</v>
      </c>
      <c r="BD78">
        <v>0</v>
      </c>
      <c r="BE78" t="s">
        <v>434</v>
      </c>
      <c r="BF78" t="s">
        <v>434</v>
      </c>
      <c r="BG78">
        <v>0</v>
      </c>
      <c r="BH78">
        <v>0</v>
      </c>
      <c r="BI78">
        <f>1-BG78/BH78</f>
        <v>0</v>
      </c>
      <c r="BJ78">
        <v>0.5</v>
      </c>
      <c r="BK78">
        <f>DJ78</f>
        <v>0</v>
      </c>
      <c r="BL78">
        <f>M78</f>
        <v>0</v>
      </c>
      <c r="BM78">
        <f>BI78*BJ78*BK78</f>
        <v>0</v>
      </c>
      <c r="BN78">
        <f>(BL78-BD78)/BK78</f>
        <v>0</v>
      </c>
      <c r="BO78">
        <f>(BB78-BH78)/BH78</f>
        <v>0</v>
      </c>
      <c r="BP78">
        <f>BA78/(BC78+BA78/BH78)</f>
        <v>0</v>
      </c>
      <c r="BQ78" t="s">
        <v>434</v>
      </c>
      <c r="BR78">
        <v>0</v>
      </c>
      <c r="BS78">
        <f>IF(BR78&lt;&gt;0, BR78, BP78)</f>
        <v>0</v>
      </c>
      <c r="BT78">
        <f>1-BS78/BH78</f>
        <v>0</v>
      </c>
      <c r="BU78">
        <f>(BH78-BG78)/(BH78-BS78)</f>
        <v>0</v>
      </c>
      <c r="BV78">
        <f>(BB78-BH78)/(BB78-BS78)</f>
        <v>0</v>
      </c>
      <c r="BW78">
        <f>(BH78-BG78)/(BH78-BA78)</f>
        <v>0</v>
      </c>
      <c r="BX78">
        <f>(BB78-BH78)/(BB78-BA78)</f>
        <v>0</v>
      </c>
      <c r="BY78">
        <f>(BU78*BS78/BG78)</f>
        <v>0</v>
      </c>
      <c r="BZ78">
        <f>(1-BY78)</f>
        <v>0</v>
      </c>
      <c r="DI78">
        <f>$B$11*EH78+$C$11*EI78+$F$11*ET78*(1-EW78)</f>
        <v>0</v>
      </c>
      <c r="DJ78">
        <f>DI78*DK78</f>
        <v>0</v>
      </c>
      <c r="DK78">
        <f>($B$11*$D$9+$C$11*$D$9+$F$11*((FG78+EY78)/MAX(FG78+EY78+FH78, 0.1)*$I$9+FH78/MAX(FG78+EY78+FH78, 0.1)*$J$9))/($B$11+$C$11+$F$11)</f>
        <v>0</v>
      </c>
      <c r="DL78">
        <f>($B$11*$K$9+$C$11*$K$9+$F$11*((FG78+EY78)/MAX(FG78+EY78+FH78, 0.1)*$P$9+FH78/MAX(FG78+EY78+FH78, 0.1)*$Q$9))/($B$11+$C$11+$F$11)</f>
        <v>0</v>
      </c>
      <c r="DM78">
        <v>6</v>
      </c>
      <c r="DN78">
        <v>0.5</v>
      </c>
      <c r="DO78" t="s">
        <v>435</v>
      </c>
      <c r="DP78">
        <v>2</v>
      </c>
      <c r="DQ78" t="b">
        <v>1</v>
      </c>
      <c r="DR78">
        <v>1747220378.6</v>
      </c>
      <c r="DS78">
        <v>100.375</v>
      </c>
      <c r="DT78">
        <v>99.99550000000001</v>
      </c>
      <c r="DU78">
        <v>21.9548</v>
      </c>
      <c r="DV78">
        <v>22.0703</v>
      </c>
      <c r="DW78">
        <v>99.9958</v>
      </c>
      <c r="DX78">
        <v>21.7581</v>
      </c>
      <c r="DY78">
        <v>400.007</v>
      </c>
      <c r="DZ78">
        <v>101.166</v>
      </c>
      <c r="EA78">
        <v>0.0999611</v>
      </c>
      <c r="EB78">
        <v>25.0079</v>
      </c>
      <c r="EC78">
        <v>24.8968</v>
      </c>
      <c r="ED78">
        <v>999.9</v>
      </c>
      <c r="EE78">
        <v>0</v>
      </c>
      <c r="EF78">
        <v>0</v>
      </c>
      <c r="EG78">
        <v>10045</v>
      </c>
      <c r="EH78">
        <v>0</v>
      </c>
      <c r="EI78">
        <v>0.221054</v>
      </c>
      <c r="EJ78">
        <v>0.379257</v>
      </c>
      <c r="EK78">
        <v>102.628</v>
      </c>
      <c r="EL78">
        <v>102.252</v>
      </c>
      <c r="EM78">
        <v>-0.115494</v>
      </c>
      <c r="EN78">
        <v>99.99550000000001</v>
      </c>
      <c r="EO78">
        <v>22.0703</v>
      </c>
      <c r="EP78">
        <v>2.22107</v>
      </c>
      <c r="EQ78">
        <v>2.23276</v>
      </c>
      <c r="ER78">
        <v>19.1151</v>
      </c>
      <c r="ES78">
        <v>19.1993</v>
      </c>
      <c r="ET78">
        <v>0.0500092</v>
      </c>
      <c r="EU78">
        <v>0</v>
      </c>
      <c r="EV78">
        <v>0</v>
      </c>
      <c r="EW78">
        <v>0</v>
      </c>
      <c r="EX78">
        <v>-0.23</v>
      </c>
      <c r="EY78">
        <v>0.0500092</v>
      </c>
      <c r="EZ78">
        <v>-1.6</v>
      </c>
      <c r="FA78">
        <v>0.36</v>
      </c>
      <c r="FB78">
        <v>34.812</v>
      </c>
      <c r="FC78">
        <v>40.812</v>
      </c>
      <c r="FD78">
        <v>37.562</v>
      </c>
      <c r="FE78">
        <v>41.375</v>
      </c>
      <c r="FF78">
        <v>37.625</v>
      </c>
      <c r="FG78">
        <v>0</v>
      </c>
      <c r="FH78">
        <v>0</v>
      </c>
      <c r="FI78">
        <v>0</v>
      </c>
      <c r="FJ78">
        <v>1747220458.8</v>
      </c>
      <c r="FK78">
        <v>0</v>
      </c>
      <c r="FL78">
        <v>3.117692307692307</v>
      </c>
      <c r="FM78">
        <v>-14.36034180150695</v>
      </c>
      <c r="FN78">
        <v>-13.07247862836152</v>
      </c>
      <c r="FO78">
        <v>-4.384230769230769</v>
      </c>
      <c r="FP78">
        <v>15</v>
      </c>
      <c r="FQ78">
        <v>1747211737.5</v>
      </c>
      <c r="FR78" t="s">
        <v>436</v>
      </c>
      <c r="FS78">
        <v>1747211737.5</v>
      </c>
      <c r="FT78">
        <v>1747211733.5</v>
      </c>
      <c r="FU78">
        <v>1</v>
      </c>
      <c r="FV78">
        <v>-0.191</v>
      </c>
      <c r="FW78">
        <v>-0.016</v>
      </c>
      <c r="FX78">
        <v>0.506</v>
      </c>
      <c r="FY78">
        <v>-0.041</v>
      </c>
      <c r="FZ78">
        <v>397</v>
      </c>
      <c r="GA78">
        <v>9</v>
      </c>
      <c r="GB78">
        <v>0.29</v>
      </c>
      <c r="GC78">
        <v>0.35</v>
      </c>
      <c r="GD78">
        <v>-0.2493745877634354</v>
      </c>
      <c r="GE78">
        <v>0.03413317030357332</v>
      </c>
      <c r="GF78">
        <v>0.02954988942353972</v>
      </c>
      <c r="GG78">
        <v>1</v>
      </c>
      <c r="GH78">
        <v>-0.008193180314026849</v>
      </c>
      <c r="GI78">
        <v>-4.806527722375621E-05</v>
      </c>
      <c r="GJ78">
        <v>0.0001404503289196753</v>
      </c>
      <c r="GK78">
        <v>1</v>
      </c>
      <c r="GL78">
        <v>2</v>
      </c>
      <c r="GM78">
        <v>2</v>
      </c>
      <c r="GN78" t="s">
        <v>437</v>
      </c>
      <c r="GO78">
        <v>3.01859</v>
      </c>
      <c r="GP78">
        <v>2.77502</v>
      </c>
      <c r="GQ78">
        <v>0.0288501</v>
      </c>
      <c r="GR78">
        <v>0.0286281</v>
      </c>
      <c r="GS78">
        <v>0.114349</v>
      </c>
      <c r="GT78">
        <v>0.1141</v>
      </c>
      <c r="GU78">
        <v>25115.8</v>
      </c>
      <c r="GV78">
        <v>29343.7</v>
      </c>
      <c r="GW78">
        <v>22661.7</v>
      </c>
      <c r="GX78">
        <v>27754.9</v>
      </c>
      <c r="GY78">
        <v>29076</v>
      </c>
      <c r="GZ78">
        <v>35088.9</v>
      </c>
      <c r="HA78">
        <v>36317.6</v>
      </c>
      <c r="HB78">
        <v>44044.3</v>
      </c>
      <c r="HC78">
        <v>1.80005</v>
      </c>
      <c r="HD78">
        <v>2.24595</v>
      </c>
      <c r="HE78">
        <v>0.0725314</v>
      </c>
      <c r="HF78">
        <v>0</v>
      </c>
      <c r="HG78">
        <v>23.7054</v>
      </c>
      <c r="HH78">
        <v>999.9</v>
      </c>
      <c r="HI78">
        <v>58.2</v>
      </c>
      <c r="HJ78">
        <v>28.3</v>
      </c>
      <c r="HK78">
        <v>22.2141</v>
      </c>
      <c r="HL78">
        <v>62.015</v>
      </c>
      <c r="HM78">
        <v>11.1779</v>
      </c>
      <c r="HN78">
        <v>1</v>
      </c>
      <c r="HO78">
        <v>-0.203321</v>
      </c>
      <c r="HP78">
        <v>-0.0283796</v>
      </c>
      <c r="HQ78">
        <v>20.298</v>
      </c>
      <c r="HR78">
        <v>5.19812</v>
      </c>
      <c r="HS78">
        <v>11.9515</v>
      </c>
      <c r="HT78">
        <v>4.9474</v>
      </c>
      <c r="HU78">
        <v>3.29998</v>
      </c>
      <c r="HV78">
        <v>9999</v>
      </c>
      <c r="HW78">
        <v>9999</v>
      </c>
      <c r="HX78">
        <v>9999</v>
      </c>
      <c r="HY78">
        <v>382.2</v>
      </c>
      <c r="HZ78">
        <v>1.86019</v>
      </c>
      <c r="IA78">
        <v>1.86081</v>
      </c>
      <c r="IB78">
        <v>1.86157</v>
      </c>
      <c r="IC78">
        <v>1.85715</v>
      </c>
      <c r="ID78">
        <v>1.85686</v>
      </c>
      <c r="IE78">
        <v>1.85791</v>
      </c>
      <c r="IF78">
        <v>1.85868</v>
      </c>
      <c r="IG78">
        <v>1.85822</v>
      </c>
      <c r="IH78">
        <v>0</v>
      </c>
      <c r="II78">
        <v>0</v>
      </c>
      <c r="IJ78">
        <v>0</v>
      </c>
      <c r="IK78">
        <v>0</v>
      </c>
      <c r="IL78" t="s">
        <v>438</v>
      </c>
      <c r="IM78" t="s">
        <v>439</v>
      </c>
      <c r="IN78" t="s">
        <v>440</v>
      </c>
      <c r="IO78" t="s">
        <v>440</v>
      </c>
      <c r="IP78" t="s">
        <v>440</v>
      </c>
      <c r="IQ78" t="s">
        <v>440</v>
      </c>
      <c r="IR78">
        <v>0</v>
      </c>
      <c r="IS78">
        <v>100</v>
      </c>
      <c r="IT78">
        <v>100</v>
      </c>
      <c r="IU78">
        <v>0.379</v>
      </c>
      <c r="IV78">
        <v>0.1967</v>
      </c>
      <c r="IW78">
        <v>0.2912723242626548</v>
      </c>
      <c r="IX78">
        <v>0.001016113312649949</v>
      </c>
      <c r="IY78">
        <v>-1.458346242818731E-06</v>
      </c>
      <c r="IZ78">
        <v>6.575581110680532E-10</v>
      </c>
      <c r="JA78">
        <v>0.1967140891477921</v>
      </c>
      <c r="JB78">
        <v>0</v>
      </c>
      <c r="JC78">
        <v>0</v>
      </c>
      <c r="JD78">
        <v>0</v>
      </c>
      <c r="JE78">
        <v>2</v>
      </c>
      <c r="JF78">
        <v>1799</v>
      </c>
      <c r="JG78">
        <v>1</v>
      </c>
      <c r="JH78">
        <v>18</v>
      </c>
      <c r="JI78">
        <v>144</v>
      </c>
      <c r="JJ78">
        <v>144.1</v>
      </c>
      <c r="JK78">
        <v>0.38208</v>
      </c>
      <c r="JL78">
        <v>2.57324</v>
      </c>
      <c r="JM78">
        <v>1.54663</v>
      </c>
      <c r="JN78">
        <v>2.24609</v>
      </c>
      <c r="JO78">
        <v>1.49658</v>
      </c>
      <c r="JP78">
        <v>2.40479</v>
      </c>
      <c r="JQ78">
        <v>34.5092</v>
      </c>
      <c r="JR78">
        <v>24.2013</v>
      </c>
      <c r="JS78">
        <v>18</v>
      </c>
      <c r="JT78">
        <v>372.059</v>
      </c>
      <c r="JU78">
        <v>700.92</v>
      </c>
      <c r="JV78">
        <v>24.0271</v>
      </c>
      <c r="JW78">
        <v>24.8596</v>
      </c>
      <c r="JX78">
        <v>30.0001</v>
      </c>
      <c r="JY78">
        <v>24.8464</v>
      </c>
      <c r="JZ78">
        <v>24.8482</v>
      </c>
      <c r="KA78">
        <v>7.67471</v>
      </c>
      <c r="KB78">
        <v>6.72961</v>
      </c>
      <c r="KC78">
        <v>100</v>
      </c>
      <c r="KD78">
        <v>24.0203</v>
      </c>
      <c r="KE78">
        <v>100</v>
      </c>
      <c r="KF78">
        <v>22.0598</v>
      </c>
      <c r="KG78">
        <v>100.239</v>
      </c>
      <c r="KH78">
        <v>100.836</v>
      </c>
    </row>
    <row r="79" spans="1:294">
      <c r="A79">
        <v>63</v>
      </c>
      <c r="B79">
        <v>1747220499.1</v>
      </c>
      <c r="C79">
        <v>7472</v>
      </c>
      <c r="D79" t="s">
        <v>563</v>
      </c>
      <c r="E79" t="s">
        <v>564</v>
      </c>
      <c r="F79" t="s">
        <v>431</v>
      </c>
      <c r="G79" t="s">
        <v>432</v>
      </c>
      <c r="I79" t="s">
        <v>433</v>
      </c>
      <c r="J79">
        <v>1747220499.1</v>
      </c>
      <c r="K79">
        <f>(L79)/1000</f>
        <v>0</v>
      </c>
      <c r="L79">
        <f>IF(DQ79, AO79, AI79)</f>
        <v>0</v>
      </c>
      <c r="M79">
        <f>IF(DQ79, AJ79, AH79)</f>
        <v>0</v>
      </c>
      <c r="N79">
        <f>DS79 - IF(AV79&gt;1, M79*DM79*100.0/(AX79), 0)</f>
        <v>0</v>
      </c>
      <c r="O79">
        <f>((U79-K79/2)*N79-M79)/(U79+K79/2)</f>
        <v>0</v>
      </c>
      <c r="P79">
        <f>O79*(DZ79+EA79)/1000.0</f>
        <v>0</v>
      </c>
      <c r="Q79">
        <f>(DS79 - IF(AV79&gt;1, M79*DM79*100.0/(AX79), 0))*(DZ79+EA79)/1000.0</f>
        <v>0</v>
      </c>
      <c r="R79">
        <f>2.0/((1/T79-1/S79)+SIGN(T79)*SQRT((1/T79-1/S79)*(1/T79-1/S79) + 4*DN79/((DN79+1)*(DN79+1))*(2*1/T79*1/S79-1/S79*1/S79)))</f>
        <v>0</v>
      </c>
      <c r="S79">
        <f>IF(LEFT(DO79,1)&lt;&gt;"0",IF(LEFT(DO79,1)="1",3.0,DP79),$D$5+$E$5*(EG79*DZ79/($K$5*1000))+$F$5*(EG79*DZ79/($K$5*1000))*MAX(MIN(DM79,$J$5),$I$5)*MAX(MIN(DM79,$J$5),$I$5)+$G$5*MAX(MIN(DM79,$J$5),$I$5)*(EG79*DZ79/($K$5*1000))+$H$5*(EG79*DZ79/($K$5*1000))*(EG79*DZ79/($K$5*1000)))</f>
        <v>0</v>
      </c>
      <c r="T79">
        <f>K79*(1000-(1000*0.61365*exp(17.502*X79/(240.97+X79))/(DZ79+EA79)+DU79)/2)/(1000*0.61365*exp(17.502*X79/(240.97+X79))/(DZ79+EA79)-DU79)</f>
        <v>0</v>
      </c>
      <c r="U79">
        <f>1/((DN79+1)/(R79/1.6)+1/(S79/1.37)) + DN79/((DN79+1)/(R79/1.6) + DN79/(S79/1.37))</f>
        <v>0</v>
      </c>
      <c r="V79">
        <f>(DI79*DL79)</f>
        <v>0</v>
      </c>
      <c r="W79">
        <f>(EB79+(V79+2*0.95*5.67E-8*(((EB79+$B$7)+273)^4-(EB79+273)^4)-44100*K79)/(1.84*29.3*S79+8*0.95*5.67E-8*(EB79+273)^3))</f>
        <v>0</v>
      </c>
      <c r="X79">
        <f>($C$7*EC79+$D$7*ED79+$E$7*W79)</f>
        <v>0</v>
      </c>
      <c r="Y79">
        <f>0.61365*exp(17.502*X79/(240.97+X79))</f>
        <v>0</v>
      </c>
      <c r="Z79">
        <f>(AA79/AB79*100)</f>
        <v>0</v>
      </c>
      <c r="AA79">
        <f>DU79*(DZ79+EA79)/1000</f>
        <v>0</v>
      </c>
      <c r="AB79">
        <f>0.61365*exp(17.502*EB79/(240.97+EB79))</f>
        <v>0</v>
      </c>
      <c r="AC79">
        <f>(Y79-DU79*(DZ79+EA79)/1000)</f>
        <v>0</v>
      </c>
      <c r="AD79">
        <f>(-K79*44100)</f>
        <v>0</v>
      </c>
      <c r="AE79">
        <f>2*29.3*S79*0.92*(EB79-X79)</f>
        <v>0</v>
      </c>
      <c r="AF79">
        <f>2*0.95*5.67E-8*(((EB79+$B$7)+273)^4-(X79+273)^4)</f>
        <v>0</v>
      </c>
      <c r="AG79">
        <f>V79+AF79+AD79+AE79</f>
        <v>0</v>
      </c>
      <c r="AH79">
        <f>DY79*AV79*(DT79-DS79*(1000-AV79*DV79)/(1000-AV79*DU79))/(100*DM79)</f>
        <v>0</v>
      </c>
      <c r="AI79">
        <f>1000*DY79*AV79*(DU79-DV79)/(100*DM79*(1000-AV79*DU79))</f>
        <v>0</v>
      </c>
      <c r="AJ79">
        <f>(AK79 - AL79 - DZ79*1E3/(8.314*(EB79+273.15)) * AN79/DY79 * AM79) * DY79/(100*DM79) * (1000 - DV79)/1000</f>
        <v>0</v>
      </c>
      <c r="AK79">
        <v>51.13257553724019</v>
      </c>
      <c r="AL79">
        <v>51.60471272727273</v>
      </c>
      <c r="AM79">
        <v>0.0004432813182170103</v>
      </c>
      <c r="AN79">
        <v>65.91700592732391</v>
      </c>
      <c r="AO79">
        <f>(AQ79 - AP79 + DZ79*1E3/(8.314*(EB79+273.15)) * AS79/DY79 * AR79) * DY79/(100*DM79) * 1000/(1000 - AQ79)</f>
        <v>0</v>
      </c>
      <c r="AP79">
        <v>22.06389839295883</v>
      </c>
      <c r="AQ79">
        <v>21.95002909090909</v>
      </c>
      <c r="AR79">
        <v>-2.461152054841227E-07</v>
      </c>
      <c r="AS79">
        <v>77.18636423135617</v>
      </c>
      <c r="AT79">
        <v>5</v>
      </c>
      <c r="AU79">
        <v>1</v>
      </c>
      <c r="AV79">
        <f>IF(AT79*$H$13&gt;=AX79,1.0,(AX79/(AX79-AT79*$H$13)))</f>
        <v>0</v>
      </c>
      <c r="AW79">
        <f>(AV79-1)*100</f>
        <v>0</v>
      </c>
      <c r="AX79">
        <f>MAX(0,($B$13+$C$13*EG79)/(1+$D$13*EG79)*DZ79/(EB79+273)*$E$13)</f>
        <v>0</v>
      </c>
      <c r="AY79" t="s">
        <v>434</v>
      </c>
      <c r="AZ79" t="s">
        <v>434</v>
      </c>
      <c r="BA79">
        <v>0</v>
      </c>
      <c r="BB79">
        <v>0</v>
      </c>
      <c r="BC79">
        <f>1-BA79/BB79</f>
        <v>0</v>
      </c>
      <c r="BD79">
        <v>0</v>
      </c>
      <c r="BE79" t="s">
        <v>434</v>
      </c>
      <c r="BF79" t="s">
        <v>434</v>
      </c>
      <c r="BG79">
        <v>0</v>
      </c>
      <c r="BH79">
        <v>0</v>
      </c>
      <c r="BI79">
        <f>1-BG79/BH79</f>
        <v>0</v>
      </c>
      <c r="BJ79">
        <v>0.5</v>
      </c>
      <c r="BK79">
        <f>DJ79</f>
        <v>0</v>
      </c>
      <c r="BL79">
        <f>M79</f>
        <v>0</v>
      </c>
      <c r="BM79">
        <f>BI79*BJ79*BK79</f>
        <v>0</v>
      </c>
      <c r="BN79">
        <f>(BL79-BD79)/BK79</f>
        <v>0</v>
      </c>
      <c r="BO79">
        <f>(BB79-BH79)/BH79</f>
        <v>0</v>
      </c>
      <c r="BP79">
        <f>BA79/(BC79+BA79/BH79)</f>
        <v>0</v>
      </c>
      <c r="BQ79" t="s">
        <v>434</v>
      </c>
      <c r="BR79">
        <v>0</v>
      </c>
      <c r="BS79">
        <f>IF(BR79&lt;&gt;0, BR79, BP79)</f>
        <v>0</v>
      </c>
      <c r="BT79">
        <f>1-BS79/BH79</f>
        <v>0</v>
      </c>
      <c r="BU79">
        <f>(BH79-BG79)/(BH79-BS79)</f>
        <v>0</v>
      </c>
      <c r="BV79">
        <f>(BB79-BH79)/(BB79-BS79)</f>
        <v>0</v>
      </c>
      <c r="BW79">
        <f>(BH79-BG79)/(BH79-BA79)</f>
        <v>0</v>
      </c>
      <c r="BX79">
        <f>(BB79-BH79)/(BB79-BA79)</f>
        <v>0</v>
      </c>
      <c r="BY79">
        <f>(BU79*BS79/BG79)</f>
        <v>0</v>
      </c>
      <c r="BZ79">
        <f>(1-BY79)</f>
        <v>0</v>
      </c>
      <c r="DI79">
        <f>$B$11*EH79+$C$11*EI79+$F$11*ET79*(1-EW79)</f>
        <v>0</v>
      </c>
      <c r="DJ79">
        <f>DI79*DK79</f>
        <v>0</v>
      </c>
      <c r="DK79">
        <f>($B$11*$D$9+$C$11*$D$9+$F$11*((FG79+EY79)/MAX(FG79+EY79+FH79, 0.1)*$I$9+FH79/MAX(FG79+EY79+FH79, 0.1)*$J$9))/($B$11+$C$11+$F$11)</f>
        <v>0</v>
      </c>
      <c r="DL79">
        <f>($B$11*$K$9+$C$11*$K$9+$F$11*((FG79+EY79)/MAX(FG79+EY79+FH79, 0.1)*$P$9+FH79/MAX(FG79+EY79+FH79, 0.1)*$Q$9))/($B$11+$C$11+$F$11)</f>
        <v>0</v>
      </c>
      <c r="DM79">
        <v>6</v>
      </c>
      <c r="DN79">
        <v>0.5</v>
      </c>
      <c r="DO79" t="s">
        <v>435</v>
      </c>
      <c r="DP79">
        <v>2</v>
      </c>
      <c r="DQ79" t="b">
        <v>1</v>
      </c>
      <c r="DR79">
        <v>1747220499.1</v>
      </c>
      <c r="DS79">
        <v>50.4737</v>
      </c>
      <c r="DT79">
        <v>49.9817</v>
      </c>
      <c r="DU79">
        <v>21.9513</v>
      </c>
      <c r="DV79">
        <v>22.0664</v>
      </c>
      <c r="DW79">
        <v>50.135</v>
      </c>
      <c r="DX79">
        <v>21.7546</v>
      </c>
      <c r="DY79">
        <v>400.03</v>
      </c>
      <c r="DZ79">
        <v>101.163</v>
      </c>
      <c r="EA79">
        <v>0.0998216</v>
      </c>
      <c r="EB79">
        <v>24.9961</v>
      </c>
      <c r="EC79">
        <v>24.8736</v>
      </c>
      <c r="ED79">
        <v>999.9</v>
      </c>
      <c r="EE79">
        <v>0</v>
      </c>
      <c r="EF79">
        <v>0</v>
      </c>
      <c r="EG79">
        <v>10061.2</v>
      </c>
      <c r="EH79">
        <v>0</v>
      </c>
      <c r="EI79">
        <v>0.221054</v>
      </c>
      <c r="EJ79">
        <v>0.491943</v>
      </c>
      <c r="EK79">
        <v>51.6065</v>
      </c>
      <c r="EL79">
        <v>51.1095</v>
      </c>
      <c r="EM79">
        <v>-0.115149</v>
      </c>
      <c r="EN79">
        <v>49.9817</v>
      </c>
      <c r="EO79">
        <v>22.0664</v>
      </c>
      <c r="EP79">
        <v>2.22066</v>
      </c>
      <c r="EQ79">
        <v>2.23231</v>
      </c>
      <c r="ER79">
        <v>19.1121</v>
      </c>
      <c r="ES79">
        <v>19.1961</v>
      </c>
      <c r="ET79">
        <v>0.0500092</v>
      </c>
      <c r="EU79">
        <v>0</v>
      </c>
      <c r="EV79">
        <v>0</v>
      </c>
      <c r="EW79">
        <v>0</v>
      </c>
      <c r="EX79">
        <v>14.19</v>
      </c>
      <c r="EY79">
        <v>0.0500092</v>
      </c>
      <c r="EZ79">
        <v>-11.15</v>
      </c>
      <c r="FA79">
        <v>0.33</v>
      </c>
      <c r="FB79">
        <v>34.437</v>
      </c>
      <c r="FC79">
        <v>39.062</v>
      </c>
      <c r="FD79">
        <v>36.687</v>
      </c>
      <c r="FE79">
        <v>38.75</v>
      </c>
      <c r="FF79">
        <v>36.687</v>
      </c>
      <c r="FG79">
        <v>0</v>
      </c>
      <c r="FH79">
        <v>0</v>
      </c>
      <c r="FI79">
        <v>0</v>
      </c>
      <c r="FJ79">
        <v>1747220579.4</v>
      </c>
      <c r="FK79">
        <v>0</v>
      </c>
      <c r="FL79">
        <v>3.4284</v>
      </c>
      <c r="FM79">
        <v>7.350000364260771</v>
      </c>
      <c r="FN79">
        <v>-1.524615675777602</v>
      </c>
      <c r="FO79">
        <v>-3.789200000000001</v>
      </c>
      <c r="FP79">
        <v>15</v>
      </c>
      <c r="FQ79">
        <v>1747211737.5</v>
      </c>
      <c r="FR79" t="s">
        <v>436</v>
      </c>
      <c r="FS79">
        <v>1747211737.5</v>
      </c>
      <c r="FT79">
        <v>1747211733.5</v>
      </c>
      <c r="FU79">
        <v>1</v>
      </c>
      <c r="FV79">
        <v>-0.191</v>
      </c>
      <c r="FW79">
        <v>-0.016</v>
      </c>
      <c r="FX79">
        <v>0.506</v>
      </c>
      <c r="FY79">
        <v>-0.041</v>
      </c>
      <c r="FZ79">
        <v>397</v>
      </c>
      <c r="GA79">
        <v>9</v>
      </c>
      <c r="GB79">
        <v>0.29</v>
      </c>
      <c r="GC79">
        <v>0.35</v>
      </c>
      <c r="GD79">
        <v>-0.3119594008538767</v>
      </c>
      <c r="GE79">
        <v>0.08821891503757553</v>
      </c>
      <c r="GF79">
        <v>0.01859382887121259</v>
      </c>
      <c r="GG79">
        <v>1</v>
      </c>
      <c r="GH79">
        <v>-0.008334048068359102</v>
      </c>
      <c r="GI79">
        <v>-8.63007877113762E-05</v>
      </c>
      <c r="GJ79">
        <v>8.582790131343757E-05</v>
      </c>
      <c r="GK79">
        <v>1</v>
      </c>
      <c r="GL79">
        <v>2</v>
      </c>
      <c r="GM79">
        <v>2</v>
      </c>
      <c r="GN79" t="s">
        <v>437</v>
      </c>
      <c r="GO79">
        <v>3.01861</v>
      </c>
      <c r="GP79">
        <v>2.77503</v>
      </c>
      <c r="GQ79">
        <v>0.0147024</v>
      </c>
      <c r="GR79">
        <v>0.0145467</v>
      </c>
      <c r="GS79">
        <v>0.114333</v>
      </c>
      <c r="GT79">
        <v>0.114083</v>
      </c>
      <c r="GU79">
        <v>25481.8</v>
      </c>
      <c r="GV79">
        <v>29768.5</v>
      </c>
      <c r="GW79">
        <v>22661.6</v>
      </c>
      <c r="GX79">
        <v>27754.2</v>
      </c>
      <c r="GY79">
        <v>29076.1</v>
      </c>
      <c r="GZ79">
        <v>35088.2</v>
      </c>
      <c r="HA79">
        <v>36317.4</v>
      </c>
      <c r="HB79">
        <v>44043</v>
      </c>
      <c r="HC79">
        <v>1.8</v>
      </c>
      <c r="HD79">
        <v>2.24565</v>
      </c>
      <c r="HE79">
        <v>0.0716001</v>
      </c>
      <c r="HF79">
        <v>0</v>
      </c>
      <c r="HG79">
        <v>23.6974</v>
      </c>
      <c r="HH79">
        <v>999.9</v>
      </c>
      <c r="HI79">
        <v>58.2</v>
      </c>
      <c r="HJ79">
        <v>28.3</v>
      </c>
      <c r="HK79">
        <v>22.2168</v>
      </c>
      <c r="HL79">
        <v>61.555</v>
      </c>
      <c r="HM79">
        <v>11.1579</v>
      </c>
      <c r="HN79">
        <v>1</v>
      </c>
      <c r="HO79">
        <v>-0.203034</v>
      </c>
      <c r="HP79">
        <v>-0.146084</v>
      </c>
      <c r="HQ79">
        <v>20.2959</v>
      </c>
      <c r="HR79">
        <v>5.19842</v>
      </c>
      <c r="HS79">
        <v>11.9505</v>
      </c>
      <c r="HT79">
        <v>4.9476</v>
      </c>
      <c r="HU79">
        <v>3.3</v>
      </c>
      <c r="HV79">
        <v>9999</v>
      </c>
      <c r="HW79">
        <v>9999</v>
      </c>
      <c r="HX79">
        <v>9999</v>
      </c>
      <c r="HY79">
        <v>382.2</v>
      </c>
      <c r="HZ79">
        <v>1.8602</v>
      </c>
      <c r="IA79">
        <v>1.86081</v>
      </c>
      <c r="IB79">
        <v>1.86157</v>
      </c>
      <c r="IC79">
        <v>1.85715</v>
      </c>
      <c r="ID79">
        <v>1.85686</v>
      </c>
      <c r="IE79">
        <v>1.85791</v>
      </c>
      <c r="IF79">
        <v>1.8587</v>
      </c>
      <c r="IG79">
        <v>1.85822</v>
      </c>
      <c r="IH79">
        <v>0</v>
      </c>
      <c r="II79">
        <v>0</v>
      </c>
      <c r="IJ79">
        <v>0</v>
      </c>
      <c r="IK79">
        <v>0</v>
      </c>
      <c r="IL79" t="s">
        <v>438</v>
      </c>
      <c r="IM79" t="s">
        <v>439</v>
      </c>
      <c r="IN79" t="s">
        <v>440</v>
      </c>
      <c r="IO79" t="s">
        <v>440</v>
      </c>
      <c r="IP79" t="s">
        <v>440</v>
      </c>
      <c r="IQ79" t="s">
        <v>440</v>
      </c>
      <c r="IR79">
        <v>0</v>
      </c>
      <c r="IS79">
        <v>100</v>
      </c>
      <c r="IT79">
        <v>100</v>
      </c>
      <c r="IU79">
        <v>0.339</v>
      </c>
      <c r="IV79">
        <v>0.1967</v>
      </c>
      <c r="IW79">
        <v>0.2912723242626548</v>
      </c>
      <c r="IX79">
        <v>0.001016113312649949</v>
      </c>
      <c r="IY79">
        <v>-1.458346242818731E-06</v>
      </c>
      <c r="IZ79">
        <v>6.575581110680532E-10</v>
      </c>
      <c r="JA79">
        <v>0.1967140891477921</v>
      </c>
      <c r="JB79">
        <v>0</v>
      </c>
      <c r="JC79">
        <v>0</v>
      </c>
      <c r="JD79">
        <v>0</v>
      </c>
      <c r="JE79">
        <v>2</v>
      </c>
      <c r="JF79">
        <v>1799</v>
      </c>
      <c r="JG79">
        <v>1</v>
      </c>
      <c r="JH79">
        <v>18</v>
      </c>
      <c r="JI79">
        <v>146</v>
      </c>
      <c r="JJ79">
        <v>146.1</v>
      </c>
      <c r="JK79">
        <v>0.264893</v>
      </c>
      <c r="JL79">
        <v>2.58301</v>
      </c>
      <c r="JM79">
        <v>1.54663</v>
      </c>
      <c r="JN79">
        <v>2.24731</v>
      </c>
      <c r="JO79">
        <v>1.49658</v>
      </c>
      <c r="JP79">
        <v>2.44507</v>
      </c>
      <c r="JQ79">
        <v>34.5321</v>
      </c>
      <c r="JR79">
        <v>24.2013</v>
      </c>
      <c r="JS79">
        <v>18</v>
      </c>
      <c r="JT79">
        <v>372.035</v>
      </c>
      <c r="JU79">
        <v>700.659</v>
      </c>
      <c r="JV79">
        <v>24.0382</v>
      </c>
      <c r="JW79">
        <v>24.8614</v>
      </c>
      <c r="JX79">
        <v>30.0002</v>
      </c>
      <c r="JY79">
        <v>24.8464</v>
      </c>
      <c r="JZ79">
        <v>24.8482</v>
      </c>
      <c r="KA79">
        <v>5.33039</v>
      </c>
      <c r="KB79">
        <v>6.72961</v>
      </c>
      <c r="KC79">
        <v>100</v>
      </c>
      <c r="KD79">
        <v>24.0441</v>
      </c>
      <c r="KE79">
        <v>50</v>
      </c>
      <c r="KF79">
        <v>22.1157</v>
      </c>
      <c r="KG79">
        <v>100.239</v>
      </c>
      <c r="KH79">
        <v>100.833</v>
      </c>
    </row>
    <row r="80" spans="1:294">
      <c r="A80">
        <v>64</v>
      </c>
      <c r="B80">
        <v>1747220619.6</v>
      </c>
      <c r="C80">
        <v>7592.5</v>
      </c>
      <c r="D80" t="s">
        <v>565</v>
      </c>
      <c r="E80" t="s">
        <v>566</v>
      </c>
      <c r="F80" t="s">
        <v>431</v>
      </c>
      <c r="G80" t="s">
        <v>432</v>
      </c>
      <c r="I80" t="s">
        <v>433</v>
      </c>
      <c r="J80">
        <v>1747220619.6</v>
      </c>
      <c r="K80">
        <f>(L80)/1000</f>
        <v>0</v>
      </c>
      <c r="L80">
        <f>IF(DQ80, AO80, AI80)</f>
        <v>0</v>
      </c>
      <c r="M80">
        <f>IF(DQ80, AJ80, AH80)</f>
        <v>0</v>
      </c>
      <c r="N80">
        <f>DS80 - IF(AV80&gt;1, M80*DM80*100.0/(AX80), 0)</f>
        <v>0</v>
      </c>
      <c r="O80">
        <f>((U80-K80/2)*N80-M80)/(U80+K80/2)</f>
        <v>0</v>
      </c>
      <c r="P80">
        <f>O80*(DZ80+EA80)/1000.0</f>
        <v>0</v>
      </c>
      <c r="Q80">
        <f>(DS80 - IF(AV80&gt;1, M80*DM80*100.0/(AX80), 0))*(DZ80+EA80)/1000.0</f>
        <v>0</v>
      </c>
      <c r="R80">
        <f>2.0/((1/T80-1/S80)+SIGN(T80)*SQRT((1/T80-1/S80)*(1/T80-1/S80) + 4*DN80/((DN80+1)*(DN80+1))*(2*1/T80*1/S80-1/S80*1/S80)))</f>
        <v>0</v>
      </c>
      <c r="S80">
        <f>IF(LEFT(DO80,1)&lt;&gt;"0",IF(LEFT(DO80,1)="1",3.0,DP80),$D$5+$E$5*(EG80*DZ80/($K$5*1000))+$F$5*(EG80*DZ80/($K$5*1000))*MAX(MIN(DM80,$J$5),$I$5)*MAX(MIN(DM80,$J$5),$I$5)+$G$5*MAX(MIN(DM80,$J$5),$I$5)*(EG80*DZ80/($K$5*1000))+$H$5*(EG80*DZ80/($K$5*1000))*(EG80*DZ80/($K$5*1000)))</f>
        <v>0</v>
      </c>
      <c r="T80">
        <f>K80*(1000-(1000*0.61365*exp(17.502*X80/(240.97+X80))/(DZ80+EA80)+DU80)/2)/(1000*0.61365*exp(17.502*X80/(240.97+X80))/(DZ80+EA80)-DU80)</f>
        <v>0</v>
      </c>
      <c r="U80">
        <f>1/((DN80+1)/(R80/1.6)+1/(S80/1.37)) + DN80/((DN80+1)/(R80/1.6) + DN80/(S80/1.37))</f>
        <v>0</v>
      </c>
      <c r="V80">
        <f>(DI80*DL80)</f>
        <v>0</v>
      </c>
      <c r="W80">
        <f>(EB80+(V80+2*0.95*5.67E-8*(((EB80+$B$7)+273)^4-(EB80+273)^4)-44100*K80)/(1.84*29.3*S80+8*0.95*5.67E-8*(EB80+273)^3))</f>
        <v>0</v>
      </c>
      <c r="X80">
        <f>($C$7*EC80+$D$7*ED80+$E$7*W80)</f>
        <v>0</v>
      </c>
      <c r="Y80">
        <f>0.61365*exp(17.502*X80/(240.97+X80))</f>
        <v>0</v>
      </c>
      <c r="Z80">
        <f>(AA80/AB80*100)</f>
        <v>0</v>
      </c>
      <c r="AA80">
        <f>DU80*(DZ80+EA80)/1000</f>
        <v>0</v>
      </c>
      <c r="AB80">
        <f>0.61365*exp(17.502*EB80/(240.97+EB80))</f>
        <v>0</v>
      </c>
      <c r="AC80">
        <f>(Y80-DU80*(DZ80+EA80)/1000)</f>
        <v>0</v>
      </c>
      <c r="AD80">
        <f>(-K80*44100)</f>
        <v>0</v>
      </c>
      <c r="AE80">
        <f>2*29.3*S80*0.92*(EB80-X80)</f>
        <v>0</v>
      </c>
      <c r="AF80">
        <f>2*0.95*5.67E-8*(((EB80+$B$7)+273)^4-(X80+273)^4)</f>
        <v>0</v>
      </c>
      <c r="AG80">
        <f>V80+AF80+AD80+AE80</f>
        <v>0</v>
      </c>
      <c r="AH80">
        <f>DY80*AV80*(DT80-DS80*(1000-AV80*DV80)/(1000-AV80*DU80))/(100*DM80)</f>
        <v>0</v>
      </c>
      <c r="AI80">
        <f>1000*DY80*AV80*(DU80-DV80)/(100*DM80*(1000-AV80*DU80))</f>
        <v>0</v>
      </c>
      <c r="AJ80">
        <f>(AK80 - AL80 - DZ80*1E3/(8.314*(EB80+273.15)) * AN80/DY80 * AM80) * DY80/(100*DM80) * (1000 - DV80)/1000</f>
        <v>0</v>
      </c>
      <c r="AK80">
        <v>-2.084303966760856</v>
      </c>
      <c r="AL80">
        <v>-1.691390848484847</v>
      </c>
      <c r="AM80">
        <v>-4.840118235325259E-05</v>
      </c>
      <c r="AN80">
        <v>65.91700592732391</v>
      </c>
      <c r="AO80">
        <f>(AQ80 - AP80 + DZ80*1E3/(8.314*(EB80+273.15)) * AS80/DY80 * AR80) * DY80/(100*DM80) * 1000/(1000 - AQ80)</f>
        <v>0</v>
      </c>
      <c r="AP80">
        <v>22.06922015751897</v>
      </c>
      <c r="AQ80">
        <v>21.95805515151514</v>
      </c>
      <c r="AR80">
        <v>2.991943725404449E-08</v>
      </c>
      <c r="AS80">
        <v>77.18636423135617</v>
      </c>
      <c r="AT80">
        <v>5</v>
      </c>
      <c r="AU80">
        <v>1</v>
      </c>
      <c r="AV80">
        <f>IF(AT80*$H$13&gt;=AX80,1.0,(AX80/(AX80-AT80*$H$13)))</f>
        <v>0</v>
      </c>
      <c r="AW80">
        <f>(AV80-1)*100</f>
        <v>0</v>
      </c>
      <c r="AX80">
        <f>MAX(0,($B$13+$C$13*EG80)/(1+$D$13*EG80)*DZ80/(EB80+273)*$E$13)</f>
        <v>0</v>
      </c>
      <c r="AY80" t="s">
        <v>434</v>
      </c>
      <c r="AZ80" t="s">
        <v>434</v>
      </c>
      <c r="BA80">
        <v>0</v>
      </c>
      <c r="BB80">
        <v>0</v>
      </c>
      <c r="BC80">
        <f>1-BA80/BB80</f>
        <v>0</v>
      </c>
      <c r="BD80">
        <v>0</v>
      </c>
      <c r="BE80" t="s">
        <v>434</v>
      </c>
      <c r="BF80" t="s">
        <v>434</v>
      </c>
      <c r="BG80">
        <v>0</v>
      </c>
      <c r="BH80">
        <v>0</v>
      </c>
      <c r="BI80">
        <f>1-BG80/BH80</f>
        <v>0</v>
      </c>
      <c r="BJ80">
        <v>0.5</v>
      </c>
      <c r="BK80">
        <f>DJ80</f>
        <v>0</v>
      </c>
      <c r="BL80">
        <f>M80</f>
        <v>0</v>
      </c>
      <c r="BM80">
        <f>BI80*BJ80*BK80</f>
        <v>0</v>
      </c>
      <c r="BN80">
        <f>(BL80-BD80)/BK80</f>
        <v>0</v>
      </c>
      <c r="BO80">
        <f>(BB80-BH80)/BH80</f>
        <v>0</v>
      </c>
      <c r="BP80">
        <f>BA80/(BC80+BA80/BH80)</f>
        <v>0</v>
      </c>
      <c r="BQ80" t="s">
        <v>434</v>
      </c>
      <c r="BR80">
        <v>0</v>
      </c>
      <c r="BS80">
        <f>IF(BR80&lt;&gt;0, BR80, BP80)</f>
        <v>0</v>
      </c>
      <c r="BT80">
        <f>1-BS80/BH80</f>
        <v>0</v>
      </c>
      <c r="BU80">
        <f>(BH80-BG80)/(BH80-BS80)</f>
        <v>0</v>
      </c>
      <c r="BV80">
        <f>(BB80-BH80)/(BB80-BS80)</f>
        <v>0</v>
      </c>
      <c r="BW80">
        <f>(BH80-BG80)/(BH80-BA80)</f>
        <v>0</v>
      </c>
      <c r="BX80">
        <f>(BB80-BH80)/(BB80-BA80)</f>
        <v>0</v>
      </c>
      <c r="BY80">
        <f>(BU80*BS80/BG80)</f>
        <v>0</v>
      </c>
      <c r="BZ80">
        <f>(1-BY80)</f>
        <v>0</v>
      </c>
      <c r="DI80">
        <f>$B$11*EH80+$C$11*EI80+$F$11*ET80*(1-EW80)</f>
        <v>0</v>
      </c>
      <c r="DJ80">
        <f>DI80*DK80</f>
        <v>0</v>
      </c>
      <c r="DK80">
        <f>($B$11*$D$9+$C$11*$D$9+$F$11*((FG80+EY80)/MAX(FG80+EY80+FH80, 0.1)*$I$9+FH80/MAX(FG80+EY80+FH80, 0.1)*$J$9))/($B$11+$C$11+$F$11)</f>
        <v>0</v>
      </c>
      <c r="DL80">
        <f>($B$11*$K$9+$C$11*$K$9+$F$11*((FG80+EY80)/MAX(FG80+EY80+FH80, 0.1)*$P$9+FH80/MAX(FG80+EY80+FH80, 0.1)*$Q$9))/($B$11+$C$11+$F$11)</f>
        <v>0</v>
      </c>
      <c r="DM80">
        <v>6</v>
      </c>
      <c r="DN80">
        <v>0.5</v>
      </c>
      <c r="DO80" t="s">
        <v>435</v>
      </c>
      <c r="DP80">
        <v>2</v>
      </c>
      <c r="DQ80" t="b">
        <v>1</v>
      </c>
      <c r="DR80">
        <v>1747220619.6</v>
      </c>
      <c r="DS80">
        <v>-1.65087</v>
      </c>
      <c r="DT80">
        <v>-2.04141</v>
      </c>
      <c r="DU80">
        <v>21.9573</v>
      </c>
      <c r="DV80">
        <v>22.0668</v>
      </c>
      <c r="DW80">
        <v>-1.94016</v>
      </c>
      <c r="DX80">
        <v>21.7606</v>
      </c>
      <c r="DY80">
        <v>399.952</v>
      </c>
      <c r="DZ80">
        <v>101.168</v>
      </c>
      <c r="EA80">
        <v>0.09982290000000001</v>
      </c>
      <c r="EB80">
        <v>25.0039</v>
      </c>
      <c r="EC80">
        <v>24.882</v>
      </c>
      <c r="ED80">
        <v>999.9</v>
      </c>
      <c r="EE80">
        <v>0</v>
      </c>
      <c r="EF80">
        <v>0</v>
      </c>
      <c r="EG80">
        <v>10043.8</v>
      </c>
      <c r="EH80">
        <v>0</v>
      </c>
      <c r="EI80">
        <v>0.221054</v>
      </c>
      <c r="EJ80">
        <v>0.390536</v>
      </c>
      <c r="EK80">
        <v>-1.68793</v>
      </c>
      <c r="EL80">
        <v>-2.08747</v>
      </c>
      <c r="EM80">
        <v>-0.109493</v>
      </c>
      <c r="EN80">
        <v>-2.04141</v>
      </c>
      <c r="EO80">
        <v>22.0668</v>
      </c>
      <c r="EP80">
        <v>2.22138</v>
      </c>
      <c r="EQ80">
        <v>2.23246</v>
      </c>
      <c r="ER80">
        <v>19.1173</v>
      </c>
      <c r="ES80">
        <v>19.1971</v>
      </c>
      <c r="ET80">
        <v>0.0500092</v>
      </c>
      <c r="EU80">
        <v>0</v>
      </c>
      <c r="EV80">
        <v>0</v>
      </c>
      <c r="EW80">
        <v>0</v>
      </c>
      <c r="EX80">
        <v>5.72</v>
      </c>
      <c r="EY80">
        <v>0.0500092</v>
      </c>
      <c r="EZ80">
        <v>-0.73</v>
      </c>
      <c r="FA80">
        <v>0.95</v>
      </c>
      <c r="FB80">
        <v>34.187</v>
      </c>
      <c r="FC80">
        <v>39.5</v>
      </c>
      <c r="FD80">
        <v>36.687</v>
      </c>
      <c r="FE80">
        <v>39.25</v>
      </c>
      <c r="FF80">
        <v>36.812</v>
      </c>
      <c r="FG80">
        <v>0</v>
      </c>
      <c r="FH80">
        <v>0</v>
      </c>
      <c r="FI80">
        <v>0</v>
      </c>
      <c r="FJ80">
        <v>1747220700</v>
      </c>
      <c r="FK80">
        <v>0</v>
      </c>
      <c r="FL80">
        <v>0.9138461538461538</v>
      </c>
      <c r="FM80">
        <v>-4.673504252655201</v>
      </c>
      <c r="FN80">
        <v>1.445812094800316</v>
      </c>
      <c r="FO80">
        <v>-3.926538461538462</v>
      </c>
      <c r="FP80">
        <v>15</v>
      </c>
      <c r="FQ80">
        <v>1747211737.5</v>
      </c>
      <c r="FR80" t="s">
        <v>436</v>
      </c>
      <c r="FS80">
        <v>1747211737.5</v>
      </c>
      <c r="FT80">
        <v>1747211733.5</v>
      </c>
      <c r="FU80">
        <v>1</v>
      </c>
      <c r="FV80">
        <v>-0.191</v>
      </c>
      <c r="FW80">
        <v>-0.016</v>
      </c>
      <c r="FX80">
        <v>0.506</v>
      </c>
      <c r="FY80">
        <v>-0.041</v>
      </c>
      <c r="FZ80">
        <v>397</v>
      </c>
      <c r="GA80">
        <v>9</v>
      </c>
      <c r="GB80">
        <v>0.29</v>
      </c>
      <c r="GC80">
        <v>0.35</v>
      </c>
      <c r="GD80">
        <v>-0.2821015444291956</v>
      </c>
      <c r="GE80">
        <v>0.06520578605171329</v>
      </c>
      <c r="GF80">
        <v>0.01223025291159634</v>
      </c>
      <c r="GG80">
        <v>1</v>
      </c>
      <c r="GH80">
        <v>-0.007721403123503319</v>
      </c>
      <c r="GI80">
        <v>7.222012539020871E-05</v>
      </c>
      <c r="GJ80">
        <v>8.40698071525299E-05</v>
      </c>
      <c r="GK80">
        <v>1</v>
      </c>
      <c r="GL80">
        <v>2</v>
      </c>
      <c r="GM80">
        <v>2</v>
      </c>
      <c r="GN80" t="s">
        <v>437</v>
      </c>
      <c r="GO80">
        <v>3.01853</v>
      </c>
      <c r="GP80">
        <v>2.77488</v>
      </c>
      <c r="GQ80">
        <v>-0.000572033</v>
      </c>
      <c r="GR80">
        <v>-0.000597502</v>
      </c>
      <c r="GS80">
        <v>0.114361</v>
      </c>
      <c r="GT80">
        <v>0.11409</v>
      </c>
      <c r="GU80">
        <v>25877.3</v>
      </c>
      <c r="GV80">
        <v>30227.9</v>
      </c>
      <c r="GW80">
        <v>22661.8</v>
      </c>
      <c r="GX80">
        <v>27755.5</v>
      </c>
      <c r="GY80">
        <v>29075.2</v>
      </c>
      <c r="GZ80">
        <v>35088.8</v>
      </c>
      <c r="HA80">
        <v>36318</v>
      </c>
      <c r="HB80">
        <v>44044.7</v>
      </c>
      <c r="HC80">
        <v>1.79985</v>
      </c>
      <c r="HD80">
        <v>2.24552</v>
      </c>
      <c r="HE80">
        <v>0.0724755</v>
      </c>
      <c r="HF80">
        <v>0</v>
      </c>
      <c r="HG80">
        <v>23.6914</v>
      </c>
      <c r="HH80">
        <v>999.9</v>
      </c>
      <c r="HI80">
        <v>58.1</v>
      </c>
      <c r="HJ80">
        <v>28.3</v>
      </c>
      <c r="HK80">
        <v>22.1777</v>
      </c>
      <c r="HL80">
        <v>61.765</v>
      </c>
      <c r="HM80">
        <v>11.2821</v>
      </c>
      <c r="HN80">
        <v>1</v>
      </c>
      <c r="HO80">
        <v>-0.2025</v>
      </c>
      <c r="HP80">
        <v>0.0326171</v>
      </c>
      <c r="HQ80">
        <v>20.2978</v>
      </c>
      <c r="HR80">
        <v>5.19752</v>
      </c>
      <c r="HS80">
        <v>11.9517</v>
      </c>
      <c r="HT80">
        <v>4.94735</v>
      </c>
      <c r="HU80">
        <v>3.3</v>
      </c>
      <c r="HV80">
        <v>9999</v>
      </c>
      <c r="HW80">
        <v>9999</v>
      </c>
      <c r="HX80">
        <v>9999</v>
      </c>
      <c r="HY80">
        <v>382.3</v>
      </c>
      <c r="HZ80">
        <v>1.8602</v>
      </c>
      <c r="IA80">
        <v>1.86081</v>
      </c>
      <c r="IB80">
        <v>1.86159</v>
      </c>
      <c r="IC80">
        <v>1.8572</v>
      </c>
      <c r="ID80">
        <v>1.85692</v>
      </c>
      <c r="IE80">
        <v>1.85791</v>
      </c>
      <c r="IF80">
        <v>1.8588</v>
      </c>
      <c r="IG80">
        <v>1.85824</v>
      </c>
      <c r="IH80">
        <v>0</v>
      </c>
      <c r="II80">
        <v>0</v>
      </c>
      <c r="IJ80">
        <v>0</v>
      </c>
      <c r="IK80">
        <v>0</v>
      </c>
      <c r="IL80" t="s">
        <v>438</v>
      </c>
      <c r="IM80" t="s">
        <v>439</v>
      </c>
      <c r="IN80" t="s">
        <v>440</v>
      </c>
      <c r="IO80" t="s">
        <v>440</v>
      </c>
      <c r="IP80" t="s">
        <v>440</v>
      </c>
      <c r="IQ80" t="s">
        <v>440</v>
      </c>
      <c r="IR80">
        <v>0</v>
      </c>
      <c r="IS80">
        <v>100</v>
      </c>
      <c r="IT80">
        <v>100</v>
      </c>
      <c r="IU80">
        <v>0.289</v>
      </c>
      <c r="IV80">
        <v>0.1967</v>
      </c>
      <c r="IW80">
        <v>0.2912723242626548</v>
      </c>
      <c r="IX80">
        <v>0.001016113312649949</v>
      </c>
      <c r="IY80">
        <v>-1.458346242818731E-06</v>
      </c>
      <c r="IZ80">
        <v>6.575581110680532E-10</v>
      </c>
      <c r="JA80">
        <v>0.1967140891477921</v>
      </c>
      <c r="JB80">
        <v>0</v>
      </c>
      <c r="JC80">
        <v>0</v>
      </c>
      <c r="JD80">
        <v>0</v>
      </c>
      <c r="JE80">
        <v>2</v>
      </c>
      <c r="JF80">
        <v>1799</v>
      </c>
      <c r="JG80">
        <v>1</v>
      </c>
      <c r="JH80">
        <v>18</v>
      </c>
      <c r="JI80">
        <v>148</v>
      </c>
      <c r="JJ80">
        <v>148.1</v>
      </c>
      <c r="JK80">
        <v>0.0292969</v>
      </c>
      <c r="JL80">
        <v>4.99634</v>
      </c>
      <c r="JM80">
        <v>1.54663</v>
      </c>
      <c r="JN80">
        <v>2.24854</v>
      </c>
      <c r="JO80">
        <v>1.49658</v>
      </c>
      <c r="JP80">
        <v>2.41699</v>
      </c>
      <c r="JQ80">
        <v>34.5549</v>
      </c>
      <c r="JR80">
        <v>24.2013</v>
      </c>
      <c r="JS80">
        <v>18</v>
      </c>
      <c r="JT80">
        <v>371.963</v>
      </c>
      <c r="JU80">
        <v>700.551</v>
      </c>
      <c r="JV80">
        <v>24.179</v>
      </c>
      <c r="JW80">
        <v>24.8593</v>
      </c>
      <c r="JX80">
        <v>30</v>
      </c>
      <c r="JY80">
        <v>24.8464</v>
      </c>
      <c r="JZ80">
        <v>24.8482</v>
      </c>
      <c r="KA80">
        <v>0</v>
      </c>
      <c r="KB80">
        <v>6.72961</v>
      </c>
      <c r="KC80">
        <v>100</v>
      </c>
      <c r="KD80">
        <v>24.1747</v>
      </c>
      <c r="KE80">
        <v>0</v>
      </c>
      <c r="KF80">
        <v>22.1115</v>
      </c>
      <c r="KG80">
        <v>100.24</v>
      </c>
      <c r="KH80">
        <v>100.837</v>
      </c>
    </row>
    <row r="81" spans="1:294">
      <c r="A81">
        <v>65</v>
      </c>
      <c r="B81">
        <v>1747220740.1</v>
      </c>
      <c r="C81">
        <v>7713</v>
      </c>
      <c r="D81" t="s">
        <v>567</v>
      </c>
      <c r="E81" t="s">
        <v>568</v>
      </c>
      <c r="F81" t="s">
        <v>431</v>
      </c>
      <c r="G81" t="s">
        <v>432</v>
      </c>
      <c r="I81" t="s">
        <v>433</v>
      </c>
      <c r="J81">
        <v>1747220740.1</v>
      </c>
      <c r="K81">
        <f>(L81)/1000</f>
        <v>0</v>
      </c>
      <c r="L81">
        <f>IF(DQ81, AO81, AI81)</f>
        <v>0</v>
      </c>
      <c r="M81">
        <f>IF(DQ81, AJ81, AH81)</f>
        <v>0</v>
      </c>
      <c r="N81">
        <f>DS81 - IF(AV81&gt;1, M81*DM81*100.0/(AX81), 0)</f>
        <v>0</v>
      </c>
      <c r="O81">
        <f>((U81-K81/2)*N81-M81)/(U81+K81/2)</f>
        <v>0</v>
      </c>
      <c r="P81">
        <f>O81*(DZ81+EA81)/1000.0</f>
        <v>0</v>
      </c>
      <c r="Q81">
        <f>(DS81 - IF(AV81&gt;1, M81*DM81*100.0/(AX81), 0))*(DZ81+EA81)/1000.0</f>
        <v>0</v>
      </c>
      <c r="R81">
        <f>2.0/((1/T81-1/S81)+SIGN(T81)*SQRT((1/T81-1/S81)*(1/T81-1/S81) + 4*DN81/((DN81+1)*(DN81+1))*(2*1/T81*1/S81-1/S81*1/S81)))</f>
        <v>0</v>
      </c>
      <c r="S81">
        <f>IF(LEFT(DO81,1)&lt;&gt;"0",IF(LEFT(DO81,1)="1",3.0,DP81),$D$5+$E$5*(EG81*DZ81/($K$5*1000))+$F$5*(EG81*DZ81/($K$5*1000))*MAX(MIN(DM81,$J$5),$I$5)*MAX(MIN(DM81,$J$5),$I$5)+$G$5*MAX(MIN(DM81,$J$5),$I$5)*(EG81*DZ81/($K$5*1000))+$H$5*(EG81*DZ81/($K$5*1000))*(EG81*DZ81/($K$5*1000)))</f>
        <v>0</v>
      </c>
      <c r="T81">
        <f>K81*(1000-(1000*0.61365*exp(17.502*X81/(240.97+X81))/(DZ81+EA81)+DU81)/2)/(1000*0.61365*exp(17.502*X81/(240.97+X81))/(DZ81+EA81)-DU81)</f>
        <v>0</v>
      </c>
      <c r="U81">
        <f>1/((DN81+1)/(R81/1.6)+1/(S81/1.37)) + DN81/((DN81+1)/(R81/1.6) + DN81/(S81/1.37))</f>
        <v>0</v>
      </c>
      <c r="V81">
        <f>(DI81*DL81)</f>
        <v>0</v>
      </c>
      <c r="W81">
        <f>(EB81+(V81+2*0.95*5.67E-8*(((EB81+$B$7)+273)^4-(EB81+273)^4)-44100*K81)/(1.84*29.3*S81+8*0.95*5.67E-8*(EB81+273)^3))</f>
        <v>0</v>
      </c>
      <c r="X81">
        <f>($C$7*EC81+$D$7*ED81+$E$7*W81)</f>
        <v>0</v>
      </c>
      <c r="Y81">
        <f>0.61365*exp(17.502*X81/(240.97+X81))</f>
        <v>0</v>
      </c>
      <c r="Z81">
        <f>(AA81/AB81*100)</f>
        <v>0</v>
      </c>
      <c r="AA81">
        <f>DU81*(DZ81+EA81)/1000</f>
        <v>0</v>
      </c>
      <c r="AB81">
        <f>0.61365*exp(17.502*EB81/(240.97+EB81))</f>
        <v>0</v>
      </c>
      <c r="AC81">
        <f>(Y81-DU81*(DZ81+EA81)/1000)</f>
        <v>0</v>
      </c>
      <c r="AD81">
        <f>(-K81*44100)</f>
        <v>0</v>
      </c>
      <c r="AE81">
        <f>2*29.3*S81*0.92*(EB81-X81)</f>
        <v>0</v>
      </c>
      <c r="AF81">
        <f>2*0.95*5.67E-8*(((EB81+$B$7)+273)^4-(X81+273)^4)</f>
        <v>0</v>
      </c>
      <c r="AG81">
        <f>V81+AF81+AD81+AE81</f>
        <v>0</v>
      </c>
      <c r="AH81">
        <f>DY81*AV81*(DT81-DS81*(1000-AV81*DV81)/(1000-AV81*DU81))/(100*DM81)</f>
        <v>0</v>
      </c>
      <c r="AI81">
        <f>1000*DY81*AV81*(DU81-DV81)/(100*DM81*(1000-AV81*DU81))</f>
        <v>0</v>
      </c>
      <c r="AJ81">
        <f>(AK81 - AL81 - DZ81*1E3/(8.314*(EB81+273.15)) * AN81/DY81 * AM81) * DY81/(100*DM81) * (1000 - DV81)/1000</f>
        <v>0</v>
      </c>
      <c r="AK81">
        <v>51.71658785223828</v>
      </c>
      <c r="AL81">
        <v>52.24189090909092</v>
      </c>
      <c r="AM81">
        <v>-0.02163894473039725</v>
      </c>
      <c r="AN81">
        <v>65.91700592732391</v>
      </c>
      <c r="AO81">
        <f>(AQ81 - AP81 + DZ81*1E3/(8.314*(EB81+273.15)) * AS81/DY81 * AR81) * DY81/(100*DM81) * 1000/(1000 - AQ81)</f>
        <v>0</v>
      </c>
      <c r="AP81">
        <v>22.0749981113786</v>
      </c>
      <c r="AQ81">
        <v>21.95846424242425</v>
      </c>
      <c r="AR81">
        <v>-9.941060550242347E-08</v>
      </c>
      <c r="AS81">
        <v>77.18636423135617</v>
      </c>
      <c r="AT81">
        <v>5</v>
      </c>
      <c r="AU81">
        <v>1</v>
      </c>
      <c r="AV81">
        <f>IF(AT81*$H$13&gt;=AX81,1.0,(AX81/(AX81-AT81*$H$13)))</f>
        <v>0</v>
      </c>
      <c r="AW81">
        <f>(AV81-1)*100</f>
        <v>0</v>
      </c>
      <c r="AX81">
        <f>MAX(0,($B$13+$C$13*EG81)/(1+$D$13*EG81)*DZ81/(EB81+273)*$E$13)</f>
        <v>0</v>
      </c>
      <c r="AY81" t="s">
        <v>434</v>
      </c>
      <c r="AZ81" t="s">
        <v>434</v>
      </c>
      <c r="BA81">
        <v>0</v>
      </c>
      <c r="BB81">
        <v>0</v>
      </c>
      <c r="BC81">
        <f>1-BA81/BB81</f>
        <v>0</v>
      </c>
      <c r="BD81">
        <v>0</v>
      </c>
      <c r="BE81" t="s">
        <v>434</v>
      </c>
      <c r="BF81" t="s">
        <v>434</v>
      </c>
      <c r="BG81">
        <v>0</v>
      </c>
      <c r="BH81">
        <v>0</v>
      </c>
      <c r="BI81">
        <f>1-BG81/BH81</f>
        <v>0</v>
      </c>
      <c r="BJ81">
        <v>0.5</v>
      </c>
      <c r="BK81">
        <f>DJ81</f>
        <v>0</v>
      </c>
      <c r="BL81">
        <f>M81</f>
        <v>0</v>
      </c>
      <c r="BM81">
        <f>BI81*BJ81*BK81</f>
        <v>0</v>
      </c>
      <c r="BN81">
        <f>(BL81-BD81)/BK81</f>
        <v>0</v>
      </c>
      <c r="BO81">
        <f>(BB81-BH81)/BH81</f>
        <v>0</v>
      </c>
      <c r="BP81">
        <f>BA81/(BC81+BA81/BH81)</f>
        <v>0</v>
      </c>
      <c r="BQ81" t="s">
        <v>434</v>
      </c>
      <c r="BR81">
        <v>0</v>
      </c>
      <c r="BS81">
        <f>IF(BR81&lt;&gt;0, BR81, BP81)</f>
        <v>0</v>
      </c>
      <c r="BT81">
        <f>1-BS81/BH81</f>
        <v>0</v>
      </c>
      <c r="BU81">
        <f>(BH81-BG81)/(BH81-BS81)</f>
        <v>0</v>
      </c>
      <c r="BV81">
        <f>(BB81-BH81)/(BB81-BS81)</f>
        <v>0</v>
      </c>
      <c r="BW81">
        <f>(BH81-BG81)/(BH81-BA81)</f>
        <v>0</v>
      </c>
      <c r="BX81">
        <f>(BB81-BH81)/(BB81-BA81)</f>
        <v>0</v>
      </c>
      <c r="BY81">
        <f>(BU81*BS81/BG81)</f>
        <v>0</v>
      </c>
      <c r="BZ81">
        <f>(1-BY81)</f>
        <v>0</v>
      </c>
      <c r="DI81">
        <f>$B$11*EH81+$C$11*EI81+$F$11*ET81*(1-EW81)</f>
        <v>0</v>
      </c>
      <c r="DJ81">
        <f>DI81*DK81</f>
        <v>0</v>
      </c>
      <c r="DK81">
        <f>($B$11*$D$9+$C$11*$D$9+$F$11*((FG81+EY81)/MAX(FG81+EY81+FH81, 0.1)*$I$9+FH81/MAX(FG81+EY81+FH81, 0.1)*$J$9))/($B$11+$C$11+$F$11)</f>
        <v>0</v>
      </c>
      <c r="DL81">
        <f>($B$11*$K$9+$C$11*$K$9+$F$11*((FG81+EY81)/MAX(FG81+EY81+FH81, 0.1)*$P$9+FH81/MAX(FG81+EY81+FH81, 0.1)*$Q$9))/($B$11+$C$11+$F$11)</f>
        <v>0</v>
      </c>
      <c r="DM81">
        <v>6</v>
      </c>
      <c r="DN81">
        <v>0.5</v>
      </c>
      <c r="DO81" t="s">
        <v>435</v>
      </c>
      <c r="DP81">
        <v>2</v>
      </c>
      <c r="DQ81" t="b">
        <v>1</v>
      </c>
      <c r="DR81">
        <v>1747220740.1</v>
      </c>
      <c r="DS81">
        <v>51.072</v>
      </c>
      <c r="DT81">
        <v>50.5223</v>
      </c>
      <c r="DU81">
        <v>21.9592</v>
      </c>
      <c r="DV81">
        <v>22.0768</v>
      </c>
      <c r="DW81">
        <v>50.7328</v>
      </c>
      <c r="DX81">
        <v>21.7625</v>
      </c>
      <c r="DY81">
        <v>399.813</v>
      </c>
      <c r="DZ81">
        <v>101.164</v>
      </c>
      <c r="EA81">
        <v>0.0999512</v>
      </c>
      <c r="EB81">
        <v>25.005</v>
      </c>
      <c r="EC81">
        <v>24.8902</v>
      </c>
      <c r="ED81">
        <v>999.9</v>
      </c>
      <c r="EE81">
        <v>0</v>
      </c>
      <c r="EF81">
        <v>0</v>
      </c>
      <c r="EG81">
        <v>10051.2</v>
      </c>
      <c r="EH81">
        <v>0</v>
      </c>
      <c r="EI81">
        <v>0.221054</v>
      </c>
      <c r="EJ81">
        <v>0.549675</v>
      </c>
      <c r="EK81">
        <v>52.2187</v>
      </c>
      <c r="EL81">
        <v>51.6629</v>
      </c>
      <c r="EM81">
        <v>-0.117662</v>
      </c>
      <c r="EN81">
        <v>50.5223</v>
      </c>
      <c r="EO81">
        <v>22.0768</v>
      </c>
      <c r="EP81">
        <v>2.22149</v>
      </c>
      <c r="EQ81">
        <v>2.23339</v>
      </c>
      <c r="ER81">
        <v>19.1181</v>
      </c>
      <c r="ES81">
        <v>19.2039</v>
      </c>
      <c r="ET81">
        <v>0.0500092</v>
      </c>
      <c r="EU81">
        <v>0</v>
      </c>
      <c r="EV81">
        <v>0</v>
      </c>
      <c r="EW81">
        <v>0</v>
      </c>
      <c r="EX81">
        <v>5.94</v>
      </c>
      <c r="EY81">
        <v>0.0500092</v>
      </c>
      <c r="EZ81">
        <v>-7.27</v>
      </c>
      <c r="FA81">
        <v>0.5600000000000001</v>
      </c>
      <c r="FB81">
        <v>34.812</v>
      </c>
      <c r="FC81">
        <v>40.75</v>
      </c>
      <c r="FD81">
        <v>37.5</v>
      </c>
      <c r="FE81">
        <v>41.25</v>
      </c>
      <c r="FF81">
        <v>37.625</v>
      </c>
      <c r="FG81">
        <v>0</v>
      </c>
      <c r="FH81">
        <v>0</v>
      </c>
      <c r="FI81">
        <v>0</v>
      </c>
      <c r="FJ81">
        <v>1747220820.6</v>
      </c>
      <c r="FK81">
        <v>0</v>
      </c>
      <c r="FL81">
        <v>0.08400000000000002</v>
      </c>
      <c r="FM81">
        <v>8.09153845124221</v>
      </c>
      <c r="FN81">
        <v>-8.918461640059817</v>
      </c>
      <c r="FO81">
        <v>-4.9188</v>
      </c>
      <c r="FP81">
        <v>15</v>
      </c>
      <c r="FQ81">
        <v>1747211737.5</v>
      </c>
      <c r="FR81" t="s">
        <v>436</v>
      </c>
      <c r="FS81">
        <v>1747211737.5</v>
      </c>
      <c r="FT81">
        <v>1747211733.5</v>
      </c>
      <c r="FU81">
        <v>1</v>
      </c>
      <c r="FV81">
        <v>-0.191</v>
      </c>
      <c r="FW81">
        <v>-0.016</v>
      </c>
      <c r="FX81">
        <v>0.506</v>
      </c>
      <c r="FY81">
        <v>-0.041</v>
      </c>
      <c r="FZ81">
        <v>397</v>
      </c>
      <c r="GA81">
        <v>9</v>
      </c>
      <c r="GB81">
        <v>0.29</v>
      </c>
      <c r="GC81">
        <v>0.35</v>
      </c>
      <c r="GD81">
        <v>-0.2283587042494784</v>
      </c>
      <c r="GE81">
        <v>0.06057504652234559</v>
      </c>
      <c r="GF81">
        <v>0.04866100616393532</v>
      </c>
      <c r="GG81">
        <v>1</v>
      </c>
      <c r="GH81">
        <v>-0.008257278453963244</v>
      </c>
      <c r="GI81">
        <v>-0.0003925922768253981</v>
      </c>
      <c r="GJ81">
        <v>8.759945822781973E-05</v>
      </c>
      <c r="GK81">
        <v>1</v>
      </c>
      <c r="GL81">
        <v>2</v>
      </c>
      <c r="GM81">
        <v>2</v>
      </c>
      <c r="GN81" t="s">
        <v>437</v>
      </c>
      <c r="GO81">
        <v>3.01837</v>
      </c>
      <c r="GP81">
        <v>2.77507</v>
      </c>
      <c r="GQ81">
        <v>0.0148758</v>
      </c>
      <c r="GR81">
        <v>0.0147023</v>
      </c>
      <c r="GS81">
        <v>0.114363</v>
      </c>
      <c r="GT81">
        <v>0.114121</v>
      </c>
      <c r="GU81">
        <v>25476.9</v>
      </c>
      <c r="GV81">
        <v>29763.7</v>
      </c>
      <c r="GW81">
        <v>22661.2</v>
      </c>
      <c r="GX81">
        <v>27754</v>
      </c>
      <c r="GY81">
        <v>29074.7</v>
      </c>
      <c r="GZ81">
        <v>35086.9</v>
      </c>
      <c r="HA81">
        <v>36317</v>
      </c>
      <c r="HB81">
        <v>44043.3</v>
      </c>
      <c r="HC81">
        <v>1.79953</v>
      </c>
      <c r="HD81">
        <v>2.24577</v>
      </c>
      <c r="HE81">
        <v>0.07249410000000001</v>
      </c>
      <c r="HF81">
        <v>0</v>
      </c>
      <c r="HG81">
        <v>23.6994</v>
      </c>
      <c r="HH81">
        <v>999.9</v>
      </c>
      <c r="HI81">
        <v>58.1</v>
      </c>
      <c r="HJ81">
        <v>28.3</v>
      </c>
      <c r="HK81">
        <v>22.1785</v>
      </c>
      <c r="HL81">
        <v>62.025</v>
      </c>
      <c r="HM81">
        <v>11.1859</v>
      </c>
      <c r="HN81">
        <v>1</v>
      </c>
      <c r="HO81">
        <v>-0.20326</v>
      </c>
      <c r="HP81">
        <v>-0.0336874</v>
      </c>
      <c r="HQ81">
        <v>20.298</v>
      </c>
      <c r="HR81">
        <v>5.19827</v>
      </c>
      <c r="HS81">
        <v>11.9533</v>
      </c>
      <c r="HT81">
        <v>4.9474</v>
      </c>
      <c r="HU81">
        <v>3.3</v>
      </c>
      <c r="HV81">
        <v>9999</v>
      </c>
      <c r="HW81">
        <v>9999</v>
      </c>
      <c r="HX81">
        <v>9999</v>
      </c>
      <c r="HY81">
        <v>382.3</v>
      </c>
      <c r="HZ81">
        <v>1.86019</v>
      </c>
      <c r="IA81">
        <v>1.86081</v>
      </c>
      <c r="IB81">
        <v>1.86157</v>
      </c>
      <c r="IC81">
        <v>1.85716</v>
      </c>
      <c r="ID81">
        <v>1.85685</v>
      </c>
      <c r="IE81">
        <v>1.85791</v>
      </c>
      <c r="IF81">
        <v>1.85872</v>
      </c>
      <c r="IG81">
        <v>1.85822</v>
      </c>
      <c r="IH81">
        <v>0</v>
      </c>
      <c r="II81">
        <v>0</v>
      </c>
      <c r="IJ81">
        <v>0</v>
      </c>
      <c r="IK81">
        <v>0</v>
      </c>
      <c r="IL81" t="s">
        <v>438</v>
      </c>
      <c r="IM81" t="s">
        <v>439</v>
      </c>
      <c r="IN81" t="s">
        <v>440</v>
      </c>
      <c r="IO81" t="s">
        <v>440</v>
      </c>
      <c r="IP81" t="s">
        <v>440</v>
      </c>
      <c r="IQ81" t="s">
        <v>440</v>
      </c>
      <c r="IR81">
        <v>0</v>
      </c>
      <c r="IS81">
        <v>100</v>
      </c>
      <c r="IT81">
        <v>100</v>
      </c>
      <c r="IU81">
        <v>0.339</v>
      </c>
      <c r="IV81">
        <v>0.1967</v>
      </c>
      <c r="IW81">
        <v>0.2912723242626548</v>
      </c>
      <c r="IX81">
        <v>0.001016113312649949</v>
      </c>
      <c r="IY81">
        <v>-1.458346242818731E-06</v>
      </c>
      <c r="IZ81">
        <v>6.575581110680532E-10</v>
      </c>
      <c r="JA81">
        <v>0.1967140891477921</v>
      </c>
      <c r="JB81">
        <v>0</v>
      </c>
      <c r="JC81">
        <v>0</v>
      </c>
      <c r="JD81">
        <v>0</v>
      </c>
      <c r="JE81">
        <v>2</v>
      </c>
      <c r="JF81">
        <v>1799</v>
      </c>
      <c r="JG81">
        <v>1</v>
      </c>
      <c r="JH81">
        <v>18</v>
      </c>
      <c r="JI81">
        <v>150</v>
      </c>
      <c r="JJ81">
        <v>150.1</v>
      </c>
      <c r="JK81">
        <v>0.283203</v>
      </c>
      <c r="JL81">
        <v>2.60498</v>
      </c>
      <c r="JM81">
        <v>1.54663</v>
      </c>
      <c r="JN81">
        <v>2.24731</v>
      </c>
      <c r="JO81">
        <v>1.49658</v>
      </c>
      <c r="JP81">
        <v>2.41577</v>
      </c>
      <c r="JQ81">
        <v>34.6006</v>
      </c>
      <c r="JR81">
        <v>24.2013</v>
      </c>
      <c r="JS81">
        <v>18</v>
      </c>
      <c r="JT81">
        <v>371.81</v>
      </c>
      <c r="JU81">
        <v>700.796</v>
      </c>
      <c r="JV81">
        <v>24.0366</v>
      </c>
      <c r="JW81">
        <v>24.8614</v>
      </c>
      <c r="JX81">
        <v>30.0001</v>
      </c>
      <c r="JY81">
        <v>24.847</v>
      </c>
      <c r="JZ81">
        <v>24.8503</v>
      </c>
      <c r="KA81">
        <v>5.68801</v>
      </c>
      <c r="KB81">
        <v>6.72961</v>
      </c>
      <c r="KC81">
        <v>100</v>
      </c>
      <c r="KD81">
        <v>24.0346</v>
      </c>
      <c r="KE81">
        <v>50</v>
      </c>
      <c r="KF81">
        <v>22.1124</v>
      </c>
      <c r="KG81">
        <v>100.238</v>
      </c>
      <c r="KH81">
        <v>100.833</v>
      </c>
    </row>
    <row r="82" spans="1:294">
      <c r="A82">
        <v>66</v>
      </c>
      <c r="B82">
        <v>1747220861</v>
      </c>
      <c r="C82">
        <v>7833.900000095367</v>
      </c>
      <c r="D82" t="s">
        <v>569</v>
      </c>
      <c r="E82" t="s">
        <v>570</v>
      </c>
      <c r="F82" t="s">
        <v>431</v>
      </c>
      <c r="G82" t="s">
        <v>432</v>
      </c>
      <c r="I82" t="s">
        <v>433</v>
      </c>
      <c r="J82">
        <v>1747220861</v>
      </c>
      <c r="K82">
        <f>(L82)/1000</f>
        <v>0</v>
      </c>
      <c r="L82">
        <f>IF(DQ82, AO82, AI82)</f>
        <v>0</v>
      </c>
      <c r="M82">
        <f>IF(DQ82, AJ82, AH82)</f>
        <v>0</v>
      </c>
      <c r="N82">
        <f>DS82 - IF(AV82&gt;1, M82*DM82*100.0/(AX82), 0)</f>
        <v>0</v>
      </c>
      <c r="O82">
        <f>((U82-K82/2)*N82-M82)/(U82+K82/2)</f>
        <v>0</v>
      </c>
      <c r="P82">
        <f>O82*(DZ82+EA82)/1000.0</f>
        <v>0</v>
      </c>
      <c r="Q82">
        <f>(DS82 - IF(AV82&gt;1, M82*DM82*100.0/(AX82), 0))*(DZ82+EA82)/1000.0</f>
        <v>0</v>
      </c>
      <c r="R82">
        <f>2.0/((1/T82-1/S82)+SIGN(T82)*SQRT((1/T82-1/S82)*(1/T82-1/S82) + 4*DN82/((DN82+1)*(DN82+1))*(2*1/T82*1/S82-1/S82*1/S82)))</f>
        <v>0</v>
      </c>
      <c r="S82">
        <f>IF(LEFT(DO82,1)&lt;&gt;"0",IF(LEFT(DO82,1)="1",3.0,DP82),$D$5+$E$5*(EG82*DZ82/($K$5*1000))+$F$5*(EG82*DZ82/($K$5*1000))*MAX(MIN(DM82,$J$5),$I$5)*MAX(MIN(DM82,$J$5),$I$5)+$G$5*MAX(MIN(DM82,$J$5),$I$5)*(EG82*DZ82/($K$5*1000))+$H$5*(EG82*DZ82/($K$5*1000))*(EG82*DZ82/($K$5*1000)))</f>
        <v>0</v>
      </c>
      <c r="T82">
        <f>K82*(1000-(1000*0.61365*exp(17.502*X82/(240.97+X82))/(DZ82+EA82)+DU82)/2)/(1000*0.61365*exp(17.502*X82/(240.97+X82))/(DZ82+EA82)-DU82)</f>
        <v>0</v>
      </c>
      <c r="U82">
        <f>1/((DN82+1)/(R82/1.6)+1/(S82/1.37)) + DN82/((DN82+1)/(R82/1.6) + DN82/(S82/1.37))</f>
        <v>0</v>
      </c>
      <c r="V82">
        <f>(DI82*DL82)</f>
        <v>0</v>
      </c>
      <c r="W82">
        <f>(EB82+(V82+2*0.95*5.67E-8*(((EB82+$B$7)+273)^4-(EB82+273)^4)-44100*K82)/(1.84*29.3*S82+8*0.95*5.67E-8*(EB82+273)^3))</f>
        <v>0</v>
      </c>
      <c r="X82">
        <f>($C$7*EC82+$D$7*ED82+$E$7*W82)</f>
        <v>0</v>
      </c>
      <c r="Y82">
        <f>0.61365*exp(17.502*X82/(240.97+X82))</f>
        <v>0</v>
      </c>
      <c r="Z82">
        <f>(AA82/AB82*100)</f>
        <v>0</v>
      </c>
      <c r="AA82">
        <f>DU82*(DZ82+EA82)/1000</f>
        <v>0</v>
      </c>
      <c r="AB82">
        <f>0.61365*exp(17.502*EB82/(240.97+EB82))</f>
        <v>0</v>
      </c>
      <c r="AC82">
        <f>(Y82-DU82*(DZ82+EA82)/1000)</f>
        <v>0</v>
      </c>
      <c r="AD82">
        <f>(-K82*44100)</f>
        <v>0</v>
      </c>
      <c r="AE82">
        <f>2*29.3*S82*0.92*(EB82-X82)</f>
        <v>0</v>
      </c>
      <c r="AF82">
        <f>2*0.95*5.67E-8*(((EB82+$B$7)+273)^4-(X82+273)^4)</f>
        <v>0</v>
      </c>
      <c r="AG82">
        <f>V82+AF82+AD82+AE82</f>
        <v>0</v>
      </c>
      <c r="AH82">
        <f>DY82*AV82*(DT82-DS82*(1000-AV82*DV82)/(1000-AV82*DU82))/(100*DM82)</f>
        <v>0</v>
      </c>
      <c r="AI82">
        <f>1000*DY82*AV82*(DU82-DV82)/(100*DM82*(1000-AV82*DU82))</f>
        <v>0</v>
      </c>
      <c r="AJ82">
        <f>(AK82 - AL82 - DZ82*1E3/(8.314*(EB82+273.15)) * AN82/DY82 * AM82) * DY82/(100*DM82) * (1000 - DV82)/1000</f>
        <v>0</v>
      </c>
      <c r="AK82">
        <v>102.3881712316054</v>
      </c>
      <c r="AL82">
        <v>102.5983636363637</v>
      </c>
      <c r="AM82">
        <v>5.517793279475726E-05</v>
      </c>
      <c r="AN82">
        <v>65.91700592732391</v>
      </c>
      <c r="AO82">
        <f>(AQ82 - AP82 + DZ82*1E3/(8.314*(EB82+273.15)) * AS82/DY82 * AR82) * DY82/(100*DM82) * 1000/(1000 - AQ82)</f>
        <v>0</v>
      </c>
      <c r="AP82">
        <v>22.07985862243979</v>
      </c>
      <c r="AQ82">
        <v>21.9669012121212</v>
      </c>
      <c r="AR82">
        <v>2.706362208438858E-07</v>
      </c>
      <c r="AS82">
        <v>77.18636423135617</v>
      </c>
      <c r="AT82">
        <v>6</v>
      </c>
      <c r="AU82">
        <v>1</v>
      </c>
      <c r="AV82">
        <f>IF(AT82*$H$13&gt;=AX82,1.0,(AX82/(AX82-AT82*$H$13)))</f>
        <v>0</v>
      </c>
      <c r="AW82">
        <f>(AV82-1)*100</f>
        <v>0</v>
      </c>
      <c r="AX82">
        <f>MAX(0,($B$13+$C$13*EG82)/(1+$D$13*EG82)*DZ82/(EB82+273)*$E$13)</f>
        <v>0</v>
      </c>
      <c r="AY82" t="s">
        <v>434</v>
      </c>
      <c r="AZ82" t="s">
        <v>434</v>
      </c>
      <c r="BA82">
        <v>0</v>
      </c>
      <c r="BB82">
        <v>0</v>
      </c>
      <c r="BC82">
        <f>1-BA82/BB82</f>
        <v>0</v>
      </c>
      <c r="BD82">
        <v>0</v>
      </c>
      <c r="BE82" t="s">
        <v>434</v>
      </c>
      <c r="BF82" t="s">
        <v>434</v>
      </c>
      <c r="BG82">
        <v>0</v>
      </c>
      <c r="BH82">
        <v>0</v>
      </c>
      <c r="BI82">
        <f>1-BG82/BH82</f>
        <v>0</v>
      </c>
      <c r="BJ82">
        <v>0.5</v>
      </c>
      <c r="BK82">
        <f>DJ82</f>
        <v>0</v>
      </c>
      <c r="BL82">
        <f>M82</f>
        <v>0</v>
      </c>
      <c r="BM82">
        <f>BI82*BJ82*BK82</f>
        <v>0</v>
      </c>
      <c r="BN82">
        <f>(BL82-BD82)/BK82</f>
        <v>0</v>
      </c>
      <c r="BO82">
        <f>(BB82-BH82)/BH82</f>
        <v>0</v>
      </c>
      <c r="BP82">
        <f>BA82/(BC82+BA82/BH82)</f>
        <v>0</v>
      </c>
      <c r="BQ82" t="s">
        <v>434</v>
      </c>
      <c r="BR82">
        <v>0</v>
      </c>
      <c r="BS82">
        <f>IF(BR82&lt;&gt;0, BR82, BP82)</f>
        <v>0</v>
      </c>
      <c r="BT82">
        <f>1-BS82/BH82</f>
        <v>0</v>
      </c>
      <c r="BU82">
        <f>(BH82-BG82)/(BH82-BS82)</f>
        <v>0</v>
      </c>
      <c r="BV82">
        <f>(BB82-BH82)/(BB82-BS82)</f>
        <v>0</v>
      </c>
      <c r="BW82">
        <f>(BH82-BG82)/(BH82-BA82)</f>
        <v>0</v>
      </c>
      <c r="BX82">
        <f>(BB82-BH82)/(BB82-BA82)</f>
        <v>0</v>
      </c>
      <c r="BY82">
        <f>(BU82*BS82/BG82)</f>
        <v>0</v>
      </c>
      <c r="BZ82">
        <f>(1-BY82)</f>
        <v>0</v>
      </c>
      <c r="DI82">
        <f>$B$11*EH82+$C$11*EI82+$F$11*ET82*(1-EW82)</f>
        <v>0</v>
      </c>
      <c r="DJ82">
        <f>DI82*DK82</f>
        <v>0</v>
      </c>
      <c r="DK82">
        <f>($B$11*$D$9+$C$11*$D$9+$F$11*((FG82+EY82)/MAX(FG82+EY82+FH82, 0.1)*$I$9+FH82/MAX(FG82+EY82+FH82, 0.1)*$J$9))/($B$11+$C$11+$F$11)</f>
        <v>0</v>
      </c>
      <c r="DL82">
        <f>($B$11*$K$9+$C$11*$K$9+$F$11*((FG82+EY82)/MAX(FG82+EY82+FH82, 0.1)*$P$9+FH82/MAX(FG82+EY82+FH82, 0.1)*$Q$9))/($B$11+$C$11+$F$11)</f>
        <v>0</v>
      </c>
      <c r="DM82">
        <v>6</v>
      </c>
      <c r="DN82">
        <v>0.5</v>
      </c>
      <c r="DO82" t="s">
        <v>435</v>
      </c>
      <c r="DP82">
        <v>2</v>
      </c>
      <c r="DQ82" t="b">
        <v>1</v>
      </c>
      <c r="DR82">
        <v>1747220861</v>
      </c>
      <c r="DS82">
        <v>100.331</v>
      </c>
      <c r="DT82">
        <v>100.112</v>
      </c>
      <c r="DU82">
        <v>21.9658</v>
      </c>
      <c r="DV82">
        <v>22.0806</v>
      </c>
      <c r="DW82">
        <v>99.952</v>
      </c>
      <c r="DX82">
        <v>21.7691</v>
      </c>
      <c r="DY82">
        <v>400.018</v>
      </c>
      <c r="DZ82">
        <v>101.162</v>
      </c>
      <c r="EA82">
        <v>0.100068</v>
      </c>
      <c r="EB82">
        <v>24.9971</v>
      </c>
      <c r="EC82">
        <v>24.8798</v>
      </c>
      <c r="ED82">
        <v>999.9</v>
      </c>
      <c r="EE82">
        <v>0</v>
      </c>
      <c r="EF82">
        <v>0</v>
      </c>
      <c r="EG82">
        <v>10036.9</v>
      </c>
      <c r="EH82">
        <v>0</v>
      </c>
      <c r="EI82">
        <v>0.221054</v>
      </c>
      <c r="EJ82">
        <v>0.218437</v>
      </c>
      <c r="EK82">
        <v>102.584</v>
      </c>
      <c r="EL82">
        <v>102.373</v>
      </c>
      <c r="EM82">
        <v>-0.114779</v>
      </c>
      <c r="EN82">
        <v>100.112</v>
      </c>
      <c r="EO82">
        <v>22.0806</v>
      </c>
      <c r="EP82">
        <v>2.22212</v>
      </c>
      <c r="EQ82">
        <v>2.23373</v>
      </c>
      <c r="ER82">
        <v>19.1227</v>
      </c>
      <c r="ES82">
        <v>19.2063</v>
      </c>
      <c r="ET82">
        <v>0.0500092</v>
      </c>
      <c r="EU82">
        <v>0</v>
      </c>
      <c r="EV82">
        <v>0</v>
      </c>
      <c r="EW82">
        <v>0</v>
      </c>
      <c r="EX82">
        <v>1.15</v>
      </c>
      <c r="EY82">
        <v>0.0500092</v>
      </c>
      <c r="EZ82">
        <v>-0.25</v>
      </c>
      <c r="FA82">
        <v>1.45</v>
      </c>
      <c r="FB82">
        <v>34.562</v>
      </c>
      <c r="FC82">
        <v>39.312</v>
      </c>
      <c r="FD82">
        <v>36.812</v>
      </c>
      <c r="FE82">
        <v>39.125</v>
      </c>
      <c r="FF82">
        <v>36.875</v>
      </c>
      <c r="FG82">
        <v>0</v>
      </c>
      <c r="FH82">
        <v>0</v>
      </c>
      <c r="FI82">
        <v>0</v>
      </c>
      <c r="FJ82">
        <v>1747220941.2</v>
      </c>
      <c r="FK82">
        <v>0</v>
      </c>
      <c r="FL82">
        <v>3.057692307692308</v>
      </c>
      <c r="FM82">
        <v>55.37435911339378</v>
      </c>
      <c r="FN82">
        <v>-45.36410260949073</v>
      </c>
      <c r="FO82">
        <v>-3.398461538461539</v>
      </c>
      <c r="FP82">
        <v>15</v>
      </c>
      <c r="FQ82">
        <v>1747211737.5</v>
      </c>
      <c r="FR82" t="s">
        <v>436</v>
      </c>
      <c r="FS82">
        <v>1747211737.5</v>
      </c>
      <c r="FT82">
        <v>1747211733.5</v>
      </c>
      <c r="FU82">
        <v>1</v>
      </c>
      <c r="FV82">
        <v>-0.191</v>
      </c>
      <c r="FW82">
        <v>-0.016</v>
      </c>
      <c r="FX82">
        <v>0.506</v>
      </c>
      <c r="FY82">
        <v>-0.041</v>
      </c>
      <c r="FZ82">
        <v>397</v>
      </c>
      <c r="GA82">
        <v>9</v>
      </c>
      <c r="GB82">
        <v>0.29</v>
      </c>
      <c r="GC82">
        <v>0.35</v>
      </c>
      <c r="GD82">
        <v>-0.1206128100720142</v>
      </c>
      <c r="GE82">
        <v>0.05319418412519931</v>
      </c>
      <c r="GF82">
        <v>0.02824072276411804</v>
      </c>
      <c r="GG82">
        <v>1</v>
      </c>
      <c r="GH82">
        <v>-0.008360917842362243</v>
      </c>
      <c r="GI82">
        <v>-0.0003217670949940266</v>
      </c>
      <c r="GJ82">
        <v>0.0001056511319607362</v>
      </c>
      <c r="GK82">
        <v>1</v>
      </c>
      <c r="GL82">
        <v>2</v>
      </c>
      <c r="GM82">
        <v>2</v>
      </c>
      <c r="GN82" t="s">
        <v>437</v>
      </c>
      <c r="GO82">
        <v>3.0186</v>
      </c>
      <c r="GP82">
        <v>2.77506</v>
      </c>
      <c r="GQ82">
        <v>0.0288368</v>
      </c>
      <c r="GR82">
        <v>0.0286589</v>
      </c>
      <c r="GS82">
        <v>0.114385</v>
      </c>
      <c r="GT82">
        <v>0.114132</v>
      </c>
      <c r="GU82">
        <v>25115.6</v>
      </c>
      <c r="GV82">
        <v>29341.9</v>
      </c>
      <c r="GW82">
        <v>22661.1</v>
      </c>
      <c r="GX82">
        <v>27754.1</v>
      </c>
      <c r="GY82">
        <v>29074.7</v>
      </c>
      <c r="GZ82">
        <v>35086.7</v>
      </c>
      <c r="HA82">
        <v>36317.5</v>
      </c>
      <c r="HB82">
        <v>44043.1</v>
      </c>
      <c r="HC82">
        <v>1.79985</v>
      </c>
      <c r="HD82">
        <v>2.24548</v>
      </c>
      <c r="HE82">
        <v>0.0726432</v>
      </c>
      <c r="HF82">
        <v>0</v>
      </c>
      <c r="HG82">
        <v>23.6865</v>
      </c>
      <c r="HH82">
        <v>999.9</v>
      </c>
      <c r="HI82">
        <v>58.1</v>
      </c>
      <c r="HJ82">
        <v>28.3</v>
      </c>
      <c r="HK82">
        <v>22.1775</v>
      </c>
      <c r="HL82">
        <v>62.165</v>
      </c>
      <c r="HM82">
        <v>11.2099</v>
      </c>
      <c r="HN82">
        <v>1</v>
      </c>
      <c r="HO82">
        <v>-0.202871</v>
      </c>
      <c r="HP82">
        <v>-0.133946</v>
      </c>
      <c r="HQ82">
        <v>20.2961</v>
      </c>
      <c r="HR82">
        <v>5.19812</v>
      </c>
      <c r="HS82">
        <v>11.9529</v>
      </c>
      <c r="HT82">
        <v>4.94745</v>
      </c>
      <c r="HU82">
        <v>3.3</v>
      </c>
      <c r="HV82">
        <v>9999</v>
      </c>
      <c r="HW82">
        <v>9999</v>
      </c>
      <c r="HX82">
        <v>9999</v>
      </c>
      <c r="HY82">
        <v>382.3</v>
      </c>
      <c r="HZ82">
        <v>1.86019</v>
      </c>
      <c r="IA82">
        <v>1.8608</v>
      </c>
      <c r="IB82">
        <v>1.86157</v>
      </c>
      <c r="IC82">
        <v>1.85716</v>
      </c>
      <c r="ID82">
        <v>1.85685</v>
      </c>
      <c r="IE82">
        <v>1.85791</v>
      </c>
      <c r="IF82">
        <v>1.85869</v>
      </c>
      <c r="IG82">
        <v>1.85822</v>
      </c>
      <c r="IH82">
        <v>0</v>
      </c>
      <c r="II82">
        <v>0</v>
      </c>
      <c r="IJ82">
        <v>0</v>
      </c>
      <c r="IK82">
        <v>0</v>
      </c>
      <c r="IL82" t="s">
        <v>438</v>
      </c>
      <c r="IM82" t="s">
        <v>439</v>
      </c>
      <c r="IN82" t="s">
        <v>440</v>
      </c>
      <c r="IO82" t="s">
        <v>440</v>
      </c>
      <c r="IP82" t="s">
        <v>440</v>
      </c>
      <c r="IQ82" t="s">
        <v>440</v>
      </c>
      <c r="IR82">
        <v>0</v>
      </c>
      <c r="IS82">
        <v>100</v>
      </c>
      <c r="IT82">
        <v>100</v>
      </c>
      <c r="IU82">
        <v>0.379</v>
      </c>
      <c r="IV82">
        <v>0.1967</v>
      </c>
      <c r="IW82">
        <v>0.2912723242626548</v>
      </c>
      <c r="IX82">
        <v>0.001016113312649949</v>
      </c>
      <c r="IY82">
        <v>-1.458346242818731E-06</v>
      </c>
      <c r="IZ82">
        <v>6.575581110680532E-10</v>
      </c>
      <c r="JA82">
        <v>0.1967140891477921</v>
      </c>
      <c r="JB82">
        <v>0</v>
      </c>
      <c r="JC82">
        <v>0</v>
      </c>
      <c r="JD82">
        <v>0</v>
      </c>
      <c r="JE82">
        <v>2</v>
      </c>
      <c r="JF82">
        <v>1799</v>
      </c>
      <c r="JG82">
        <v>1</v>
      </c>
      <c r="JH82">
        <v>18</v>
      </c>
      <c r="JI82">
        <v>152.1</v>
      </c>
      <c r="JJ82">
        <v>152.1</v>
      </c>
      <c r="JK82">
        <v>0.386963</v>
      </c>
      <c r="JL82">
        <v>2.59766</v>
      </c>
      <c r="JM82">
        <v>1.54663</v>
      </c>
      <c r="JN82">
        <v>2.24731</v>
      </c>
      <c r="JO82">
        <v>1.49658</v>
      </c>
      <c r="JP82">
        <v>2.43652</v>
      </c>
      <c r="JQ82">
        <v>34.6006</v>
      </c>
      <c r="JR82">
        <v>24.2013</v>
      </c>
      <c r="JS82">
        <v>18</v>
      </c>
      <c r="JT82">
        <v>371.976</v>
      </c>
      <c r="JU82">
        <v>700.548</v>
      </c>
      <c r="JV82">
        <v>24.0583</v>
      </c>
      <c r="JW82">
        <v>24.8635</v>
      </c>
      <c r="JX82">
        <v>30.0001</v>
      </c>
      <c r="JY82">
        <v>24.8485</v>
      </c>
      <c r="JZ82">
        <v>24.8513</v>
      </c>
      <c r="KA82">
        <v>7.78346</v>
      </c>
      <c r="KB82">
        <v>6.72961</v>
      </c>
      <c r="KC82">
        <v>100</v>
      </c>
      <c r="KD82">
        <v>24.0575</v>
      </c>
      <c r="KE82">
        <v>100</v>
      </c>
      <c r="KF82">
        <v>22.1126</v>
      </c>
      <c r="KG82">
        <v>100.238</v>
      </c>
      <c r="KH82">
        <v>100.833</v>
      </c>
    </row>
    <row r="83" spans="1:294">
      <c r="A83">
        <v>67</v>
      </c>
      <c r="B83">
        <v>1747220981.5</v>
      </c>
      <c r="C83">
        <v>7954.400000095367</v>
      </c>
      <c r="D83" t="s">
        <v>571</v>
      </c>
      <c r="E83" t="s">
        <v>572</v>
      </c>
      <c r="F83" t="s">
        <v>431</v>
      </c>
      <c r="G83" t="s">
        <v>432</v>
      </c>
      <c r="I83" t="s">
        <v>433</v>
      </c>
      <c r="J83">
        <v>1747220981.5</v>
      </c>
      <c r="K83">
        <f>(L83)/1000</f>
        <v>0</v>
      </c>
      <c r="L83">
        <f>IF(DQ83, AO83, AI83)</f>
        <v>0</v>
      </c>
      <c r="M83">
        <f>IF(DQ83, AJ83, AH83)</f>
        <v>0</v>
      </c>
      <c r="N83">
        <f>DS83 - IF(AV83&gt;1, M83*DM83*100.0/(AX83), 0)</f>
        <v>0</v>
      </c>
      <c r="O83">
        <f>((U83-K83/2)*N83-M83)/(U83+K83/2)</f>
        <v>0</v>
      </c>
      <c r="P83">
        <f>O83*(DZ83+EA83)/1000.0</f>
        <v>0</v>
      </c>
      <c r="Q83">
        <f>(DS83 - IF(AV83&gt;1, M83*DM83*100.0/(AX83), 0))*(DZ83+EA83)/1000.0</f>
        <v>0</v>
      </c>
      <c r="R83">
        <f>2.0/((1/T83-1/S83)+SIGN(T83)*SQRT((1/T83-1/S83)*(1/T83-1/S83) + 4*DN83/((DN83+1)*(DN83+1))*(2*1/T83*1/S83-1/S83*1/S83)))</f>
        <v>0</v>
      </c>
      <c r="S83">
        <f>IF(LEFT(DO83,1)&lt;&gt;"0",IF(LEFT(DO83,1)="1",3.0,DP83),$D$5+$E$5*(EG83*DZ83/($K$5*1000))+$F$5*(EG83*DZ83/($K$5*1000))*MAX(MIN(DM83,$J$5),$I$5)*MAX(MIN(DM83,$J$5),$I$5)+$G$5*MAX(MIN(DM83,$J$5),$I$5)*(EG83*DZ83/($K$5*1000))+$H$5*(EG83*DZ83/($K$5*1000))*(EG83*DZ83/($K$5*1000)))</f>
        <v>0</v>
      </c>
      <c r="T83">
        <f>K83*(1000-(1000*0.61365*exp(17.502*X83/(240.97+X83))/(DZ83+EA83)+DU83)/2)/(1000*0.61365*exp(17.502*X83/(240.97+X83))/(DZ83+EA83)-DU83)</f>
        <v>0</v>
      </c>
      <c r="U83">
        <f>1/((DN83+1)/(R83/1.6)+1/(S83/1.37)) + DN83/((DN83+1)/(R83/1.6) + DN83/(S83/1.37))</f>
        <v>0</v>
      </c>
      <c r="V83">
        <f>(DI83*DL83)</f>
        <v>0</v>
      </c>
      <c r="W83">
        <f>(EB83+(V83+2*0.95*5.67E-8*(((EB83+$B$7)+273)^4-(EB83+273)^4)-44100*K83)/(1.84*29.3*S83+8*0.95*5.67E-8*(EB83+273)^3))</f>
        <v>0</v>
      </c>
      <c r="X83">
        <f>($C$7*EC83+$D$7*ED83+$E$7*W83)</f>
        <v>0</v>
      </c>
      <c r="Y83">
        <f>0.61365*exp(17.502*X83/(240.97+X83))</f>
        <v>0</v>
      </c>
      <c r="Z83">
        <f>(AA83/AB83*100)</f>
        <v>0</v>
      </c>
      <c r="AA83">
        <f>DU83*(DZ83+EA83)/1000</f>
        <v>0</v>
      </c>
      <c r="AB83">
        <f>0.61365*exp(17.502*EB83/(240.97+EB83))</f>
        <v>0</v>
      </c>
      <c r="AC83">
        <f>(Y83-DU83*(DZ83+EA83)/1000)</f>
        <v>0</v>
      </c>
      <c r="AD83">
        <f>(-K83*44100)</f>
        <v>0</v>
      </c>
      <c r="AE83">
        <f>2*29.3*S83*0.92*(EB83-X83)</f>
        <v>0</v>
      </c>
      <c r="AF83">
        <f>2*0.95*5.67E-8*(((EB83+$B$7)+273)^4-(X83+273)^4)</f>
        <v>0</v>
      </c>
      <c r="AG83">
        <f>V83+AF83+AD83+AE83</f>
        <v>0</v>
      </c>
      <c r="AH83">
        <f>DY83*AV83*(DT83-DS83*(1000-AV83*DV83)/(1000-AV83*DU83))/(100*DM83)</f>
        <v>0</v>
      </c>
      <c r="AI83">
        <f>1000*DY83*AV83*(DU83-DV83)/(100*DM83*(1000-AV83*DU83))</f>
        <v>0</v>
      </c>
      <c r="AJ83">
        <f>(AK83 - AL83 - DZ83*1E3/(8.314*(EB83+273.15)) * AN83/DY83 * AM83) * DY83/(100*DM83) * (1000 - DV83)/1000</f>
        <v>0</v>
      </c>
      <c r="AK83">
        <v>204.5730317805136</v>
      </c>
      <c r="AL83">
        <v>204.7703757575757</v>
      </c>
      <c r="AM83">
        <v>-0.0002033612887366835</v>
      </c>
      <c r="AN83">
        <v>65.91700592732391</v>
      </c>
      <c r="AO83">
        <f>(AQ83 - AP83 + DZ83*1E3/(8.314*(EB83+273.15)) * AS83/DY83 * AR83) * DY83/(100*DM83) * 1000/(1000 - AQ83)</f>
        <v>0</v>
      </c>
      <c r="AP83">
        <v>22.08465419018758</v>
      </c>
      <c r="AQ83">
        <v>21.98152242424243</v>
      </c>
      <c r="AR83">
        <v>-1.904801782947443E-07</v>
      </c>
      <c r="AS83">
        <v>77.18636423135617</v>
      </c>
      <c r="AT83">
        <v>6</v>
      </c>
      <c r="AU83">
        <v>2</v>
      </c>
      <c r="AV83">
        <f>IF(AT83*$H$13&gt;=AX83,1.0,(AX83/(AX83-AT83*$H$13)))</f>
        <v>0</v>
      </c>
      <c r="AW83">
        <f>(AV83-1)*100</f>
        <v>0</v>
      </c>
      <c r="AX83">
        <f>MAX(0,($B$13+$C$13*EG83)/(1+$D$13*EG83)*DZ83/(EB83+273)*$E$13)</f>
        <v>0</v>
      </c>
      <c r="AY83" t="s">
        <v>434</v>
      </c>
      <c r="AZ83" t="s">
        <v>434</v>
      </c>
      <c r="BA83">
        <v>0</v>
      </c>
      <c r="BB83">
        <v>0</v>
      </c>
      <c r="BC83">
        <f>1-BA83/BB83</f>
        <v>0</v>
      </c>
      <c r="BD83">
        <v>0</v>
      </c>
      <c r="BE83" t="s">
        <v>434</v>
      </c>
      <c r="BF83" t="s">
        <v>434</v>
      </c>
      <c r="BG83">
        <v>0</v>
      </c>
      <c r="BH83">
        <v>0</v>
      </c>
      <c r="BI83">
        <f>1-BG83/BH83</f>
        <v>0</v>
      </c>
      <c r="BJ83">
        <v>0.5</v>
      </c>
      <c r="BK83">
        <f>DJ83</f>
        <v>0</v>
      </c>
      <c r="BL83">
        <f>M83</f>
        <v>0</v>
      </c>
      <c r="BM83">
        <f>BI83*BJ83*BK83</f>
        <v>0</v>
      </c>
      <c r="BN83">
        <f>(BL83-BD83)/BK83</f>
        <v>0</v>
      </c>
      <c r="BO83">
        <f>(BB83-BH83)/BH83</f>
        <v>0</v>
      </c>
      <c r="BP83">
        <f>BA83/(BC83+BA83/BH83)</f>
        <v>0</v>
      </c>
      <c r="BQ83" t="s">
        <v>434</v>
      </c>
      <c r="BR83">
        <v>0</v>
      </c>
      <c r="BS83">
        <f>IF(BR83&lt;&gt;0, BR83, BP83)</f>
        <v>0</v>
      </c>
      <c r="BT83">
        <f>1-BS83/BH83</f>
        <v>0</v>
      </c>
      <c r="BU83">
        <f>(BH83-BG83)/(BH83-BS83)</f>
        <v>0</v>
      </c>
      <c r="BV83">
        <f>(BB83-BH83)/(BB83-BS83)</f>
        <v>0</v>
      </c>
      <c r="BW83">
        <f>(BH83-BG83)/(BH83-BA83)</f>
        <v>0</v>
      </c>
      <c r="BX83">
        <f>(BB83-BH83)/(BB83-BA83)</f>
        <v>0</v>
      </c>
      <c r="BY83">
        <f>(BU83*BS83/BG83)</f>
        <v>0</v>
      </c>
      <c r="BZ83">
        <f>(1-BY83)</f>
        <v>0</v>
      </c>
      <c r="DI83">
        <f>$B$11*EH83+$C$11*EI83+$F$11*ET83*(1-EW83)</f>
        <v>0</v>
      </c>
      <c r="DJ83">
        <f>DI83*DK83</f>
        <v>0</v>
      </c>
      <c r="DK83">
        <f>($B$11*$D$9+$C$11*$D$9+$F$11*((FG83+EY83)/MAX(FG83+EY83+FH83, 0.1)*$I$9+FH83/MAX(FG83+EY83+FH83, 0.1)*$J$9))/($B$11+$C$11+$F$11)</f>
        <v>0</v>
      </c>
      <c r="DL83">
        <f>($B$11*$K$9+$C$11*$K$9+$F$11*((FG83+EY83)/MAX(FG83+EY83+FH83, 0.1)*$P$9+FH83/MAX(FG83+EY83+FH83, 0.1)*$Q$9))/($B$11+$C$11+$F$11)</f>
        <v>0</v>
      </c>
      <c r="DM83">
        <v>6</v>
      </c>
      <c r="DN83">
        <v>0.5</v>
      </c>
      <c r="DO83" t="s">
        <v>435</v>
      </c>
      <c r="DP83">
        <v>2</v>
      </c>
      <c r="DQ83" t="b">
        <v>1</v>
      </c>
      <c r="DR83">
        <v>1747220981.5</v>
      </c>
      <c r="DS83">
        <v>200.262</v>
      </c>
      <c r="DT83">
        <v>200.016</v>
      </c>
      <c r="DU83">
        <v>21.982</v>
      </c>
      <c r="DV83">
        <v>22.0855</v>
      </c>
      <c r="DW83">
        <v>199.82</v>
      </c>
      <c r="DX83">
        <v>21.7853</v>
      </c>
      <c r="DY83">
        <v>399.966</v>
      </c>
      <c r="DZ83">
        <v>101.167</v>
      </c>
      <c r="EA83">
        <v>0.100325</v>
      </c>
      <c r="EB83">
        <v>25.0002</v>
      </c>
      <c r="EC83">
        <v>24.888</v>
      </c>
      <c r="ED83">
        <v>999.9</v>
      </c>
      <c r="EE83">
        <v>0</v>
      </c>
      <c r="EF83">
        <v>0</v>
      </c>
      <c r="EG83">
        <v>10027.5</v>
      </c>
      <c r="EH83">
        <v>0</v>
      </c>
      <c r="EI83">
        <v>0.221054</v>
      </c>
      <c r="EJ83">
        <v>0.245285</v>
      </c>
      <c r="EK83">
        <v>204.763</v>
      </c>
      <c r="EL83">
        <v>204.534</v>
      </c>
      <c r="EM83">
        <v>-0.103474</v>
      </c>
      <c r="EN83">
        <v>200.016</v>
      </c>
      <c r="EO83">
        <v>22.0855</v>
      </c>
      <c r="EP83">
        <v>2.22386</v>
      </c>
      <c r="EQ83">
        <v>2.23432</v>
      </c>
      <c r="ER83">
        <v>19.1352</v>
      </c>
      <c r="ES83">
        <v>19.2106</v>
      </c>
      <c r="ET83">
        <v>0.0500092</v>
      </c>
      <c r="EU83">
        <v>0</v>
      </c>
      <c r="EV83">
        <v>0</v>
      </c>
      <c r="EW83">
        <v>0</v>
      </c>
      <c r="EX83">
        <v>-1.3</v>
      </c>
      <c r="EY83">
        <v>0.0500092</v>
      </c>
      <c r="EZ83">
        <v>-3.51</v>
      </c>
      <c r="FA83">
        <v>1.04</v>
      </c>
      <c r="FB83">
        <v>34.125</v>
      </c>
      <c r="FC83">
        <v>39.312</v>
      </c>
      <c r="FD83">
        <v>36.625</v>
      </c>
      <c r="FE83">
        <v>39.062</v>
      </c>
      <c r="FF83">
        <v>36.75</v>
      </c>
      <c r="FG83">
        <v>0</v>
      </c>
      <c r="FH83">
        <v>0</v>
      </c>
      <c r="FI83">
        <v>0</v>
      </c>
      <c r="FJ83">
        <v>1747221061.8</v>
      </c>
      <c r="FK83">
        <v>0</v>
      </c>
      <c r="FL83">
        <v>4.5476</v>
      </c>
      <c r="FM83">
        <v>-27.06769218514421</v>
      </c>
      <c r="FN83">
        <v>7.343846396189001</v>
      </c>
      <c r="FO83">
        <v>-4.2592</v>
      </c>
      <c r="FP83">
        <v>15</v>
      </c>
      <c r="FQ83">
        <v>1747211737.5</v>
      </c>
      <c r="FR83" t="s">
        <v>436</v>
      </c>
      <c r="FS83">
        <v>1747211737.5</v>
      </c>
      <c r="FT83">
        <v>1747211733.5</v>
      </c>
      <c r="FU83">
        <v>1</v>
      </c>
      <c r="FV83">
        <v>-0.191</v>
      </c>
      <c r="FW83">
        <v>-0.016</v>
      </c>
      <c r="FX83">
        <v>0.506</v>
      </c>
      <c r="FY83">
        <v>-0.041</v>
      </c>
      <c r="FZ83">
        <v>397</v>
      </c>
      <c r="GA83">
        <v>9</v>
      </c>
      <c r="GB83">
        <v>0.29</v>
      </c>
      <c r="GC83">
        <v>0.35</v>
      </c>
      <c r="GD83">
        <v>-0.1276576333871815</v>
      </c>
      <c r="GE83">
        <v>-0.04917827292701597</v>
      </c>
      <c r="GF83">
        <v>0.0221466587715046</v>
      </c>
      <c r="GG83">
        <v>1</v>
      </c>
      <c r="GH83">
        <v>-0.0075646622143588</v>
      </c>
      <c r="GI83">
        <v>0.0002985369506976436</v>
      </c>
      <c r="GJ83">
        <v>0.0001138231026473517</v>
      </c>
      <c r="GK83">
        <v>1</v>
      </c>
      <c r="GL83">
        <v>2</v>
      </c>
      <c r="GM83">
        <v>2</v>
      </c>
      <c r="GN83" t="s">
        <v>437</v>
      </c>
      <c r="GO83">
        <v>3.01854</v>
      </c>
      <c r="GP83">
        <v>2.77524</v>
      </c>
      <c r="GQ83">
        <v>0.0547461</v>
      </c>
      <c r="GR83">
        <v>0.0543792</v>
      </c>
      <c r="GS83">
        <v>0.114451</v>
      </c>
      <c r="GT83">
        <v>0.114155</v>
      </c>
      <c r="GU83">
        <v>24444.4</v>
      </c>
      <c r="GV83">
        <v>28564.4</v>
      </c>
      <c r="GW83">
        <v>22660.2</v>
      </c>
      <c r="GX83">
        <v>27753.7</v>
      </c>
      <c r="GY83">
        <v>29072</v>
      </c>
      <c r="GZ83">
        <v>35086.3</v>
      </c>
      <c r="HA83">
        <v>36316.1</v>
      </c>
      <c r="HB83">
        <v>44042.9</v>
      </c>
      <c r="HC83">
        <v>1.7995</v>
      </c>
      <c r="HD83">
        <v>2.246</v>
      </c>
      <c r="HE83">
        <v>0.0721961</v>
      </c>
      <c r="HF83">
        <v>0</v>
      </c>
      <c r="HG83">
        <v>23.7021</v>
      </c>
      <c r="HH83">
        <v>999.9</v>
      </c>
      <c r="HI83">
        <v>58.1</v>
      </c>
      <c r="HJ83">
        <v>28.3</v>
      </c>
      <c r="HK83">
        <v>22.1785</v>
      </c>
      <c r="HL83">
        <v>62.0451</v>
      </c>
      <c r="HM83">
        <v>11.2901</v>
      </c>
      <c r="HN83">
        <v>1</v>
      </c>
      <c r="HO83">
        <v>-0.202812</v>
      </c>
      <c r="HP83">
        <v>-0.248633</v>
      </c>
      <c r="HQ83">
        <v>20.2985</v>
      </c>
      <c r="HR83">
        <v>5.19812</v>
      </c>
      <c r="HS83">
        <v>11.9511</v>
      </c>
      <c r="HT83">
        <v>4.94755</v>
      </c>
      <c r="HU83">
        <v>3.3</v>
      </c>
      <c r="HV83">
        <v>9999</v>
      </c>
      <c r="HW83">
        <v>9999</v>
      </c>
      <c r="HX83">
        <v>9999</v>
      </c>
      <c r="HY83">
        <v>382.4</v>
      </c>
      <c r="HZ83">
        <v>1.86019</v>
      </c>
      <c r="IA83">
        <v>1.86081</v>
      </c>
      <c r="IB83">
        <v>1.86157</v>
      </c>
      <c r="IC83">
        <v>1.85715</v>
      </c>
      <c r="ID83">
        <v>1.85685</v>
      </c>
      <c r="IE83">
        <v>1.85791</v>
      </c>
      <c r="IF83">
        <v>1.8587</v>
      </c>
      <c r="IG83">
        <v>1.85822</v>
      </c>
      <c r="IH83">
        <v>0</v>
      </c>
      <c r="II83">
        <v>0</v>
      </c>
      <c r="IJ83">
        <v>0</v>
      </c>
      <c r="IK83">
        <v>0</v>
      </c>
      <c r="IL83" t="s">
        <v>438</v>
      </c>
      <c r="IM83" t="s">
        <v>439</v>
      </c>
      <c r="IN83" t="s">
        <v>440</v>
      </c>
      <c r="IO83" t="s">
        <v>440</v>
      </c>
      <c r="IP83" t="s">
        <v>440</v>
      </c>
      <c r="IQ83" t="s">
        <v>440</v>
      </c>
      <c r="IR83">
        <v>0</v>
      </c>
      <c r="IS83">
        <v>100</v>
      </c>
      <c r="IT83">
        <v>100</v>
      </c>
      <c r="IU83">
        <v>0.442</v>
      </c>
      <c r="IV83">
        <v>0.1967</v>
      </c>
      <c r="IW83">
        <v>0.2912723242626548</v>
      </c>
      <c r="IX83">
        <v>0.001016113312649949</v>
      </c>
      <c r="IY83">
        <v>-1.458346242818731E-06</v>
      </c>
      <c r="IZ83">
        <v>6.575581110680532E-10</v>
      </c>
      <c r="JA83">
        <v>0.1967140891477921</v>
      </c>
      <c r="JB83">
        <v>0</v>
      </c>
      <c r="JC83">
        <v>0</v>
      </c>
      <c r="JD83">
        <v>0</v>
      </c>
      <c r="JE83">
        <v>2</v>
      </c>
      <c r="JF83">
        <v>1799</v>
      </c>
      <c r="JG83">
        <v>1</v>
      </c>
      <c r="JH83">
        <v>18</v>
      </c>
      <c r="JI83">
        <v>154.1</v>
      </c>
      <c r="JJ83">
        <v>154.1</v>
      </c>
      <c r="JK83">
        <v>0.618896</v>
      </c>
      <c r="JL83">
        <v>2.58667</v>
      </c>
      <c r="JM83">
        <v>1.54663</v>
      </c>
      <c r="JN83">
        <v>2.24731</v>
      </c>
      <c r="JO83">
        <v>1.49658</v>
      </c>
      <c r="JP83">
        <v>2.42065</v>
      </c>
      <c r="JQ83">
        <v>34.6235</v>
      </c>
      <c r="JR83">
        <v>24.2013</v>
      </c>
      <c r="JS83">
        <v>18</v>
      </c>
      <c r="JT83">
        <v>371.808</v>
      </c>
      <c r="JU83">
        <v>700.999</v>
      </c>
      <c r="JV83">
        <v>24.2673</v>
      </c>
      <c r="JW83">
        <v>24.8635</v>
      </c>
      <c r="JX83">
        <v>30.0001</v>
      </c>
      <c r="JY83">
        <v>24.8485</v>
      </c>
      <c r="JZ83">
        <v>24.8509</v>
      </c>
      <c r="KA83">
        <v>12.4069</v>
      </c>
      <c r="KB83">
        <v>6.72961</v>
      </c>
      <c r="KC83">
        <v>100</v>
      </c>
      <c r="KD83">
        <v>24.2669</v>
      </c>
      <c r="KE83">
        <v>200</v>
      </c>
      <c r="KF83">
        <v>22.1126</v>
      </c>
      <c r="KG83">
        <v>100.234</v>
      </c>
      <c r="KH83">
        <v>100.832</v>
      </c>
    </row>
    <row r="84" spans="1:294">
      <c r="A84">
        <v>68</v>
      </c>
      <c r="B84">
        <v>1747221102</v>
      </c>
      <c r="C84">
        <v>8074.900000095367</v>
      </c>
      <c r="D84" t="s">
        <v>573</v>
      </c>
      <c r="E84" t="s">
        <v>574</v>
      </c>
      <c r="F84" t="s">
        <v>431</v>
      </c>
      <c r="G84" t="s">
        <v>432</v>
      </c>
      <c r="I84" t="s">
        <v>433</v>
      </c>
      <c r="J84">
        <v>1747221102</v>
      </c>
      <c r="K84">
        <f>(L84)/1000</f>
        <v>0</v>
      </c>
      <c r="L84">
        <f>IF(DQ84, AO84, AI84)</f>
        <v>0</v>
      </c>
      <c r="M84">
        <f>IF(DQ84, AJ84, AH84)</f>
        <v>0</v>
      </c>
      <c r="N84">
        <f>DS84 - IF(AV84&gt;1, M84*DM84*100.0/(AX84), 0)</f>
        <v>0</v>
      </c>
      <c r="O84">
        <f>((U84-K84/2)*N84-M84)/(U84+K84/2)</f>
        <v>0</v>
      </c>
      <c r="P84">
        <f>O84*(DZ84+EA84)/1000.0</f>
        <v>0</v>
      </c>
      <c r="Q84">
        <f>(DS84 - IF(AV84&gt;1, M84*DM84*100.0/(AX84), 0))*(DZ84+EA84)/1000.0</f>
        <v>0</v>
      </c>
      <c r="R84">
        <f>2.0/((1/T84-1/S84)+SIGN(T84)*SQRT((1/T84-1/S84)*(1/T84-1/S84) + 4*DN84/((DN84+1)*(DN84+1))*(2*1/T84*1/S84-1/S84*1/S84)))</f>
        <v>0</v>
      </c>
      <c r="S84">
        <f>IF(LEFT(DO84,1)&lt;&gt;"0",IF(LEFT(DO84,1)="1",3.0,DP84),$D$5+$E$5*(EG84*DZ84/($K$5*1000))+$F$5*(EG84*DZ84/($K$5*1000))*MAX(MIN(DM84,$J$5),$I$5)*MAX(MIN(DM84,$J$5),$I$5)+$G$5*MAX(MIN(DM84,$J$5),$I$5)*(EG84*DZ84/($K$5*1000))+$H$5*(EG84*DZ84/($K$5*1000))*(EG84*DZ84/($K$5*1000)))</f>
        <v>0</v>
      </c>
      <c r="T84">
        <f>K84*(1000-(1000*0.61365*exp(17.502*X84/(240.97+X84))/(DZ84+EA84)+DU84)/2)/(1000*0.61365*exp(17.502*X84/(240.97+X84))/(DZ84+EA84)-DU84)</f>
        <v>0</v>
      </c>
      <c r="U84">
        <f>1/((DN84+1)/(R84/1.6)+1/(S84/1.37)) + DN84/((DN84+1)/(R84/1.6) + DN84/(S84/1.37))</f>
        <v>0</v>
      </c>
      <c r="V84">
        <f>(DI84*DL84)</f>
        <v>0</v>
      </c>
      <c r="W84">
        <f>(EB84+(V84+2*0.95*5.67E-8*(((EB84+$B$7)+273)^4-(EB84+273)^4)-44100*K84)/(1.84*29.3*S84+8*0.95*5.67E-8*(EB84+273)^3))</f>
        <v>0</v>
      </c>
      <c r="X84">
        <f>($C$7*EC84+$D$7*ED84+$E$7*W84)</f>
        <v>0</v>
      </c>
      <c r="Y84">
        <f>0.61365*exp(17.502*X84/(240.97+X84))</f>
        <v>0</v>
      </c>
      <c r="Z84">
        <f>(AA84/AB84*100)</f>
        <v>0</v>
      </c>
      <c r="AA84">
        <f>DU84*(DZ84+EA84)/1000</f>
        <v>0</v>
      </c>
      <c r="AB84">
        <f>0.61365*exp(17.502*EB84/(240.97+EB84))</f>
        <v>0</v>
      </c>
      <c r="AC84">
        <f>(Y84-DU84*(DZ84+EA84)/1000)</f>
        <v>0</v>
      </c>
      <c r="AD84">
        <f>(-K84*44100)</f>
        <v>0</v>
      </c>
      <c r="AE84">
        <f>2*29.3*S84*0.92*(EB84-X84)</f>
        <v>0</v>
      </c>
      <c r="AF84">
        <f>2*0.95*5.67E-8*(((EB84+$B$7)+273)^4-(X84+273)^4)</f>
        <v>0</v>
      </c>
      <c r="AG84">
        <f>V84+AF84+AD84+AE84</f>
        <v>0</v>
      </c>
      <c r="AH84">
        <f>DY84*AV84*(DT84-DS84*(1000-AV84*DV84)/(1000-AV84*DU84))/(100*DM84)</f>
        <v>0</v>
      </c>
      <c r="AI84">
        <f>1000*DY84*AV84*(DU84-DV84)/(100*DM84*(1000-AV84*DU84))</f>
        <v>0</v>
      </c>
      <c r="AJ84">
        <f>(AK84 - AL84 - DZ84*1E3/(8.314*(EB84+273.15)) * AN84/DY84 * AM84) * DY84/(100*DM84) * (1000 - DV84)/1000</f>
        <v>0</v>
      </c>
      <c r="AK84">
        <v>306.7257199107074</v>
      </c>
      <c r="AL84">
        <v>306.9227151515151</v>
      </c>
      <c r="AM84">
        <v>0.0001678626715078434</v>
      </c>
      <c r="AN84">
        <v>65.91700592732391</v>
      </c>
      <c r="AO84">
        <f>(AQ84 - AP84 + DZ84*1E3/(8.314*(EB84+273.15)) * AS84/DY84 * AR84) * DY84/(100*DM84) * 1000/(1000 - AQ84)</f>
        <v>0</v>
      </c>
      <c r="AP84">
        <v>22.0932250679134</v>
      </c>
      <c r="AQ84">
        <v>21.98258727272727</v>
      </c>
      <c r="AR84">
        <v>2.387194090514291E-07</v>
      </c>
      <c r="AS84">
        <v>77.18636423135617</v>
      </c>
      <c r="AT84">
        <v>5</v>
      </c>
      <c r="AU84">
        <v>1</v>
      </c>
      <c r="AV84">
        <f>IF(AT84*$H$13&gt;=AX84,1.0,(AX84/(AX84-AT84*$H$13)))</f>
        <v>0</v>
      </c>
      <c r="AW84">
        <f>(AV84-1)*100</f>
        <v>0</v>
      </c>
      <c r="AX84">
        <f>MAX(0,($B$13+$C$13*EG84)/(1+$D$13*EG84)*DZ84/(EB84+273)*$E$13)</f>
        <v>0</v>
      </c>
      <c r="AY84" t="s">
        <v>434</v>
      </c>
      <c r="AZ84" t="s">
        <v>434</v>
      </c>
      <c r="BA84">
        <v>0</v>
      </c>
      <c r="BB84">
        <v>0</v>
      </c>
      <c r="BC84">
        <f>1-BA84/BB84</f>
        <v>0</v>
      </c>
      <c r="BD84">
        <v>0</v>
      </c>
      <c r="BE84" t="s">
        <v>434</v>
      </c>
      <c r="BF84" t="s">
        <v>434</v>
      </c>
      <c r="BG84">
        <v>0</v>
      </c>
      <c r="BH84">
        <v>0</v>
      </c>
      <c r="BI84">
        <f>1-BG84/BH84</f>
        <v>0</v>
      </c>
      <c r="BJ84">
        <v>0.5</v>
      </c>
      <c r="BK84">
        <f>DJ84</f>
        <v>0</v>
      </c>
      <c r="BL84">
        <f>M84</f>
        <v>0</v>
      </c>
      <c r="BM84">
        <f>BI84*BJ84*BK84</f>
        <v>0</v>
      </c>
      <c r="BN84">
        <f>(BL84-BD84)/BK84</f>
        <v>0</v>
      </c>
      <c r="BO84">
        <f>(BB84-BH84)/BH84</f>
        <v>0</v>
      </c>
      <c r="BP84">
        <f>BA84/(BC84+BA84/BH84)</f>
        <v>0</v>
      </c>
      <c r="BQ84" t="s">
        <v>434</v>
      </c>
      <c r="BR84">
        <v>0</v>
      </c>
      <c r="BS84">
        <f>IF(BR84&lt;&gt;0, BR84, BP84)</f>
        <v>0</v>
      </c>
      <c r="BT84">
        <f>1-BS84/BH84</f>
        <v>0</v>
      </c>
      <c r="BU84">
        <f>(BH84-BG84)/(BH84-BS84)</f>
        <v>0</v>
      </c>
      <c r="BV84">
        <f>(BB84-BH84)/(BB84-BS84)</f>
        <v>0</v>
      </c>
      <c r="BW84">
        <f>(BH84-BG84)/(BH84-BA84)</f>
        <v>0</v>
      </c>
      <c r="BX84">
        <f>(BB84-BH84)/(BB84-BA84)</f>
        <v>0</v>
      </c>
      <c r="BY84">
        <f>(BU84*BS84/BG84)</f>
        <v>0</v>
      </c>
      <c r="BZ84">
        <f>(1-BY84)</f>
        <v>0</v>
      </c>
      <c r="DI84">
        <f>$B$11*EH84+$C$11*EI84+$F$11*ET84*(1-EW84)</f>
        <v>0</v>
      </c>
      <c r="DJ84">
        <f>DI84*DK84</f>
        <v>0</v>
      </c>
      <c r="DK84">
        <f>($B$11*$D$9+$C$11*$D$9+$F$11*((FG84+EY84)/MAX(FG84+EY84+FH84, 0.1)*$I$9+FH84/MAX(FG84+EY84+FH84, 0.1)*$J$9))/($B$11+$C$11+$F$11)</f>
        <v>0</v>
      </c>
      <c r="DL84">
        <f>($B$11*$K$9+$C$11*$K$9+$F$11*((FG84+EY84)/MAX(FG84+EY84+FH84, 0.1)*$P$9+FH84/MAX(FG84+EY84+FH84, 0.1)*$Q$9))/($B$11+$C$11+$F$11)</f>
        <v>0</v>
      </c>
      <c r="DM84">
        <v>6</v>
      </c>
      <c r="DN84">
        <v>0.5</v>
      </c>
      <c r="DO84" t="s">
        <v>435</v>
      </c>
      <c r="DP84">
        <v>2</v>
      </c>
      <c r="DQ84" t="b">
        <v>1</v>
      </c>
      <c r="DR84">
        <v>1747221102</v>
      </c>
      <c r="DS84">
        <v>300.179</v>
      </c>
      <c r="DT84">
        <v>300.011</v>
      </c>
      <c r="DU84">
        <v>21.9816</v>
      </c>
      <c r="DV84">
        <v>22.0939</v>
      </c>
      <c r="DW84">
        <v>299.696</v>
      </c>
      <c r="DX84">
        <v>21.7849</v>
      </c>
      <c r="DY84">
        <v>400.089</v>
      </c>
      <c r="DZ84">
        <v>101.168</v>
      </c>
      <c r="EA84">
        <v>0.100045</v>
      </c>
      <c r="EB84">
        <v>25.0098</v>
      </c>
      <c r="EC84">
        <v>24.8865</v>
      </c>
      <c r="ED84">
        <v>999.9</v>
      </c>
      <c r="EE84">
        <v>0</v>
      </c>
      <c r="EF84">
        <v>0</v>
      </c>
      <c r="EG84">
        <v>10030.6</v>
      </c>
      <c r="EH84">
        <v>0</v>
      </c>
      <c r="EI84">
        <v>0.221054</v>
      </c>
      <c r="EJ84">
        <v>0.167603</v>
      </c>
      <c r="EK84">
        <v>306.926</v>
      </c>
      <c r="EL84">
        <v>306.789</v>
      </c>
      <c r="EM84">
        <v>-0.112259</v>
      </c>
      <c r="EN84">
        <v>300.011</v>
      </c>
      <c r="EO84">
        <v>22.0939</v>
      </c>
      <c r="EP84">
        <v>2.22384</v>
      </c>
      <c r="EQ84">
        <v>2.2352</v>
      </c>
      <c r="ER84">
        <v>19.1351</v>
      </c>
      <c r="ES84">
        <v>19.2168</v>
      </c>
      <c r="ET84">
        <v>0.0500092</v>
      </c>
      <c r="EU84">
        <v>0</v>
      </c>
      <c r="EV84">
        <v>0</v>
      </c>
      <c r="EW84">
        <v>0</v>
      </c>
      <c r="EX84">
        <v>-1.2</v>
      </c>
      <c r="EY84">
        <v>0.0500092</v>
      </c>
      <c r="EZ84">
        <v>-5.85</v>
      </c>
      <c r="FA84">
        <v>0.36</v>
      </c>
      <c r="FB84">
        <v>34.75</v>
      </c>
      <c r="FC84">
        <v>40.687</v>
      </c>
      <c r="FD84">
        <v>37.437</v>
      </c>
      <c r="FE84">
        <v>41.125</v>
      </c>
      <c r="FF84">
        <v>37.562</v>
      </c>
      <c r="FG84">
        <v>0</v>
      </c>
      <c r="FH84">
        <v>0</v>
      </c>
      <c r="FI84">
        <v>0</v>
      </c>
      <c r="FJ84">
        <v>1747221182.4</v>
      </c>
      <c r="FK84">
        <v>0</v>
      </c>
      <c r="FL84">
        <v>-1.502307692307692</v>
      </c>
      <c r="FM84">
        <v>-11.93777736117906</v>
      </c>
      <c r="FN84">
        <v>15.43487155574888</v>
      </c>
      <c r="FO84">
        <v>-1.172692307692308</v>
      </c>
      <c r="FP84">
        <v>15</v>
      </c>
      <c r="FQ84">
        <v>1747211737.5</v>
      </c>
      <c r="FR84" t="s">
        <v>436</v>
      </c>
      <c r="FS84">
        <v>1747211737.5</v>
      </c>
      <c r="FT84">
        <v>1747211733.5</v>
      </c>
      <c r="FU84">
        <v>1</v>
      </c>
      <c r="FV84">
        <v>-0.191</v>
      </c>
      <c r="FW84">
        <v>-0.016</v>
      </c>
      <c r="FX84">
        <v>0.506</v>
      </c>
      <c r="FY84">
        <v>-0.041</v>
      </c>
      <c r="FZ84">
        <v>397</v>
      </c>
      <c r="GA84">
        <v>9</v>
      </c>
      <c r="GB84">
        <v>0.29</v>
      </c>
      <c r="GC84">
        <v>0.35</v>
      </c>
      <c r="GD84">
        <v>-0.0786044761419982</v>
      </c>
      <c r="GE84">
        <v>0.03844568747131873</v>
      </c>
      <c r="GF84">
        <v>0.02164950127581546</v>
      </c>
      <c r="GG84">
        <v>1</v>
      </c>
      <c r="GH84">
        <v>-0.007885088779192211</v>
      </c>
      <c r="GI84">
        <v>-0.00026520811376666</v>
      </c>
      <c r="GJ84">
        <v>5.977394362443421E-05</v>
      </c>
      <c r="GK84">
        <v>1</v>
      </c>
      <c r="GL84">
        <v>2</v>
      </c>
      <c r="GM84">
        <v>2</v>
      </c>
      <c r="GN84" t="s">
        <v>437</v>
      </c>
      <c r="GO84">
        <v>3.01869</v>
      </c>
      <c r="GP84">
        <v>2.77498</v>
      </c>
      <c r="GQ84">
        <v>0.07728500000000001</v>
      </c>
      <c r="GR84">
        <v>0.07678690000000001</v>
      </c>
      <c r="GS84">
        <v>0.114451</v>
      </c>
      <c r="GT84">
        <v>0.114186</v>
      </c>
      <c r="GU84">
        <v>23862.2</v>
      </c>
      <c r="GV84">
        <v>27887.4</v>
      </c>
      <c r="GW84">
        <v>22660.7</v>
      </c>
      <c r="GX84">
        <v>27753.5</v>
      </c>
      <c r="GY84">
        <v>29073.3</v>
      </c>
      <c r="GZ84">
        <v>35086.3</v>
      </c>
      <c r="HA84">
        <v>36317</v>
      </c>
      <c r="HB84">
        <v>44043.6</v>
      </c>
      <c r="HC84">
        <v>1.80037</v>
      </c>
      <c r="HD84">
        <v>2.24573</v>
      </c>
      <c r="HE84">
        <v>0.07177890000000001</v>
      </c>
      <c r="HF84">
        <v>0</v>
      </c>
      <c r="HG84">
        <v>23.7074</v>
      </c>
      <c r="HH84">
        <v>999.9</v>
      </c>
      <c r="HI84">
        <v>58.1</v>
      </c>
      <c r="HJ84">
        <v>28.3</v>
      </c>
      <c r="HK84">
        <v>22.1774</v>
      </c>
      <c r="HL84">
        <v>62.1251</v>
      </c>
      <c r="HM84">
        <v>11.1298</v>
      </c>
      <c r="HN84">
        <v>1</v>
      </c>
      <c r="HO84">
        <v>-0.203244</v>
      </c>
      <c r="HP84">
        <v>-0.0548911</v>
      </c>
      <c r="HQ84">
        <v>20.2982</v>
      </c>
      <c r="HR84">
        <v>5.19782</v>
      </c>
      <c r="HS84">
        <v>11.9511</v>
      </c>
      <c r="HT84">
        <v>4.9475</v>
      </c>
      <c r="HU84">
        <v>3.3</v>
      </c>
      <c r="HV84">
        <v>9999</v>
      </c>
      <c r="HW84">
        <v>9999</v>
      </c>
      <c r="HX84">
        <v>9999</v>
      </c>
      <c r="HY84">
        <v>382.4</v>
      </c>
      <c r="HZ84">
        <v>1.8602</v>
      </c>
      <c r="IA84">
        <v>1.86081</v>
      </c>
      <c r="IB84">
        <v>1.86157</v>
      </c>
      <c r="IC84">
        <v>1.85715</v>
      </c>
      <c r="ID84">
        <v>1.85684</v>
      </c>
      <c r="IE84">
        <v>1.85791</v>
      </c>
      <c r="IF84">
        <v>1.85868</v>
      </c>
      <c r="IG84">
        <v>1.85822</v>
      </c>
      <c r="IH84">
        <v>0</v>
      </c>
      <c r="II84">
        <v>0</v>
      </c>
      <c r="IJ84">
        <v>0</v>
      </c>
      <c r="IK84">
        <v>0</v>
      </c>
      <c r="IL84" t="s">
        <v>438</v>
      </c>
      <c r="IM84" t="s">
        <v>439</v>
      </c>
      <c r="IN84" t="s">
        <v>440</v>
      </c>
      <c r="IO84" t="s">
        <v>440</v>
      </c>
      <c r="IP84" t="s">
        <v>440</v>
      </c>
      <c r="IQ84" t="s">
        <v>440</v>
      </c>
      <c r="IR84">
        <v>0</v>
      </c>
      <c r="IS84">
        <v>100</v>
      </c>
      <c r="IT84">
        <v>100</v>
      </c>
      <c r="IU84">
        <v>0.483</v>
      </c>
      <c r="IV84">
        <v>0.1967</v>
      </c>
      <c r="IW84">
        <v>0.2912723242626548</v>
      </c>
      <c r="IX84">
        <v>0.001016113312649949</v>
      </c>
      <c r="IY84">
        <v>-1.458346242818731E-06</v>
      </c>
      <c r="IZ84">
        <v>6.575581110680532E-10</v>
      </c>
      <c r="JA84">
        <v>0.1967140891477921</v>
      </c>
      <c r="JB84">
        <v>0</v>
      </c>
      <c r="JC84">
        <v>0</v>
      </c>
      <c r="JD84">
        <v>0</v>
      </c>
      <c r="JE84">
        <v>2</v>
      </c>
      <c r="JF84">
        <v>1799</v>
      </c>
      <c r="JG84">
        <v>1</v>
      </c>
      <c r="JH84">
        <v>18</v>
      </c>
      <c r="JI84">
        <v>156.1</v>
      </c>
      <c r="JJ84">
        <v>156.1</v>
      </c>
      <c r="JK84">
        <v>0.844727</v>
      </c>
      <c r="JL84">
        <v>2.57324</v>
      </c>
      <c r="JM84">
        <v>1.54663</v>
      </c>
      <c r="JN84">
        <v>2.24731</v>
      </c>
      <c r="JO84">
        <v>1.49658</v>
      </c>
      <c r="JP84">
        <v>2.42188</v>
      </c>
      <c r="JQ84">
        <v>34.6235</v>
      </c>
      <c r="JR84">
        <v>24.2013</v>
      </c>
      <c r="JS84">
        <v>18</v>
      </c>
      <c r="JT84">
        <v>372.215</v>
      </c>
      <c r="JU84">
        <v>700.753</v>
      </c>
      <c r="JV84">
        <v>24.0732</v>
      </c>
      <c r="JW84">
        <v>24.8593</v>
      </c>
      <c r="JX84">
        <v>30</v>
      </c>
      <c r="JY84">
        <v>24.8464</v>
      </c>
      <c r="JZ84">
        <v>24.8503</v>
      </c>
      <c r="KA84">
        <v>16.9181</v>
      </c>
      <c r="KB84">
        <v>6.72961</v>
      </c>
      <c r="KC84">
        <v>100</v>
      </c>
      <c r="KD84">
        <v>24.0607</v>
      </c>
      <c r="KE84">
        <v>300</v>
      </c>
      <c r="KF84">
        <v>22.1126</v>
      </c>
      <c r="KG84">
        <v>100.237</v>
      </c>
      <c r="KH84">
        <v>100.833</v>
      </c>
    </row>
    <row r="85" spans="1:294">
      <c r="A85">
        <v>69</v>
      </c>
      <c r="B85">
        <v>1747221222.5</v>
      </c>
      <c r="C85">
        <v>8195.400000095367</v>
      </c>
      <c r="D85" t="s">
        <v>575</v>
      </c>
      <c r="E85" t="s">
        <v>576</v>
      </c>
      <c r="F85" t="s">
        <v>431</v>
      </c>
      <c r="G85" t="s">
        <v>432</v>
      </c>
      <c r="I85" t="s">
        <v>433</v>
      </c>
      <c r="J85">
        <v>1747221222.5</v>
      </c>
      <c r="K85">
        <f>(L85)/1000</f>
        <v>0</v>
      </c>
      <c r="L85">
        <f>IF(DQ85, AO85, AI85)</f>
        <v>0</v>
      </c>
      <c r="M85">
        <f>IF(DQ85, AJ85, AH85)</f>
        <v>0</v>
      </c>
      <c r="N85">
        <f>DS85 - IF(AV85&gt;1, M85*DM85*100.0/(AX85), 0)</f>
        <v>0</v>
      </c>
      <c r="O85">
        <f>((U85-K85/2)*N85-M85)/(U85+K85/2)</f>
        <v>0</v>
      </c>
      <c r="P85">
        <f>O85*(DZ85+EA85)/1000.0</f>
        <v>0</v>
      </c>
      <c r="Q85">
        <f>(DS85 - IF(AV85&gt;1, M85*DM85*100.0/(AX85), 0))*(DZ85+EA85)/1000.0</f>
        <v>0</v>
      </c>
      <c r="R85">
        <f>2.0/((1/T85-1/S85)+SIGN(T85)*SQRT((1/T85-1/S85)*(1/T85-1/S85) + 4*DN85/((DN85+1)*(DN85+1))*(2*1/T85*1/S85-1/S85*1/S85)))</f>
        <v>0</v>
      </c>
      <c r="S85">
        <f>IF(LEFT(DO85,1)&lt;&gt;"0",IF(LEFT(DO85,1)="1",3.0,DP85),$D$5+$E$5*(EG85*DZ85/($K$5*1000))+$F$5*(EG85*DZ85/($K$5*1000))*MAX(MIN(DM85,$J$5),$I$5)*MAX(MIN(DM85,$J$5),$I$5)+$G$5*MAX(MIN(DM85,$J$5),$I$5)*(EG85*DZ85/($K$5*1000))+$H$5*(EG85*DZ85/($K$5*1000))*(EG85*DZ85/($K$5*1000)))</f>
        <v>0</v>
      </c>
      <c r="T85">
        <f>K85*(1000-(1000*0.61365*exp(17.502*X85/(240.97+X85))/(DZ85+EA85)+DU85)/2)/(1000*0.61365*exp(17.502*X85/(240.97+X85))/(DZ85+EA85)-DU85)</f>
        <v>0</v>
      </c>
      <c r="U85">
        <f>1/((DN85+1)/(R85/1.6)+1/(S85/1.37)) + DN85/((DN85+1)/(R85/1.6) + DN85/(S85/1.37))</f>
        <v>0</v>
      </c>
      <c r="V85">
        <f>(DI85*DL85)</f>
        <v>0</v>
      </c>
      <c r="W85">
        <f>(EB85+(V85+2*0.95*5.67E-8*(((EB85+$B$7)+273)^4-(EB85+273)^4)-44100*K85)/(1.84*29.3*S85+8*0.95*5.67E-8*(EB85+273)^3))</f>
        <v>0</v>
      </c>
      <c r="X85">
        <f>($C$7*EC85+$D$7*ED85+$E$7*W85)</f>
        <v>0</v>
      </c>
      <c r="Y85">
        <f>0.61365*exp(17.502*X85/(240.97+X85))</f>
        <v>0</v>
      </c>
      <c r="Z85">
        <f>(AA85/AB85*100)</f>
        <v>0</v>
      </c>
      <c r="AA85">
        <f>DU85*(DZ85+EA85)/1000</f>
        <v>0</v>
      </c>
      <c r="AB85">
        <f>0.61365*exp(17.502*EB85/(240.97+EB85))</f>
        <v>0</v>
      </c>
      <c r="AC85">
        <f>(Y85-DU85*(DZ85+EA85)/1000)</f>
        <v>0</v>
      </c>
      <c r="AD85">
        <f>(-K85*44100)</f>
        <v>0</v>
      </c>
      <c r="AE85">
        <f>2*29.3*S85*0.92*(EB85-X85)</f>
        <v>0</v>
      </c>
      <c r="AF85">
        <f>2*0.95*5.67E-8*(((EB85+$B$7)+273)^4-(X85+273)^4)</f>
        <v>0</v>
      </c>
      <c r="AG85">
        <f>V85+AF85+AD85+AE85</f>
        <v>0</v>
      </c>
      <c r="AH85">
        <f>DY85*AV85*(DT85-DS85*(1000-AV85*DV85)/(1000-AV85*DU85))/(100*DM85)</f>
        <v>0</v>
      </c>
      <c r="AI85">
        <f>1000*DY85*AV85*(DU85-DV85)/(100*DM85*(1000-AV85*DU85))</f>
        <v>0</v>
      </c>
      <c r="AJ85">
        <f>(AK85 - AL85 - DZ85*1E3/(8.314*(EB85+273.15)) * AN85/DY85 * AM85) * DY85/(100*DM85) * (1000 - DV85)/1000</f>
        <v>0</v>
      </c>
      <c r="AK85">
        <v>409.0227110840746</v>
      </c>
      <c r="AL85">
        <v>409.3045393939394</v>
      </c>
      <c r="AM85">
        <v>0.0001832606249012377</v>
      </c>
      <c r="AN85">
        <v>65.91700592732391</v>
      </c>
      <c r="AO85">
        <f>(AQ85 - AP85 + DZ85*1E3/(8.314*(EB85+273.15)) * AS85/DY85 * AR85) * DY85/(100*DM85) * 1000/(1000 - AQ85)</f>
        <v>0</v>
      </c>
      <c r="AP85">
        <v>22.1024706312657</v>
      </c>
      <c r="AQ85">
        <v>21.98660666666666</v>
      </c>
      <c r="AR85">
        <v>-1.383465285080081E-07</v>
      </c>
      <c r="AS85">
        <v>77.18636423135617</v>
      </c>
      <c r="AT85">
        <v>5</v>
      </c>
      <c r="AU85">
        <v>1</v>
      </c>
      <c r="AV85">
        <f>IF(AT85*$H$13&gt;=AX85,1.0,(AX85/(AX85-AT85*$H$13)))</f>
        <v>0</v>
      </c>
      <c r="AW85">
        <f>(AV85-1)*100</f>
        <v>0</v>
      </c>
      <c r="AX85">
        <f>MAX(0,($B$13+$C$13*EG85)/(1+$D$13*EG85)*DZ85/(EB85+273)*$E$13)</f>
        <v>0</v>
      </c>
      <c r="AY85" t="s">
        <v>434</v>
      </c>
      <c r="AZ85" t="s">
        <v>434</v>
      </c>
      <c r="BA85">
        <v>0</v>
      </c>
      <c r="BB85">
        <v>0</v>
      </c>
      <c r="BC85">
        <f>1-BA85/BB85</f>
        <v>0</v>
      </c>
      <c r="BD85">
        <v>0</v>
      </c>
      <c r="BE85" t="s">
        <v>434</v>
      </c>
      <c r="BF85" t="s">
        <v>434</v>
      </c>
      <c r="BG85">
        <v>0</v>
      </c>
      <c r="BH85">
        <v>0</v>
      </c>
      <c r="BI85">
        <f>1-BG85/BH85</f>
        <v>0</v>
      </c>
      <c r="BJ85">
        <v>0.5</v>
      </c>
      <c r="BK85">
        <f>DJ85</f>
        <v>0</v>
      </c>
      <c r="BL85">
        <f>M85</f>
        <v>0</v>
      </c>
      <c r="BM85">
        <f>BI85*BJ85*BK85</f>
        <v>0</v>
      </c>
      <c r="BN85">
        <f>(BL85-BD85)/BK85</f>
        <v>0</v>
      </c>
      <c r="BO85">
        <f>(BB85-BH85)/BH85</f>
        <v>0</v>
      </c>
      <c r="BP85">
        <f>BA85/(BC85+BA85/BH85)</f>
        <v>0</v>
      </c>
      <c r="BQ85" t="s">
        <v>434</v>
      </c>
      <c r="BR85">
        <v>0</v>
      </c>
      <c r="BS85">
        <f>IF(BR85&lt;&gt;0, BR85, BP85)</f>
        <v>0</v>
      </c>
      <c r="BT85">
        <f>1-BS85/BH85</f>
        <v>0</v>
      </c>
      <c r="BU85">
        <f>(BH85-BG85)/(BH85-BS85)</f>
        <v>0</v>
      </c>
      <c r="BV85">
        <f>(BB85-BH85)/(BB85-BS85)</f>
        <v>0</v>
      </c>
      <c r="BW85">
        <f>(BH85-BG85)/(BH85-BA85)</f>
        <v>0</v>
      </c>
      <c r="BX85">
        <f>(BB85-BH85)/(BB85-BA85)</f>
        <v>0</v>
      </c>
      <c r="BY85">
        <f>(BU85*BS85/BG85)</f>
        <v>0</v>
      </c>
      <c r="BZ85">
        <f>(1-BY85)</f>
        <v>0</v>
      </c>
      <c r="DI85">
        <f>$B$11*EH85+$C$11*EI85+$F$11*ET85*(1-EW85)</f>
        <v>0</v>
      </c>
      <c r="DJ85">
        <f>DI85*DK85</f>
        <v>0</v>
      </c>
      <c r="DK85">
        <f>($B$11*$D$9+$C$11*$D$9+$F$11*((FG85+EY85)/MAX(FG85+EY85+FH85, 0.1)*$I$9+FH85/MAX(FG85+EY85+FH85, 0.1)*$J$9))/($B$11+$C$11+$F$11)</f>
        <v>0</v>
      </c>
      <c r="DL85">
        <f>($B$11*$K$9+$C$11*$K$9+$F$11*((FG85+EY85)/MAX(FG85+EY85+FH85, 0.1)*$P$9+FH85/MAX(FG85+EY85+FH85, 0.1)*$Q$9))/($B$11+$C$11+$F$11)</f>
        <v>0</v>
      </c>
      <c r="DM85">
        <v>6</v>
      </c>
      <c r="DN85">
        <v>0.5</v>
      </c>
      <c r="DO85" t="s">
        <v>435</v>
      </c>
      <c r="DP85">
        <v>2</v>
      </c>
      <c r="DQ85" t="b">
        <v>1</v>
      </c>
      <c r="DR85">
        <v>1747221222.5</v>
      </c>
      <c r="DS85">
        <v>400.314</v>
      </c>
      <c r="DT85">
        <v>399.965</v>
      </c>
      <c r="DU85">
        <v>21.9865</v>
      </c>
      <c r="DV85">
        <v>22.1037</v>
      </c>
      <c r="DW85">
        <v>399.808</v>
      </c>
      <c r="DX85">
        <v>21.7898</v>
      </c>
      <c r="DY85">
        <v>400.056</v>
      </c>
      <c r="DZ85">
        <v>101.171</v>
      </c>
      <c r="EA85">
        <v>0.100114</v>
      </c>
      <c r="EB85">
        <v>25.0052</v>
      </c>
      <c r="EC85">
        <v>24.902</v>
      </c>
      <c r="ED85">
        <v>999.9</v>
      </c>
      <c r="EE85">
        <v>0</v>
      </c>
      <c r="EF85">
        <v>0</v>
      </c>
      <c r="EG85">
        <v>10035</v>
      </c>
      <c r="EH85">
        <v>0</v>
      </c>
      <c r="EI85">
        <v>0.221054</v>
      </c>
      <c r="EJ85">
        <v>0.349152</v>
      </c>
      <c r="EK85">
        <v>409.314</v>
      </c>
      <c r="EL85">
        <v>409.006</v>
      </c>
      <c r="EM85">
        <v>-0.117178</v>
      </c>
      <c r="EN85">
        <v>399.965</v>
      </c>
      <c r="EO85">
        <v>22.1037</v>
      </c>
      <c r="EP85">
        <v>2.22439</v>
      </c>
      <c r="EQ85">
        <v>2.23625</v>
      </c>
      <c r="ER85">
        <v>19.1391</v>
      </c>
      <c r="ES85">
        <v>19.2244</v>
      </c>
      <c r="ET85">
        <v>0.0500092</v>
      </c>
      <c r="EU85">
        <v>0</v>
      </c>
      <c r="EV85">
        <v>0</v>
      </c>
      <c r="EW85">
        <v>0</v>
      </c>
      <c r="EX85">
        <v>-4</v>
      </c>
      <c r="EY85">
        <v>0.0500092</v>
      </c>
      <c r="EZ85">
        <v>-3.25</v>
      </c>
      <c r="FA85">
        <v>0.25</v>
      </c>
      <c r="FB85">
        <v>34.687</v>
      </c>
      <c r="FC85">
        <v>39.625</v>
      </c>
      <c r="FD85">
        <v>37.062</v>
      </c>
      <c r="FE85">
        <v>39.5</v>
      </c>
      <c r="FF85">
        <v>37</v>
      </c>
      <c r="FG85">
        <v>0</v>
      </c>
      <c r="FH85">
        <v>0</v>
      </c>
      <c r="FI85">
        <v>0</v>
      </c>
      <c r="FJ85">
        <v>1747221303</v>
      </c>
      <c r="FK85">
        <v>0</v>
      </c>
      <c r="FL85">
        <v>2.2972</v>
      </c>
      <c r="FM85">
        <v>-29.39769215939078</v>
      </c>
      <c r="FN85">
        <v>19.8946153400048</v>
      </c>
      <c r="FO85">
        <v>-3.878399999999999</v>
      </c>
      <c r="FP85">
        <v>15</v>
      </c>
      <c r="FQ85">
        <v>1747211737.5</v>
      </c>
      <c r="FR85" t="s">
        <v>436</v>
      </c>
      <c r="FS85">
        <v>1747211737.5</v>
      </c>
      <c r="FT85">
        <v>1747211733.5</v>
      </c>
      <c r="FU85">
        <v>1</v>
      </c>
      <c r="FV85">
        <v>-0.191</v>
      </c>
      <c r="FW85">
        <v>-0.016</v>
      </c>
      <c r="FX85">
        <v>0.506</v>
      </c>
      <c r="FY85">
        <v>-0.041</v>
      </c>
      <c r="FZ85">
        <v>397</v>
      </c>
      <c r="GA85">
        <v>9</v>
      </c>
      <c r="GB85">
        <v>0.29</v>
      </c>
      <c r="GC85">
        <v>0.35</v>
      </c>
      <c r="GD85">
        <v>-0.1377737718456183</v>
      </c>
      <c r="GE85">
        <v>-0.1263568390781498</v>
      </c>
      <c r="GF85">
        <v>0.03004187945764856</v>
      </c>
      <c r="GG85">
        <v>1</v>
      </c>
      <c r="GH85">
        <v>-0.008120602940308226</v>
      </c>
      <c r="GI85">
        <v>-0.000773046175722167</v>
      </c>
      <c r="GJ85">
        <v>0.000147101486641179</v>
      </c>
      <c r="GK85">
        <v>1</v>
      </c>
      <c r="GL85">
        <v>2</v>
      </c>
      <c r="GM85">
        <v>2</v>
      </c>
      <c r="GN85" t="s">
        <v>437</v>
      </c>
      <c r="GO85">
        <v>3.01865</v>
      </c>
      <c r="GP85">
        <v>2.77509</v>
      </c>
      <c r="GQ85">
        <v>0.0970998</v>
      </c>
      <c r="GR85">
        <v>0.09644519999999999</v>
      </c>
      <c r="GS85">
        <v>0.114472</v>
      </c>
      <c r="GT85">
        <v>0.114225</v>
      </c>
      <c r="GU85">
        <v>23349.5</v>
      </c>
      <c r="GV85">
        <v>27295.2</v>
      </c>
      <c r="GW85">
        <v>22660.2</v>
      </c>
      <c r="GX85">
        <v>27754.9</v>
      </c>
      <c r="GY85">
        <v>29072.3</v>
      </c>
      <c r="GZ85">
        <v>35087.2</v>
      </c>
      <c r="HA85">
        <v>36316</v>
      </c>
      <c r="HB85">
        <v>44045.9</v>
      </c>
      <c r="HC85">
        <v>1.80028</v>
      </c>
      <c r="HD85">
        <v>2.2462</v>
      </c>
      <c r="HE85">
        <v>0.07212159999999999</v>
      </c>
      <c r="HF85">
        <v>0</v>
      </c>
      <c r="HG85">
        <v>23.7173</v>
      </c>
      <c r="HH85">
        <v>999.9</v>
      </c>
      <c r="HI85">
        <v>58</v>
      </c>
      <c r="HJ85">
        <v>28.3</v>
      </c>
      <c r="HK85">
        <v>22.1402</v>
      </c>
      <c r="HL85">
        <v>61.9451</v>
      </c>
      <c r="HM85">
        <v>11.2099</v>
      </c>
      <c r="HN85">
        <v>1</v>
      </c>
      <c r="HO85">
        <v>-0.203222</v>
      </c>
      <c r="HP85">
        <v>-0.00490741</v>
      </c>
      <c r="HQ85">
        <v>20.2962</v>
      </c>
      <c r="HR85">
        <v>5.19707</v>
      </c>
      <c r="HS85">
        <v>11.9511</v>
      </c>
      <c r="HT85">
        <v>4.9474</v>
      </c>
      <c r="HU85">
        <v>3.3</v>
      </c>
      <c r="HV85">
        <v>9999</v>
      </c>
      <c r="HW85">
        <v>9999</v>
      </c>
      <c r="HX85">
        <v>9999</v>
      </c>
      <c r="HY85">
        <v>382.4</v>
      </c>
      <c r="HZ85">
        <v>1.86018</v>
      </c>
      <c r="IA85">
        <v>1.8608</v>
      </c>
      <c r="IB85">
        <v>1.86157</v>
      </c>
      <c r="IC85">
        <v>1.85715</v>
      </c>
      <c r="ID85">
        <v>1.85684</v>
      </c>
      <c r="IE85">
        <v>1.85791</v>
      </c>
      <c r="IF85">
        <v>1.85867</v>
      </c>
      <c r="IG85">
        <v>1.85822</v>
      </c>
      <c r="IH85">
        <v>0</v>
      </c>
      <c r="II85">
        <v>0</v>
      </c>
      <c r="IJ85">
        <v>0</v>
      </c>
      <c r="IK85">
        <v>0</v>
      </c>
      <c r="IL85" t="s">
        <v>438</v>
      </c>
      <c r="IM85" t="s">
        <v>439</v>
      </c>
      <c r="IN85" t="s">
        <v>440</v>
      </c>
      <c r="IO85" t="s">
        <v>440</v>
      </c>
      <c r="IP85" t="s">
        <v>440</v>
      </c>
      <c r="IQ85" t="s">
        <v>440</v>
      </c>
      <c r="IR85">
        <v>0</v>
      </c>
      <c r="IS85">
        <v>100</v>
      </c>
      <c r="IT85">
        <v>100</v>
      </c>
      <c r="IU85">
        <v>0.506</v>
      </c>
      <c r="IV85">
        <v>0.1967</v>
      </c>
      <c r="IW85">
        <v>0.2912723242626548</v>
      </c>
      <c r="IX85">
        <v>0.001016113312649949</v>
      </c>
      <c r="IY85">
        <v>-1.458346242818731E-06</v>
      </c>
      <c r="IZ85">
        <v>6.575581110680532E-10</v>
      </c>
      <c r="JA85">
        <v>0.1967140891477921</v>
      </c>
      <c r="JB85">
        <v>0</v>
      </c>
      <c r="JC85">
        <v>0</v>
      </c>
      <c r="JD85">
        <v>0</v>
      </c>
      <c r="JE85">
        <v>2</v>
      </c>
      <c r="JF85">
        <v>1799</v>
      </c>
      <c r="JG85">
        <v>1</v>
      </c>
      <c r="JH85">
        <v>18</v>
      </c>
      <c r="JI85">
        <v>158.1</v>
      </c>
      <c r="JJ85">
        <v>158.2</v>
      </c>
      <c r="JK85">
        <v>1.06079</v>
      </c>
      <c r="JL85">
        <v>2.55737</v>
      </c>
      <c r="JM85">
        <v>1.54663</v>
      </c>
      <c r="JN85">
        <v>2.24731</v>
      </c>
      <c r="JO85">
        <v>1.49658</v>
      </c>
      <c r="JP85">
        <v>2.4292</v>
      </c>
      <c r="JQ85">
        <v>34.6235</v>
      </c>
      <c r="JR85">
        <v>24.2013</v>
      </c>
      <c r="JS85">
        <v>18</v>
      </c>
      <c r="JT85">
        <v>372.167</v>
      </c>
      <c r="JU85">
        <v>701.1369999999999</v>
      </c>
      <c r="JV85">
        <v>23.9812</v>
      </c>
      <c r="JW85">
        <v>24.8593</v>
      </c>
      <c r="JX85">
        <v>30.0002</v>
      </c>
      <c r="JY85">
        <v>24.8464</v>
      </c>
      <c r="JZ85">
        <v>24.8482</v>
      </c>
      <c r="KA85">
        <v>21.272</v>
      </c>
      <c r="KB85">
        <v>6.72961</v>
      </c>
      <c r="KC85">
        <v>100</v>
      </c>
      <c r="KD85">
        <v>23.9751</v>
      </c>
      <c r="KE85">
        <v>400</v>
      </c>
      <c r="KF85">
        <v>22.1126</v>
      </c>
      <c r="KG85">
        <v>100.234</v>
      </c>
      <c r="KH85">
        <v>100.838</v>
      </c>
    </row>
    <row r="86" spans="1:294">
      <c r="A86">
        <v>70</v>
      </c>
      <c r="B86">
        <v>1747221343</v>
      </c>
      <c r="C86">
        <v>8315.900000095367</v>
      </c>
      <c r="D86" t="s">
        <v>577</v>
      </c>
      <c r="E86" t="s">
        <v>578</v>
      </c>
      <c r="F86" t="s">
        <v>431</v>
      </c>
      <c r="G86" t="s">
        <v>432</v>
      </c>
      <c r="I86" t="s">
        <v>433</v>
      </c>
      <c r="J86">
        <v>1747221343</v>
      </c>
      <c r="K86">
        <f>(L86)/1000</f>
        <v>0</v>
      </c>
      <c r="L86">
        <f>IF(DQ86, AO86, AI86)</f>
        <v>0</v>
      </c>
      <c r="M86">
        <f>IF(DQ86, AJ86, AH86)</f>
        <v>0</v>
      </c>
      <c r="N86">
        <f>DS86 - IF(AV86&gt;1, M86*DM86*100.0/(AX86), 0)</f>
        <v>0</v>
      </c>
      <c r="O86">
        <f>((U86-K86/2)*N86-M86)/(U86+K86/2)</f>
        <v>0</v>
      </c>
      <c r="P86">
        <f>O86*(DZ86+EA86)/1000.0</f>
        <v>0</v>
      </c>
      <c r="Q86">
        <f>(DS86 - IF(AV86&gt;1, M86*DM86*100.0/(AX86), 0))*(DZ86+EA86)/1000.0</f>
        <v>0</v>
      </c>
      <c r="R86">
        <f>2.0/((1/T86-1/S86)+SIGN(T86)*SQRT((1/T86-1/S86)*(1/T86-1/S86) + 4*DN86/((DN86+1)*(DN86+1))*(2*1/T86*1/S86-1/S86*1/S86)))</f>
        <v>0</v>
      </c>
      <c r="S86">
        <f>IF(LEFT(DO86,1)&lt;&gt;"0",IF(LEFT(DO86,1)="1",3.0,DP86),$D$5+$E$5*(EG86*DZ86/($K$5*1000))+$F$5*(EG86*DZ86/($K$5*1000))*MAX(MIN(DM86,$J$5),$I$5)*MAX(MIN(DM86,$J$5),$I$5)+$G$5*MAX(MIN(DM86,$J$5),$I$5)*(EG86*DZ86/($K$5*1000))+$H$5*(EG86*DZ86/($K$5*1000))*(EG86*DZ86/($K$5*1000)))</f>
        <v>0</v>
      </c>
      <c r="T86">
        <f>K86*(1000-(1000*0.61365*exp(17.502*X86/(240.97+X86))/(DZ86+EA86)+DU86)/2)/(1000*0.61365*exp(17.502*X86/(240.97+X86))/(DZ86+EA86)-DU86)</f>
        <v>0</v>
      </c>
      <c r="U86">
        <f>1/((DN86+1)/(R86/1.6)+1/(S86/1.37)) + DN86/((DN86+1)/(R86/1.6) + DN86/(S86/1.37))</f>
        <v>0</v>
      </c>
      <c r="V86">
        <f>(DI86*DL86)</f>
        <v>0</v>
      </c>
      <c r="W86">
        <f>(EB86+(V86+2*0.95*5.67E-8*(((EB86+$B$7)+273)^4-(EB86+273)^4)-44100*K86)/(1.84*29.3*S86+8*0.95*5.67E-8*(EB86+273)^3))</f>
        <v>0</v>
      </c>
      <c r="X86">
        <f>($C$7*EC86+$D$7*ED86+$E$7*W86)</f>
        <v>0</v>
      </c>
      <c r="Y86">
        <f>0.61365*exp(17.502*X86/(240.97+X86))</f>
        <v>0</v>
      </c>
      <c r="Z86">
        <f>(AA86/AB86*100)</f>
        <v>0</v>
      </c>
      <c r="AA86">
        <f>DU86*(DZ86+EA86)/1000</f>
        <v>0</v>
      </c>
      <c r="AB86">
        <f>0.61365*exp(17.502*EB86/(240.97+EB86))</f>
        <v>0</v>
      </c>
      <c r="AC86">
        <f>(Y86-DU86*(DZ86+EA86)/1000)</f>
        <v>0</v>
      </c>
      <c r="AD86">
        <f>(-K86*44100)</f>
        <v>0</v>
      </c>
      <c r="AE86">
        <f>2*29.3*S86*0.92*(EB86-X86)</f>
        <v>0</v>
      </c>
      <c r="AF86">
        <f>2*0.95*5.67E-8*(((EB86+$B$7)+273)^4-(X86+273)^4)</f>
        <v>0</v>
      </c>
      <c r="AG86">
        <f>V86+AF86+AD86+AE86</f>
        <v>0</v>
      </c>
      <c r="AH86">
        <f>DY86*AV86*(DT86-DS86*(1000-AV86*DV86)/(1000-AV86*DU86))/(100*DM86)</f>
        <v>0</v>
      </c>
      <c r="AI86">
        <f>1000*DY86*AV86*(DU86-DV86)/(100*DM86*(1000-AV86*DU86))</f>
        <v>0</v>
      </c>
      <c r="AJ86">
        <f>(AK86 - AL86 - DZ86*1E3/(8.314*(EB86+273.15)) * AN86/DY86 * AM86) * DY86/(100*DM86) * (1000 - DV86)/1000</f>
        <v>0</v>
      </c>
      <c r="AK86">
        <v>511.2658242954587</v>
      </c>
      <c r="AL86">
        <v>511.5892606060605</v>
      </c>
      <c r="AM86">
        <v>0.002600830280953547</v>
      </c>
      <c r="AN86">
        <v>65.91700592732391</v>
      </c>
      <c r="AO86">
        <f>(AQ86 - AP86 + DZ86*1E3/(8.314*(EB86+273.15)) * AS86/DY86 * AR86) * DY86/(100*DM86) * 1000/(1000 - AQ86)</f>
        <v>0</v>
      </c>
      <c r="AP86">
        <v>22.11512849246412</v>
      </c>
      <c r="AQ86">
        <v>22.00333333333332</v>
      </c>
      <c r="AR86">
        <v>-1.097724893694651E-07</v>
      </c>
      <c r="AS86">
        <v>77.18636423135617</v>
      </c>
      <c r="AT86">
        <v>5</v>
      </c>
      <c r="AU86">
        <v>1</v>
      </c>
      <c r="AV86">
        <f>IF(AT86*$H$13&gt;=AX86,1.0,(AX86/(AX86-AT86*$H$13)))</f>
        <v>0</v>
      </c>
      <c r="AW86">
        <f>(AV86-1)*100</f>
        <v>0</v>
      </c>
      <c r="AX86">
        <f>MAX(0,($B$13+$C$13*EG86)/(1+$D$13*EG86)*DZ86/(EB86+273)*$E$13)</f>
        <v>0</v>
      </c>
      <c r="AY86" t="s">
        <v>434</v>
      </c>
      <c r="AZ86" t="s">
        <v>434</v>
      </c>
      <c r="BA86">
        <v>0</v>
      </c>
      <c r="BB86">
        <v>0</v>
      </c>
      <c r="BC86">
        <f>1-BA86/BB86</f>
        <v>0</v>
      </c>
      <c r="BD86">
        <v>0</v>
      </c>
      <c r="BE86" t="s">
        <v>434</v>
      </c>
      <c r="BF86" t="s">
        <v>434</v>
      </c>
      <c r="BG86">
        <v>0</v>
      </c>
      <c r="BH86">
        <v>0</v>
      </c>
      <c r="BI86">
        <f>1-BG86/BH86</f>
        <v>0</v>
      </c>
      <c r="BJ86">
        <v>0.5</v>
      </c>
      <c r="BK86">
        <f>DJ86</f>
        <v>0</v>
      </c>
      <c r="BL86">
        <f>M86</f>
        <v>0</v>
      </c>
      <c r="BM86">
        <f>BI86*BJ86*BK86</f>
        <v>0</v>
      </c>
      <c r="BN86">
        <f>(BL86-BD86)/BK86</f>
        <v>0</v>
      </c>
      <c r="BO86">
        <f>(BB86-BH86)/BH86</f>
        <v>0</v>
      </c>
      <c r="BP86">
        <f>BA86/(BC86+BA86/BH86)</f>
        <v>0</v>
      </c>
      <c r="BQ86" t="s">
        <v>434</v>
      </c>
      <c r="BR86">
        <v>0</v>
      </c>
      <c r="BS86">
        <f>IF(BR86&lt;&gt;0, BR86, BP86)</f>
        <v>0</v>
      </c>
      <c r="BT86">
        <f>1-BS86/BH86</f>
        <v>0</v>
      </c>
      <c r="BU86">
        <f>(BH86-BG86)/(BH86-BS86)</f>
        <v>0</v>
      </c>
      <c r="BV86">
        <f>(BB86-BH86)/(BB86-BS86)</f>
        <v>0</v>
      </c>
      <c r="BW86">
        <f>(BH86-BG86)/(BH86-BA86)</f>
        <v>0</v>
      </c>
      <c r="BX86">
        <f>(BB86-BH86)/(BB86-BA86)</f>
        <v>0</v>
      </c>
      <c r="BY86">
        <f>(BU86*BS86/BG86)</f>
        <v>0</v>
      </c>
      <c r="BZ86">
        <f>(1-BY86)</f>
        <v>0</v>
      </c>
      <c r="DI86">
        <f>$B$11*EH86+$C$11*EI86+$F$11*ET86*(1-EW86)</f>
        <v>0</v>
      </c>
      <c r="DJ86">
        <f>DI86*DK86</f>
        <v>0</v>
      </c>
      <c r="DK86">
        <f>($B$11*$D$9+$C$11*$D$9+$F$11*((FG86+EY86)/MAX(FG86+EY86+FH86, 0.1)*$I$9+FH86/MAX(FG86+EY86+FH86, 0.1)*$J$9))/($B$11+$C$11+$F$11)</f>
        <v>0</v>
      </c>
      <c r="DL86">
        <f>($B$11*$K$9+$C$11*$K$9+$F$11*((FG86+EY86)/MAX(FG86+EY86+FH86, 0.1)*$P$9+FH86/MAX(FG86+EY86+FH86, 0.1)*$Q$9))/($B$11+$C$11+$F$11)</f>
        <v>0</v>
      </c>
      <c r="DM86">
        <v>6</v>
      </c>
      <c r="DN86">
        <v>0.5</v>
      </c>
      <c r="DO86" t="s">
        <v>435</v>
      </c>
      <c r="DP86">
        <v>2</v>
      </c>
      <c r="DQ86" t="b">
        <v>1</v>
      </c>
      <c r="DR86">
        <v>1747221343</v>
      </c>
      <c r="DS86">
        <v>500.339</v>
      </c>
      <c r="DT86">
        <v>500.007</v>
      </c>
      <c r="DU86">
        <v>22.0039</v>
      </c>
      <c r="DV86">
        <v>22.1187</v>
      </c>
      <c r="DW86">
        <v>499.822</v>
      </c>
      <c r="DX86">
        <v>21.8072</v>
      </c>
      <c r="DY86">
        <v>400.173</v>
      </c>
      <c r="DZ86">
        <v>101.171</v>
      </c>
      <c r="EA86">
        <v>0.100199</v>
      </c>
      <c r="EB86">
        <v>24.9876</v>
      </c>
      <c r="EC86">
        <v>24.8796</v>
      </c>
      <c r="ED86">
        <v>999.9</v>
      </c>
      <c r="EE86">
        <v>0</v>
      </c>
      <c r="EF86">
        <v>0</v>
      </c>
      <c r="EG86">
        <v>10014.4</v>
      </c>
      <c r="EH86">
        <v>0</v>
      </c>
      <c r="EI86">
        <v>0.221054</v>
      </c>
      <c r="EJ86">
        <v>0.331726</v>
      </c>
      <c r="EK86">
        <v>511.596</v>
      </c>
      <c r="EL86">
        <v>511.317</v>
      </c>
      <c r="EM86">
        <v>-0.114832</v>
      </c>
      <c r="EN86">
        <v>500.007</v>
      </c>
      <c r="EO86">
        <v>22.1187</v>
      </c>
      <c r="EP86">
        <v>2.22614</v>
      </c>
      <c r="EQ86">
        <v>2.23776</v>
      </c>
      <c r="ER86">
        <v>19.1517</v>
      </c>
      <c r="ES86">
        <v>19.2352</v>
      </c>
      <c r="ET86">
        <v>0.0500092</v>
      </c>
      <c r="EU86">
        <v>0</v>
      </c>
      <c r="EV86">
        <v>0</v>
      </c>
      <c r="EW86">
        <v>0</v>
      </c>
      <c r="EX86">
        <v>-6.91</v>
      </c>
      <c r="EY86">
        <v>0.0500092</v>
      </c>
      <c r="EZ86">
        <v>1.15</v>
      </c>
      <c r="FA86">
        <v>1.18</v>
      </c>
      <c r="FB86">
        <v>34.062</v>
      </c>
      <c r="FC86">
        <v>39.187</v>
      </c>
      <c r="FD86">
        <v>36.5</v>
      </c>
      <c r="FE86">
        <v>38.812</v>
      </c>
      <c r="FF86">
        <v>36.687</v>
      </c>
      <c r="FG86">
        <v>0</v>
      </c>
      <c r="FH86">
        <v>0</v>
      </c>
      <c r="FI86">
        <v>0</v>
      </c>
      <c r="FJ86">
        <v>1747221423.6</v>
      </c>
      <c r="FK86">
        <v>0</v>
      </c>
      <c r="FL86">
        <v>2.435384615384615</v>
      </c>
      <c r="FM86">
        <v>-1.64717915319908</v>
      </c>
      <c r="FN86">
        <v>1.879657755288889</v>
      </c>
      <c r="FO86">
        <v>-4.391538461538461</v>
      </c>
      <c r="FP86">
        <v>15</v>
      </c>
      <c r="FQ86">
        <v>1747211737.5</v>
      </c>
      <c r="FR86" t="s">
        <v>436</v>
      </c>
      <c r="FS86">
        <v>1747211737.5</v>
      </c>
      <c r="FT86">
        <v>1747211733.5</v>
      </c>
      <c r="FU86">
        <v>1</v>
      </c>
      <c r="FV86">
        <v>-0.191</v>
      </c>
      <c r="FW86">
        <v>-0.016</v>
      </c>
      <c r="FX86">
        <v>0.506</v>
      </c>
      <c r="FY86">
        <v>-0.041</v>
      </c>
      <c r="FZ86">
        <v>397</v>
      </c>
      <c r="GA86">
        <v>9</v>
      </c>
      <c r="GB86">
        <v>0.29</v>
      </c>
      <c r="GC86">
        <v>0.35</v>
      </c>
      <c r="GD86">
        <v>-0.1778164744816654</v>
      </c>
      <c r="GE86">
        <v>0.1256621199228423</v>
      </c>
      <c r="GF86">
        <v>0.07007031491328705</v>
      </c>
      <c r="GG86">
        <v>1</v>
      </c>
      <c r="GH86">
        <v>-0.008235299832838909</v>
      </c>
      <c r="GI86">
        <v>0.000135763420290798</v>
      </c>
      <c r="GJ86">
        <v>9.461842614917538E-05</v>
      </c>
      <c r="GK86">
        <v>1</v>
      </c>
      <c r="GL86">
        <v>2</v>
      </c>
      <c r="GM86">
        <v>2</v>
      </c>
      <c r="GN86" t="s">
        <v>437</v>
      </c>
      <c r="GO86">
        <v>3.01879</v>
      </c>
      <c r="GP86">
        <v>2.775</v>
      </c>
      <c r="GQ86">
        <v>0.114766</v>
      </c>
      <c r="GR86">
        <v>0.114012</v>
      </c>
      <c r="GS86">
        <v>0.114537</v>
      </c>
      <c r="GT86">
        <v>0.114279</v>
      </c>
      <c r="GU86">
        <v>22893.5</v>
      </c>
      <c r="GV86">
        <v>26763.8</v>
      </c>
      <c r="GW86">
        <v>22660.7</v>
      </c>
      <c r="GX86">
        <v>27753.6</v>
      </c>
      <c r="GY86">
        <v>29070.8</v>
      </c>
      <c r="GZ86">
        <v>35084.2</v>
      </c>
      <c r="HA86">
        <v>36316.4</v>
      </c>
      <c r="HB86">
        <v>44044.3</v>
      </c>
      <c r="HC86">
        <v>1.80055</v>
      </c>
      <c r="HD86">
        <v>2.2464</v>
      </c>
      <c r="HE86">
        <v>0.0703894</v>
      </c>
      <c r="HF86">
        <v>0</v>
      </c>
      <c r="HG86">
        <v>23.7234</v>
      </c>
      <c r="HH86">
        <v>999.9</v>
      </c>
      <c r="HI86">
        <v>58</v>
      </c>
      <c r="HJ86">
        <v>28.4</v>
      </c>
      <c r="HK86">
        <v>22.2689</v>
      </c>
      <c r="HL86">
        <v>62.0851</v>
      </c>
      <c r="HM86">
        <v>11.1378</v>
      </c>
      <c r="HN86">
        <v>1</v>
      </c>
      <c r="HO86">
        <v>-0.203323</v>
      </c>
      <c r="HP86">
        <v>-0.274657</v>
      </c>
      <c r="HQ86">
        <v>20.2984</v>
      </c>
      <c r="HR86">
        <v>5.19767</v>
      </c>
      <c r="HS86">
        <v>11.9509</v>
      </c>
      <c r="HT86">
        <v>4.94725</v>
      </c>
      <c r="HU86">
        <v>3.3</v>
      </c>
      <c r="HV86">
        <v>9999</v>
      </c>
      <c r="HW86">
        <v>9999</v>
      </c>
      <c r="HX86">
        <v>9999</v>
      </c>
      <c r="HY86">
        <v>382.5</v>
      </c>
      <c r="HZ86">
        <v>1.86019</v>
      </c>
      <c r="IA86">
        <v>1.86081</v>
      </c>
      <c r="IB86">
        <v>1.86158</v>
      </c>
      <c r="IC86">
        <v>1.85715</v>
      </c>
      <c r="ID86">
        <v>1.85684</v>
      </c>
      <c r="IE86">
        <v>1.85791</v>
      </c>
      <c r="IF86">
        <v>1.85869</v>
      </c>
      <c r="IG86">
        <v>1.85822</v>
      </c>
      <c r="IH86">
        <v>0</v>
      </c>
      <c r="II86">
        <v>0</v>
      </c>
      <c r="IJ86">
        <v>0</v>
      </c>
      <c r="IK86">
        <v>0</v>
      </c>
      <c r="IL86" t="s">
        <v>438</v>
      </c>
      <c r="IM86" t="s">
        <v>439</v>
      </c>
      <c r="IN86" t="s">
        <v>440</v>
      </c>
      <c r="IO86" t="s">
        <v>440</v>
      </c>
      <c r="IP86" t="s">
        <v>440</v>
      </c>
      <c r="IQ86" t="s">
        <v>440</v>
      </c>
      <c r="IR86">
        <v>0</v>
      </c>
      <c r="IS86">
        <v>100</v>
      </c>
      <c r="IT86">
        <v>100</v>
      </c>
      <c r="IU86">
        <v>0.517</v>
      </c>
      <c r="IV86">
        <v>0.1967</v>
      </c>
      <c r="IW86">
        <v>0.2912723242626548</v>
      </c>
      <c r="IX86">
        <v>0.001016113312649949</v>
      </c>
      <c r="IY86">
        <v>-1.458346242818731E-06</v>
      </c>
      <c r="IZ86">
        <v>6.575581110680532E-10</v>
      </c>
      <c r="JA86">
        <v>0.1967140891477921</v>
      </c>
      <c r="JB86">
        <v>0</v>
      </c>
      <c r="JC86">
        <v>0</v>
      </c>
      <c r="JD86">
        <v>0</v>
      </c>
      <c r="JE86">
        <v>2</v>
      </c>
      <c r="JF86">
        <v>1799</v>
      </c>
      <c r="JG86">
        <v>1</v>
      </c>
      <c r="JH86">
        <v>18</v>
      </c>
      <c r="JI86">
        <v>160.1</v>
      </c>
      <c r="JJ86">
        <v>160.2</v>
      </c>
      <c r="JK86">
        <v>1.26953</v>
      </c>
      <c r="JL86">
        <v>2.54639</v>
      </c>
      <c r="JM86">
        <v>1.54663</v>
      </c>
      <c r="JN86">
        <v>2.24731</v>
      </c>
      <c r="JO86">
        <v>1.49658</v>
      </c>
      <c r="JP86">
        <v>2.42798</v>
      </c>
      <c r="JQ86">
        <v>34.6235</v>
      </c>
      <c r="JR86">
        <v>24.2013</v>
      </c>
      <c r="JS86">
        <v>18</v>
      </c>
      <c r="JT86">
        <v>372.273</v>
      </c>
      <c r="JU86">
        <v>701.276</v>
      </c>
      <c r="JV86">
        <v>24.2487</v>
      </c>
      <c r="JW86">
        <v>24.8552</v>
      </c>
      <c r="JX86">
        <v>30.0002</v>
      </c>
      <c r="JY86">
        <v>24.8423</v>
      </c>
      <c r="JZ86">
        <v>24.8457</v>
      </c>
      <c r="KA86">
        <v>25.4389</v>
      </c>
      <c r="KB86">
        <v>6.72961</v>
      </c>
      <c r="KC86">
        <v>100</v>
      </c>
      <c r="KD86">
        <v>24.2564</v>
      </c>
      <c r="KE86">
        <v>500</v>
      </c>
      <c r="KF86">
        <v>22.1126</v>
      </c>
      <c r="KG86">
        <v>100.236</v>
      </c>
      <c r="KH86">
        <v>100.834</v>
      </c>
    </row>
    <row r="87" spans="1:294">
      <c r="A87">
        <v>71</v>
      </c>
      <c r="B87">
        <v>1747221463.5</v>
      </c>
      <c r="C87">
        <v>8436.400000095367</v>
      </c>
      <c r="D87" t="s">
        <v>579</v>
      </c>
      <c r="E87" t="s">
        <v>580</v>
      </c>
      <c r="F87" t="s">
        <v>431</v>
      </c>
      <c r="G87" t="s">
        <v>432</v>
      </c>
      <c r="I87" t="s">
        <v>433</v>
      </c>
      <c r="J87">
        <v>1747221463.5</v>
      </c>
      <c r="K87">
        <f>(L87)/1000</f>
        <v>0</v>
      </c>
      <c r="L87">
        <f>IF(DQ87, AO87, AI87)</f>
        <v>0</v>
      </c>
      <c r="M87">
        <f>IF(DQ87, AJ87, AH87)</f>
        <v>0</v>
      </c>
      <c r="N87">
        <f>DS87 - IF(AV87&gt;1, M87*DM87*100.0/(AX87), 0)</f>
        <v>0</v>
      </c>
      <c r="O87">
        <f>((U87-K87/2)*N87-M87)/(U87+K87/2)</f>
        <v>0</v>
      </c>
      <c r="P87">
        <f>O87*(DZ87+EA87)/1000.0</f>
        <v>0</v>
      </c>
      <c r="Q87">
        <f>(DS87 - IF(AV87&gt;1, M87*DM87*100.0/(AX87), 0))*(DZ87+EA87)/1000.0</f>
        <v>0</v>
      </c>
      <c r="R87">
        <f>2.0/((1/T87-1/S87)+SIGN(T87)*SQRT((1/T87-1/S87)*(1/T87-1/S87) + 4*DN87/((DN87+1)*(DN87+1))*(2*1/T87*1/S87-1/S87*1/S87)))</f>
        <v>0</v>
      </c>
      <c r="S87">
        <f>IF(LEFT(DO87,1)&lt;&gt;"0",IF(LEFT(DO87,1)="1",3.0,DP87),$D$5+$E$5*(EG87*DZ87/($K$5*1000))+$F$5*(EG87*DZ87/($K$5*1000))*MAX(MIN(DM87,$J$5),$I$5)*MAX(MIN(DM87,$J$5),$I$5)+$G$5*MAX(MIN(DM87,$J$5),$I$5)*(EG87*DZ87/($K$5*1000))+$H$5*(EG87*DZ87/($K$5*1000))*(EG87*DZ87/($K$5*1000)))</f>
        <v>0</v>
      </c>
      <c r="T87">
        <f>K87*(1000-(1000*0.61365*exp(17.502*X87/(240.97+X87))/(DZ87+EA87)+DU87)/2)/(1000*0.61365*exp(17.502*X87/(240.97+X87))/(DZ87+EA87)-DU87)</f>
        <v>0</v>
      </c>
      <c r="U87">
        <f>1/((DN87+1)/(R87/1.6)+1/(S87/1.37)) + DN87/((DN87+1)/(R87/1.6) + DN87/(S87/1.37))</f>
        <v>0</v>
      </c>
      <c r="V87">
        <f>(DI87*DL87)</f>
        <v>0</v>
      </c>
      <c r="W87">
        <f>(EB87+(V87+2*0.95*5.67E-8*(((EB87+$B$7)+273)^4-(EB87+273)^4)-44100*K87)/(1.84*29.3*S87+8*0.95*5.67E-8*(EB87+273)^3))</f>
        <v>0</v>
      </c>
      <c r="X87">
        <f>($C$7*EC87+$D$7*ED87+$E$7*W87)</f>
        <v>0</v>
      </c>
      <c r="Y87">
        <f>0.61365*exp(17.502*X87/(240.97+X87))</f>
        <v>0</v>
      </c>
      <c r="Z87">
        <f>(AA87/AB87*100)</f>
        <v>0</v>
      </c>
      <c r="AA87">
        <f>DU87*(DZ87+EA87)/1000</f>
        <v>0</v>
      </c>
      <c r="AB87">
        <f>0.61365*exp(17.502*EB87/(240.97+EB87))</f>
        <v>0</v>
      </c>
      <c r="AC87">
        <f>(Y87-DU87*(DZ87+EA87)/1000)</f>
        <v>0</v>
      </c>
      <c r="AD87">
        <f>(-K87*44100)</f>
        <v>0</v>
      </c>
      <c r="AE87">
        <f>2*29.3*S87*0.92*(EB87-X87)</f>
        <v>0</v>
      </c>
      <c r="AF87">
        <f>2*0.95*5.67E-8*(((EB87+$B$7)+273)^4-(X87+273)^4)</f>
        <v>0</v>
      </c>
      <c r="AG87">
        <f>V87+AF87+AD87+AE87</f>
        <v>0</v>
      </c>
      <c r="AH87">
        <f>DY87*AV87*(DT87-DS87*(1000-AV87*DV87)/(1000-AV87*DU87))/(100*DM87)</f>
        <v>0</v>
      </c>
      <c r="AI87">
        <f>1000*DY87*AV87*(DU87-DV87)/(100*DM87*(1000-AV87*DU87))</f>
        <v>0</v>
      </c>
      <c r="AJ87">
        <f>(AK87 - AL87 - DZ87*1E3/(8.314*(EB87+273.15)) * AN87/DY87 * AM87) * DY87/(100*DM87) * (1000 - DV87)/1000</f>
        <v>0</v>
      </c>
      <c r="AK87">
        <v>613.5935325027434</v>
      </c>
      <c r="AL87">
        <v>613.8342545454542</v>
      </c>
      <c r="AM87">
        <v>-0.00149307319052395</v>
      </c>
      <c r="AN87">
        <v>65.91700592732391</v>
      </c>
      <c r="AO87">
        <f>(AQ87 - AP87 + DZ87*1E3/(8.314*(EB87+273.15)) * AS87/DY87 * AR87) * DY87/(100*DM87) * 1000/(1000 - AQ87)</f>
        <v>0</v>
      </c>
      <c r="AP87">
        <v>22.06903589771026</v>
      </c>
      <c r="AQ87">
        <v>21.96406606060606</v>
      </c>
      <c r="AR87">
        <v>-2.063225061101679E-07</v>
      </c>
      <c r="AS87">
        <v>77.18636423135617</v>
      </c>
      <c r="AT87">
        <v>5</v>
      </c>
      <c r="AU87">
        <v>1</v>
      </c>
      <c r="AV87">
        <f>IF(AT87*$H$13&gt;=AX87,1.0,(AX87/(AX87-AT87*$H$13)))</f>
        <v>0</v>
      </c>
      <c r="AW87">
        <f>(AV87-1)*100</f>
        <v>0</v>
      </c>
      <c r="AX87">
        <f>MAX(0,($B$13+$C$13*EG87)/(1+$D$13*EG87)*DZ87/(EB87+273)*$E$13)</f>
        <v>0</v>
      </c>
      <c r="AY87" t="s">
        <v>434</v>
      </c>
      <c r="AZ87" t="s">
        <v>434</v>
      </c>
      <c r="BA87">
        <v>0</v>
      </c>
      <c r="BB87">
        <v>0</v>
      </c>
      <c r="BC87">
        <f>1-BA87/BB87</f>
        <v>0</v>
      </c>
      <c r="BD87">
        <v>0</v>
      </c>
      <c r="BE87" t="s">
        <v>434</v>
      </c>
      <c r="BF87" t="s">
        <v>434</v>
      </c>
      <c r="BG87">
        <v>0</v>
      </c>
      <c r="BH87">
        <v>0</v>
      </c>
      <c r="BI87">
        <f>1-BG87/BH87</f>
        <v>0</v>
      </c>
      <c r="BJ87">
        <v>0.5</v>
      </c>
      <c r="BK87">
        <f>DJ87</f>
        <v>0</v>
      </c>
      <c r="BL87">
        <f>M87</f>
        <v>0</v>
      </c>
      <c r="BM87">
        <f>BI87*BJ87*BK87</f>
        <v>0</v>
      </c>
      <c r="BN87">
        <f>(BL87-BD87)/BK87</f>
        <v>0</v>
      </c>
      <c r="BO87">
        <f>(BB87-BH87)/BH87</f>
        <v>0</v>
      </c>
      <c r="BP87">
        <f>BA87/(BC87+BA87/BH87)</f>
        <v>0</v>
      </c>
      <c r="BQ87" t="s">
        <v>434</v>
      </c>
      <c r="BR87">
        <v>0</v>
      </c>
      <c r="BS87">
        <f>IF(BR87&lt;&gt;0, BR87, BP87)</f>
        <v>0</v>
      </c>
      <c r="BT87">
        <f>1-BS87/BH87</f>
        <v>0</v>
      </c>
      <c r="BU87">
        <f>(BH87-BG87)/(BH87-BS87)</f>
        <v>0</v>
      </c>
      <c r="BV87">
        <f>(BB87-BH87)/(BB87-BS87)</f>
        <v>0</v>
      </c>
      <c r="BW87">
        <f>(BH87-BG87)/(BH87-BA87)</f>
        <v>0</v>
      </c>
      <c r="BX87">
        <f>(BB87-BH87)/(BB87-BA87)</f>
        <v>0</v>
      </c>
      <c r="BY87">
        <f>(BU87*BS87/BG87)</f>
        <v>0</v>
      </c>
      <c r="BZ87">
        <f>(1-BY87)</f>
        <v>0</v>
      </c>
      <c r="DI87">
        <f>$B$11*EH87+$C$11*EI87+$F$11*ET87*(1-EW87)</f>
        <v>0</v>
      </c>
      <c r="DJ87">
        <f>DI87*DK87</f>
        <v>0</v>
      </c>
      <c r="DK87">
        <f>($B$11*$D$9+$C$11*$D$9+$F$11*((FG87+EY87)/MAX(FG87+EY87+FH87, 0.1)*$I$9+FH87/MAX(FG87+EY87+FH87, 0.1)*$J$9))/($B$11+$C$11+$F$11)</f>
        <v>0</v>
      </c>
      <c r="DL87">
        <f>($B$11*$K$9+$C$11*$K$9+$F$11*((FG87+EY87)/MAX(FG87+EY87+FH87, 0.1)*$P$9+FH87/MAX(FG87+EY87+FH87, 0.1)*$Q$9))/($B$11+$C$11+$F$11)</f>
        <v>0</v>
      </c>
      <c r="DM87">
        <v>6</v>
      </c>
      <c r="DN87">
        <v>0.5</v>
      </c>
      <c r="DO87" t="s">
        <v>435</v>
      </c>
      <c r="DP87">
        <v>2</v>
      </c>
      <c r="DQ87" t="b">
        <v>1</v>
      </c>
      <c r="DR87">
        <v>1747221463.5</v>
      </c>
      <c r="DS87">
        <v>600.377</v>
      </c>
      <c r="DT87">
        <v>599.98</v>
      </c>
      <c r="DU87">
        <v>21.9638</v>
      </c>
      <c r="DV87">
        <v>22.0693</v>
      </c>
      <c r="DW87">
        <v>599.859</v>
      </c>
      <c r="DX87">
        <v>21.767</v>
      </c>
      <c r="DY87">
        <v>399.88</v>
      </c>
      <c r="DZ87">
        <v>101.164</v>
      </c>
      <c r="EA87">
        <v>0.0997855</v>
      </c>
      <c r="EB87">
        <v>25.0042</v>
      </c>
      <c r="EC87">
        <v>24.8954</v>
      </c>
      <c r="ED87">
        <v>999.9</v>
      </c>
      <c r="EE87">
        <v>0</v>
      </c>
      <c r="EF87">
        <v>0</v>
      </c>
      <c r="EG87">
        <v>10040</v>
      </c>
      <c r="EH87">
        <v>0</v>
      </c>
      <c r="EI87">
        <v>0.23487</v>
      </c>
      <c r="EJ87">
        <v>0.396362</v>
      </c>
      <c r="EK87">
        <v>613.859</v>
      </c>
      <c r="EL87">
        <v>613.52</v>
      </c>
      <c r="EM87">
        <v>-0.105574</v>
      </c>
      <c r="EN87">
        <v>599.98</v>
      </c>
      <c r="EO87">
        <v>22.0693</v>
      </c>
      <c r="EP87">
        <v>2.22195</v>
      </c>
      <c r="EQ87">
        <v>2.23263</v>
      </c>
      <c r="ER87">
        <v>19.1215</v>
      </c>
      <c r="ES87">
        <v>19.1984</v>
      </c>
      <c r="ET87">
        <v>0.0500092</v>
      </c>
      <c r="EU87">
        <v>0</v>
      </c>
      <c r="EV87">
        <v>0</v>
      </c>
      <c r="EW87">
        <v>0</v>
      </c>
      <c r="EX87">
        <v>8.140000000000001</v>
      </c>
      <c r="EY87">
        <v>0.0500092</v>
      </c>
      <c r="EZ87">
        <v>-12.55</v>
      </c>
      <c r="FA87">
        <v>0.65</v>
      </c>
      <c r="FB87">
        <v>34.687</v>
      </c>
      <c r="FC87">
        <v>40.562</v>
      </c>
      <c r="FD87">
        <v>37.437</v>
      </c>
      <c r="FE87">
        <v>41</v>
      </c>
      <c r="FF87">
        <v>37.5</v>
      </c>
      <c r="FG87">
        <v>0</v>
      </c>
      <c r="FH87">
        <v>0</v>
      </c>
      <c r="FI87">
        <v>0</v>
      </c>
      <c r="FJ87">
        <v>1747221543.6</v>
      </c>
      <c r="FK87">
        <v>0</v>
      </c>
      <c r="FL87">
        <v>2.613076923076923</v>
      </c>
      <c r="FM87">
        <v>8.481367370660614</v>
      </c>
      <c r="FN87">
        <v>11.79247892343394</v>
      </c>
      <c r="FO87">
        <v>-5.903461538461539</v>
      </c>
      <c r="FP87">
        <v>15</v>
      </c>
      <c r="FQ87">
        <v>1747211737.5</v>
      </c>
      <c r="FR87" t="s">
        <v>436</v>
      </c>
      <c r="FS87">
        <v>1747211737.5</v>
      </c>
      <c r="FT87">
        <v>1747211733.5</v>
      </c>
      <c r="FU87">
        <v>1</v>
      </c>
      <c r="FV87">
        <v>-0.191</v>
      </c>
      <c r="FW87">
        <v>-0.016</v>
      </c>
      <c r="FX87">
        <v>0.506</v>
      </c>
      <c r="FY87">
        <v>-0.041</v>
      </c>
      <c r="FZ87">
        <v>397</v>
      </c>
      <c r="GA87">
        <v>9</v>
      </c>
      <c r="GB87">
        <v>0.29</v>
      </c>
      <c r="GC87">
        <v>0.35</v>
      </c>
      <c r="GD87">
        <v>-0.1966860693842895</v>
      </c>
      <c r="GE87">
        <v>-0.146962158533596</v>
      </c>
      <c r="GF87">
        <v>0.04185731067267538</v>
      </c>
      <c r="GG87">
        <v>1</v>
      </c>
      <c r="GH87">
        <v>-0.006912279766460228</v>
      </c>
      <c r="GI87">
        <v>0.0007758510135119827</v>
      </c>
      <c r="GJ87">
        <v>0.000678744963057501</v>
      </c>
      <c r="GK87">
        <v>1</v>
      </c>
      <c r="GL87">
        <v>2</v>
      </c>
      <c r="GM87">
        <v>2</v>
      </c>
      <c r="GN87" t="s">
        <v>437</v>
      </c>
      <c r="GO87">
        <v>3.01844</v>
      </c>
      <c r="GP87">
        <v>2.7748</v>
      </c>
      <c r="GQ87">
        <v>0.130793</v>
      </c>
      <c r="GR87">
        <v>0.129938</v>
      </c>
      <c r="GS87">
        <v>0.114382</v>
      </c>
      <c r="GT87">
        <v>0.114095</v>
      </c>
      <c r="GU87">
        <v>22479.2</v>
      </c>
      <c r="GV87">
        <v>26283</v>
      </c>
      <c r="GW87">
        <v>22660.4</v>
      </c>
      <c r="GX87">
        <v>27753.4</v>
      </c>
      <c r="GY87">
        <v>29076.4</v>
      </c>
      <c r="GZ87">
        <v>35091.9</v>
      </c>
      <c r="HA87">
        <v>36316.2</v>
      </c>
      <c r="HB87">
        <v>44044.1</v>
      </c>
      <c r="HC87">
        <v>1.8001</v>
      </c>
      <c r="HD87">
        <v>2.24675</v>
      </c>
      <c r="HE87">
        <v>0.07050480000000001</v>
      </c>
      <c r="HF87">
        <v>0</v>
      </c>
      <c r="HG87">
        <v>23.7373</v>
      </c>
      <c r="HH87">
        <v>999.9</v>
      </c>
      <c r="HI87">
        <v>58</v>
      </c>
      <c r="HJ87">
        <v>28.4</v>
      </c>
      <c r="HK87">
        <v>22.2707</v>
      </c>
      <c r="HL87">
        <v>61.9351</v>
      </c>
      <c r="HM87">
        <v>11.2861</v>
      </c>
      <c r="HN87">
        <v>1</v>
      </c>
      <c r="HO87">
        <v>-0.203133</v>
      </c>
      <c r="HP87">
        <v>-0.0510648</v>
      </c>
      <c r="HQ87">
        <v>20.2975</v>
      </c>
      <c r="HR87">
        <v>5.19363</v>
      </c>
      <c r="HS87">
        <v>11.9503</v>
      </c>
      <c r="HT87">
        <v>4.94665</v>
      </c>
      <c r="HU87">
        <v>3.2993</v>
      </c>
      <c r="HV87">
        <v>9999</v>
      </c>
      <c r="HW87">
        <v>9999</v>
      </c>
      <c r="HX87">
        <v>9999</v>
      </c>
      <c r="HY87">
        <v>382.5</v>
      </c>
      <c r="HZ87">
        <v>1.8602</v>
      </c>
      <c r="IA87">
        <v>1.8608</v>
      </c>
      <c r="IB87">
        <v>1.86159</v>
      </c>
      <c r="IC87">
        <v>1.85715</v>
      </c>
      <c r="ID87">
        <v>1.85684</v>
      </c>
      <c r="IE87">
        <v>1.85791</v>
      </c>
      <c r="IF87">
        <v>1.85868</v>
      </c>
      <c r="IG87">
        <v>1.85822</v>
      </c>
      <c r="IH87">
        <v>0</v>
      </c>
      <c r="II87">
        <v>0</v>
      </c>
      <c r="IJ87">
        <v>0</v>
      </c>
      <c r="IK87">
        <v>0</v>
      </c>
      <c r="IL87" t="s">
        <v>438</v>
      </c>
      <c r="IM87" t="s">
        <v>439</v>
      </c>
      <c r="IN87" t="s">
        <v>440</v>
      </c>
      <c r="IO87" t="s">
        <v>440</v>
      </c>
      <c r="IP87" t="s">
        <v>440</v>
      </c>
      <c r="IQ87" t="s">
        <v>440</v>
      </c>
      <c r="IR87">
        <v>0</v>
      </c>
      <c r="IS87">
        <v>100</v>
      </c>
      <c r="IT87">
        <v>100</v>
      </c>
      <c r="IU87">
        <v>0.518</v>
      </c>
      <c r="IV87">
        <v>0.1968</v>
      </c>
      <c r="IW87">
        <v>0.2912723242626548</v>
      </c>
      <c r="IX87">
        <v>0.001016113312649949</v>
      </c>
      <c r="IY87">
        <v>-1.458346242818731E-06</v>
      </c>
      <c r="IZ87">
        <v>6.575581110680532E-10</v>
      </c>
      <c r="JA87">
        <v>0.1967140891477921</v>
      </c>
      <c r="JB87">
        <v>0</v>
      </c>
      <c r="JC87">
        <v>0</v>
      </c>
      <c r="JD87">
        <v>0</v>
      </c>
      <c r="JE87">
        <v>2</v>
      </c>
      <c r="JF87">
        <v>1799</v>
      </c>
      <c r="JG87">
        <v>1</v>
      </c>
      <c r="JH87">
        <v>18</v>
      </c>
      <c r="JI87">
        <v>162.1</v>
      </c>
      <c r="JJ87">
        <v>162.2</v>
      </c>
      <c r="JK87">
        <v>1.47339</v>
      </c>
      <c r="JL87">
        <v>2.55005</v>
      </c>
      <c r="JM87">
        <v>1.54663</v>
      </c>
      <c r="JN87">
        <v>2.24731</v>
      </c>
      <c r="JO87">
        <v>1.49658</v>
      </c>
      <c r="JP87">
        <v>2.42065</v>
      </c>
      <c r="JQ87">
        <v>34.6463</v>
      </c>
      <c r="JR87">
        <v>24.2013</v>
      </c>
      <c r="JS87">
        <v>18</v>
      </c>
      <c r="JT87">
        <v>372.057</v>
      </c>
      <c r="JU87">
        <v>701.588</v>
      </c>
      <c r="JV87">
        <v>24.0525</v>
      </c>
      <c r="JW87">
        <v>24.8572</v>
      </c>
      <c r="JX87">
        <v>30.0001</v>
      </c>
      <c r="JY87">
        <v>24.8423</v>
      </c>
      <c r="JZ87">
        <v>24.8462</v>
      </c>
      <c r="KA87">
        <v>29.4929</v>
      </c>
      <c r="KB87">
        <v>7.2906</v>
      </c>
      <c r="KC87">
        <v>100</v>
      </c>
      <c r="KD87">
        <v>24.0485</v>
      </c>
      <c r="KE87">
        <v>600</v>
      </c>
      <c r="KF87">
        <v>22.0471</v>
      </c>
      <c r="KG87">
        <v>100.235</v>
      </c>
      <c r="KH87">
        <v>100.833</v>
      </c>
    </row>
    <row r="88" spans="1:294">
      <c r="A88">
        <v>72</v>
      </c>
      <c r="B88">
        <v>1747221584</v>
      </c>
      <c r="C88">
        <v>8556.900000095367</v>
      </c>
      <c r="D88" t="s">
        <v>581</v>
      </c>
      <c r="E88" t="s">
        <v>582</v>
      </c>
      <c r="F88" t="s">
        <v>431</v>
      </c>
      <c r="G88" t="s">
        <v>432</v>
      </c>
      <c r="I88" t="s">
        <v>433</v>
      </c>
      <c r="J88">
        <v>1747221584</v>
      </c>
      <c r="K88">
        <f>(L88)/1000</f>
        <v>0</v>
      </c>
      <c r="L88">
        <f>IF(DQ88, AO88, AI88)</f>
        <v>0</v>
      </c>
      <c r="M88">
        <f>IF(DQ88, AJ88, AH88)</f>
        <v>0</v>
      </c>
      <c r="N88">
        <f>DS88 - IF(AV88&gt;1, M88*DM88*100.0/(AX88), 0)</f>
        <v>0</v>
      </c>
      <c r="O88">
        <f>((U88-K88/2)*N88-M88)/(U88+K88/2)</f>
        <v>0</v>
      </c>
      <c r="P88">
        <f>O88*(DZ88+EA88)/1000.0</f>
        <v>0</v>
      </c>
      <c r="Q88">
        <f>(DS88 - IF(AV88&gt;1, M88*DM88*100.0/(AX88), 0))*(DZ88+EA88)/1000.0</f>
        <v>0</v>
      </c>
      <c r="R88">
        <f>2.0/((1/T88-1/S88)+SIGN(T88)*SQRT((1/T88-1/S88)*(1/T88-1/S88) + 4*DN88/((DN88+1)*(DN88+1))*(2*1/T88*1/S88-1/S88*1/S88)))</f>
        <v>0</v>
      </c>
      <c r="S88">
        <f>IF(LEFT(DO88,1)&lt;&gt;"0",IF(LEFT(DO88,1)="1",3.0,DP88),$D$5+$E$5*(EG88*DZ88/($K$5*1000))+$F$5*(EG88*DZ88/($K$5*1000))*MAX(MIN(DM88,$J$5),$I$5)*MAX(MIN(DM88,$J$5),$I$5)+$G$5*MAX(MIN(DM88,$J$5),$I$5)*(EG88*DZ88/($K$5*1000))+$H$5*(EG88*DZ88/($K$5*1000))*(EG88*DZ88/($K$5*1000)))</f>
        <v>0</v>
      </c>
      <c r="T88">
        <f>K88*(1000-(1000*0.61365*exp(17.502*X88/(240.97+X88))/(DZ88+EA88)+DU88)/2)/(1000*0.61365*exp(17.502*X88/(240.97+X88))/(DZ88+EA88)-DU88)</f>
        <v>0</v>
      </c>
      <c r="U88">
        <f>1/((DN88+1)/(R88/1.6)+1/(S88/1.37)) + DN88/((DN88+1)/(R88/1.6) + DN88/(S88/1.37))</f>
        <v>0</v>
      </c>
      <c r="V88">
        <f>(DI88*DL88)</f>
        <v>0</v>
      </c>
      <c r="W88">
        <f>(EB88+(V88+2*0.95*5.67E-8*(((EB88+$B$7)+273)^4-(EB88+273)^4)-44100*K88)/(1.84*29.3*S88+8*0.95*5.67E-8*(EB88+273)^3))</f>
        <v>0</v>
      </c>
      <c r="X88">
        <f>($C$7*EC88+$D$7*ED88+$E$7*W88)</f>
        <v>0</v>
      </c>
      <c r="Y88">
        <f>0.61365*exp(17.502*X88/(240.97+X88))</f>
        <v>0</v>
      </c>
      <c r="Z88">
        <f>(AA88/AB88*100)</f>
        <v>0</v>
      </c>
      <c r="AA88">
        <f>DU88*(DZ88+EA88)/1000</f>
        <v>0</v>
      </c>
      <c r="AB88">
        <f>0.61365*exp(17.502*EB88/(240.97+EB88))</f>
        <v>0</v>
      </c>
      <c r="AC88">
        <f>(Y88-DU88*(DZ88+EA88)/1000)</f>
        <v>0</v>
      </c>
      <c r="AD88">
        <f>(-K88*44100)</f>
        <v>0</v>
      </c>
      <c r="AE88">
        <f>2*29.3*S88*0.92*(EB88-X88)</f>
        <v>0</v>
      </c>
      <c r="AF88">
        <f>2*0.95*5.67E-8*(((EB88+$B$7)+273)^4-(X88+273)^4)</f>
        <v>0</v>
      </c>
      <c r="AG88">
        <f>V88+AF88+AD88+AE88</f>
        <v>0</v>
      </c>
      <c r="AH88">
        <f>DY88*AV88*(DT88-DS88*(1000-AV88*DV88)/(1000-AV88*DU88))/(100*DM88)</f>
        <v>0</v>
      </c>
      <c r="AI88">
        <f>1000*DY88*AV88*(DU88-DV88)/(100*DM88*(1000-AV88*DU88))</f>
        <v>0</v>
      </c>
      <c r="AJ88">
        <f>(AK88 - AL88 - DZ88*1E3/(8.314*(EB88+273.15)) * AN88/DY88 * AM88) * DY88/(100*DM88) * (1000 - DV88)/1000</f>
        <v>0</v>
      </c>
      <c r="AK88">
        <v>511.2795001914506</v>
      </c>
      <c r="AL88">
        <v>511.6327696969697</v>
      </c>
      <c r="AM88">
        <v>-0.0351658520480997</v>
      </c>
      <c r="AN88">
        <v>65.91700592732391</v>
      </c>
      <c r="AO88">
        <f>(AQ88 - AP88 + DZ88*1E3/(8.314*(EB88+273.15)) * AS88/DY88 * AR88) * DY88/(100*DM88) * 1000/(1000 - AQ88)</f>
        <v>0</v>
      </c>
      <c r="AP88">
        <v>22.08294352602196</v>
      </c>
      <c r="AQ88">
        <v>21.96271151515151</v>
      </c>
      <c r="AR88">
        <v>-1.51537464593903E-07</v>
      </c>
      <c r="AS88">
        <v>77.18636423135617</v>
      </c>
      <c r="AT88">
        <v>5</v>
      </c>
      <c r="AU88">
        <v>1</v>
      </c>
      <c r="AV88">
        <f>IF(AT88*$H$13&gt;=AX88,1.0,(AX88/(AX88-AT88*$H$13)))</f>
        <v>0</v>
      </c>
      <c r="AW88">
        <f>(AV88-1)*100</f>
        <v>0</v>
      </c>
      <c r="AX88">
        <f>MAX(0,($B$13+$C$13*EG88)/(1+$D$13*EG88)*DZ88/(EB88+273)*$E$13)</f>
        <v>0</v>
      </c>
      <c r="AY88" t="s">
        <v>434</v>
      </c>
      <c r="AZ88" t="s">
        <v>434</v>
      </c>
      <c r="BA88">
        <v>0</v>
      </c>
      <c r="BB88">
        <v>0</v>
      </c>
      <c r="BC88">
        <f>1-BA88/BB88</f>
        <v>0</v>
      </c>
      <c r="BD88">
        <v>0</v>
      </c>
      <c r="BE88" t="s">
        <v>434</v>
      </c>
      <c r="BF88" t="s">
        <v>434</v>
      </c>
      <c r="BG88">
        <v>0</v>
      </c>
      <c r="BH88">
        <v>0</v>
      </c>
      <c r="BI88">
        <f>1-BG88/BH88</f>
        <v>0</v>
      </c>
      <c r="BJ88">
        <v>0.5</v>
      </c>
      <c r="BK88">
        <f>DJ88</f>
        <v>0</v>
      </c>
      <c r="BL88">
        <f>M88</f>
        <v>0</v>
      </c>
      <c r="BM88">
        <f>BI88*BJ88*BK88</f>
        <v>0</v>
      </c>
      <c r="BN88">
        <f>(BL88-BD88)/BK88</f>
        <v>0</v>
      </c>
      <c r="BO88">
        <f>(BB88-BH88)/BH88</f>
        <v>0</v>
      </c>
      <c r="BP88">
        <f>BA88/(BC88+BA88/BH88)</f>
        <v>0</v>
      </c>
      <c r="BQ88" t="s">
        <v>434</v>
      </c>
      <c r="BR88">
        <v>0</v>
      </c>
      <c r="BS88">
        <f>IF(BR88&lt;&gt;0, BR88, BP88)</f>
        <v>0</v>
      </c>
      <c r="BT88">
        <f>1-BS88/BH88</f>
        <v>0</v>
      </c>
      <c r="BU88">
        <f>(BH88-BG88)/(BH88-BS88)</f>
        <v>0</v>
      </c>
      <c r="BV88">
        <f>(BB88-BH88)/(BB88-BS88)</f>
        <v>0</v>
      </c>
      <c r="BW88">
        <f>(BH88-BG88)/(BH88-BA88)</f>
        <v>0</v>
      </c>
      <c r="BX88">
        <f>(BB88-BH88)/(BB88-BA88)</f>
        <v>0</v>
      </c>
      <c r="BY88">
        <f>(BU88*BS88/BG88)</f>
        <v>0</v>
      </c>
      <c r="BZ88">
        <f>(1-BY88)</f>
        <v>0</v>
      </c>
      <c r="DI88">
        <f>$B$11*EH88+$C$11*EI88+$F$11*ET88*(1-EW88)</f>
        <v>0</v>
      </c>
      <c r="DJ88">
        <f>DI88*DK88</f>
        <v>0</v>
      </c>
      <c r="DK88">
        <f>($B$11*$D$9+$C$11*$D$9+$F$11*((FG88+EY88)/MAX(FG88+EY88+FH88, 0.1)*$I$9+FH88/MAX(FG88+EY88+FH88, 0.1)*$J$9))/($B$11+$C$11+$F$11)</f>
        <v>0</v>
      </c>
      <c r="DL88">
        <f>($B$11*$K$9+$C$11*$K$9+$F$11*((FG88+EY88)/MAX(FG88+EY88+FH88, 0.1)*$P$9+FH88/MAX(FG88+EY88+FH88, 0.1)*$Q$9))/($B$11+$C$11+$F$11)</f>
        <v>0</v>
      </c>
      <c r="DM88">
        <v>6</v>
      </c>
      <c r="DN88">
        <v>0.5</v>
      </c>
      <c r="DO88" t="s">
        <v>435</v>
      </c>
      <c r="DP88">
        <v>2</v>
      </c>
      <c r="DQ88" t="b">
        <v>1</v>
      </c>
      <c r="DR88">
        <v>1747221584</v>
      </c>
      <c r="DS88">
        <v>500.417</v>
      </c>
      <c r="DT88">
        <v>499.976</v>
      </c>
      <c r="DU88">
        <v>21.963</v>
      </c>
      <c r="DV88">
        <v>22.0809</v>
      </c>
      <c r="DW88">
        <v>499.9</v>
      </c>
      <c r="DX88">
        <v>21.7663</v>
      </c>
      <c r="DY88">
        <v>399.88</v>
      </c>
      <c r="DZ88">
        <v>101.167</v>
      </c>
      <c r="EA88">
        <v>0.100133</v>
      </c>
      <c r="EB88">
        <v>25.0024</v>
      </c>
      <c r="EC88">
        <v>24.8903</v>
      </c>
      <c r="ED88">
        <v>999.9</v>
      </c>
      <c r="EE88">
        <v>0</v>
      </c>
      <c r="EF88">
        <v>0</v>
      </c>
      <c r="EG88">
        <v>10050</v>
      </c>
      <c r="EH88">
        <v>0</v>
      </c>
      <c r="EI88">
        <v>0.221054</v>
      </c>
      <c r="EJ88">
        <v>0.440735</v>
      </c>
      <c r="EK88">
        <v>511.654</v>
      </c>
      <c r="EL88">
        <v>511.265</v>
      </c>
      <c r="EM88">
        <v>-0.117891</v>
      </c>
      <c r="EN88">
        <v>499.976</v>
      </c>
      <c r="EO88">
        <v>22.0809</v>
      </c>
      <c r="EP88">
        <v>2.22193</v>
      </c>
      <c r="EQ88">
        <v>2.23385</v>
      </c>
      <c r="ER88">
        <v>19.1213</v>
      </c>
      <c r="ES88">
        <v>19.2072</v>
      </c>
      <c r="ET88">
        <v>0.0500092</v>
      </c>
      <c r="EU88">
        <v>0</v>
      </c>
      <c r="EV88">
        <v>0</v>
      </c>
      <c r="EW88">
        <v>0</v>
      </c>
      <c r="EX88">
        <v>-5.81</v>
      </c>
      <c r="EY88">
        <v>0.0500092</v>
      </c>
      <c r="EZ88">
        <v>6.23</v>
      </c>
      <c r="FA88">
        <v>1.06</v>
      </c>
      <c r="FB88">
        <v>34.812</v>
      </c>
      <c r="FC88">
        <v>40</v>
      </c>
      <c r="FD88">
        <v>37.25</v>
      </c>
      <c r="FE88">
        <v>40.062</v>
      </c>
      <c r="FF88">
        <v>37.25</v>
      </c>
      <c r="FG88">
        <v>0</v>
      </c>
      <c r="FH88">
        <v>0</v>
      </c>
      <c r="FI88">
        <v>0</v>
      </c>
      <c r="FJ88">
        <v>1747221664.2</v>
      </c>
      <c r="FK88">
        <v>0</v>
      </c>
      <c r="FL88">
        <v>1.4944</v>
      </c>
      <c r="FM88">
        <v>-42.09615419033248</v>
      </c>
      <c r="FN88">
        <v>7.837692500689069</v>
      </c>
      <c r="FO88">
        <v>-3.1956</v>
      </c>
      <c r="FP88">
        <v>15</v>
      </c>
      <c r="FQ88">
        <v>1747211737.5</v>
      </c>
      <c r="FR88" t="s">
        <v>436</v>
      </c>
      <c r="FS88">
        <v>1747211737.5</v>
      </c>
      <c r="FT88">
        <v>1747211733.5</v>
      </c>
      <c r="FU88">
        <v>1</v>
      </c>
      <c r="FV88">
        <v>-0.191</v>
      </c>
      <c r="FW88">
        <v>-0.016</v>
      </c>
      <c r="FX88">
        <v>0.506</v>
      </c>
      <c r="FY88">
        <v>-0.041</v>
      </c>
      <c r="FZ88">
        <v>397</v>
      </c>
      <c r="GA88">
        <v>9</v>
      </c>
      <c r="GB88">
        <v>0.29</v>
      </c>
      <c r="GC88">
        <v>0.35</v>
      </c>
      <c r="GD88">
        <v>-0.2777525766666251</v>
      </c>
      <c r="GE88">
        <v>-0.03591547090587201</v>
      </c>
      <c r="GF88">
        <v>0.04070473491772688</v>
      </c>
      <c r="GG88">
        <v>1</v>
      </c>
      <c r="GH88">
        <v>-0.008432261281590506</v>
      </c>
      <c r="GI88">
        <v>-0.0005487353223002467</v>
      </c>
      <c r="GJ88">
        <v>0.0001165918679387488</v>
      </c>
      <c r="GK88">
        <v>1</v>
      </c>
      <c r="GL88">
        <v>2</v>
      </c>
      <c r="GM88">
        <v>2</v>
      </c>
      <c r="GN88" t="s">
        <v>437</v>
      </c>
      <c r="GO88">
        <v>3.01844</v>
      </c>
      <c r="GP88">
        <v>2.77524</v>
      </c>
      <c r="GQ88">
        <v>0.114773</v>
      </c>
      <c r="GR88">
        <v>0.114001</v>
      </c>
      <c r="GS88">
        <v>0.114379</v>
      </c>
      <c r="GT88">
        <v>0.114138</v>
      </c>
      <c r="GU88">
        <v>22892.5</v>
      </c>
      <c r="GV88">
        <v>26762.5</v>
      </c>
      <c r="GW88">
        <v>22659.9</v>
      </c>
      <c r="GX88">
        <v>27752</v>
      </c>
      <c r="GY88">
        <v>29075.5</v>
      </c>
      <c r="GZ88">
        <v>35088.2</v>
      </c>
      <c r="HA88">
        <v>36315.5</v>
      </c>
      <c r="HB88">
        <v>44042.1</v>
      </c>
      <c r="HC88">
        <v>1.79993</v>
      </c>
      <c r="HD88">
        <v>2.24622</v>
      </c>
      <c r="HE88">
        <v>0.07158150000000001</v>
      </c>
      <c r="HF88">
        <v>0</v>
      </c>
      <c r="HG88">
        <v>23.7145</v>
      </c>
      <c r="HH88">
        <v>999.9</v>
      </c>
      <c r="HI88">
        <v>58</v>
      </c>
      <c r="HJ88">
        <v>28.4</v>
      </c>
      <c r="HK88">
        <v>22.2713</v>
      </c>
      <c r="HL88">
        <v>61.9552</v>
      </c>
      <c r="HM88">
        <v>11.3542</v>
      </c>
      <c r="HN88">
        <v>1</v>
      </c>
      <c r="HO88">
        <v>-0.202668</v>
      </c>
      <c r="HP88">
        <v>-0.0221623</v>
      </c>
      <c r="HQ88">
        <v>20.2962</v>
      </c>
      <c r="HR88">
        <v>5.19438</v>
      </c>
      <c r="HS88">
        <v>11.9529</v>
      </c>
      <c r="HT88">
        <v>4.9472</v>
      </c>
      <c r="HU88">
        <v>3.3</v>
      </c>
      <c r="HV88">
        <v>9999</v>
      </c>
      <c r="HW88">
        <v>9999</v>
      </c>
      <c r="HX88">
        <v>9999</v>
      </c>
      <c r="HY88">
        <v>382.5</v>
      </c>
      <c r="HZ88">
        <v>1.8602</v>
      </c>
      <c r="IA88">
        <v>1.86081</v>
      </c>
      <c r="IB88">
        <v>1.86157</v>
      </c>
      <c r="IC88">
        <v>1.85715</v>
      </c>
      <c r="ID88">
        <v>1.85684</v>
      </c>
      <c r="IE88">
        <v>1.85791</v>
      </c>
      <c r="IF88">
        <v>1.85867</v>
      </c>
      <c r="IG88">
        <v>1.85822</v>
      </c>
      <c r="IH88">
        <v>0</v>
      </c>
      <c r="II88">
        <v>0</v>
      </c>
      <c r="IJ88">
        <v>0</v>
      </c>
      <c r="IK88">
        <v>0</v>
      </c>
      <c r="IL88" t="s">
        <v>438</v>
      </c>
      <c r="IM88" t="s">
        <v>439</v>
      </c>
      <c r="IN88" t="s">
        <v>440</v>
      </c>
      <c r="IO88" t="s">
        <v>440</v>
      </c>
      <c r="IP88" t="s">
        <v>440</v>
      </c>
      <c r="IQ88" t="s">
        <v>440</v>
      </c>
      <c r="IR88">
        <v>0</v>
      </c>
      <c r="IS88">
        <v>100</v>
      </c>
      <c r="IT88">
        <v>100</v>
      </c>
      <c r="IU88">
        <v>0.517</v>
      </c>
      <c r="IV88">
        <v>0.1967</v>
      </c>
      <c r="IW88">
        <v>0.2912723242626548</v>
      </c>
      <c r="IX88">
        <v>0.001016113312649949</v>
      </c>
      <c r="IY88">
        <v>-1.458346242818731E-06</v>
      </c>
      <c r="IZ88">
        <v>6.575581110680532E-10</v>
      </c>
      <c r="JA88">
        <v>0.1967140891477921</v>
      </c>
      <c r="JB88">
        <v>0</v>
      </c>
      <c r="JC88">
        <v>0</v>
      </c>
      <c r="JD88">
        <v>0</v>
      </c>
      <c r="JE88">
        <v>2</v>
      </c>
      <c r="JF88">
        <v>1799</v>
      </c>
      <c r="JG88">
        <v>1</v>
      </c>
      <c r="JH88">
        <v>18</v>
      </c>
      <c r="JI88">
        <v>164.1</v>
      </c>
      <c r="JJ88">
        <v>164.2</v>
      </c>
      <c r="JK88">
        <v>1.26953</v>
      </c>
      <c r="JL88">
        <v>2.53296</v>
      </c>
      <c r="JM88">
        <v>1.54663</v>
      </c>
      <c r="JN88">
        <v>2.24609</v>
      </c>
      <c r="JO88">
        <v>1.49658</v>
      </c>
      <c r="JP88">
        <v>2.40356</v>
      </c>
      <c r="JQ88">
        <v>34.6463</v>
      </c>
      <c r="JR88">
        <v>24.2013</v>
      </c>
      <c r="JS88">
        <v>18</v>
      </c>
      <c r="JT88">
        <v>372.025</v>
      </c>
      <c r="JU88">
        <v>701.2140000000001</v>
      </c>
      <c r="JV88">
        <v>24.0029</v>
      </c>
      <c r="JW88">
        <v>24.8676</v>
      </c>
      <c r="JX88">
        <v>30.0001</v>
      </c>
      <c r="JY88">
        <v>24.8506</v>
      </c>
      <c r="JZ88">
        <v>24.8524</v>
      </c>
      <c r="KA88">
        <v>25.4319</v>
      </c>
      <c r="KB88">
        <v>7.2906</v>
      </c>
      <c r="KC88">
        <v>100</v>
      </c>
      <c r="KD88">
        <v>24.0003</v>
      </c>
      <c r="KE88">
        <v>500</v>
      </c>
      <c r="KF88">
        <v>22.0483</v>
      </c>
      <c r="KG88">
        <v>100.233</v>
      </c>
      <c r="KH88">
        <v>100.828</v>
      </c>
    </row>
    <row r="89" spans="1:294">
      <c r="A89">
        <v>73</v>
      </c>
      <c r="B89">
        <v>1747221704.5</v>
      </c>
      <c r="C89">
        <v>8677.400000095367</v>
      </c>
      <c r="D89" t="s">
        <v>583</v>
      </c>
      <c r="E89" t="s">
        <v>584</v>
      </c>
      <c r="F89" t="s">
        <v>431</v>
      </c>
      <c r="G89" t="s">
        <v>432</v>
      </c>
      <c r="I89" t="s">
        <v>433</v>
      </c>
      <c r="J89">
        <v>1747221704.5</v>
      </c>
      <c r="K89">
        <f>(L89)/1000</f>
        <v>0</v>
      </c>
      <c r="L89">
        <f>IF(DQ89, AO89, AI89)</f>
        <v>0</v>
      </c>
      <c r="M89">
        <f>IF(DQ89, AJ89, AH89)</f>
        <v>0</v>
      </c>
      <c r="N89">
        <f>DS89 - IF(AV89&gt;1, M89*DM89*100.0/(AX89), 0)</f>
        <v>0</v>
      </c>
      <c r="O89">
        <f>((U89-K89/2)*N89-M89)/(U89+K89/2)</f>
        <v>0</v>
      </c>
      <c r="P89">
        <f>O89*(DZ89+EA89)/1000.0</f>
        <v>0</v>
      </c>
      <c r="Q89">
        <f>(DS89 - IF(AV89&gt;1, M89*DM89*100.0/(AX89), 0))*(DZ89+EA89)/1000.0</f>
        <v>0</v>
      </c>
      <c r="R89">
        <f>2.0/((1/T89-1/S89)+SIGN(T89)*SQRT((1/T89-1/S89)*(1/T89-1/S89) + 4*DN89/((DN89+1)*(DN89+1))*(2*1/T89*1/S89-1/S89*1/S89)))</f>
        <v>0</v>
      </c>
      <c r="S89">
        <f>IF(LEFT(DO89,1)&lt;&gt;"0",IF(LEFT(DO89,1)="1",3.0,DP89),$D$5+$E$5*(EG89*DZ89/($K$5*1000))+$F$5*(EG89*DZ89/($K$5*1000))*MAX(MIN(DM89,$J$5),$I$5)*MAX(MIN(DM89,$J$5),$I$5)+$G$5*MAX(MIN(DM89,$J$5),$I$5)*(EG89*DZ89/($K$5*1000))+$H$5*(EG89*DZ89/($K$5*1000))*(EG89*DZ89/($K$5*1000)))</f>
        <v>0</v>
      </c>
      <c r="T89">
        <f>K89*(1000-(1000*0.61365*exp(17.502*X89/(240.97+X89))/(DZ89+EA89)+DU89)/2)/(1000*0.61365*exp(17.502*X89/(240.97+X89))/(DZ89+EA89)-DU89)</f>
        <v>0</v>
      </c>
      <c r="U89">
        <f>1/((DN89+1)/(R89/1.6)+1/(S89/1.37)) + DN89/((DN89+1)/(R89/1.6) + DN89/(S89/1.37))</f>
        <v>0</v>
      </c>
      <c r="V89">
        <f>(DI89*DL89)</f>
        <v>0</v>
      </c>
      <c r="W89">
        <f>(EB89+(V89+2*0.95*5.67E-8*(((EB89+$B$7)+273)^4-(EB89+273)^4)-44100*K89)/(1.84*29.3*S89+8*0.95*5.67E-8*(EB89+273)^3))</f>
        <v>0</v>
      </c>
      <c r="X89">
        <f>($C$7*EC89+$D$7*ED89+$E$7*W89)</f>
        <v>0</v>
      </c>
      <c r="Y89">
        <f>0.61365*exp(17.502*X89/(240.97+X89))</f>
        <v>0</v>
      </c>
      <c r="Z89">
        <f>(AA89/AB89*100)</f>
        <v>0</v>
      </c>
      <c r="AA89">
        <f>DU89*(DZ89+EA89)/1000</f>
        <v>0</v>
      </c>
      <c r="AB89">
        <f>0.61365*exp(17.502*EB89/(240.97+EB89))</f>
        <v>0</v>
      </c>
      <c r="AC89">
        <f>(Y89-DU89*(DZ89+EA89)/1000)</f>
        <v>0</v>
      </c>
      <c r="AD89">
        <f>(-K89*44100)</f>
        <v>0</v>
      </c>
      <c r="AE89">
        <f>2*29.3*S89*0.92*(EB89-X89)</f>
        <v>0</v>
      </c>
      <c r="AF89">
        <f>2*0.95*5.67E-8*(((EB89+$B$7)+273)^4-(X89+273)^4)</f>
        <v>0</v>
      </c>
      <c r="AG89">
        <f>V89+AF89+AD89+AE89</f>
        <v>0</v>
      </c>
      <c r="AH89">
        <f>DY89*AV89*(DT89-DS89*(1000-AV89*DV89)/(1000-AV89*DU89))/(100*DM89)</f>
        <v>0</v>
      </c>
      <c r="AI89">
        <f>1000*DY89*AV89*(DU89-DV89)/(100*DM89*(1000-AV89*DU89))</f>
        <v>0</v>
      </c>
      <c r="AJ89">
        <f>(AK89 - AL89 - DZ89*1E3/(8.314*(EB89+273.15)) * AN89/DY89 * AM89) * DY89/(100*DM89) * (1000 - DV89)/1000</f>
        <v>0</v>
      </c>
      <c r="AK89">
        <v>409.0548347641047</v>
      </c>
      <c r="AL89">
        <v>409.5499151515151</v>
      </c>
      <c r="AM89">
        <v>0.0009889271274006334</v>
      </c>
      <c r="AN89">
        <v>65.91700592732391</v>
      </c>
      <c r="AO89">
        <f>(AQ89 - AP89 + DZ89*1E3/(8.314*(EB89+273.15)) * AS89/DY89 * AR89) * DY89/(100*DM89) * 1000/(1000 - AQ89)</f>
        <v>0</v>
      </c>
      <c r="AP89">
        <v>22.0872433162227</v>
      </c>
      <c r="AQ89">
        <v>21.97972848484848</v>
      </c>
      <c r="AR89">
        <v>9.195117872769421E-08</v>
      </c>
      <c r="AS89">
        <v>77.18636423135617</v>
      </c>
      <c r="AT89">
        <v>5</v>
      </c>
      <c r="AU89">
        <v>1</v>
      </c>
      <c r="AV89">
        <f>IF(AT89*$H$13&gt;=AX89,1.0,(AX89/(AX89-AT89*$H$13)))</f>
        <v>0</v>
      </c>
      <c r="AW89">
        <f>(AV89-1)*100</f>
        <v>0</v>
      </c>
      <c r="AX89">
        <f>MAX(0,($B$13+$C$13*EG89)/(1+$D$13*EG89)*DZ89/(EB89+273)*$E$13)</f>
        <v>0</v>
      </c>
      <c r="AY89" t="s">
        <v>434</v>
      </c>
      <c r="AZ89" t="s">
        <v>434</v>
      </c>
      <c r="BA89">
        <v>0</v>
      </c>
      <c r="BB89">
        <v>0</v>
      </c>
      <c r="BC89">
        <f>1-BA89/BB89</f>
        <v>0</v>
      </c>
      <c r="BD89">
        <v>0</v>
      </c>
      <c r="BE89" t="s">
        <v>434</v>
      </c>
      <c r="BF89" t="s">
        <v>434</v>
      </c>
      <c r="BG89">
        <v>0</v>
      </c>
      <c r="BH89">
        <v>0</v>
      </c>
      <c r="BI89">
        <f>1-BG89/BH89</f>
        <v>0</v>
      </c>
      <c r="BJ89">
        <v>0.5</v>
      </c>
      <c r="BK89">
        <f>DJ89</f>
        <v>0</v>
      </c>
      <c r="BL89">
        <f>M89</f>
        <v>0</v>
      </c>
      <c r="BM89">
        <f>BI89*BJ89*BK89</f>
        <v>0</v>
      </c>
      <c r="BN89">
        <f>(BL89-BD89)/BK89</f>
        <v>0</v>
      </c>
      <c r="BO89">
        <f>(BB89-BH89)/BH89</f>
        <v>0</v>
      </c>
      <c r="BP89">
        <f>BA89/(BC89+BA89/BH89)</f>
        <v>0</v>
      </c>
      <c r="BQ89" t="s">
        <v>434</v>
      </c>
      <c r="BR89">
        <v>0</v>
      </c>
      <c r="BS89">
        <f>IF(BR89&lt;&gt;0, BR89, BP89)</f>
        <v>0</v>
      </c>
      <c r="BT89">
        <f>1-BS89/BH89</f>
        <v>0</v>
      </c>
      <c r="BU89">
        <f>(BH89-BG89)/(BH89-BS89)</f>
        <v>0</v>
      </c>
      <c r="BV89">
        <f>(BB89-BH89)/(BB89-BS89)</f>
        <v>0</v>
      </c>
      <c r="BW89">
        <f>(BH89-BG89)/(BH89-BA89)</f>
        <v>0</v>
      </c>
      <c r="BX89">
        <f>(BB89-BH89)/(BB89-BA89)</f>
        <v>0</v>
      </c>
      <c r="BY89">
        <f>(BU89*BS89/BG89)</f>
        <v>0</v>
      </c>
      <c r="BZ89">
        <f>(1-BY89)</f>
        <v>0</v>
      </c>
      <c r="DI89">
        <f>$B$11*EH89+$C$11*EI89+$F$11*ET89*(1-EW89)</f>
        <v>0</v>
      </c>
      <c r="DJ89">
        <f>DI89*DK89</f>
        <v>0</v>
      </c>
      <c r="DK89">
        <f>($B$11*$D$9+$C$11*$D$9+$F$11*((FG89+EY89)/MAX(FG89+EY89+FH89, 0.1)*$I$9+FH89/MAX(FG89+EY89+FH89, 0.1)*$J$9))/($B$11+$C$11+$F$11)</f>
        <v>0</v>
      </c>
      <c r="DL89">
        <f>($B$11*$K$9+$C$11*$K$9+$F$11*((FG89+EY89)/MAX(FG89+EY89+FH89, 0.1)*$P$9+FH89/MAX(FG89+EY89+FH89, 0.1)*$Q$9))/($B$11+$C$11+$F$11)</f>
        <v>0</v>
      </c>
      <c r="DM89">
        <v>6</v>
      </c>
      <c r="DN89">
        <v>0.5</v>
      </c>
      <c r="DO89" t="s">
        <v>435</v>
      </c>
      <c r="DP89">
        <v>2</v>
      </c>
      <c r="DQ89" t="b">
        <v>1</v>
      </c>
      <c r="DR89">
        <v>1747221704.5</v>
      </c>
      <c r="DS89">
        <v>400.538</v>
      </c>
      <c r="DT89">
        <v>400.04</v>
      </c>
      <c r="DU89">
        <v>21.9802</v>
      </c>
      <c r="DV89">
        <v>22.0882</v>
      </c>
      <c r="DW89">
        <v>400.032</v>
      </c>
      <c r="DX89">
        <v>21.7835</v>
      </c>
      <c r="DY89">
        <v>399.998</v>
      </c>
      <c r="DZ89">
        <v>101.164</v>
      </c>
      <c r="EA89">
        <v>0.100282</v>
      </c>
      <c r="EB89">
        <v>24.9881</v>
      </c>
      <c r="EC89">
        <v>24.8801</v>
      </c>
      <c r="ED89">
        <v>999.9</v>
      </c>
      <c r="EE89">
        <v>0</v>
      </c>
      <c r="EF89">
        <v>0</v>
      </c>
      <c r="EG89">
        <v>10026.2</v>
      </c>
      <c r="EH89">
        <v>0</v>
      </c>
      <c r="EI89">
        <v>0.221054</v>
      </c>
      <c r="EJ89">
        <v>0.497681</v>
      </c>
      <c r="EK89">
        <v>409.54</v>
      </c>
      <c r="EL89">
        <v>409.076</v>
      </c>
      <c r="EM89">
        <v>-0.107983</v>
      </c>
      <c r="EN89">
        <v>400.04</v>
      </c>
      <c r="EO89">
        <v>22.0882</v>
      </c>
      <c r="EP89">
        <v>2.2236</v>
      </c>
      <c r="EQ89">
        <v>2.23453</v>
      </c>
      <c r="ER89">
        <v>19.1334</v>
      </c>
      <c r="ES89">
        <v>19.212</v>
      </c>
      <c r="ET89">
        <v>0.0500092</v>
      </c>
      <c r="EU89">
        <v>0</v>
      </c>
      <c r="EV89">
        <v>0</v>
      </c>
      <c r="EW89">
        <v>0</v>
      </c>
      <c r="EX89">
        <v>-2.38</v>
      </c>
      <c r="EY89">
        <v>0.0500092</v>
      </c>
      <c r="EZ89">
        <v>4.77</v>
      </c>
      <c r="FA89">
        <v>0.82</v>
      </c>
      <c r="FB89">
        <v>34</v>
      </c>
      <c r="FC89">
        <v>39</v>
      </c>
      <c r="FD89">
        <v>36.437</v>
      </c>
      <c r="FE89">
        <v>38.625</v>
      </c>
      <c r="FF89">
        <v>36.625</v>
      </c>
      <c r="FG89">
        <v>0</v>
      </c>
      <c r="FH89">
        <v>0</v>
      </c>
      <c r="FI89">
        <v>0</v>
      </c>
      <c r="FJ89">
        <v>1747221784.8</v>
      </c>
      <c r="FK89">
        <v>0</v>
      </c>
      <c r="FL89">
        <v>-0.4311538461538462</v>
      </c>
      <c r="FM89">
        <v>-4.725811936590988</v>
      </c>
      <c r="FN89">
        <v>23.40307659351901</v>
      </c>
      <c r="FO89">
        <v>-3.467692307692308</v>
      </c>
      <c r="FP89">
        <v>15</v>
      </c>
      <c r="FQ89">
        <v>1747211737.5</v>
      </c>
      <c r="FR89" t="s">
        <v>436</v>
      </c>
      <c r="FS89">
        <v>1747211737.5</v>
      </c>
      <c r="FT89">
        <v>1747211733.5</v>
      </c>
      <c r="FU89">
        <v>1</v>
      </c>
      <c r="FV89">
        <v>-0.191</v>
      </c>
      <c r="FW89">
        <v>-0.016</v>
      </c>
      <c r="FX89">
        <v>0.506</v>
      </c>
      <c r="FY89">
        <v>-0.041</v>
      </c>
      <c r="FZ89">
        <v>397</v>
      </c>
      <c r="GA89">
        <v>9</v>
      </c>
      <c r="GB89">
        <v>0.29</v>
      </c>
      <c r="GC89">
        <v>0.35</v>
      </c>
      <c r="GD89">
        <v>-0.3292735857548528</v>
      </c>
      <c r="GE89">
        <v>-0.01888479983739574</v>
      </c>
      <c r="GF89">
        <v>0.0453694495170354</v>
      </c>
      <c r="GG89">
        <v>1</v>
      </c>
      <c r="GH89">
        <v>-0.00785234902898347</v>
      </c>
      <c r="GI89">
        <v>0.0005469083250427261</v>
      </c>
      <c r="GJ89">
        <v>0.0001037087535162212</v>
      </c>
      <c r="GK89">
        <v>1</v>
      </c>
      <c r="GL89">
        <v>2</v>
      </c>
      <c r="GM89">
        <v>2</v>
      </c>
      <c r="GN89" t="s">
        <v>437</v>
      </c>
      <c r="GO89">
        <v>3.01858</v>
      </c>
      <c r="GP89">
        <v>2.77518</v>
      </c>
      <c r="GQ89">
        <v>0.097132</v>
      </c>
      <c r="GR89">
        <v>0.0964497</v>
      </c>
      <c r="GS89">
        <v>0.114438</v>
      </c>
      <c r="GT89">
        <v>0.114158</v>
      </c>
      <c r="GU89">
        <v>23347.5</v>
      </c>
      <c r="GV89">
        <v>27292</v>
      </c>
      <c r="GW89">
        <v>22659.1</v>
      </c>
      <c r="GX89">
        <v>27751.9</v>
      </c>
      <c r="GY89">
        <v>29072.1</v>
      </c>
      <c r="GZ89">
        <v>35086.4</v>
      </c>
      <c r="HA89">
        <v>36314.2</v>
      </c>
      <c r="HB89">
        <v>44041.5</v>
      </c>
      <c r="HC89">
        <v>1.8</v>
      </c>
      <c r="HD89">
        <v>2.2457</v>
      </c>
      <c r="HE89">
        <v>0.0716373</v>
      </c>
      <c r="HF89">
        <v>0</v>
      </c>
      <c r="HG89">
        <v>23.7034</v>
      </c>
      <c r="HH89">
        <v>999.9</v>
      </c>
      <c r="HI89">
        <v>58</v>
      </c>
      <c r="HJ89">
        <v>28.4</v>
      </c>
      <c r="HK89">
        <v>22.2682</v>
      </c>
      <c r="HL89">
        <v>61.9852</v>
      </c>
      <c r="HM89">
        <v>11.2019</v>
      </c>
      <c r="HN89">
        <v>1</v>
      </c>
      <c r="HO89">
        <v>-0.20159</v>
      </c>
      <c r="HP89">
        <v>-0.264826</v>
      </c>
      <c r="HQ89">
        <v>20.298</v>
      </c>
      <c r="HR89">
        <v>5.19827</v>
      </c>
      <c r="HS89">
        <v>11.9532</v>
      </c>
      <c r="HT89">
        <v>4.94745</v>
      </c>
      <c r="HU89">
        <v>3.3</v>
      </c>
      <c r="HV89">
        <v>9999</v>
      </c>
      <c r="HW89">
        <v>9999</v>
      </c>
      <c r="HX89">
        <v>9999</v>
      </c>
      <c r="HY89">
        <v>382.6</v>
      </c>
      <c r="HZ89">
        <v>1.8602</v>
      </c>
      <c r="IA89">
        <v>1.86081</v>
      </c>
      <c r="IB89">
        <v>1.86157</v>
      </c>
      <c r="IC89">
        <v>1.85715</v>
      </c>
      <c r="ID89">
        <v>1.85684</v>
      </c>
      <c r="IE89">
        <v>1.85791</v>
      </c>
      <c r="IF89">
        <v>1.85867</v>
      </c>
      <c r="IG89">
        <v>1.85822</v>
      </c>
      <c r="IH89">
        <v>0</v>
      </c>
      <c r="II89">
        <v>0</v>
      </c>
      <c r="IJ89">
        <v>0</v>
      </c>
      <c r="IK89">
        <v>0</v>
      </c>
      <c r="IL89" t="s">
        <v>438</v>
      </c>
      <c r="IM89" t="s">
        <v>439</v>
      </c>
      <c r="IN89" t="s">
        <v>440</v>
      </c>
      <c r="IO89" t="s">
        <v>440</v>
      </c>
      <c r="IP89" t="s">
        <v>440</v>
      </c>
      <c r="IQ89" t="s">
        <v>440</v>
      </c>
      <c r="IR89">
        <v>0</v>
      </c>
      <c r="IS89">
        <v>100</v>
      </c>
      <c r="IT89">
        <v>100</v>
      </c>
      <c r="IU89">
        <v>0.506</v>
      </c>
      <c r="IV89">
        <v>0.1967</v>
      </c>
      <c r="IW89">
        <v>0.2912723242626548</v>
      </c>
      <c r="IX89">
        <v>0.001016113312649949</v>
      </c>
      <c r="IY89">
        <v>-1.458346242818731E-06</v>
      </c>
      <c r="IZ89">
        <v>6.575581110680532E-10</v>
      </c>
      <c r="JA89">
        <v>0.1967140891477921</v>
      </c>
      <c r="JB89">
        <v>0</v>
      </c>
      <c r="JC89">
        <v>0</v>
      </c>
      <c r="JD89">
        <v>0</v>
      </c>
      <c r="JE89">
        <v>2</v>
      </c>
      <c r="JF89">
        <v>1799</v>
      </c>
      <c r="JG89">
        <v>1</v>
      </c>
      <c r="JH89">
        <v>18</v>
      </c>
      <c r="JI89">
        <v>166.1</v>
      </c>
      <c r="JJ89">
        <v>166.2</v>
      </c>
      <c r="JK89">
        <v>1.06079</v>
      </c>
      <c r="JL89">
        <v>2.53418</v>
      </c>
      <c r="JM89">
        <v>1.54663</v>
      </c>
      <c r="JN89">
        <v>2.24609</v>
      </c>
      <c r="JO89">
        <v>1.49658</v>
      </c>
      <c r="JP89">
        <v>2.4353</v>
      </c>
      <c r="JQ89">
        <v>34.6463</v>
      </c>
      <c r="JR89">
        <v>24.2013</v>
      </c>
      <c r="JS89">
        <v>18</v>
      </c>
      <c r="JT89">
        <v>372.114</v>
      </c>
      <c r="JU89">
        <v>700.87</v>
      </c>
      <c r="JV89">
        <v>24.2711</v>
      </c>
      <c r="JW89">
        <v>24.8778</v>
      </c>
      <c r="JX89">
        <v>30.0002</v>
      </c>
      <c r="JY89">
        <v>24.859</v>
      </c>
      <c r="JZ89">
        <v>24.8607</v>
      </c>
      <c r="KA89">
        <v>21.2566</v>
      </c>
      <c r="KB89">
        <v>7.2906</v>
      </c>
      <c r="KC89">
        <v>100</v>
      </c>
      <c r="KD89">
        <v>24.2754</v>
      </c>
      <c r="KE89">
        <v>400</v>
      </c>
      <c r="KF89">
        <v>22.0483</v>
      </c>
      <c r="KG89">
        <v>100.229</v>
      </c>
      <c r="KH89">
        <v>100.827</v>
      </c>
    </row>
    <row r="90" spans="1:294">
      <c r="A90">
        <v>74</v>
      </c>
      <c r="B90">
        <v>1747221825</v>
      </c>
      <c r="C90">
        <v>8797.900000095367</v>
      </c>
      <c r="D90" t="s">
        <v>585</v>
      </c>
      <c r="E90" t="s">
        <v>586</v>
      </c>
      <c r="F90" t="s">
        <v>431</v>
      </c>
      <c r="G90" t="s">
        <v>432</v>
      </c>
      <c r="I90" t="s">
        <v>433</v>
      </c>
      <c r="J90">
        <v>1747221825</v>
      </c>
      <c r="K90">
        <f>(L90)/1000</f>
        <v>0</v>
      </c>
      <c r="L90">
        <f>IF(DQ90, AO90, AI90)</f>
        <v>0</v>
      </c>
      <c r="M90">
        <f>IF(DQ90, AJ90, AH90)</f>
        <v>0</v>
      </c>
      <c r="N90">
        <f>DS90 - IF(AV90&gt;1, M90*DM90*100.0/(AX90), 0)</f>
        <v>0</v>
      </c>
      <c r="O90">
        <f>((U90-K90/2)*N90-M90)/(U90+K90/2)</f>
        <v>0</v>
      </c>
      <c r="P90">
        <f>O90*(DZ90+EA90)/1000.0</f>
        <v>0</v>
      </c>
      <c r="Q90">
        <f>(DS90 - IF(AV90&gt;1, M90*DM90*100.0/(AX90), 0))*(DZ90+EA90)/1000.0</f>
        <v>0</v>
      </c>
      <c r="R90">
        <f>2.0/((1/T90-1/S90)+SIGN(T90)*SQRT((1/T90-1/S90)*(1/T90-1/S90) + 4*DN90/((DN90+1)*(DN90+1))*(2*1/T90*1/S90-1/S90*1/S90)))</f>
        <v>0</v>
      </c>
      <c r="S90">
        <f>IF(LEFT(DO90,1)&lt;&gt;"0",IF(LEFT(DO90,1)="1",3.0,DP90),$D$5+$E$5*(EG90*DZ90/($K$5*1000))+$F$5*(EG90*DZ90/($K$5*1000))*MAX(MIN(DM90,$J$5),$I$5)*MAX(MIN(DM90,$J$5),$I$5)+$G$5*MAX(MIN(DM90,$J$5),$I$5)*(EG90*DZ90/($K$5*1000))+$H$5*(EG90*DZ90/($K$5*1000))*(EG90*DZ90/($K$5*1000)))</f>
        <v>0</v>
      </c>
      <c r="T90">
        <f>K90*(1000-(1000*0.61365*exp(17.502*X90/(240.97+X90))/(DZ90+EA90)+DU90)/2)/(1000*0.61365*exp(17.502*X90/(240.97+X90))/(DZ90+EA90)-DU90)</f>
        <v>0</v>
      </c>
      <c r="U90">
        <f>1/((DN90+1)/(R90/1.6)+1/(S90/1.37)) + DN90/((DN90+1)/(R90/1.6) + DN90/(S90/1.37))</f>
        <v>0</v>
      </c>
      <c r="V90">
        <f>(DI90*DL90)</f>
        <v>0</v>
      </c>
      <c r="W90">
        <f>(EB90+(V90+2*0.95*5.67E-8*(((EB90+$B$7)+273)^4-(EB90+273)^4)-44100*K90)/(1.84*29.3*S90+8*0.95*5.67E-8*(EB90+273)^3))</f>
        <v>0</v>
      </c>
      <c r="X90">
        <f>($C$7*EC90+$D$7*ED90+$E$7*W90)</f>
        <v>0</v>
      </c>
      <c r="Y90">
        <f>0.61365*exp(17.502*X90/(240.97+X90))</f>
        <v>0</v>
      </c>
      <c r="Z90">
        <f>(AA90/AB90*100)</f>
        <v>0</v>
      </c>
      <c r="AA90">
        <f>DU90*(DZ90+EA90)/1000</f>
        <v>0</v>
      </c>
      <c r="AB90">
        <f>0.61365*exp(17.502*EB90/(240.97+EB90))</f>
        <v>0</v>
      </c>
      <c r="AC90">
        <f>(Y90-DU90*(DZ90+EA90)/1000)</f>
        <v>0</v>
      </c>
      <c r="AD90">
        <f>(-K90*44100)</f>
        <v>0</v>
      </c>
      <c r="AE90">
        <f>2*29.3*S90*0.92*(EB90-X90)</f>
        <v>0</v>
      </c>
      <c r="AF90">
        <f>2*0.95*5.67E-8*(((EB90+$B$7)+273)^4-(X90+273)^4)</f>
        <v>0</v>
      </c>
      <c r="AG90">
        <f>V90+AF90+AD90+AE90</f>
        <v>0</v>
      </c>
      <c r="AH90">
        <f>DY90*AV90*(DT90-DS90*(1000-AV90*DV90)/(1000-AV90*DU90))/(100*DM90)</f>
        <v>0</v>
      </c>
      <c r="AI90">
        <f>1000*DY90*AV90*(DU90-DV90)/(100*DM90*(1000-AV90*DU90))</f>
        <v>0</v>
      </c>
      <c r="AJ90">
        <f>(AK90 - AL90 - DZ90*1E3/(8.314*(EB90+273.15)) * AN90/DY90 * AM90) * DY90/(100*DM90) * (1000 - DV90)/1000</f>
        <v>0</v>
      </c>
      <c r="AK90">
        <v>306.7609788634251</v>
      </c>
      <c r="AL90">
        <v>307.1498969696969</v>
      </c>
      <c r="AM90">
        <v>-0.0007160998344608705</v>
      </c>
      <c r="AN90">
        <v>65.91700592732391</v>
      </c>
      <c r="AO90">
        <f>(AQ90 - AP90 + DZ90*1E3/(8.314*(EB90+273.15)) * AS90/DY90 * AR90) * DY90/(100*DM90) * 1000/(1000 - AQ90)</f>
        <v>0</v>
      </c>
      <c r="AP90">
        <v>22.09564978639501</v>
      </c>
      <c r="AQ90">
        <v>21.98496363636363</v>
      </c>
      <c r="AR90">
        <v>6.438835776679643E-08</v>
      </c>
      <c r="AS90">
        <v>77.18636423135617</v>
      </c>
      <c r="AT90">
        <v>5</v>
      </c>
      <c r="AU90">
        <v>1</v>
      </c>
      <c r="AV90">
        <f>IF(AT90*$H$13&gt;=AX90,1.0,(AX90/(AX90-AT90*$H$13)))</f>
        <v>0</v>
      </c>
      <c r="AW90">
        <f>(AV90-1)*100</f>
        <v>0</v>
      </c>
      <c r="AX90">
        <f>MAX(0,($B$13+$C$13*EG90)/(1+$D$13*EG90)*DZ90/(EB90+273)*$E$13)</f>
        <v>0</v>
      </c>
      <c r="AY90" t="s">
        <v>434</v>
      </c>
      <c r="AZ90" t="s">
        <v>434</v>
      </c>
      <c r="BA90">
        <v>0</v>
      </c>
      <c r="BB90">
        <v>0</v>
      </c>
      <c r="BC90">
        <f>1-BA90/BB90</f>
        <v>0</v>
      </c>
      <c r="BD90">
        <v>0</v>
      </c>
      <c r="BE90" t="s">
        <v>434</v>
      </c>
      <c r="BF90" t="s">
        <v>434</v>
      </c>
      <c r="BG90">
        <v>0</v>
      </c>
      <c r="BH90">
        <v>0</v>
      </c>
      <c r="BI90">
        <f>1-BG90/BH90</f>
        <v>0</v>
      </c>
      <c r="BJ90">
        <v>0.5</v>
      </c>
      <c r="BK90">
        <f>DJ90</f>
        <v>0</v>
      </c>
      <c r="BL90">
        <f>M90</f>
        <v>0</v>
      </c>
      <c r="BM90">
        <f>BI90*BJ90*BK90</f>
        <v>0</v>
      </c>
      <c r="BN90">
        <f>(BL90-BD90)/BK90</f>
        <v>0</v>
      </c>
      <c r="BO90">
        <f>(BB90-BH90)/BH90</f>
        <v>0</v>
      </c>
      <c r="BP90">
        <f>BA90/(BC90+BA90/BH90)</f>
        <v>0</v>
      </c>
      <c r="BQ90" t="s">
        <v>434</v>
      </c>
      <c r="BR90">
        <v>0</v>
      </c>
      <c r="BS90">
        <f>IF(BR90&lt;&gt;0, BR90, BP90)</f>
        <v>0</v>
      </c>
      <c r="BT90">
        <f>1-BS90/BH90</f>
        <v>0</v>
      </c>
      <c r="BU90">
        <f>(BH90-BG90)/(BH90-BS90)</f>
        <v>0</v>
      </c>
      <c r="BV90">
        <f>(BB90-BH90)/(BB90-BS90)</f>
        <v>0</v>
      </c>
      <c r="BW90">
        <f>(BH90-BG90)/(BH90-BA90)</f>
        <v>0</v>
      </c>
      <c r="BX90">
        <f>(BB90-BH90)/(BB90-BA90)</f>
        <v>0</v>
      </c>
      <c r="BY90">
        <f>(BU90*BS90/BG90)</f>
        <v>0</v>
      </c>
      <c r="BZ90">
        <f>(1-BY90)</f>
        <v>0</v>
      </c>
      <c r="DI90">
        <f>$B$11*EH90+$C$11*EI90+$F$11*ET90*(1-EW90)</f>
        <v>0</v>
      </c>
      <c r="DJ90">
        <f>DI90*DK90</f>
        <v>0</v>
      </c>
      <c r="DK90">
        <f>($B$11*$D$9+$C$11*$D$9+$F$11*((FG90+EY90)/MAX(FG90+EY90+FH90, 0.1)*$I$9+FH90/MAX(FG90+EY90+FH90, 0.1)*$J$9))/($B$11+$C$11+$F$11)</f>
        <v>0</v>
      </c>
      <c r="DL90">
        <f>($B$11*$K$9+$C$11*$K$9+$F$11*((FG90+EY90)/MAX(FG90+EY90+FH90, 0.1)*$P$9+FH90/MAX(FG90+EY90+FH90, 0.1)*$Q$9))/($B$11+$C$11+$F$11)</f>
        <v>0</v>
      </c>
      <c r="DM90">
        <v>6</v>
      </c>
      <c r="DN90">
        <v>0.5</v>
      </c>
      <c r="DO90" t="s">
        <v>435</v>
      </c>
      <c r="DP90">
        <v>2</v>
      </c>
      <c r="DQ90" t="b">
        <v>1</v>
      </c>
      <c r="DR90">
        <v>1747221825</v>
      </c>
      <c r="DS90">
        <v>300.401</v>
      </c>
      <c r="DT90">
        <v>299.979</v>
      </c>
      <c r="DU90">
        <v>21.9846</v>
      </c>
      <c r="DV90">
        <v>22.0947</v>
      </c>
      <c r="DW90">
        <v>299.919</v>
      </c>
      <c r="DX90">
        <v>21.7878</v>
      </c>
      <c r="DY90">
        <v>400.006</v>
      </c>
      <c r="DZ90">
        <v>101.169</v>
      </c>
      <c r="EA90">
        <v>0.0999714</v>
      </c>
      <c r="EB90">
        <v>25.0103</v>
      </c>
      <c r="EC90">
        <v>24.9004</v>
      </c>
      <c r="ED90">
        <v>999.9</v>
      </c>
      <c r="EE90">
        <v>0</v>
      </c>
      <c r="EF90">
        <v>0</v>
      </c>
      <c r="EG90">
        <v>10046.2</v>
      </c>
      <c r="EH90">
        <v>0</v>
      </c>
      <c r="EI90">
        <v>0.225198</v>
      </c>
      <c r="EJ90">
        <v>0.422638</v>
      </c>
      <c r="EK90">
        <v>307.154</v>
      </c>
      <c r="EL90">
        <v>306.756</v>
      </c>
      <c r="EM90">
        <v>-0.110113</v>
      </c>
      <c r="EN90">
        <v>299.979</v>
      </c>
      <c r="EO90">
        <v>22.0947</v>
      </c>
      <c r="EP90">
        <v>2.22416</v>
      </c>
      <c r="EQ90">
        <v>2.2353</v>
      </c>
      <c r="ER90">
        <v>19.1374</v>
      </c>
      <c r="ES90">
        <v>19.2175</v>
      </c>
      <c r="ET90">
        <v>0.0500092</v>
      </c>
      <c r="EU90">
        <v>0</v>
      </c>
      <c r="EV90">
        <v>0</v>
      </c>
      <c r="EW90">
        <v>0</v>
      </c>
      <c r="EX90">
        <v>-1.29</v>
      </c>
      <c r="EY90">
        <v>0.0500092</v>
      </c>
      <c r="EZ90">
        <v>-8.18</v>
      </c>
      <c r="FA90">
        <v>0.38</v>
      </c>
      <c r="FB90">
        <v>34.625</v>
      </c>
      <c r="FC90">
        <v>40.5</v>
      </c>
      <c r="FD90">
        <v>37.312</v>
      </c>
      <c r="FE90">
        <v>40.875</v>
      </c>
      <c r="FF90">
        <v>37.437</v>
      </c>
      <c r="FG90">
        <v>0</v>
      </c>
      <c r="FH90">
        <v>0</v>
      </c>
      <c r="FI90">
        <v>0</v>
      </c>
      <c r="FJ90">
        <v>1747221905.4</v>
      </c>
      <c r="FK90">
        <v>0</v>
      </c>
      <c r="FL90">
        <v>4.188</v>
      </c>
      <c r="FM90">
        <v>21.44230771877121</v>
      </c>
      <c r="FN90">
        <v>-12.41692305663634</v>
      </c>
      <c r="FO90">
        <v>-6.539200000000001</v>
      </c>
      <c r="FP90">
        <v>15</v>
      </c>
      <c r="FQ90">
        <v>1747211737.5</v>
      </c>
      <c r="FR90" t="s">
        <v>436</v>
      </c>
      <c r="FS90">
        <v>1747211737.5</v>
      </c>
      <c r="FT90">
        <v>1747211733.5</v>
      </c>
      <c r="FU90">
        <v>1</v>
      </c>
      <c r="FV90">
        <v>-0.191</v>
      </c>
      <c r="FW90">
        <v>-0.016</v>
      </c>
      <c r="FX90">
        <v>0.506</v>
      </c>
      <c r="FY90">
        <v>-0.041</v>
      </c>
      <c r="FZ90">
        <v>397</v>
      </c>
      <c r="GA90">
        <v>9</v>
      </c>
      <c r="GB90">
        <v>0.29</v>
      </c>
      <c r="GC90">
        <v>0.35</v>
      </c>
      <c r="GD90">
        <v>-0.2703874603992887</v>
      </c>
      <c r="GE90">
        <v>0.03499766567181923</v>
      </c>
      <c r="GF90">
        <v>0.0199187110233956</v>
      </c>
      <c r="GG90">
        <v>1</v>
      </c>
      <c r="GH90">
        <v>-0.007848344707753743</v>
      </c>
      <c r="GI90">
        <v>-0.0004466490176566548</v>
      </c>
      <c r="GJ90">
        <v>0.0001341839068274984</v>
      </c>
      <c r="GK90">
        <v>1</v>
      </c>
      <c r="GL90">
        <v>2</v>
      </c>
      <c r="GM90">
        <v>2</v>
      </c>
      <c r="GN90" t="s">
        <v>437</v>
      </c>
      <c r="GO90">
        <v>3.01859</v>
      </c>
      <c r="GP90">
        <v>2.77504</v>
      </c>
      <c r="GQ90">
        <v>0.0773277</v>
      </c>
      <c r="GR90">
        <v>0.07677680000000001</v>
      </c>
      <c r="GS90">
        <v>0.114457</v>
      </c>
      <c r="GT90">
        <v>0.114185</v>
      </c>
      <c r="GU90">
        <v>23858.2</v>
      </c>
      <c r="GV90">
        <v>27885.4</v>
      </c>
      <c r="GW90">
        <v>22658</v>
      </c>
      <c r="GX90">
        <v>27751.3</v>
      </c>
      <c r="GY90">
        <v>29070.2</v>
      </c>
      <c r="GZ90">
        <v>35083.9</v>
      </c>
      <c r="HA90">
        <v>36313.2</v>
      </c>
      <c r="HB90">
        <v>44040.4</v>
      </c>
      <c r="HC90">
        <v>1.79993</v>
      </c>
      <c r="HD90">
        <v>2.24517</v>
      </c>
      <c r="HE90">
        <v>0.0720248</v>
      </c>
      <c r="HF90">
        <v>0</v>
      </c>
      <c r="HG90">
        <v>23.7173</v>
      </c>
      <c r="HH90">
        <v>999.9</v>
      </c>
      <c r="HI90">
        <v>58</v>
      </c>
      <c r="HJ90">
        <v>28.4</v>
      </c>
      <c r="HK90">
        <v>22.2676</v>
      </c>
      <c r="HL90">
        <v>61.8252</v>
      </c>
      <c r="HM90">
        <v>11.2821</v>
      </c>
      <c r="HN90">
        <v>1</v>
      </c>
      <c r="HO90">
        <v>-0.200902</v>
      </c>
      <c r="HP90">
        <v>-0.08384800000000001</v>
      </c>
      <c r="HQ90">
        <v>20.2981</v>
      </c>
      <c r="HR90">
        <v>5.19917</v>
      </c>
      <c r="HS90">
        <v>11.9524</v>
      </c>
      <c r="HT90">
        <v>4.9477</v>
      </c>
      <c r="HU90">
        <v>3.3</v>
      </c>
      <c r="HV90">
        <v>9999</v>
      </c>
      <c r="HW90">
        <v>9999</v>
      </c>
      <c r="HX90">
        <v>9999</v>
      </c>
      <c r="HY90">
        <v>382.6</v>
      </c>
      <c r="HZ90">
        <v>1.8602</v>
      </c>
      <c r="IA90">
        <v>1.8608</v>
      </c>
      <c r="IB90">
        <v>1.86157</v>
      </c>
      <c r="IC90">
        <v>1.85715</v>
      </c>
      <c r="ID90">
        <v>1.85684</v>
      </c>
      <c r="IE90">
        <v>1.85791</v>
      </c>
      <c r="IF90">
        <v>1.85867</v>
      </c>
      <c r="IG90">
        <v>1.85822</v>
      </c>
      <c r="IH90">
        <v>0</v>
      </c>
      <c r="II90">
        <v>0</v>
      </c>
      <c r="IJ90">
        <v>0</v>
      </c>
      <c r="IK90">
        <v>0</v>
      </c>
      <c r="IL90" t="s">
        <v>438</v>
      </c>
      <c r="IM90" t="s">
        <v>439</v>
      </c>
      <c r="IN90" t="s">
        <v>440</v>
      </c>
      <c r="IO90" t="s">
        <v>440</v>
      </c>
      <c r="IP90" t="s">
        <v>440</v>
      </c>
      <c r="IQ90" t="s">
        <v>440</v>
      </c>
      <c r="IR90">
        <v>0</v>
      </c>
      <c r="IS90">
        <v>100</v>
      </c>
      <c r="IT90">
        <v>100</v>
      </c>
      <c r="IU90">
        <v>0.482</v>
      </c>
      <c r="IV90">
        <v>0.1968</v>
      </c>
      <c r="IW90">
        <v>0.2912723242626548</v>
      </c>
      <c r="IX90">
        <v>0.001016113312649949</v>
      </c>
      <c r="IY90">
        <v>-1.458346242818731E-06</v>
      </c>
      <c r="IZ90">
        <v>6.575581110680532E-10</v>
      </c>
      <c r="JA90">
        <v>0.1967140891477921</v>
      </c>
      <c r="JB90">
        <v>0</v>
      </c>
      <c r="JC90">
        <v>0</v>
      </c>
      <c r="JD90">
        <v>0</v>
      </c>
      <c r="JE90">
        <v>2</v>
      </c>
      <c r="JF90">
        <v>1799</v>
      </c>
      <c r="JG90">
        <v>1</v>
      </c>
      <c r="JH90">
        <v>18</v>
      </c>
      <c r="JI90">
        <v>168.1</v>
      </c>
      <c r="JJ90">
        <v>168.2</v>
      </c>
      <c r="JK90">
        <v>0.842285</v>
      </c>
      <c r="JL90">
        <v>2.53662</v>
      </c>
      <c r="JM90">
        <v>1.54663</v>
      </c>
      <c r="JN90">
        <v>2.24609</v>
      </c>
      <c r="JO90">
        <v>1.49658</v>
      </c>
      <c r="JP90">
        <v>2.44263</v>
      </c>
      <c r="JQ90">
        <v>34.6463</v>
      </c>
      <c r="JR90">
        <v>24.2013</v>
      </c>
      <c r="JS90">
        <v>18</v>
      </c>
      <c r="JT90">
        <v>372.143</v>
      </c>
      <c r="JU90">
        <v>700.529</v>
      </c>
      <c r="JV90">
        <v>24.1424</v>
      </c>
      <c r="JW90">
        <v>24.8865</v>
      </c>
      <c r="JX90">
        <v>30</v>
      </c>
      <c r="JY90">
        <v>24.8693</v>
      </c>
      <c r="JZ90">
        <v>24.8694</v>
      </c>
      <c r="KA90">
        <v>16.8971</v>
      </c>
      <c r="KB90">
        <v>7.2906</v>
      </c>
      <c r="KC90">
        <v>100</v>
      </c>
      <c r="KD90">
        <v>24.1363</v>
      </c>
      <c r="KE90">
        <v>300</v>
      </c>
      <c r="KF90">
        <v>22.0483</v>
      </c>
      <c r="KG90">
        <v>100.226</v>
      </c>
      <c r="KH90">
        <v>100.825</v>
      </c>
    </row>
    <row r="91" spans="1:294">
      <c r="A91">
        <v>75</v>
      </c>
      <c r="B91">
        <v>1747221945.5</v>
      </c>
      <c r="C91">
        <v>8918.400000095367</v>
      </c>
      <c r="D91" t="s">
        <v>587</v>
      </c>
      <c r="E91" t="s">
        <v>588</v>
      </c>
      <c r="F91" t="s">
        <v>431</v>
      </c>
      <c r="G91" t="s">
        <v>432</v>
      </c>
      <c r="I91" t="s">
        <v>433</v>
      </c>
      <c r="J91">
        <v>1747221945.5</v>
      </c>
      <c r="K91">
        <f>(L91)/1000</f>
        <v>0</v>
      </c>
      <c r="L91">
        <f>IF(DQ91, AO91, AI91)</f>
        <v>0</v>
      </c>
      <c r="M91">
        <f>IF(DQ91, AJ91, AH91)</f>
        <v>0</v>
      </c>
      <c r="N91">
        <f>DS91 - IF(AV91&gt;1, M91*DM91*100.0/(AX91), 0)</f>
        <v>0</v>
      </c>
      <c r="O91">
        <f>((U91-K91/2)*N91-M91)/(U91+K91/2)</f>
        <v>0</v>
      </c>
      <c r="P91">
        <f>O91*(DZ91+EA91)/1000.0</f>
        <v>0</v>
      </c>
      <c r="Q91">
        <f>(DS91 - IF(AV91&gt;1, M91*DM91*100.0/(AX91), 0))*(DZ91+EA91)/1000.0</f>
        <v>0</v>
      </c>
      <c r="R91">
        <f>2.0/((1/T91-1/S91)+SIGN(T91)*SQRT((1/T91-1/S91)*(1/T91-1/S91) + 4*DN91/((DN91+1)*(DN91+1))*(2*1/T91*1/S91-1/S91*1/S91)))</f>
        <v>0</v>
      </c>
      <c r="S91">
        <f>IF(LEFT(DO91,1)&lt;&gt;"0",IF(LEFT(DO91,1)="1",3.0,DP91),$D$5+$E$5*(EG91*DZ91/($K$5*1000))+$F$5*(EG91*DZ91/($K$5*1000))*MAX(MIN(DM91,$J$5),$I$5)*MAX(MIN(DM91,$J$5),$I$5)+$G$5*MAX(MIN(DM91,$J$5),$I$5)*(EG91*DZ91/($K$5*1000))+$H$5*(EG91*DZ91/($K$5*1000))*(EG91*DZ91/($K$5*1000)))</f>
        <v>0</v>
      </c>
      <c r="T91">
        <f>K91*(1000-(1000*0.61365*exp(17.502*X91/(240.97+X91))/(DZ91+EA91)+DU91)/2)/(1000*0.61365*exp(17.502*X91/(240.97+X91))/(DZ91+EA91)-DU91)</f>
        <v>0</v>
      </c>
      <c r="U91">
        <f>1/((DN91+1)/(R91/1.6)+1/(S91/1.37)) + DN91/((DN91+1)/(R91/1.6) + DN91/(S91/1.37))</f>
        <v>0</v>
      </c>
      <c r="V91">
        <f>(DI91*DL91)</f>
        <v>0</v>
      </c>
      <c r="W91">
        <f>(EB91+(V91+2*0.95*5.67E-8*(((EB91+$B$7)+273)^4-(EB91+273)^4)-44100*K91)/(1.84*29.3*S91+8*0.95*5.67E-8*(EB91+273)^3))</f>
        <v>0</v>
      </c>
      <c r="X91">
        <f>($C$7*EC91+$D$7*ED91+$E$7*W91)</f>
        <v>0</v>
      </c>
      <c r="Y91">
        <f>0.61365*exp(17.502*X91/(240.97+X91))</f>
        <v>0</v>
      </c>
      <c r="Z91">
        <f>(AA91/AB91*100)</f>
        <v>0</v>
      </c>
      <c r="AA91">
        <f>DU91*(DZ91+EA91)/1000</f>
        <v>0</v>
      </c>
      <c r="AB91">
        <f>0.61365*exp(17.502*EB91/(240.97+EB91))</f>
        <v>0</v>
      </c>
      <c r="AC91">
        <f>(Y91-DU91*(DZ91+EA91)/1000)</f>
        <v>0</v>
      </c>
      <c r="AD91">
        <f>(-K91*44100)</f>
        <v>0</v>
      </c>
      <c r="AE91">
        <f>2*29.3*S91*0.92*(EB91-X91)</f>
        <v>0</v>
      </c>
      <c r="AF91">
        <f>2*0.95*5.67E-8*(((EB91+$B$7)+273)^4-(X91+273)^4)</f>
        <v>0</v>
      </c>
      <c r="AG91">
        <f>V91+AF91+AD91+AE91</f>
        <v>0</v>
      </c>
      <c r="AH91">
        <f>DY91*AV91*(DT91-DS91*(1000-AV91*DV91)/(1000-AV91*DU91))/(100*DM91)</f>
        <v>0</v>
      </c>
      <c r="AI91">
        <f>1000*DY91*AV91*(DU91-DV91)/(100*DM91*(1000-AV91*DU91))</f>
        <v>0</v>
      </c>
      <c r="AJ91">
        <f>(AK91 - AL91 - DZ91*1E3/(8.314*(EB91+273.15)) * AN91/DY91 * AM91) * DY91/(100*DM91) * (1000 - DV91)/1000</f>
        <v>0</v>
      </c>
      <c r="AK91">
        <v>204.5280757001958</v>
      </c>
      <c r="AL91">
        <v>204.9663515151516</v>
      </c>
      <c r="AM91">
        <v>-0.0005559914167616983</v>
      </c>
      <c r="AN91">
        <v>65.91700592732391</v>
      </c>
      <c r="AO91">
        <f>(AQ91 - AP91 + DZ91*1E3/(8.314*(EB91+273.15)) * AS91/DY91 * AR91) * DY91/(100*DM91) * 1000/(1000 - AQ91)</f>
        <v>0</v>
      </c>
      <c r="AP91">
        <v>22.10214256661073</v>
      </c>
      <c r="AQ91">
        <v>21.99404545454545</v>
      </c>
      <c r="AR91">
        <v>4.293127642596629E-08</v>
      </c>
      <c r="AS91">
        <v>77.18636423135617</v>
      </c>
      <c r="AT91">
        <v>5</v>
      </c>
      <c r="AU91">
        <v>1</v>
      </c>
      <c r="AV91">
        <f>IF(AT91*$H$13&gt;=AX91,1.0,(AX91/(AX91-AT91*$H$13)))</f>
        <v>0</v>
      </c>
      <c r="AW91">
        <f>(AV91-1)*100</f>
        <v>0</v>
      </c>
      <c r="AX91">
        <f>MAX(0,($B$13+$C$13*EG91)/(1+$D$13*EG91)*DZ91/(EB91+273)*$E$13)</f>
        <v>0</v>
      </c>
      <c r="AY91" t="s">
        <v>434</v>
      </c>
      <c r="AZ91" t="s">
        <v>434</v>
      </c>
      <c r="BA91">
        <v>0</v>
      </c>
      <c r="BB91">
        <v>0</v>
      </c>
      <c r="BC91">
        <f>1-BA91/BB91</f>
        <v>0</v>
      </c>
      <c r="BD91">
        <v>0</v>
      </c>
      <c r="BE91" t="s">
        <v>434</v>
      </c>
      <c r="BF91" t="s">
        <v>434</v>
      </c>
      <c r="BG91">
        <v>0</v>
      </c>
      <c r="BH91">
        <v>0</v>
      </c>
      <c r="BI91">
        <f>1-BG91/BH91</f>
        <v>0</v>
      </c>
      <c r="BJ91">
        <v>0.5</v>
      </c>
      <c r="BK91">
        <f>DJ91</f>
        <v>0</v>
      </c>
      <c r="BL91">
        <f>M91</f>
        <v>0</v>
      </c>
      <c r="BM91">
        <f>BI91*BJ91*BK91</f>
        <v>0</v>
      </c>
      <c r="BN91">
        <f>(BL91-BD91)/BK91</f>
        <v>0</v>
      </c>
      <c r="BO91">
        <f>(BB91-BH91)/BH91</f>
        <v>0</v>
      </c>
      <c r="BP91">
        <f>BA91/(BC91+BA91/BH91)</f>
        <v>0</v>
      </c>
      <c r="BQ91" t="s">
        <v>434</v>
      </c>
      <c r="BR91">
        <v>0</v>
      </c>
      <c r="BS91">
        <f>IF(BR91&lt;&gt;0, BR91, BP91)</f>
        <v>0</v>
      </c>
      <c r="BT91">
        <f>1-BS91/BH91</f>
        <v>0</v>
      </c>
      <c r="BU91">
        <f>(BH91-BG91)/(BH91-BS91)</f>
        <v>0</v>
      </c>
      <c r="BV91">
        <f>(BB91-BH91)/(BB91-BS91)</f>
        <v>0</v>
      </c>
      <c r="BW91">
        <f>(BH91-BG91)/(BH91-BA91)</f>
        <v>0</v>
      </c>
      <c r="BX91">
        <f>(BB91-BH91)/(BB91-BA91)</f>
        <v>0</v>
      </c>
      <c r="BY91">
        <f>(BU91*BS91/BG91)</f>
        <v>0</v>
      </c>
      <c r="BZ91">
        <f>(1-BY91)</f>
        <v>0</v>
      </c>
      <c r="DI91">
        <f>$B$11*EH91+$C$11*EI91+$F$11*ET91*(1-EW91)</f>
        <v>0</v>
      </c>
      <c r="DJ91">
        <f>DI91*DK91</f>
        <v>0</v>
      </c>
      <c r="DK91">
        <f>($B$11*$D$9+$C$11*$D$9+$F$11*((FG91+EY91)/MAX(FG91+EY91+FH91, 0.1)*$I$9+FH91/MAX(FG91+EY91+FH91, 0.1)*$J$9))/($B$11+$C$11+$F$11)</f>
        <v>0</v>
      </c>
      <c r="DL91">
        <f>($B$11*$K$9+$C$11*$K$9+$F$11*((FG91+EY91)/MAX(FG91+EY91+FH91, 0.1)*$P$9+FH91/MAX(FG91+EY91+FH91, 0.1)*$Q$9))/($B$11+$C$11+$F$11)</f>
        <v>0</v>
      </c>
      <c r="DM91">
        <v>6</v>
      </c>
      <c r="DN91">
        <v>0.5</v>
      </c>
      <c r="DO91" t="s">
        <v>435</v>
      </c>
      <c r="DP91">
        <v>2</v>
      </c>
      <c r="DQ91" t="b">
        <v>1</v>
      </c>
      <c r="DR91">
        <v>1747221945.5</v>
      </c>
      <c r="DS91">
        <v>200.468</v>
      </c>
      <c r="DT91">
        <v>199.978</v>
      </c>
      <c r="DU91">
        <v>21.9939</v>
      </c>
      <c r="DV91">
        <v>22.1021</v>
      </c>
      <c r="DW91">
        <v>200.026</v>
      </c>
      <c r="DX91">
        <v>21.7972</v>
      </c>
      <c r="DY91">
        <v>400.121</v>
      </c>
      <c r="DZ91">
        <v>101.17</v>
      </c>
      <c r="EA91">
        <v>0.0998634</v>
      </c>
      <c r="EB91">
        <v>25.0034</v>
      </c>
      <c r="EC91">
        <v>24.8902</v>
      </c>
      <c r="ED91">
        <v>999.9</v>
      </c>
      <c r="EE91">
        <v>0</v>
      </c>
      <c r="EF91">
        <v>0</v>
      </c>
      <c r="EG91">
        <v>10061.9</v>
      </c>
      <c r="EH91">
        <v>0</v>
      </c>
      <c r="EI91">
        <v>0.221054</v>
      </c>
      <c r="EJ91">
        <v>0.489349</v>
      </c>
      <c r="EK91">
        <v>204.976</v>
      </c>
      <c r="EL91">
        <v>204.498</v>
      </c>
      <c r="EM91">
        <v>-0.108204</v>
      </c>
      <c r="EN91">
        <v>199.978</v>
      </c>
      <c r="EO91">
        <v>22.1021</v>
      </c>
      <c r="EP91">
        <v>2.22513</v>
      </c>
      <c r="EQ91">
        <v>2.23607</v>
      </c>
      <c r="ER91">
        <v>19.1444</v>
      </c>
      <c r="ES91">
        <v>19.2231</v>
      </c>
      <c r="ET91">
        <v>0.0500092</v>
      </c>
      <c r="EU91">
        <v>0</v>
      </c>
      <c r="EV91">
        <v>0</v>
      </c>
      <c r="EW91">
        <v>0</v>
      </c>
      <c r="EX91">
        <v>-6.41</v>
      </c>
      <c r="EY91">
        <v>0.0500092</v>
      </c>
      <c r="EZ91">
        <v>6.89</v>
      </c>
      <c r="FA91">
        <v>0.58</v>
      </c>
      <c r="FB91">
        <v>34.937</v>
      </c>
      <c r="FC91">
        <v>40.312</v>
      </c>
      <c r="FD91">
        <v>37.5</v>
      </c>
      <c r="FE91">
        <v>40.5</v>
      </c>
      <c r="FF91">
        <v>37.375</v>
      </c>
      <c r="FG91">
        <v>0</v>
      </c>
      <c r="FH91">
        <v>0</v>
      </c>
      <c r="FI91">
        <v>0</v>
      </c>
      <c r="FJ91">
        <v>1747222026</v>
      </c>
      <c r="FK91">
        <v>0</v>
      </c>
      <c r="FL91">
        <v>3.513076923076923</v>
      </c>
      <c r="FM91">
        <v>-8.908034153723525</v>
      </c>
      <c r="FN91">
        <v>18.26564103948247</v>
      </c>
      <c r="FO91">
        <v>-4.004230769230769</v>
      </c>
      <c r="FP91">
        <v>15</v>
      </c>
      <c r="FQ91">
        <v>1747211737.5</v>
      </c>
      <c r="FR91" t="s">
        <v>436</v>
      </c>
      <c r="FS91">
        <v>1747211737.5</v>
      </c>
      <c r="FT91">
        <v>1747211733.5</v>
      </c>
      <c r="FU91">
        <v>1</v>
      </c>
      <c r="FV91">
        <v>-0.191</v>
      </c>
      <c r="FW91">
        <v>-0.016</v>
      </c>
      <c r="FX91">
        <v>0.506</v>
      </c>
      <c r="FY91">
        <v>-0.041</v>
      </c>
      <c r="FZ91">
        <v>397</v>
      </c>
      <c r="GA91">
        <v>9</v>
      </c>
      <c r="GB91">
        <v>0.29</v>
      </c>
      <c r="GC91">
        <v>0.35</v>
      </c>
      <c r="GD91">
        <v>-0.3141053510187748</v>
      </c>
      <c r="GE91">
        <v>0.0341023292824056</v>
      </c>
      <c r="GF91">
        <v>0.01659392709112985</v>
      </c>
      <c r="GG91">
        <v>1</v>
      </c>
      <c r="GH91">
        <v>-0.008205987195846087</v>
      </c>
      <c r="GI91">
        <v>0.001234452859733391</v>
      </c>
      <c r="GJ91">
        <v>0.0002097782520113739</v>
      </c>
      <c r="GK91">
        <v>1</v>
      </c>
      <c r="GL91">
        <v>2</v>
      </c>
      <c r="GM91">
        <v>2</v>
      </c>
      <c r="GN91" t="s">
        <v>437</v>
      </c>
      <c r="GO91">
        <v>3.01872</v>
      </c>
      <c r="GP91">
        <v>2.77508</v>
      </c>
      <c r="GQ91">
        <v>0.0547925</v>
      </c>
      <c r="GR91">
        <v>0.0543671</v>
      </c>
      <c r="GS91">
        <v>0.11449</v>
      </c>
      <c r="GT91">
        <v>0.114211</v>
      </c>
      <c r="GU91">
        <v>24441</v>
      </c>
      <c r="GV91">
        <v>28561.7</v>
      </c>
      <c r="GW91">
        <v>22658.2</v>
      </c>
      <c r="GX91">
        <v>27750.9</v>
      </c>
      <c r="GY91">
        <v>29068.7</v>
      </c>
      <c r="GZ91">
        <v>35081.5</v>
      </c>
      <c r="HA91">
        <v>36313.4</v>
      </c>
      <c r="HB91">
        <v>44039.5</v>
      </c>
      <c r="HC91">
        <v>1.79993</v>
      </c>
      <c r="HD91">
        <v>2.24455</v>
      </c>
      <c r="HE91">
        <v>0.07091459999999999</v>
      </c>
      <c r="HF91">
        <v>0</v>
      </c>
      <c r="HG91">
        <v>23.7254</v>
      </c>
      <c r="HH91">
        <v>999.9</v>
      </c>
      <c r="HI91">
        <v>58</v>
      </c>
      <c r="HJ91">
        <v>28.4</v>
      </c>
      <c r="HK91">
        <v>22.2709</v>
      </c>
      <c r="HL91">
        <v>61.8552</v>
      </c>
      <c r="HM91">
        <v>11.242</v>
      </c>
      <c r="HN91">
        <v>1</v>
      </c>
      <c r="HO91">
        <v>-0.20032</v>
      </c>
      <c r="HP91">
        <v>-0.0917157</v>
      </c>
      <c r="HQ91">
        <v>20.2959</v>
      </c>
      <c r="HR91">
        <v>5.19917</v>
      </c>
      <c r="HS91">
        <v>11.953</v>
      </c>
      <c r="HT91">
        <v>4.9478</v>
      </c>
      <c r="HU91">
        <v>3.3</v>
      </c>
      <c r="HV91">
        <v>9999</v>
      </c>
      <c r="HW91">
        <v>9999</v>
      </c>
      <c r="HX91">
        <v>9999</v>
      </c>
      <c r="HY91">
        <v>382.6</v>
      </c>
      <c r="HZ91">
        <v>1.86019</v>
      </c>
      <c r="IA91">
        <v>1.86078</v>
      </c>
      <c r="IB91">
        <v>1.86157</v>
      </c>
      <c r="IC91">
        <v>1.85715</v>
      </c>
      <c r="ID91">
        <v>1.85684</v>
      </c>
      <c r="IE91">
        <v>1.85791</v>
      </c>
      <c r="IF91">
        <v>1.85868</v>
      </c>
      <c r="IG91">
        <v>1.85822</v>
      </c>
      <c r="IH91">
        <v>0</v>
      </c>
      <c r="II91">
        <v>0</v>
      </c>
      <c r="IJ91">
        <v>0</v>
      </c>
      <c r="IK91">
        <v>0</v>
      </c>
      <c r="IL91" t="s">
        <v>438</v>
      </c>
      <c r="IM91" t="s">
        <v>439</v>
      </c>
      <c r="IN91" t="s">
        <v>440</v>
      </c>
      <c r="IO91" t="s">
        <v>440</v>
      </c>
      <c r="IP91" t="s">
        <v>440</v>
      </c>
      <c r="IQ91" t="s">
        <v>440</v>
      </c>
      <c r="IR91">
        <v>0</v>
      </c>
      <c r="IS91">
        <v>100</v>
      </c>
      <c r="IT91">
        <v>100</v>
      </c>
      <c r="IU91">
        <v>0.442</v>
      </c>
      <c r="IV91">
        <v>0.1967</v>
      </c>
      <c r="IW91">
        <v>0.2912723242626548</v>
      </c>
      <c r="IX91">
        <v>0.001016113312649949</v>
      </c>
      <c r="IY91">
        <v>-1.458346242818731E-06</v>
      </c>
      <c r="IZ91">
        <v>6.575581110680532E-10</v>
      </c>
      <c r="JA91">
        <v>0.1967140891477921</v>
      </c>
      <c r="JB91">
        <v>0</v>
      </c>
      <c r="JC91">
        <v>0</v>
      </c>
      <c r="JD91">
        <v>0</v>
      </c>
      <c r="JE91">
        <v>2</v>
      </c>
      <c r="JF91">
        <v>1799</v>
      </c>
      <c r="JG91">
        <v>1</v>
      </c>
      <c r="JH91">
        <v>18</v>
      </c>
      <c r="JI91">
        <v>170.1</v>
      </c>
      <c r="JJ91">
        <v>170.2</v>
      </c>
      <c r="JK91">
        <v>0.616455</v>
      </c>
      <c r="JL91">
        <v>2.54761</v>
      </c>
      <c r="JM91">
        <v>1.54663</v>
      </c>
      <c r="JN91">
        <v>2.24609</v>
      </c>
      <c r="JO91">
        <v>1.49658</v>
      </c>
      <c r="JP91">
        <v>2.44873</v>
      </c>
      <c r="JQ91">
        <v>34.6692</v>
      </c>
      <c r="JR91">
        <v>24.2013</v>
      </c>
      <c r="JS91">
        <v>18</v>
      </c>
      <c r="JT91">
        <v>372.197</v>
      </c>
      <c r="JU91">
        <v>700.0940000000001</v>
      </c>
      <c r="JV91">
        <v>24.0786</v>
      </c>
      <c r="JW91">
        <v>24.8969</v>
      </c>
      <c r="JX91">
        <v>30.0001</v>
      </c>
      <c r="JY91">
        <v>24.8777</v>
      </c>
      <c r="JZ91">
        <v>24.8773</v>
      </c>
      <c r="KA91">
        <v>12.3653</v>
      </c>
      <c r="KB91">
        <v>7.2906</v>
      </c>
      <c r="KC91">
        <v>100</v>
      </c>
      <c r="KD91">
        <v>24.0673</v>
      </c>
      <c r="KE91">
        <v>200</v>
      </c>
      <c r="KF91">
        <v>22.0483</v>
      </c>
      <c r="KG91">
        <v>100.226</v>
      </c>
      <c r="KH91">
        <v>100.823</v>
      </c>
    </row>
    <row r="92" spans="1:294">
      <c r="A92">
        <v>76</v>
      </c>
      <c r="B92">
        <v>1747222066</v>
      </c>
      <c r="C92">
        <v>9038.900000095367</v>
      </c>
      <c r="D92" t="s">
        <v>589</v>
      </c>
      <c r="E92" t="s">
        <v>590</v>
      </c>
      <c r="F92" t="s">
        <v>431</v>
      </c>
      <c r="G92" t="s">
        <v>432</v>
      </c>
      <c r="I92" t="s">
        <v>433</v>
      </c>
      <c r="J92">
        <v>1747222066</v>
      </c>
      <c r="K92">
        <f>(L92)/1000</f>
        <v>0</v>
      </c>
      <c r="L92">
        <f>IF(DQ92, AO92, AI92)</f>
        <v>0</v>
      </c>
      <c r="M92">
        <f>IF(DQ92, AJ92, AH92)</f>
        <v>0</v>
      </c>
      <c r="N92">
        <f>DS92 - IF(AV92&gt;1, M92*DM92*100.0/(AX92), 0)</f>
        <v>0</v>
      </c>
      <c r="O92">
        <f>((U92-K92/2)*N92-M92)/(U92+K92/2)</f>
        <v>0</v>
      </c>
      <c r="P92">
        <f>O92*(DZ92+EA92)/1000.0</f>
        <v>0</v>
      </c>
      <c r="Q92">
        <f>(DS92 - IF(AV92&gt;1, M92*DM92*100.0/(AX92), 0))*(DZ92+EA92)/1000.0</f>
        <v>0</v>
      </c>
      <c r="R92">
        <f>2.0/((1/T92-1/S92)+SIGN(T92)*SQRT((1/T92-1/S92)*(1/T92-1/S92) + 4*DN92/((DN92+1)*(DN92+1))*(2*1/T92*1/S92-1/S92*1/S92)))</f>
        <v>0</v>
      </c>
      <c r="S92">
        <f>IF(LEFT(DO92,1)&lt;&gt;"0",IF(LEFT(DO92,1)="1",3.0,DP92),$D$5+$E$5*(EG92*DZ92/($K$5*1000))+$F$5*(EG92*DZ92/($K$5*1000))*MAX(MIN(DM92,$J$5),$I$5)*MAX(MIN(DM92,$J$5),$I$5)+$G$5*MAX(MIN(DM92,$J$5),$I$5)*(EG92*DZ92/($K$5*1000))+$H$5*(EG92*DZ92/($K$5*1000))*(EG92*DZ92/($K$5*1000)))</f>
        <v>0</v>
      </c>
      <c r="T92">
        <f>K92*(1000-(1000*0.61365*exp(17.502*X92/(240.97+X92))/(DZ92+EA92)+DU92)/2)/(1000*0.61365*exp(17.502*X92/(240.97+X92))/(DZ92+EA92)-DU92)</f>
        <v>0</v>
      </c>
      <c r="U92">
        <f>1/((DN92+1)/(R92/1.6)+1/(S92/1.37)) + DN92/((DN92+1)/(R92/1.6) + DN92/(S92/1.37))</f>
        <v>0</v>
      </c>
      <c r="V92">
        <f>(DI92*DL92)</f>
        <v>0</v>
      </c>
      <c r="W92">
        <f>(EB92+(V92+2*0.95*5.67E-8*(((EB92+$B$7)+273)^4-(EB92+273)^4)-44100*K92)/(1.84*29.3*S92+8*0.95*5.67E-8*(EB92+273)^3))</f>
        <v>0</v>
      </c>
      <c r="X92">
        <f>($C$7*EC92+$D$7*ED92+$E$7*W92)</f>
        <v>0</v>
      </c>
      <c r="Y92">
        <f>0.61365*exp(17.502*X92/(240.97+X92))</f>
        <v>0</v>
      </c>
      <c r="Z92">
        <f>(AA92/AB92*100)</f>
        <v>0</v>
      </c>
      <c r="AA92">
        <f>DU92*(DZ92+EA92)/1000</f>
        <v>0</v>
      </c>
      <c r="AB92">
        <f>0.61365*exp(17.502*EB92/(240.97+EB92))</f>
        <v>0</v>
      </c>
      <c r="AC92">
        <f>(Y92-DU92*(DZ92+EA92)/1000)</f>
        <v>0</v>
      </c>
      <c r="AD92">
        <f>(-K92*44100)</f>
        <v>0</v>
      </c>
      <c r="AE92">
        <f>2*29.3*S92*0.92*(EB92-X92)</f>
        <v>0</v>
      </c>
      <c r="AF92">
        <f>2*0.95*5.67E-8*(((EB92+$B$7)+273)^4-(X92+273)^4)</f>
        <v>0</v>
      </c>
      <c r="AG92">
        <f>V92+AF92+AD92+AE92</f>
        <v>0</v>
      </c>
      <c r="AH92">
        <f>DY92*AV92*(DT92-DS92*(1000-AV92*DV92)/(1000-AV92*DU92))/(100*DM92)</f>
        <v>0</v>
      </c>
      <c r="AI92">
        <f>1000*DY92*AV92*(DU92-DV92)/(100*DM92*(1000-AV92*DU92))</f>
        <v>0</v>
      </c>
      <c r="AJ92">
        <f>(AK92 - AL92 - DZ92*1E3/(8.314*(EB92+273.15)) * AN92/DY92 * AM92) * DY92/(100*DM92) * (1000 - DV92)/1000</f>
        <v>0</v>
      </c>
      <c r="AK92">
        <v>102.2395309946426</v>
      </c>
      <c r="AL92">
        <v>102.6422242424243</v>
      </c>
      <c r="AM92">
        <v>0.0011910425574565</v>
      </c>
      <c r="AN92">
        <v>65.91700592732391</v>
      </c>
      <c r="AO92">
        <f>(AQ92 - AP92 + DZ92*1E3/(8.314*(EB92+273.15)) * AS92/DY92 * AR92) * DY92/(100*DM92) * 1000/(1000 - AQ92)</f>
        <v>0</v>
      </c>
      <c r="AP92">
        <v>22.07772977272642</v>
      </c>
      <c r="AQ92">
        <v>21.97262242424242</v>
      </c>
      <c r="AR92">
        <v>2.512719079285052E-08</v>
      </c>
      <c r="AS92">
        <v>77.18636423135617</v>
      </c>
      <c r="AT92">
        <v>6</v>
      </c>
      <c r="AU92">
        <v>2</v>
      </c>
      <c r="AV92">
        <f>IF(AT92*$H$13&gt;=AX92,1.0,(AX92/(AX92-AT92*$H$13)))</f>
        <v>0</v>
      </c>
      <c r="AW92">
        <f>(AV92-1)*100</f>
        <v>0</v>
      </c>
      <c r="AX92">
        <f>MAX(0,($B$13+$C$13*EG92)/(1+$D$13*EG92)*DZ92/(EB92+273)*$E$13)</f>
        <v>0</v>
      </c>
      <c r="AY92" t="s">
        <v>434</v>
      </c>
      <c r="AZ92" t="s">
        <v>434</v>
      </c>
      <c r="BA92">
        <v>0</v>
      </c>
      <c r="BB92">
        <v>0</v>
      </c>
      <c r="BC92">
        <f>1-BA92/BB92</f>
        <v>0</v>
      </c>
      <c r="BD92">
        <v>0</v>
      </c>
      <c r="BE92" t="s">
        <v>434</v>
      </c>
      <c r="BF92" t="s">
        <v>434</v>
      </c>
      <c r="BG92">
        <v>0</v>
      </c>
      <c r="BH92">
        <v>0</v>
      </c>
      <c r="BI92">
        <f>1-BG92/BH92</f>
        <v>0</v>
      </c>
      <c r="BJ92">
        <v>0.5</v>
      </c>
      <c r="BK92">
        <f>DJ92</f>
        <v>0</v>
      </c>
      <c r="BL92">
        <f>M92</f>
        <v>0</v>
      </c>
      <c r="BM92">
        <f>BI92*BJ92*BK92</f>
        <v>0</v>
      </c>
      <c r="BN92">
        <f>(BL92-BD92)/BK92</f>
        <v>0</v>
      </c>
      <c r="BO92">
        <f>(BB92-BH92)/BH92</f>
        <v>0</v>
      </c>
      <c r="BP92">
        <f>BA92/(BC92+BA92/BH92)</f>
        <v>0</v>
      </c>
      <c r="BQ92" t="s">
        <v>434</v>
      </c>
      <c r="BR92">
        <v>0</v>
      </c>
      <c r="BS92">
        <f>IF(BR92&lt;&gt;0, BR92, BP92)</f>
        <v>0</v>
      </c>
      <c r="BT92">
        <f>1-BS92/BH92</f>
        <v>0</v>
      </c>
      <c r="BU92">
        <f>(BH92-BG92)/(BH92-BS92)</f>
        <v>0</v>
      </c>
      <c r="BV92">
        <f>(BB92-BH92)/(BB92-BS92)</f>
        <v>0</v>
      </c>
      <c r="BW92">
        <f>(BH92-BG92)/(BH92-BA92)</f>
        <v>0</v>
      </c>
      <c r="BX92">
        <f>(BB92-BH92)/(BB92-BA92)</f>
        <v>0</v>
      </c>
      <c r="BY92">
        <f>(BU92*BS92/BG92)</f>
        <v>0</v>
      </c>
      <c r="BZ92">
        <f>(1-BY92)</f>
        <v>0</v>
      </c>
      <c r="DI92">
        <f>$B$11*EH92+$C$11*EI92+$F$11*ET92*(1-EW92)</f>
        <v>0</v>
      </c>
      <c r="DJ92">
        <f>DI92*DK92</f>
        <v>0</v>
      </c>
      <c r="DK92">
        <f>($B$11*$D$9+$C$11*$D$9+$F$11*((FG92+EY92)/MAX(FG92+EY92+FH92, 0.1)*$I$9+FH92/MAX(FG92+EY92+FH92, 0.1)*$J$9))/($B$11+$C$11+$F$11)</f>
        <v>0</v>
      </c>
      <c r="DL92">
        <f>($B$11*$K$9+$C$11*$K$9+$F$11*((FG92+EY92)/MAX(FG92+EY92+FH92, 0.1)*$P$9+FH92/MAX(FG92+EY92+FH92, 0.1)*$Q$9))/($B$11+$C$11+$F$11)</f>
        <v>0</v>
      </c>
      <c r="DM92">
        <v>6</v>
      </c>
      <c r="DN92">
        <v>0.5</v>
      </c>
      <c r="DO92" t="s">
        <v>435</v>
      </c>
      <c r="DP92">
        <v>2</v>
      </c>
      <c r="DQ92" t="b">
        <v>1</v>
      </c>
      <c r="DR92">
        <v>1747222066</v>
      </c>
      <c r="DS92">
        <v>100.374</v>
      </c>
      <c r="DT92">
        <v>99.99039999999999</v>
      </c>
      <c r="DU92">
        <v>21.9731</v>
      </c>
      <c r="DV92">
        <v>22.0798</v>
      </c>
      <c r="DW92">
        <v>99.9952</v>
      </c>
      <c r="DX92">
        <v>21.7763</v>
      </c>
      <c r="DY92">
        <v>399.933</v>
      </c>
      <c r="DZ92">
        <v>101.168</v>
      </c>
      <c r="EA92">
        <v>0.100113</v>
      </c>
      <c r="EB92">
        <v>24.984</v>
      </c>
      <c r="EC92">
        <v>24.8732</v>
      </c>
      <c r="ED92">
        <v>999.9</v>
      </c>
      <c r="EE92">
        <v>0</v>
      </c>
      <c r="EF92">
        <v>0</v>
      </c>
      <c r="EG92">
        <v>10033.8</v>
      </c>
      <c r="EH92">
        <v>0</v>
      </c>
      <c r="EI92">
        <v>0.221054</v>
      </c>
      <c r="EJ92">
        <v>0.38372</v>
      </c>
      <c r="EK92">
        <v>102.629</v>
      </c>
      <c r="EL92">
        <v>102.248</v>
      </c>
      <c r="EM92">
        <v>-0.106716</v>
      </c>
      <c r="EN92">
        <v>99.99039999999999</v>
      </c>
      <c r="EO92">
        <v>22.0798</v>
      </c>
      <c r="EP92">
        <v>2.22296</v>
      </c>
      <c r="EQ92">
        <v>2.23376</v>
      </c>
      <c r="ER92">
        <v>19.1288</v>
      </c>
      <c r="ES92">
        <v>19.2065</v>
      </c>
      <c r="ET92">
        <v>0.0500092</v>
      </c>
      <c r="EU92">
        <v>0</v>
      </c>
      <c r="EV92">
        <v>0</v>
      </c>
      <c r="EW92">
        <v>0</v>
      </c>
      <c r="EX92">
        <v>10.63</v>
      </c>
      <c r="EY92">
        <v>0.0500092</v>
      </c>
      <c r="EZ92">
        <v>-1.99</v>
      </c>
      <c r="FA92">
        <v>1.33</v>
      </c>
      <c r="FB92">
        <v>33.937</v>
      </c>
      <c r="FC92">
        <v>38.812</v>
      </c>
      <c r="FD92">
        <v>36.375</v>
      </c>
      <c r="FE92">
        <v>38.375</v>
      </c>
      <c r="FF92">
        <v>36.562</v>
      </c>
      <c r="FG92">
        <v>0</v>
      </c>
      <c r="FH92">
        <v>0</v>
      </c>
      <c r="FI92">
        <v>0</v>
      </c>
      <c r="FJ92">
        <v>1747222146.6</v>
      </c>
      <c r="FK92">
        <v>0</v>
      </c>
      <c r="FL92">
        <v>5.374</v>
      </c>
      <c r="FM92">
        <v>14.08000034760205</v>
      </c>
      <c r="FN92">
        <v>8.359999821736261</v>
      </c>
      <c r="FO92">
        <v>-4.9236</v>
      </c>
      <c r="FP92">
        <v>15</v>
      </c>
      <c r="FQ92">
        <v>1747211737.5</v>
      </c>
      <c r="FR92" t="s">
        <v>436</v>
      </c>
      <c r="FS92">
        <v>1747211737.5</v>
      </c>
      <c r="FT92">
        <v>1747211733.5</v>
      </c>
      <c r="FU92">
        <v>1</v>
      </c>
      <c r="FV92">
        <v>-0.191</v>
      </c>
      <c r="FW92">
        <v>-0.016</v>
      </c>
      <c r="FX92">
        <v>0.506</v>
      </c>
      <c r="FY92">
        <v>-0.041</v>
      </c>
      <c r="FZ92">
        <v>397</v>
      </c>
      <c r="GA92">
        <v>9</v>
      </c>
      <c r="GB92">
        <v>0.29</v>
      </c>
      <c r="GC92">
        <v>0.35</v>
      </c>
      <c r="GD92">
        <v>-0.2576944574307831</v>
      </c>
      <c r="GE92">
        <v>0.02499599917973906</v>
      </c>
      <c r="GF92">
        <v>0.03868202810422824</v>
      </c>
      <c r="GG92">
        <v>1</v>
      </c>
      <c r="GH92">
        <v>-0.007907674759571439</v>
      </c>
      <c r="GI92">
        <v>0.0001502864502519346</v>
      </c>
      <c r="GJ92">
        <v>0.0001239769938815133</v>
      </c>
      <c r="GK92">
        <v>1</v>
      </c>
      <c r="GL92">
        <v>2</v>
      </c>
      <c r="GM92">
        <v>2</v>
      </c>
      <c r="GN92" t="s">
        <v>437</v>
      </c>
      <c r="GO92">
        <v>3.0185</v>
      </c>
      <c r="GP92">
        <v>2.77508</v>
      </c>
      <c r="GQ92">
        <v>0.0288472</v>
      </c>
      <c r="GR92">
        <v>0.028624</v>
      </c>
      <c r="GS92">
        <v>0.114409</v>
      </c>
      <c r="GT92">
        <v>0.114126</v>
      </c>
      <c r="GU92">
        <v>25111.7</v>
      </c>
      <c r="GV92">
        <v>29340.3</v>
      </c>
      <c r="GW92">
        <v>22658</v>
      </c>
      <c r="GX92">
        <v>27751.8</v>
      </c>
      <c r="GY92">
        <v>29070.3</v>
      </c>
      <c r="GZ92">
        <v>35085.2</v>
      </c>
      <c r="HA92">
        <v>36312.8</v>
      </c>
      <c r="HB92">
        <v>44040.9</v>
      </c>
      <c r="HC92">
        <v>1.7992</v>
      </c>
      <c r="HD92">
        <v>2.24452</v>
      </c>
      <c r="HE92">
        <v>0.0705235</v>
      </c>
      <c r="HF92">
        <v>0</v>
      </c>
      <c r="HG92">
        <v>23.7147</v>
      </c>
      <c r="HH92">
        <v>999.9</v>
      </c>
      <c r="HI92">
        <v>58</v>
      </c>
      <c r="HJ92">
        <v>28.4</v>
      </c>
      <c r="HK92">
        <v>22.268</v>
      </c>
      <c r="HL92">
        <v>61.9953</v>
      </c>
      <c r="HM92">
        <v>11.1779</v>
      </c>
      <c r="HN92">
        <v>1</v>
      </c>
      <c r="HO92">
        <v>-0.199975</v>
      </c>
      <c r="HP92">
        <v>-0.241408</v>
      </c>
      <c r="HQ92">
        <v>20.2977</v>
      </c>
      <c r="HR92">
        <v>5.19857</v>
      </c>
      <c r="HS92">
        <v>11.9529</v>
      </c>
      <c r="HT92">
        <v>4.9475</v>
      </c>
      <c r="HU92">
        <v>3.3</v>
      </c>
      <c r="HV92">
        <v>9999</v>
      </c>
      <c r="HW92">
        <v>9999</v>
      </c>
      <c r="HX92">
        <v>9999</v>
      </c>
      <c r="HY92">
        <v>382.7</v>
      </c>
      <c r="HZ92">
        <v>1.86016</v>
      </c>
      <c r="IA92">
        <v>1.8608</v>
      </c>
      <c r="IB92">
        <v>1.86157</v>
      </c>
      <c r="IC92">
        <v>1.85715</v>
      </c>
      <c r="ID92">
        <v>1.85687</v>
      </c>
      <c r="IE92">
        <v>1.85791</v>
      </c>
      <c r="IF92">
        <v>1.85867</v>
      </c>
      <c r="IG92">
        <v>1.85822</v>
      </c>
      <c r="IH92">
        <v>0</v>
      </c>
      <c r="II92">
        <v>0</v>
      </c>
      <c r="IJ92">
        <v>0</v>
      </c>
      <c r="IK92">
        <v>0</v>
      </c>
      <c r="IL92" t="s">
        <v>438</v>
      </c>
      <c r="IM92" t="s">
        <v>439</v>
      </c>
      <c r="IN92" t="s">
        <v>440</v>
      </c>
      <c r="IO92" t="s">
        <v>440</v>
      </c>
      <c r="IP92" t="s">
        <v>440</v>
      </c>
      <c r="IQ92" t="s">
        <v>440</v>
      </c>
      <c r="IR92">
        <v>0</v>
      </c>
      <c r="IS92">
        <v>100</v>
      </c>
      <c r="IT92">
        <v>100</v>
      </c>
      <c r="IU92">
        <v>0.379</v>
      </c>
      <c r="IV92">
        <v>0.1968</v>
      </c>
      <c r="IW92">
        <v>0.2912723242626548</v>
      </c>
      <c r="IX92">
        <v>0.001016113312649949</v>
      </c>
      <c r="IY92">
        <v>-1.458346242818731E-06</v>
      </c>
      <c r="IZ92">
        <v>6.575581110680532E-10</v>
      </c>
      <c r="JA92">
        <v>0.1967140891477921</v>
      </c>
      <c r="JB92">
        <v>0</v>
      </c>
      <c r="JC92">
        <v>0</v>
      </c>
      <c r="JD92">
        <v>0</v>
      </c>
      <c r="JE92">
        <v>2</v>
      </c>
      <c r="JF92">
        <v>1799</v>
      </c>
      <c r="JG92">
        <v>1</v>
      </c>
      <c r="JH92">
        <v>18</v>
      </c>
      <c r="JI92">
        <v>172.1</v>
      </c>
      <c r="JJ92">
        <v>172.2</v>
      </c>
      <c r="JK92">
        <v>0.38208</v>
      </c>
      <c r="JL92">
        <v>2.56958</v>
      </c>
      <c r="JM92">
        <v>1.54663</v>
      </c>
      <c r="JN92">
        <v>2.24609</v>
      </c>
      <c r="JO92">
        <v>1.49658</v>
      </c>
      <c r="JP92">
        <v>2.43652</v>
      </c>
      <c r="JQ92">
        <v>34.6692</v>
      </c>
      <c r="JR92">
        <v>24.2013</v>
      </c>
      <c r="JS92">
        <v>18</v>
      </c>
      <c r="JT92">
        <v>371.874</v>
      </c>
      <c r="JU92">
        <v>700.155</v>
      </c>
      <c r="JV92">
        <v>24.2013</v>
      </c>
      <c r="JW92">
        <v>24.899</v>
      </c>
      <c r="JX92">
        <v>30.0002</v>
      </c>
      <c r="JY92">
        <v>24.8819</v>
      </c>
      <c r="JZ92">
        <v>24.8836</v>
      </c>
      <c r="KA92">
        <v>7.66921</v>
      </c>
      <c r="KB92">
        <v>7.56731</v>
      </c>
      <c r="KC92">
        <v>100</v>
      </c>
      <c r="KD92">
        <v>24.2042</v>
      </c>
      <c r="KE92">
        <v>100</v>
      </c>
      <c r="KF92">
        <v>22.0483</v>
      </c>
      <c r="KG92">
        <v>100.225</v>
      </c>
      <c r="KH92">
        <v>100.826</v>
      </c>
    </row>
    <row r="93" spans="1:294">
      <c r="A93">
        <v>77</v>
      </c>
      <c r="B93">
        <v>1747222186.5</v>
      </c>
      <c r="C93">
        <v>9159.400000095367</v>
      </c>
      <c r="D93" t="s">
        <v>591</v>
      </c>
      <c r="E93" t="s">
        <v>592</v>
      </c>
      <c r="F93" t="s">
        <v>431</v>
      </c>
      <c r="G93" t="s">
        <v>432</v>
      </c>
      <c r="I93" t="s">
        <v>433</v>
      </c>
      <c r="J93">
        <v>1747222186.5</v>
      </c>
      <c r="K93">
        <f>(L93)/1000</f>
        <v>0</v>
      </c>
      <c r="L93">
        <f>IF(DQ93, AO93, AI93)</f>
        <v>0</v>
      </c>
      <c r="M93">
        <f>IF(DQ93, AJ93, AH93)</f>
        <v>0</v>
      </c>
      <c r="N93">
        <f>DS93 - IF(AV93&gt;1, M93*DM93*100.0/(AX93), 0)</f>
        <v>0</v>
      </c>
      <c r="O93">
        <f>((U93-K93/2)*N93-M93)/(U93+K93/2)</f>
        <v>0</v>
      </c>
      <c r="P93">
        <f>O93*(DZ93+EA93)/1000.0</f>
        <v>0</v>
      </c>
      <c r="Q93">
        <f>(DS93 - IF(AV93&gt;1, M93*DM93*100.0/(AX93), 0))*(DZ93+EA93)/1000.0</f>
        <v>0</v>
      </c>
      <c r="R93">
        <f>2.0/((1/T93-1/S93)+SIGN(T93)*SQRT((1/T93-1/S93)*(1/T93-1/S93) + 4*DN93/((DN93+1)*(DN93+1))*(2*1/T93*1/S93-1/S93*1/S93)))</f>
        <v>0</v>
      </c>
      <c r="S93">
        <f>IF(LEFT(DO93,1)&lt;&gt;"0",IF(LEFT(DO93,1)="1",3.0,DP93),$D$5+$E$5*(EG93*DZ93/($K$5*1000))+$F$5*(EG93*DZ93/($K$5*1000))*MAX(MIN(DM93,$J$5),$I$5)*MAX(MIN(DM93,$J$5),$I$5)+$G$5*MAX(MIN(DM93,$J$5),$I$5)*(EG93*DZ93/($K$5*1000))+$H$5*(EG93*DZ93/($K$5*1000))*(EG93*DZ93/($K$5*1000)))</f>
        <v>0</v>
      </c>
      <c r="T93">
        <f>K93*(1000-(1000*0.61365*exp(17.502*X93/(240.97+X93))/(DZ93+EA93)+DU93)/2)/(1000*0.61365*exp(17.502*X93/(240.97+X93))/(DZ93+EA93)-DU93)</f>
        <v>0</v>
      </c>
      <c r="U93">
        <f>1/((DN93+1)/(R93/1.6)+1/(S93/1.37)) + DN93/((DN93+1)/(R93/1.6) + DN93/(S93/1.37))</f>
        <v>0</v>
      </c>
      <c r="V93">
        <f>(DI93*DL93)</f>
        <v>0</v>
      </c>
      <c r="W93">
        <f>(EB93+(V93+2*0.95*5.67E-8*(((EB93+$B$7)+273)^4-(EB93+273)^4)-44100*K93)/(1.84*29.3*S93+8*0.95*5.67E-8*(EB93+273)^3))</f>
        <v>0</v>
      </c>
      <c r="X93">
        <f>($C$7*EC93+$D$7*ED93+$E$7*W93)</f>
        <v>0</v>
      </c>
      <c r="Y93">
        <f>0.61365*exp(17.502*X93/(240.97+X93))</f>
        <v>0</v>
      </c>
      <c r="Z93">
        <f>(AA93/AB93*100)</f>
        <v>0</v>
      </c>
      <c r="AA93">
        <f>DU93*(DZ93+EA93)/1000</f>
        <v>0</v>
      </c>
      <c r="AB93">
        <f>0.61365*exp(17.502*EB93/(240.97+EB93))</f>
        <v>0</v>
      </c>
      <c r="AC93">
        <f>(Y93-DU93*(DZ93+EA93)/1000)</f>
        <v>0</v>
      </c>
      <c r="AD93">
        <f>(-K93*44100)</f>
        <v>0</v>
      </c>
      <c r="AE93">
        <f>2*29.3*S93*0.92*(EB93-X93)</f>
        <v>0</v>
      </c>
      <c r="AF93">
        <f>2*0.95*5.67E-8*(((EB93+$B$7)+273)^4-(X93+273)^4)</f>
        <v>0</v>
      </c>
      <c r="AG93">
        <f>V93+AF93+AD93+AE93</f>
        <v>0</v>
      </c>
      <c r="AH93">
        <f>DY93*AV93*(DT93-DS93*(1000-AV93*DV93)/(1000-AV93*DU93))/(100*DM93)</f>
        <v>0</v>
      </c>
      <c r="AI93">
        <f>1000*DY93*AV93*(DU93-DV93)/(100*DM93*(1000-AV93*DU93))</f>
        <v>0</v>
      </c>
      <c r="AJ93">
        <f>(AK93 - AL93 - DZ93*1E3/(8.314*(EB93+273.15)) * AN93/DY93 * AM93) * DY93/(100*DM93) * (1000 - DV93)/1000</f>
        <v>0</v>
      </c>
      <c r="AK93">
        <v>51.15093572907347</v>
      </c>
      <c r="AL93">
        <v>51.60005090909087</v>
      </c>
      <c r="AM93">
        <v>-5.310535845926097E-05</v>
      </c>
      <c r="AN93">
        <v>65.91700592732391</v>
      </c>
      <c r="AO93">
        <f>(AQ93 - AP93 + DZ93*1E3/(8.314*(EB93+273.15)) * AS93/DY93 * AR93) * DY93/(100*DM93) * 1000/(1000 - AQ93)</f>
        <v>0</v>
      </c>
      <c r="AP93">
        <v>22.08367847054656</v>
      </c>
      <c r="AQ93">
        <v>21.97071575757575</v>
      </c>
      <c r="AR93">
        <v>4.911195664498316E-08</v>
      </c>
      <c r="AS93">
        <v>77.18636423135617</v>
      </c>
      <c r="AT93">
        <v>5</v>
      </c>
      <c r="AU93">
        <v>1</v>
      </c>
      <c r="AV93">
        <f>IF(AT93*$H$13&gt;=AX93,1.0,(AX93/(AX93-AT93*$H$13)))</f>
        <v>0</v>
      </c>
      <c r="AW93">
        <f>(AV93-1)*100</f>
        <v>0</v>
      </c>
      <c r="AX93">
        <f>MAX(0,($B$13+$C$13*EG93)/(1+$D$13*EG93)*DZ93/(EB93+273)*$E$13)</f>
        <v>0</v>
      </c>
      <c r="AY93" t="s">
        <v>434</v>
      </c>
      <c r="AZ93" t="s">
        <v>434</v>
      </c>
      <c r="BA93">
        <v>0</v>
      </c>
      <c r="BB93">
        <v>0</v>
      </c>
      <c r="BC93">
        <f>1-BA93/BB93</f>
        <v>0</v>
      </c>
      <c r="BD93">
        <v>0</v>
      </c>
      <c r="BE93" t="s">
        <v>434</v>
      </c>
      <c r="BF93" t="s">
        <v>434</v>
      </c>
      <c r="BG93">
        <v>0</v>
      </c>
      <c r="BH93">
        <v>0</v>
      </c>
      <c r="BI93">
        <f>1-BG93/BH93</f>
        <v>0</v>
      </c>
      <c r="BJ93">
        <v>0.5</v>
      </c>
      <c r="BK93">
        <f>DJ93</f>
        <v>0</v>
      </c>
      <c r="BL93">
        <f>M93</f>
        <v>0</v>
      </c>
      <c r="BM93">
        <f>BI93*BJ93*BK93</f>
        <v>0</v>
      </c>
      <c r="BN93">
        <f>(BL93-BD93)/BK93</f>
        <v>0</v>
      </c>
      <c r="BO93">
        <f>(BB93-BH93)/BH93</f>
        <v>0</v>
      </c>
      <c r="BP93">
        <f>BA93/(BC93+BA93/BH93)</f>
        <v>0</v>
      </c>
      <c r="BQ93" t="s">
        <v>434</v>
      </c>
      <c r="BR93">
        <v>0</v>
      </c>
      <c r="BS93">
        <f>IF(BR93&lt;&gt;0, BR93, BP93)</f>
        <v>0</v>
      </c>
      <c r="BT93">
        <f>1-BS93/BH93</f>
        <v>0</v>
      </c>
      <c r="BU93">
        <f>(BH93-BG93)/(BH93-BS93)</f>
        <v>0</v>
      </c>
      <c r="BV93">
        <f>(BB93-BH93)/(BB93-BS93)</f>
        <v>0</v>
      </c>
      <c r="BW93">
        <f>(BH93-BG93)/(BH93-BA93)</f>
        <v>0</v>
      </c>
      <c r="BX93">
        <f>(BB93-BH93)/(BB93-BA93)</f>
        <v>0</v>
      </c>
      <c r="BY93">
        <f>(BU93*BS93/BG93)</f>
        <v>0</v>
      </c>
      <c r="BZ93">
        <f>(1-BY93)</f>
        <v>0</v>
      </c>
      <c r="DI93">
        <f>$B$11*EH93+$C$11*EI93+$F$11*ET93*(1-EW93)</f>
        <v>0</v>
      </c>
      <c r="DJ93">
        <f>DI93*DK93</f>
        <v>0</v>
      </c>
      <c r="DK93">
        <f>($B$11*$D$9+$C$11*$D$9+$F$11*((FG93+EY93)/MAX(FG93+EY93+FH93, 0.1)*$I$9+FH93/MAX(FG93+EY93+FH93, 0.1)*$J$9))/($B$11+$C$11+$F$11)</f>
        <v>0</v>
      </c>
      <c r="DL93">
        <f>($B$11*$K$9+$C$11*$K$9+$F$11*((FG93+EY93)/MAX(FG93+EY93+FH93, 0.1)*$P$9+FH93/MAX(FG93+EY93+FH93, 0.1)*$Q$9))/($B$11+$C$11+$F$11)</f>
        <v>0</v>
      </c>
      <c r="DM93">
        <v>6</v>
      </c>
      <c r="DN93">
        <v>0.5</v>
      </c>
      <c r="DO93" t="s">
        <v>435</v>
      </c>
      <c r="DP93">
        <v>2</v>
      </c>
      <c r="DQ93" t="b">
        <v>1</v>
      </c>
      <c r="DR93">
        <v>1747222186.5</v>
      </c>
      <c r="DS93">
        <v>50.465</v>
      </c>
      <c r="DT93">
        <v>49.9986</v>
      </c>
      <c r="DU93">
        <v>21.9704</v>
      </c>
      <c r="DV93">
        <v>22.0832</v>
      </c>
      <c r="DW93">
        <v>50.1264</v>
      </c>
      <c r="DX93">
        <v>21.7736</v>
      </c>
      <c r="DY93">
        <v>399.851</v>
      </c>
      <c r="DZ93">
        <v>101.165</v>
      </c>
      <c r="EA93">
        <v>0.099955</v>
      </c>
      <c r="EB93">
        <v>25.0077</v>
      </c>
      <c r="EC93">
        <v>24.8945</v>
      </c>
      <c r="ED93">
        <v>999.9</v>
      </c>
      <c r="EE93">
        <v>0</v>
      </c>
      <c r="EF93">
        <v>0</v>
      </c>
      <c r="EG93">
        <v>10034.4</v>
      </c>
      <c r="EH93">
        <v>0</v>
      </c>
      <c r="EI93">
        <v>0.221054</v>
      </c>
      <c r="EJ93">
        <v>0.466423</v>
      </c>
      <c r="EK93">
        <v>51.5986</v>
      </c>
      <c r="EL93">
        <v>51.1276</v>
      </c>
      <c r="EM93">
        <v>-0.112795</v>
      </c>
      <c r="EN93">
        <v>49.9986</v>
      </c>
      <c r="EO93">
        <v>22.0832</v>
      </c>
      <c r="EP93">
        <v>2.22262</v>
      </c>
      <c r="EQ93">
        <v>2.23403</v>
      </c>
      <c r="ER93">
        <v>19.1263</v>
      </c>
      <c r="ES93">
        <v>19.2085</v>
      </c>
      <c r="ET93">
        <v>0.0500092</v>
      </c>
      <c r="EU93">
        <v>0</v>
      </c>
      <c r="EV93">
        <v>0</v>
      </c>
      <c r="EW93">
        <v>0</v>
      </c>
      <c r="EX93">
        <v>5.26</v>
      </c>
      <c r="EY93">
        <v>0.0500092</v>
      </c>
      <c r="EZ93">
        <v>-2.91</v>
      </c>
      <c r="FA93">
        <v>0.34</v>
      </c>
      <c r="FB93">
        <v>34.625</v>
      </c>
      <c r="FC93">
        <v>40.437</v>
      </c>
      <c r="FD93">
        <v>37.312</v>
      </c>
      <c r="FE93">
        <v>40.75</v>
      </c>
      <c r="FF93">
        <v>37.375</v>
      </c>
      <c r="FG93">
        <v>0</v>
      </c>
      <c r="FH93">
        <v>0</v>
      </c>
      <c r="FI93">
        <v>0</v>
      </c>
      <c r="FJ93">
        <v>1747222266.6</v>
      </c>
      <c r="FK93">
        <v>0</v>
      </c>
      <c r="FL93">
        <v>1.994</v>
      </c>
      <c r="FM93">
        <v>11.84384575148072</v>
      </c>
      <c r="FN93">
        <v>-6.372307418958671</v>
      </c>
      <c r="FO93">
        <v>-5.253599999999999</v>
      </c>
      <c r="FP93">
        <v>15</v>
      </c>
      <c r="FQ93">
        <v>1747211737.5</v>
      </c>
      <c r="FR93" t="s">
        <v>436</v>
      </c>
      <c r="FS93">
        <v>1747211737.5</v>
      </c>
      <c r="FT93">
        <v>1747211733.5</v>
      </c>
      <c r="FU93">
        <v>1</v>
      </c>
      <c r="FV93">
        <v>-0.191</v>
      </c>
      <c r="FW93">
        <v>-0.016</v>
      </c>
      <c r="FX93">
        <v>0.506</v>
      </c>
      <c r="FY93">
        <v>-0.041</v>
      </c>
      <c r="FZ93">
        <v>397</v>
      </c>
      <c r="GA93">
        <v>9</v>
      </c>
      <c r="GB93">
        <v>0.29</v>
      </c>
      <c r="GC93">
        <v>0.35</v>
      </c>
      <c r="GD93">
        <v>-0.3219666674057784</v>
      </c>
      <c r="GE93">
        <v>0.01952849913155541</v>
      </c>
      <c r="GF93">
        <v>0.01309637474281637</v>
      </c>
      <c r="GG93">
        <v>1</v>
      </c>
      <c r="GH93">
        <v>-0.008171207685120878</v>
      </c>
      <c r="GI93">
        <v>-0.000376391326176596</v>
      </c>
      <c r="GJ93">
        <v>9.684065408306514E-05</v>
      </c>
      <c r="GK93">
        <v>1</v>
      </c>
      <c r="GL93">
        <v>2</v>
      </c>
      <c r="GM93">
        <v>2</v>
      </c>
      <c r="GN93" t="s">
        <v>437</v>
      </c>
      <c r="GO93">
        <v>3.01841</v>
      </c>
      <c r="GP93">
        <v>2.77492</v>
      </c>
      <c r="GQ93">
        <v>0.0146983</v>
      </c>
      <c r="GR93">
        <v>0.01455</v>
      </c>
      <c r="GS93">
        <v>0.114395</v>
      </c>
      <c r="GT93">
        <v>0.114135</v>
      </c>
      <c r="GU93">
        <v>25477.8</v>
      </c>
      <c r="GV93">
        <v>29764</v>
      </c>
      <c r="GW93">
        <v>22658</v>
      </c>
      <c r="GX93">
        <v>27750.2</v>
      </c>
      <c r="GY93">
        <v>29070.5</v>
      </c>
      <c r="GZ93">
        <v>35082.7</v>
      </c>
      <c r="HA93">
        <v>36312.9</v>
      </c>
      <c r="HB93">
        <v>44038.6</v>
      </c>
      <c r="HC93">
        <v>1.79902</v>
      </c>
      <c r="HD93">
        <v>2.24437</v>
      </c>
      <c r="HE93">
        <v>0.07230789999999999</v>
      </c>
      <c r="HF93">
        <v>0</v>
      </c>
      <c r="HG93">
        <v>23.7068</v>
      </c>
      <c r="HH93">
        <v>999.9</v>
      </c>
      <c r="HI93">
        <v>58</v>
      </c>
      <c r="HJ93">
        <v>28.4</v>
      </c>
      <c r="HK93">
        <v>22.2732</v>
      </c>
      <c r="HL93">
        <v>61.9053</v>
      </c>
      <c r="HM93">
        <v>11.3502</v>
      </c>
      <c r="HN93">
        <v>1</v>
      </c>
      <c r="HO93">
        <v>-0.200285</v>
      </c>
      <c r="HP93">
        <v>-0.111223</v>
      </c>
      <c r="HQ93">
        <v>20.2979</v>
      </c>
      <c r="HR93">
        <v>5.19363</v>
      </c>
      <c r="HS93">
        <v>11.9509</v>
      </c>
      <c r="HT93">
        <v>4.9475</v>
      </c>
      <c r="HU93">
        <v>3.3</v>
      </c>
      <c r="HV93">
        <v>9999</v>
      </c>
      <c r="HW93">
        <v>9999</v>
      </c>
      <c r="HX93">
        <v>9999</v>
      </c>
      <c r="HY93">
        <v>382.7</v>
      </c>
      <c r="HZ93">
        <v>1.86019</v>
      </c>
      <c r="IA93">
        <v>1.86079</v>
      </c>
      <c r="IB93">
        <v>1.86157</v>
      </c>
      <c r="IC93">
        <v>1.85715</v>
      </c>
      <c r="ID93">
        <v>1.85684</v>
      </c>
      <c r="IE93">
        <v>1.85791</v>
      </c>
      <c r="IF93">
        <v>1.85867</v>
      </c>
      <c r="IG93">
        <v>1.85822</v>
      </c>
      <c r="IH93">
        <v>0</v>
      </c>
      <c r="II93">
        <v>0</v>
      </c>
      <c r="IJ93">
        <v>0</v>
      </c>
      <c r="IK93">
        <v>0</v>
      </c>
      <c r="IL93" t="s">
        <v>438</v>
      </c>
      <c r="IM93" t="s">
        <v>439</v>
      </c>
      <c r="IN93" t="s">
        <v>440</v>
      </c>
      <c r="IO93" t="s">
        <v>440</v>
      </c>
      <c r="IP93" t="s">
        <v>440</v>
      </c>
      <c r="IQ93" t="s">
        <v>440</v>
      </c>
      <c r="IR93">
        <v>0</v>
      </c>
      <c r="IS93">
        <v>100</v>
      </c>
      <c r="IT93">
        <v>100</v>
      </c>
      <c r="IU93">
        <v>0.339</v>
      </c>
      <c r="IV93">
        <v>0.1968</v>
      </c>
      <c r="IW93">
        <v>0.2912723242626548</v>
      </c>
      <c r="IX93">
        <v>0.001016113312649949</v>
      </c>
      <c r="IY93">
        <v>-1.458346242818731E-06</v>
      </c>
      <c r="IZ93">
        <v>6.575581110680532E-10</v>
      </c>
      <c r="JA93">
        <v>0.1967140891477921</v>
      </c>
      <c r="JB93">
        <v>0</v>
      </c>
      <c r="JC93">
        <v>0</v>
      </c>
      <c r="JD93">
        <v>0</v>
      </c>
      <c r="JE93">
        <v>2</v>
      </c>
      <c r="JF93">
        <v>1799</v>
      </c>
      <c r="JG93">
        <v>1</v>
      </c>
      <c r="JH93">
        <v>18</v>
      </c>
      <c r="JI93">
        <v>174.2</v>
      </c>
      <c r="JJ93">
        <v>174.2</v>
      </c>
      <c r="JK93">
        <v>0.264893</v>
      </c>
      <c r="JL93">
        <v>2.58423</v>
      </c>
      <c r="JM93">
        <v>1.54663</v>
      </c>
      <c r="JN93">
        <v>2.24609</v>
      </c>
      <c r="JO93">
        <v>1.49658</v>
      </c>
      <c r="JP93">
        <v>2.44019</v>
      </c>
      <c r="JQ93">
        <v>34.6921</v>
      </c>
      <c r="JR93">
        <v>24.2013</v>
      </c>
      <c r="JS93">
        <v>18</v>
      </c>
      <c r="JT93">
        <v>371.803</v>
      </c>
      <c r="JU93">
        <v>700.053</v>
      </c>
      <c r="JV93">
        <v>24.1269</v>
      </c>
      <c r="JW93">
        <v>24.899</v>
      </c>
      <c r="JX93">
        <v>30.0001</v>
      </c>
      <c r="JY93">
        <v>24.884</v>
      </c>
      <c r="JZ93">
        <v>24.8856</v>
      </c>
      <c r="KA93">
        <v>5.32738</v>
      </c>
      <c r="KB93">
        <v>7.56731</v>
      </c>
      <c r="KC93">
        <v>100</v>
      </c>
      <c r="KD93">
        <v>24.1267</v>
      </c>
      <c r="KE93">
        <v>50</v>
      </c>
      <c r="KF93">
        <v>22.0483</v>
      </c>
      <c r="KG93">
        <v>100.225</v>
      </c>
      <c r="KH93">
        <v>100.821</v>
      </c>
    </row>
    <row r="94" spans="1:294">
      <c r="A94">
        <v>78</v>
      </c>
      <c r="B94">
        <v>1747222307</v>
      </c>
      <c r="C94">
        <v>9279.900000095367</v>
      </c>
      <c r="D94" t="s">
        <v>593</v>
      </c>
      <c r="E94" t="s">
        <v>594</v>
      </c>
      <c r="F94" t="s">
        <v>431</v>
      </c>
      <c r="G94" t="s">
        <v>432</v>
      </c>
      <c r="I94" t="s">
        <v>433</v>
      </c>
      <c r="J94">
        <v>1747222307</v>
      </c>
      <c r="K94">
        <f>(L94)/1000</f>
        <v>0</v>
      </c>
      <c r="L94">
        <f>IF(DQ94, AO94, AI94)</f>
        <v>0</v>
      </c>
      <c r="M94">
        <f>IF(DQ94, AJ94, AH94)</f>
        <v>0</v>
      </c>
      <c r="N94">
        <f>DS94 - IF(AV94&gt;1, M94*DM94*100.0/(AX94), 0)</f>
        <v>0</v>
      </c>
      <c r="O94">
        <f>((U94-K94/2)*N94-M94)/(U94+K94/2)</f>
        <v>0</v>
      </c>
      <c r="P94">
        <f>O94*(DZ94+EA94)/1000.0</f>
        <v>0</v>
      </c>
      <c r="Q94">
        <f>(DS94 - IF(AV94&gt;1, M94*DM94*100.0/(AX94), 0))*(DZ94+EA94)/1000.0</f>
        <v>0</v>
      </c>
      <c r="R94">
        <f>2.0/((1/T94-1/S94)+SIGN(T94)*SQRT((1/T94-1/S94)*(1/T94-1/S94) + 4*DN94/((DN94+1)*(DN94+1))*(2*1/T94*1/S94-1/S94*1/S94)))</f>
        <v>0</v>
      </c>
      <c r="S94">
        <f>IF(LEFT(DO94,1)&lt;&gt;"0",IF(LEFT(DO94,1)="1",3.0,DP94),$D$5+$E$5*(EG94*DZ94/($K$5*1000))+$F$5*(EG94*DZ94/($K$5*1000))*MAX(MIN(DM94,$J$5),$I$5)*MAX(MIN(DM94,$J$5),$I$5)+$G$5*MAX(MIN(DM94,$J$5),$I$5)*(EG94*DZ94/($K$5*1000))+$H$5*(EG94*DZ94/($K$5*1000))*(EG94*DZ94/($K$5*1000)))</f>
        <v>0</v>
      </c>
      <c r="T94">
        <f>K94*(1000-(1000*0.61365*exp(17.502*X94/(240.97+X94))/(DZ94+EA94)+DU94)/2)/(1000*0.61365*exp(17.502*X94/(240.97+X94))/(DZ94+EA94)-DU94)</f>
        <v>0</v>
      </c>
      <c r="U94">
        <f>1/((DN94+1)/(R94/1.6)+1/(S94/1.37)) + DN94/((DN94+1)/(R94/1.6) + DN94/(S94/1.37))</f>
        <v>0</v>
      </c>
      <c r="V94">
        <f>(DI94*DL94)</f>
        <v>0</v>
      </c>
      <c r="W94">
        <f>(EB94+(V94+2*0.95*5.67E-8*(((EB94+$B$7)+273)^4-(EB94+273)^4)-44100*K94)/(1.84*29.3*S94+8*0.95*5.67E-8*(EB94+273)^3))</f>
        <v>0</v>
      </c>
      <c r="X94">
        <f>($C$7*EC94+$D$7*ED94+$E$7*W94)</f>
        <v>0</v>
      </c>
      <c r="Y94">
        <f>0.61365*exp(17.502*X94/(240.97+X94))</f>
        <v>0</v>
      </c>
      <c r="Z94">
        <f>(AA94/AB94*100)</f>
        <v>0</v>
      </c>
      <c r="AA94">
        <f>DU94*(DZ94+EA94)/1000</f>
        <v>0</v>
      </c>
      <c r="AB94">
        <f>0.61365*exp(17.502*EB94/(240.97+EB94))</f>
        <v>0</v>
      </c>
      <c r="AC94">
        <f>(Y94-DU94*(DZ94+EA94)/1000)</f>
        <v>0</v>
      </c>
      <c r="AD94">
        <f>(-K94*44100)</f>
        <v>0</v>
      </c>
      <c r="AE94">
        <f>2*29.3*S94*0.92*(EB94-X94)</f>
        <v>0</v>
      </c>
      <c r="AF94">
        <f>2*0.95*5.67E-8*(((EB94+$B$7)+273)^4-(X94+273)^4)</f>
        <v>0</v>
      </c>
      <c r="AG94">
        <f>V94+AF94+AD94+AE94</f>
        <v>0</v>
      </c>
      <c r="AH94">
        <f>DY94*AV94*(DT94-DS94*(1000-AV94*DV94)/(1000-AV94*DU94))/(100*DM94)</f>
        <v>0</v>
      </c>
      <c r="AI94">
        <f>1000*DY94*AV94*(DU94-DV94)/(100*DM94*(1000-AV94*DU94))</f>
        <v>0</v>
      </c>
      <c r="AJ94">
        <f>(AK94 - AL94 - DZ94*1E3/(8.314*(EB94+273.15)) * AN94/DY94 * AM94) * DY94/(100*DM94) * (1000 - DV94)/1000</f>
        <v>0</v>
      </c>
      <c r="AK94">
        <v>-2.07546965650363</v>
      </c>
      <c r="AL94">
        <v>-1.649800242424242</v>
      </c>
      <c r="AM94">
        <v>0.0001902263809358339</v>
      </c>
      <c r="AN94">
        <v>65.91700592732391</v>
      </c>
      <c r="AO94">
        <f>(AQ94 - AP94 + DZ94*1E3/(8.314*(EB94+273.15)) * AS94/DY94 * AR94) * DY94/(100*DM94) * 1000/(1000 - AQ94)</f>
        <v>0</v>
      </c>
      <c r="AP94">
        <v>22.09232220678007</v>
      </c>
      <c r="AQ94">
        <v>21.97974060606059</v>
      </c>
      <c r="AR94">
        <v>1.555658844317679E-08</v>
      </c>
      <c r="AS94">
        <v>77.18636423135617</v>
      </c>
      <c r="AT94">
        <v>5</v>
      </c>
      <c r="AU94">
        <v>1</v>
      </c>
      <c r="AV94">
        <f>IF(AT94*$H$13&gt;=AX94,1.0,(AX94/(AX94-AT94*$H$13)))</f>
        <v>0</v>
      </c>
      <c r="AW94">
        <f>(AV94-1)*100</f>
        <v>0</v>
      </c>
      <c r="AX94">
        <f>MAX(0,($B$13+$C$13*EG94)/(1+$D$13*EG94)*DZ94/(EB94+273)*$E$13)</f>
        <v>0</v>
      </c>
      <c r="AY94" t="s">
        <v>434</v>
      </c>
      <c r="AZ94" t="s">
        <v>434</v>
      </c>
      <c r="BA94">
        <v>0</v>
      </c>
      <c r="BB94">
        <v>0</v>
      </c>
      <c r="BC94">
        <f>1-BA94/BB94</f>
        <v>0</v>
      </c>
      <c r="BD94">
        <v>0</v>
      </c>
      <c r="BE94" t="s">
        <v>434</v>
      </c>
      <c r="BF94" t="s">
        <v>434</v>
      </c>
      <c r="BG94">
        <v>0</v>
      </c>
      <c r="BH94">
        <v>0</v>
      </c>
      <c r="BI94">
        <f>1-BG94/BH94</f>
        <v>0</v>
      </c>
      <c r="BJ94">
        <v>0.5</v>
      </c>
      <c r="BK94">
        <f>DJ94</f>
        <v>0</v>
      </c>
      <c r="BL94">
        <f>M94</f>
        <v>0</v>
      </c>
      <c r="BM94">
        <f>BI94*BJ94*BK94</f>
        <v>0</v>
      </c>
      <c r="BN94">
        <f>(BL94-BD94)/BK94</f>
        <v>0</v>
      </c>
      <c r="BO94">
        <f>(BB94-BH94)/BH94</f>
        <v>0</v>
      </c>
      <c r="BP94">
        <f>BA94/(BC94+BA94/BH94)</f>
        <v>0</v>
      </c>
      <c r="BQ94" t="s">
        <v>434</v>
      </c>
      <c r="BR94">
        <v>0</v>
      </c>
      <c r="BS94">
        <f>IF(BR94&lt;&gt;0, BR94, BP94)</f>
        <v>0</v>
      </c>
      <c r="BT94">
        <f>1-BS94/BH94</f>
        <v>0</v>
      </c>
      <c r="BU94">
        <f>(BH94-BG94)/(BH94-BS94)</f>
        <v>0</v>
      </c>
      <c r="BV94">
        <f>(BB94-BH94)/(BB94-BS94)</f>
        <v>0</v>
      </c>
      <c r="BW94">
        <f>(BH94-BG94)/(BH94-BA94)</f>
        <v>0</v>
      </c>
      <c r="BX94">
        <f>(BB94-BH94)/(BB94-BA94)</f>
        <v>0</v>
      </c>
      <c r="BY94">
        <f>(BU94*BS94/BG94)</f>
        <v>0</v>
      </c>
      <c r="BZ94">
        <f>(1-BY94)</f>
        <v>0</v>
      </c>
      <c r="DI94">
        <f>$B$11*EH94+$C$11*EI94+$F$11*ET94*(1-EW94)</f>
        <v>0</v>
      </c>
      <c r="DJ94">
        <f>DI94*DK94</f>
        <v>0</v>
      </c>
      <c r="DK94">
        <f>($B$11*$D$9+$C$11*$D$9+$F$11*((FG94+EY94)/MAX(FG94+EY94+FH94, 0.1)*$I$9+FH94/MAX(FG94+EY94+FH94, 0.1)*$J$9))/($B$11+$C$11+$F$11)</f>
        <v>0</v>
      </c>
      <c r="DL94">
        <f>($B$11*$K$9+$C$11*$K$9+$F$11*((FG94+EY94)/MAX(FG94+EY94+FH94, 0.1)*$P$9+FH94/MAX(FG94+EY94+FH94, 0.1)*$Q$9))/($B$11+$C$11+$F$11)</f>
        <v>0</v>
      </c>
      <c r="DM94">
        <v>6</v>
      </c>
      <c r="DN94">
        <v>0.5</v>
      </c>
      <c r="DO94" t="s">
        <v>435</v>
      </c>
      <c r="DP94">
        <v>2</v>
      </c>
      <c r="DQ94" t="b">
        <v>1</v>
      </c>
      <c r="DR94">
        <v>1747222307</v>
      </c>
      <c r="DS94">
        <v>-1.61782</v>
      </c>
      <c r="DT94">
        <v>-2.01545</v>
      </c>
      <c r="DU94">
        <v>21.9799</v>
      </c>
      <c r="DV94">
        <v>22.0924</v>
      </c>
      <c r="DW94">
        <v>-1.90715</v>
      </c>
      <c r="DX94">
        <v>21.7832</v>
      </c>
      <c r="DY94">
        <v>400.023</v>
      </c>
      <c r="DZ94">
        <v>101.163</v>
      </c>
      <c r="EA94">
        <v>0.100045</v>
      </c>
      <c r="EB94">
        <v>25.0038</v>
      </c>
      <c r="EC94">
        <v>24.8833</v>
      </c>
      <c r="ED94">
        <v>999.9</v>
      </c>
      <c r="EE94">
        <v>0</v>
      </c>
      <c r="EF94">
        <v>0</v>
      </c>
      <c r="EG94">
        <v>10033.8</v>
      </c>
      <c r="EH94">
        <v>0</v>
      </c>
      <c r="EI94">
        <v>0.221054</v>
      </c>
      <c r="EJ94">
        <v>0.397627</v>
      </c>
      <c r="EK94">
        <v>-1.65418</v>
      </c>
      <c r="EL94">
        <v>-2.06098</v>
      </c>
      <c r="EM94">
        <v>-0.112532</v>
      </c>
      <c r="EN94">
        <v>-2.01545</v>
      </c>
      <c r="EO94">
        <v>22.0924</v>
      </c>
      <c r="EP94">
        <v>2.22354</v>
      </c>
      <c r="EQ94">
        <v>2.23493</v>
      </c>
      <c r="ER94">
        <v>19.133</v>
      </c>
      <c r="ES94">
        <v>19.2149</v>
      </c>
      <c r="ET94">
        <v>0.0500092</v>
      </c>
      <c r="EU94">
        <v>0</v>
      </c>
      <c r="EV94">
        <v>0</v>
      </c>
      <c r="EW94">
        <v>0</v>
      </c>
      <c r="EX94">
        <v>0.54</v>
      </c>
      <c r="EY94">
        <v>0.0500092</v>
      </c>
      <c r="EZ94">
        <v>-5.34</v>
      </c>
      <c r="FA94">
        <v>0.6899999999999999</v>
      </c>
      <c r="FB94">
        <v>35.062</v>
      </c>
      <c r="FC94">
        <v>40.75</v>
      </c>
      <c r="FD94">
        <v>37.75</v>
      </c>
      <c r="FE94">
        <v>41.125</v>
      </c>
      <c r="FF94">
        <v>37.625</v>
      </c>
      <c r="FG94">
        <v>0</v>
      </c>
      <c r="FH94">
        <v>0</v>
      </c>
      <c r="FI94">
        <v>0</v>
      </c>
      <c r="FJ94">
        <v>1747222387.2</v>
      </c>
      <c r="FK94">
        <v>0</v>
      </c>
      <c r="FL94">
        <v>1.838846153846154</v>
      </c>
      <c r="FM94">
        <v>-1.245470355325779</v>
      </c>
      <c r="FN94">
        <v>0.9736755335414851</v>
      </c>
      <c r="FO94">
        <v>-5.02</v>
      </c>
      <c r="FP94">
        <v>15</v>
      </c>
      <c r="FQ94">
        <v>1747211737.5</v>
      </c>
      <c r="FR94" t="s">
        <v>436</v>
      </c>
      <c r="FS94">
        <v>1747211737.5</v>
      </c>
      <c r="FT94">
        <v>1747211733.5</v>
      </c>
      <c r="FU94">
        <v>1</v>
      </c>
      <c r="FV94">
        <v>-0.191</v>
      </c>
      <c r="FW94">
        <v>-0.016</v>
      </c>
      <c r="FX94">
        <v>0.506</v>
      </c>
      <c r="FY94">
        <v>-0.041</v>
      </c>
      <c r="FZ94">
        <v>397</v>
      </c>
      <c r="GA94">
        <v>9</v>
      </c>
      <c r="GB94">
        <v>0.29</v>
      </c>
      <c r="GC94">
        <v>0.35</v>
      </c>
      <c r="GD94">
        <v>-0.2784854897444366</v>
      </c>
      <c r="GE94">
        <v>0.0165594338392469</v>
      </c>
      <c r="GF94">
        <v>0.01202794480542504</v>
      </c>
      <c r="GG94">
        <v>1</v>
      </c>
      <c r="GH94">
        <v>-0.008302291286141959</v>
      </c>
      <c r="GI94">
        <v>0.0006421215446248748</v>
      </c>
      <c r="GJ94">
        <v>0.0001760255737420414</v>
      </c>
      <c r="GK94">
        <v>1</v>
      </c>
      <c r="GL94">
        <v>2</v>
      </c>
      <c r="GM94">
        <v>2</v>
      </c>
      <c r="GN94" t="s">
        <v>437</v>
      </c>
      <c r="GO94">
        <v>3.01861</v>
      </c>
      <c r="GP94">
        <v>2.77501</v>
      </c>
      <c r="GQ94">
        <v>-0.0005622030000000001</v>
      </c>
      <c r="GR94">
        <v>-0.0005898019999999999</v>
      </c>
      <c r="GS94">
        <v>0.114429</v>
      </c>
      <c r="GT94">
        <v>0.114166</v>
      </c>
      <c r="GU94">
        <v>25873.1</v>
      </c>
      <c r="GV94">
        <v>30223.1</v>
      </c>
      <c r="GW94">
        <v>22658.4</v>
      </c>
      <c r="GX94">
        <v>27751.5</v>
      </c>
      <c r="GY94">
        <v>29069.4</v>
      </c>
      <c r="GZ94">
        <v>35082.5</v>
      </c>
      <c r="HA94">
        <v>36313.5</v>
      </c>
      <c r="HB94">
        <v>44040.4</v>
      </c>
      <c r="HC94">
        <v>1.79985</v>
      </c>
      <c r="HD94">
        <v>2.24375</v>
      </c>
      <c r="HE94">
        <v>0.07268040000000001</v>
      </c>
      <c r="HF94">
        <v>0</v>
      </c>
      <c r="HG94">
        <v>23.6895</v>
      </c>
      <c r="HH94">
        <v>999.9</v>
      </c>
      <c r="HI94">
        <v>58</v>
      </c>
      <c r="HJ94">
        <v>28.4</v>
      </c>
      <c r="HK94">
        <v>22.2749</v>
      </c>
      <c r="HL94">
        <v>61.8953</v>
      </c>
      <c r="HM94">
        <v>11.2901</v>
      </c>
      <c r="HN94">
        <v>1</v>
      </c>
      <c r="HO94">
        <v>-0.200488</v>
      </c>
      <c r="HP94">
        <v>-0.0853568</v>
      </c>
      <c r="HQ94">
        <v>20.2958</v>
      </c>
      <c r="HR94">
        <v>5.19842</v>
      </c>
      <c r="HS94">
        <v>11.953</v>
      </c>
      <c r="HT94">
        <v>4.94745</v>
      </c>
      <c r="HU94">
        <v>3.3</v>
      </c>
      <c r="HV94">
        <v>9999</v>
      </c>
      <c r="HW94">
        <v>9999</v>
      </c>
      <c r="HX94">
        <v>9999</v>
      </c>
      <c r="HY94">
        <v>382.7</v>
      </c>
      <c r="HZ94">
        <v>1.8602</v>
      </c>
      <c r="IA94">
        <v>1.86081</v>
      </c>
      <c r="IB94">
        <v>1.86158</v>
      </c>
      <c r="IC94">
        <v>1.8572</v>
      </c>
      <c r="ID94">
        <v>1.85691</v>
      </c>
      <c r="IE94">
        <v>1.85791</v>
      </c>
      <c r="IF94">
        <v>1.85872</v>
      </c>
      <c r="IG94">
        <v>1.85822</v>
      </c>
      <c r="IH94">
        <v>0</v>
      </c>
      <c r="II94">
        <v>0</v>
      </c>
      <c r="IJ94">
        <v>0</v>
      </c>
      <c r="IK94">
        <v>0</v>
      </c>
      <c r="IL94" t="s">
        <v>438</v>
      </c>
      <c r="IM94" t="s">
        <v>439</v>
      </c>
      <c r="IN94" t="s">
        <v>440</v>
      </c>
      <c r="IO94" t="s">
        <v>440</v>
      </c>
      <c r="IP94" t="s">
        <v>440</v>
      </c>
      <c r="IQ94" t="s">
        <v>440</v>
      </c>
      <c r="IR94">
        <v>0</v>
      </c>
      <c r="IS94">
        <v>100</v>
      </c>
      <c r="IT94">
        <v>100</v>
      </c>
      <c r="IU94">
        <v>0.289</v>
      </c>
      <c r="IV94">
        <v>0.1967</v>
      </c>
      <c r="IW94">
        <v>0.2912723242626548</v>
      </c>
      <c r="IX94">
        <v>0.001016113312649949</v>
      </c>
      <c r="IY94">
        <v>-1.458346242818731E-06</v>
      </c>
      <c r="IZ94">
        <v>6.575581110680532E-10</v>
      </c>
      <c r="JA94">
        <v>0.1967140891477921</v>
      </c>
      <c r="JB94">
        <v>0</v>
      </c>
      <c r="JC94">
        <v>0</v>
      </c>
      <c r="JD94">
        <v>0</v>
      </c>
      <c r="JE94">
        <v>2</v>
      </c>
      <c r="JF94">
        <v>1799</v>
      </c>
      <c r="JG94">
        <v>1</v>
      </c>
      <c r="JH94">
        <v>18</v>
      </c>
      <c r="JI94">
        <v>176.2</v>
      </c>
      <c r="JJ94">
        <v>176.2</v>
      </c>
      <c r="JK94">
        <v>0.0292969</v>
      </c>
      <c r="JL94">
        <v>4.99634</v>
      </c>
      <c r="JM94">
        <v>1.54663</v>
      </c>
      <c r="JN94">
        <v>2.24609</v>
      </c>
      <c r="JO94">
        <v>1.49658</v>
      </c>
      <c r="JP94">
        <v>2.40479</v>
      </c>
      <c r="JQ94">
        <v>34.6921</v>
      </c>
      <c r="JR94">
        <v>24.2013</v>
      </c>
      <c r="JS94">
        <v>18</v>
      </c>
      <c r="JT94">
        <v>372.187</v>
      </c>
      <c r="JU94">
        <v>699.49</v>
      </c>
      <c r="JV94">
        <v>24.0779</v>
      </c>
      <c r="JW94">
        <v>24.8969</v>
      </c>
      <c r="JX94">
        <v>30</v>
      </c>
      <c r="JY94">
        <v>24.8819</v>
      </c>
      <c r="JZ94">
        <v>24.8841</v>
      </c>
      <c r="KA94">
        <v>0</v>
      </c>
      <c r="KB94">
        <v>7.56731</v>
      </c>
      <c r="KC94">
        <v>100</v>
      </c>
      <c r="KD94">
        <v>24.0678</v>
      </c>
      <c r="KE94">
        <v>0</v>
      </c>
      <c r="KF94">
        <v>22.0483</v>
      </c>
      <c r="KG94">
        <v>100.227</v>
      </c>
      <c r="KH94">
        <v>100.825</v>
      </c>
    </row>
    <row r="95" spans="1:294">
      <c r="A95">
        <v>79</v>
      </c>
      <c r="B95">
        <v>1747222427.6</v>
      </c>
      <c r="C95">
        <v>9400.5</v>
      </c>
      <c r="D95" t="s">
        <v>595</v>
      </c>
      <c r="E95" t="s">
        <v>596</v>
      </c>
      <c r="F95" t="s">
        <v>431</v>
      </c>
      <c r="G95" t="s">
        <v>432</v>
      </c>
      <c r="I95" t="s">
        <v>433</v>
      </c>
      <c r="J95">
        <v>1747222427.6</v>
      </c>
      <c r="K95">
        <f>(L95)/1000</f>
        <v>0</v>
      </c>
      <c r="L95">
        <f>IF(DQ95, AO95, AI95)</f>
        <v>0</v>
      </c>
      <c r="M95">
        <f>IF(DQ95, AJ95, AH95)</f>
        <v>0</v>
      </c>
      <c r="N95">
        <f>DS95 - IF(AV95&gt;1, M95*DM95*100.0/(AX95), 0)</f>
        <v>0</v>
      </c>
      <c r="O95">
        <f>((U95-K95/2)*N95-M95)/(U95+K95/2)</f>
        <v>0</v>
      </c>
      <c r="P95">
        <f>O95*(DZ95+EA95)/1000.0</f>
        <v>0</v>
      </c>
      <c r="Q95">
        <f>(DS95 - IF(AV95&gt;1, M95*DM95*100.0/(AX95), 0))*(DZ95+EA95)/1000.0</f>
        <v>0</v>
      </c>
      <c r="R95">
        <f>2.0/((1/T95-1/S95)+SIGN(T95)*SQRT((1/T95-1/S95)*(1/T95-1/S95) + 4*DN95/((DN95+1)*(DN95+1))*(2*1/T95*1/S95-1/S95*1/S95)))</f>
        <v>0</v>
      </c>
      <c r="S95">
        <f>IF(LEFT(DO95,1)&lt;&gt;"0",IF(LEFT(DO95,1)="1",3.0,DP95),$D$5+$E$5*(EG95*DZ95/($K$5*1000))+$F$5*(EG95*DZ95/($K$5*1000))*MAX(MIN(DM95,$J$5),$I$5)*MAX(MIN(DM95,$J$5),$I$5)+$G$5*MAX(MIN(DM95,$J$5),$I$5)*(EG95*DZ95/($K$5*1000))+$H$5*(EG95*DZ95/($K$5*1000))*(EG95*DZ95/($K$5*1000)))</f>
        <v>0</v>
      </c>
      <c r="T95">
        <f>K95*(1000-(1000*0.61365*exp(17.502*X95/(240.97+X95))/(DZ95+EA95)+DU95)/2)/(1000*0.61365*exp(17.502*X95/(240.97+X95))/(DZ95+EA95)-DU95)</f>
        <v>0</v>
      </c>
      <c r="U95">
        <f>1/((DN95+1)/(R95/1.6)+1/(S95/1.37)) + DN95/((DN95+1)/(R95/1.6) + DN95/(S95/1.37))</f>
        <v>0</v>
      </c>
      <c r="V95">
        <f>(DI95*DL95)</f>
        <v>0</v>
      </c>
      <c r="W95">
        <f>(EB95+(V95+2*0.95*5.67E-8*(((EB95+$B$7)+273)^4-(EB95+273)^4)-44100*K95)/(1.84*29.3*S95+8*0.95*5.67E-8*(EB95+273)^3))</f>
        <v>0</v>
      </c>
      <c r="X95">
        <f>($C$7*EC95+$D$7*ED95+$E$7*W95)</f>
        <v>0</v>
      </c>
      <c r="Y95">
        <f>0.61365*exp(17.502*X95/(240.97+X95))</f>
        <v>0</v>
      </c>
      <c r="Z95">
        <f>(AA95/AB95*100)</f>
        <v>0</v>
      </c>
      <c r="AA95">
        <f>DU95*(DZ95+EA95)/1000</f>
        <v>0</v>
      </c>
      <c r="AB95">
        <f>0.61365*exp(17.502*EB95/(240.97+EB95))</f>
        <v>0</v>
      </c>
      <c r="AC95">
        <f>(Y95-DU95*(DZ95+EA95)/1000)</f>
        <v>0</v>
      </c>
      <c r="AD95">
        <f>(-K95*44100)</f>
        <v>0</v>
      </c>
      <c r="AE95">
        <f>2*29.3*S95*0.92*(EB95-X95)</f>
        <v>0</v>
      </c>
      <c r="AF95">
        <f>2*0.95*5.67E-8*(((EB95+$B$7)+273)^4-(X95+273)^4)</f>
        <v>0</v>
      </c>
      <c r="AG95">
        <f>V95+AF95+AD95+AE95</f>
        <v>0</v>
      </c>
      <c r="AH95">
        <f>DY95*AV95*(DT95-DS95*(1000-AV95*DV95)/(1000-AV95*DU95))/(100*DM95)</f>
        <v>0</v>
      </c>
      <c r="AI95">
        <f>1000*DY95*AV95*(DU95-DV95)/(100*DM95*(1000-AV95*DU95))</f>
        <v>0</v>
      </c>
      <c r="AJ95">
        <f>(AK95 - AL95 - DZ95*1E3/(8.314*(EB95+273.15)) * AN95/DY95 * AM95) * DY95/(100*DM95) * (1000 - DV95)/1000</f>
        <v>0</v>
      </c>
      <c r="AK95">
        <v>51.72358863754439</v>
      </c>
      <c r="AL95">
        <v>52.29539878787879</v>
      </c>
      <c r="AM95">
        <v>-0.02397800341901046</v>
      </c>
      <c r="AN95">
        <v>65.91700592732391</v>
      </c>
      <c r="AO95">
        <f>(AQ95 - AP95 + DZ95*1E3/(8.314*(EB95+273.15)) * AS95/DY95 * AR95) * DY95/(100*DM95) * 1000/(1000 - AQ95)</f>
        <v>0</v>
      </c>
      <c r="AP95">
        <v>22.10074168641109</v>
      </c>
      <c r="AQ95">
        <v>21.98787515151515</v>
      </c>
      <c r="AR95">
        <v>-9.973811910350802E-08</v>
      </c>
      <c r="AS95">
        <v>77.18636423135617</v>
      </c>
      <c r="AT95">
        <v>5</v>
      </c>
      <c r="AU95">
        <v>1</v>
      </c>
      <c r="AV95">
        <f>IF(AT95*$H$13&gt;=AX95,1.0,(AX95/(AX95-AT95*$H$13)))</f>
        <v>0</v>
      </c>
      <c r="AW95">
        <f>(AV95-1)*100</f>
        <v>0</v>
      </c>
      <c r="AX95">
        <f>MAX(0,($B$13+$C$13*EG95)/(1+$D$13*EG95)*DZ95/(EB95+273)*$E$13)</f>
        <v>0</v>
      </c>
      <c r="AY95" t="s">
        <v>434</v>
      </c>
      <c r="AZ95" t="s">
        <v>434</v>
      </c>
      <c r="BA95">
        <v>0</v>
      </c>
      <c r="BB95">
        <v>0</v>
      </c>
      <c r="BC95">
        <f>1-BA95/BB95</f>
        <v>0</v>
      </c>
      <c r="BD95">
        <v>0</v>
      </c>
      <c r="BE95" t="s">
        <v>434</v>
      </c>
      <c r="BF95" t="s">
        <v>434</v>
      </c>
      <c r="BG95">
        <v>0</v>
      </c>
      <c r="BH95">
        <v>0</v>
      </c>
      <c r="BI95">
        <f>1-BG95/BH95</f>
        <v>0</v>
      </c>
      <c r="BJ95">
        <v>0.5</v>
      </c>
      <c r="BK95">
        <f>DJ95</f>
        <v>0</v>
      </c>
      <c r="BL95">
        <f>M95</f>
        <v>0</v>
      </c>
      <c r="BM95">
        <f>BI95*BJ95*BK95</f>
        <v>0</v>
      </c>
      <c r="BN95">
        <f>(BL95-BD95)/BK95</f>
        <v>0</v>
      </c>
      <c r="BO95">
        <f>(BB95-BH95)/BH95</f>
        <v>0</v>
      </c>
      <c r="BP95">
        <f>BA95/(BC95+BA95/BH95)</f>
        <v>0</v>
      </c>
      <c r="BQ95" t="s">
        <v>434</v>
      </c>
      <c r="BR95">
        <v>0</v>
      </c>
      <c r="BS95">
        <f>IF(BR95&lt;&gt;0, BR95, BP95)</f>
        <v>0</v>
      </c>
      <c r="BT95">
        <f>1-BS95/BH95</f>
        <v>0</v>
      </c>
      <c r="BU95">
        <f>(BH95-BG95)/(BH95-BS95)</f>
        <v>0</v>
      </c>
      <c r="BV95">
        <f>(BB95-BH95)/(BB95-BS95)</f>
        <v>0</v>
      </c>
      <c r="BW95">
        <f>(BH95-BG95)/(BH95-BA95)</f>
        <v>0</v>
      </c>
      <c r="BX95">
        <f>(BB95-BH95)/(BB95-BA95)</f>
        <v>0</v>
      </c>
      <c r="BY95">
        <f>(BU95*BS95/BG95)</f>
        <v>0</v>
      </c>
      <c r="BZ95">
        <f>(1-BY95)</f>
        <v>0</v>
      </c>
      <c r="DI95">
        <f>$B$11*EH95+$C$11*EI95+$F$11*ET95*(1-EW95)</f>
        <v>0</v>
      </c>
      <c r="DJ95">
        <f>DI95*DK95</f>
        <v>0</v>
      </c>
      <c r="DK95">
        <f>($B$11*$D$9+$C$11*$D$9+$F$11*((FG95+EY95)/MAX(FG95+EY95+FH95, 0.1)*$I$9+FH95/MAX(FG95+EY95+FH95, 0.1)*$J$9))/($B$11+$C$11+$F$11)</f>
        <v>0</v>
      </c>
      <c r="DL95">
        <f>($B$11*$K$9+$C$11*$K$9+$F$11*((FG95+EY95)/MAX(FG95+EY95+FH95, 0.1)*$P$9+FH95/MAX(FG95+EY95+FH95, 0.1)*$Q$9))/($B$11+$C$11+$F$11)</f>
        <v>0</v>
      </c>
      <c r="DM95">
        <v>6</v>
      </c>
      <c r="DN95">
        <v>0.5</v>
      </c>
      <c r="DO95" t="s">
        <v>435</v>
      </c>
      <c r="DP95">
        <v>2</v>
      </c>
      <c r="DQ95" t="b">
        <v>1</v>
      </c>
      <c r="DR95">
        <v>1747222427.6</v>
      </c>
      <c r="DS95">
        <v>51.115</v>
      </c>
      <c r="DT95">
        <v>50.5643</v>
      </c>
      <c r="DU95">
        <v>21.9888</v>
      </c>
      <c r="DV95">
        <v>22.1033</v>
      </c>
      <c r="DW95">
        <v>50.7758</v>
      </c>
      <c r="DX95">
        <v>21.7921</v>
      </c>
      <c r="DY95">
        <v>400.103</v>
      </c>
      <c r="DZ95">
        <v>101.165</v>
      </c>
      <c r="EA95">
        <v>0.100122</v>
      </c>
      <c r="EB95">
        <v>24.9719</v>
      </c>
      <c r="EC95">
        <v>24.8541</v>
      </c>
      <c r="ED95">
        <v>999.9</v>
      </c>
      <c r="EE95">
        <v>0</v>
      </c>
      <c r="EF95">
        <v>0</v>
      </c>
      <c r="EG95">
        <v>10031.2</v>
      </c>
      <c r="EH95">
        <v>0</v>
      </c>
      <c r="EI95">
        <v>0.221054</v>
      </c>
      <c r="EJ95">
        <v>0.550743</v>
      </c>
      <c r="EK95">
        <v>52.2642</v>
      </c>
      <c r="EL95">
        <v>51.7072</v>
      </c>
      <c r="EM95">
        <v>-0.114565</v>
      </c>
      <c r="EN95">
        <v>50.5643</v>
      </c>
      <c r="EO95">
        <v>22.1033</v>
      </c>
      <c r="EP95">
        <v>2.2245</v>
      </c>
      <c r="EQ95">
        <v>2.23609</v>
      </c>
      <c r="ER95">
        <v>19.1399</v>
      </c>
      <c r="ES95">
        <v>19.2233</v>
      </c>
      <c r="ET95">
        <v>0.0500092</v>
      </c>
      <c r="EU95">
        <v>0</v>
      </c>
      <c r="EV95">
        <v>0</v>
      </c>
      <c r="EW95">
        <v>0</v>
      </c>
      <c r="EX95">
        <v>-13.3</v>
      </c>
      <c r="EY95">
        <v>0.0500092</v>
      </c>
      <c r="EZ95">
        <v>7.21</v>
      </c>
      <c r="FA95">
        <v>1.17</v>
      </c>
      <c r="FB95">
        <v>33.875</v>
      </c>
      <c r="FC95">
        <v>38.625</v>
      </c>
      <c r="FD95">
        <v>36.25</v>
      </c>
      <c r="FE95">
        <v>38.125</v>
      </c>
      <c r="FF95">
        <v>36.437</v>
      </c>
      <c r="FG95">
        <v>0</v>
      </c>
      <c r="FH95">
        <v>0</v>
      </c>
      <c r="FI95">
        <v>0</v>
      </c>
      <c r="FJ95">
        <v>1747222507.8</v>
      </c>
      <c r="FK95">
        <v>0</v>
      </c>
      <c r="FL95">
        <v>1.474</v>
      </c>
      <c r="FM95">
        <v>3.345384804852143</v>
      </c>
      <c r="FN95">
        <v>-19.92000018663896</v>
      </c>
      <c r="FO95">
        <v>-3.9292</v>
      </c>
      <c r="FP95">
        <v>15</v>
      </c>
      <c r="FQ95">
        <v>1747211737.5</v>
      </c>
      <c r="FR95" t="s">
        <v>436</v>
      </c>
      <c r="FS95">
        <v>1747211737.5</v>
      </c>
      <c r="FT95">
        <v>1747211733.5</v>
      </c>
      <c r="FU95">
        <v>1</v>
      </c>
      <c r="FV95">
        <v>-0.191</v>
      </c>
      <c r="FW95">
        <v>-0.016</v>
      </c>
      <c r="FX95">
        <v>0.506</v>
      </c>
      <c r="FY95">
        <v>-0.041</v>
      </c>
      <c r="FZ95">
        <v>397</v>
      </c>
      <c r="GA95">
        <v>9</v>
      </c>
      <c r="GB95">
        <v>0.29</v>
      </c>
      <c r="GC95">
        <v>0.35</v>
      </c>
      <c r="GD95">
        <v>-0.2448780077723188</v>
      </c>
      <c r="GE95">
        <v>-0.1071416672037181</v>
      </c>
      <c r="GF95">
        <v>0.04125682982684514</v>
      </c>
      <c r="GG95">
        <v>1</v>
      </c>
      <c r="GH95">
        <v>-0.008353101584607595</v>
      </c>
      <c r="GI95">
        <v>0.0002669556152369422</v>
      </c>
      <c r="GJ95">
        <v>9.646129317971042E-05</v>
      </c>
      <c r="GK95">
        <v>1</v>
      </c>
      <c r="GL95">
        <v>2</v>
      </c>
      <c r="GM95">
        <v>2</v>
      </c>
      <c r="GN95" t="s">
        <v>437</v>
      </c>
      <c r="GO95">
        <v>3.0187</v>
      </c>
      <c r="GP95">
        <v>2.77507</v>
      </c>
      <c r="GQ95">
        <v>0.0148867</v>
      </c>
      <c r="GR95">
        <v>0.0147127</v>
      </c>
      <c r="GS95">
        <v>0.114465</v>
      </c>
      <c r="GT95">
        <v>0.114208</v>
      </c>
      <c r="GU95">
        <v>25473.6</v>
      </c>
      <c r="GV95">
        <v>29761.4</v>
      </c>
      <c r="GW95">
        <v>22658.6</v>
      </c>
      <c r="GX95">
        <v>27752.4</v>
      </c>
      <c r="GY95">
        <v>29069.1</v>
      </c>
      <c r="GZ95">
        <v>35082.5</v>
      </c>
      <c r="HA95">
        <v>36314.1</v>
      </c>
      <c r="HB95">
        <v>44042.1</v>
      </c>
      <c r="HC95">
        <v>1.7998</v>
      </c>
      <c r="HD95">
        <v>2.24388</v>
      </c>
      <c r="HE95">
        <v>0.0713319</v>
      </c>
      <c r="HF95">
        <v>0</v>
      </c>
      <c r="HG95">
        <v>23.6824</v>
      </c>
      <c r="HH95">
        <v>999.9</v>
      </c>
      <c r="HI95">
        <v>57.9</v>
      </c>
      <c r="HJ95">
        <v>28.5</v>
      </c>
      <c r="HK95">
        <v>22.3601</v>
      </c>
      <c r="HL95">
        <v>61.9717</v>
      </c>
      <c r="HM95">
        <v>11.262</v>
      </c>
      <c r="HN95">
        <v>1</v>
      </c>
      <c r="HO95">
        <v>-0.200417</v>
      </c>
      <c r="HP95">
        <v>-0.316645</v>
      </c>
      <c r="HQ95">
        <v>20.2975</v>
      </c>
      <c r="HR95">
        <v>5.19378</v>
      </c>
      <c r="HS95">
        <v>11.9536</v>
      </c>
      <c r="HT95">
        <v>4.9475</v>
      </c>
      <c r="HU95">
        <v>3.3</v>
      </c>
      <c r="HV95">
        <v>9999</v>
      </c>
      <c r="HW95">
        <v>9999</v>
      </c>
      <c r="HX95">
        <v>9999</v>
      </c>
      <c r="HY95">
        <v>382.8</v>
      </c>
      <c r="HZ95">
        <v>1.8602</v>
      </c>
      <c r="IA95">
        <v>1.86081</v>
      </c>
      <c r="IB95">
        <v>1.86157</v>
      </c>
      <c r="IC95">
        <v>1.85715</v>
      </c>
      <c r="ID95">
        <v>1.85684</v>
      </c>
      <c r="IE95">
        <v>1.85791</v>
      </c>
      <c r="IF95">
        <v>1.85868</v>
      </c>
      <c r="IG95">
        <v>1.85822</v>
      </c>
      <c r="IH95">
        <v>0</v>
      </c>
      <c r="II95">
        <v>0</v>
      </c>
      <c r="IJ95">
        <v>0</v>
      </c>
      <c r="IK95">
        <v>0</v>
      </c>
      <c r="IL95" t="s">
        <v>438</v>
      </c>
      <c r="IM95" t="s">
        <v>439</v>
      </c>
      <c r="IN95" t="s">
        <v>440</v>
      </c>
      <c r="IO95" t="s">
        <v>440</v>
      </c>
      <c r="IP95" t="s">
        <v>440</v>
      </c>
      <c r="IQ95" t="s">
        <v>440</v>
      </c>
      <c r="IR95">
        <v>0</v>
      </c>
      <c r="IS95">
        <v>100</v>
      </c>
      <c r="IT95">
        <v>100</v>
      </c>
      <c r="IU95">
        <v>0.339</v>
      </c>
      <c r="IV95">
        <v>0.1967</v>
      </c>
      <c r="IW95">
        <v>0.2912723242626548</v>
      </c>
      <c r="IX95">
        <v>0.001016113312649949</v>
      </c>
      <c r="IY95">
        <v>-1.458346242818731E-06</v>
      </c>
      <c r="IZ95">
        <v>6.575581110680532E-10</v>
      </c>
      <c r="JA95">
        <v>0.1967140891477921</v>
      </c>
      <c r="JB95">
        <v>0</v>
      </c>
      <c r="JC95">
        <v>0</v>
      </c>
      <c r="JD95">
        <v>0</v>
      </c>
      <c r="JE95">
        <v>2</v>
      </c>
      <c r="JF95">
        <v>1799</v>
      </c>
      <c r="JG95">
        <v>1</v>
      </c>
      <c r="JH95">
        <v>18</v>
      </c>
      <c r="JI95">
        <v>178.2</v>
      </c>
      <c r="JJ95">
        <v>178.2</v>
      </c>
      <c r="JK95">
        <v>0.283203</v>
      </c>
      <c r="JL95">
        <v>2.60498</v>
      </c>
      <c r="JM95">
        <v>1.54663</v>
      </c>
      <c r="JN95">
        <v>2.24609</v>
      </c>
      <c r="JO95">
        <v>1.49658</v>
      </c>
      <c r="JP95">
        <v>2.42798</v>
      </c>
      <c r="JQ95">
        <v>34.7379</v>
      </c>
      <c r="JR95">
        <v>24.2013</v>
      </c>
      <c r="JS95">
        <v>18</v>
      </c>
      <c r="JT95">
        <v>372.162</v>
      </c>
      <c r="JU95">
        <v>699.62</v>
      </c>
      <c r="JV95">
        <v>24.2666</v>
      </c>
      <c r="JW95">
        <v>24.8928</v>
      </c>
      <c r="JX95">
        <v>30.0001</v>
      </c>
      <c r="JY95">
        <v>24.8819</v>
      </c>
      <c r="JZ95">
        <v>24.8856</v>
      </c>
      <c r="KA95">
        <v>5.68312</v>
      </c>
      <c r="KB95">
        <v>7.56731</v>
      </c>
      <c r="KC95">
        <v>100</v>
      </c>
      <c r="KD95">
        <v>24.2844</v>
      </c>
      <c r="KE95">
        <v>50</v>
      </c>
      <c r="KF95">
        <v>22.0483</v>
      </c>
      <c r="KG95">
        <v>100.228</v>
      </c>
      <c r="KH95">
        <v>100.829</v>
      </c>
    </row>
    <row r="96" spans="1:294">
      <c r="A96">
        <v>80</v>
      </c>
      <c r="B96">
        <v>1747222548.1</v>
      </c>
      <c r="C96">
        <v>9521</v>
      </c>
      <c r="D96" t="s">
        <v>597</v>
      </c>
      <c r="E96" t="s">
        <v>598</v>
      </c>
      <c r="F96" t="s">
        <v>431</v>
      </c>
      <c r="G96" t="s">
        <v>432</v>
      </c>
      <c r="I96" t="s">
        <v>433</v>
      </c>
      <c r="J96">
        <v>1747222548.1</v>
      </c>
      <c r="K96">
        <f>(L96)/1000</f>
        <v>0</v>
      </c>
      <c r="L96">
        <f>IF(DQ96, AO96, AI96)</f>
        <v>0</v>
      </c>
      <c r="M96">
        <f>IF(DQ96, AJ96, AH96)</f>
        <v>0</v>
      </c>
      <c r="N96">
        <f>DS96 - IF(AV96&gt;1, M96*DM96*100.0/(AX96), 0)</f>
        <v>0</v>
      </c>
      <c r="O96">
        <f>((U96-K96/2)*N96-M96)/(U96+K96/2)</f>
        <v>0</v>
      </c>
      <c r="P96">
        <f>O96*(DZ96+EA96)/1000.0</f>
        <v>0</v>
      </c>
      <c r="Q96">
        <f>(DS96 - IF(AV96&gt;1, M96*DM96*100.0/(AX96), 0))*(DZ96+EA96)/1000.0</f>
        <v>0</v>
      </c>
      <c r="R96">
        <f>2.0/((1/T96-1/S96)+SIGN(T96)*SQRT((1/T96-1/S96)*(1/T96-1/S96) + 4*DN96/((DN96+1)*(DN96+1))*(2*1/T96*1/S96-1/S96*1/S96)))</f>
        <v>0</v>
      </c>
      <c r="S96">
        <f>IF(LEFT(DO96,1)&lt;&gt;"0",IF(LEFT(DO96,1)="1",3.0,DP96),$D$5+$E$5*(EG96*DZ96/($K$5*1000))+$F$5*(EG96*DZ96/($K$5*1000))*MAX(MIN(DM96,$J$5),$I$5)*MAX(MIN(DM96,$J$5),$I$5)+$G$5*MAX(MIN(DM96,$J$5),$I$5)*(EG96*DZ96/($K$5*1000))+$H$5*(EG96*DZ96/($K$5*1000))*(EG96*DZ96/($K$5*1000)))</f>
        <v>0</v>
      </c>
      <c r="T96">
        <f>K96*(1000-(1000*0.61365*exp(17.502*X96/(240.97+X96))/(DZ96+EA96)+DU96)/2)/(1000*0.61365*exp(17.502*X96/(240.97+X96))/(DZ96+EA96)-DU96)</f>
        <v>0</v>
      </c>
      <c r="U96">
        <f>1/((DN96+1)/(R96/1.6)+1/(S96/1.37)) + DN96/((DN96+1)/(R96/1.6) + DN96/(S96/1.37))</f>
        <v>0</v>
      </c>
      <c r="V96">
        <f>(DI96*DL96)</f>
        <v>0</v>
      </c>
      <c r="W96">
        <f>(EB96+(V96+2*0.95*5.67E-8*(((EB96+$B$7)+273)^4-(EB96+273)^4)-44100*K96)/(1.84*29.3*S96+8*0.95*5.67E-8*(EB96+273)^3))</f>
        <v>0</v>
      </c>
      <c r="X96">
        <f>($C$7*EC96+$D$7*ED96+$E$7*W96)</f>
        <v>0</v>
      </c>
      <c r="Y96">
        <f>0.61365*exp(17.502*X96/(240.97+X96))</f>
        <v>0</v>
      </c>
      <c r="Z96">
        <f>(AA96/AB96*100)</f>
        <v>0</v>
      </c>
      <c r="AA96">
        <f>DU96*(DZ96+EA96)/1000</f>
        <v>0</v>
      </c>
      <c r="AB96">
        <f>0.61365*exp(17.502*EB96/(240.97+EB96))</f>
        <v>0</v>
      </c>
      <c r="AC96">
        <f>(Y96-DU96*(DZ96+EA96)/1000)</f>
        <v>0</v>
      </c>
      <c r="AD96">
        <f>(-K96*44100)</f>
        <v>0</v>
      </c>
      <c r="AE96">
        <f>2*29.3*S96*0.92*(EB96-X96)</f>
        <v>0</v>
      </c>
      <c r="AF96">
        <f>2*0.95*5.67E-8*(((EB96+$B$7)+273)^4-(X96+273)^4)</f>
        <v>0</v>
      </c>
      <c r="AG96">
        <f>V96+AF96+AD96+AE96</f>
        <v>0</v>
      </c>
      <c r="AH96">
        <f>DY96*AV96*(DT96-DS96*(1000-AV96*DV96)/(1000-AV96*DU96))/(100*DM96)</f>
        <v>0</v>
      </c>
      <c r="AI96">
        <f>1000*DY96*AV96*(DU96-DV96)/(100*DM96*(1000-AV96*DU96))</f>
        <v>0</v>
      </c>
      <c r="AJ96">
        <f>(AK96 - AL96 - DZ96*1E3/(8.314*(EB96+273.15)) * AN96/DY96 * AM96) * DY96/(100*DM96) * (1000 - DV96)/1000</f>
        <v>0</v>
      </c>
      <c r="AK96">
        <v>102.4125880468297</v>
      </c>
      <c r="AL96">
        <v>102.6027939393939</v>
      </c>
      <c r="AM96">
        <v>-0.0001739478745124727</v>
      </c>
      <c r="AN96">
        <v>65.91700592732391</v>
      </c>
      <c r="AO96">
        <f>(AQ96 - AP96 + DZ96*1E3/(8.314*(EB96+273.15)) * AS96/DY96 * AR96) * DY96/(100*DM96) * 1000/(1000 - AQ96)</f>
        <v>0</v>
      </c>
      <c r="AP96">
        <v>22.06435609096459</v>
      </c>
      <c r="AQ96">
        <v>21.95345696969696</v>
      </c>
      <c r="AR96">
        <v>-2.93762019321844E-08</v>
      </c>
      <c r="AS96">
        <v>77.18636423135617</v>
      </c>
      <c r="AT96">
        <v>5</v>
      </c>
      <c r="AU96">
        <v>1</v>
      </c>
      <c r="AV96">
        <f>IF(AT96*$H$13&gt;=AX96,1.0,(AX96/(AX96-AT96*$H$13)))</f>
        <v>0</v>
      </c>
      <c r="AW96">
        <f>(AV96-1)*100</f>
        <v>0</v>
      </c>
      <c r="AX96">
        <f>MAX(0,($B$13+$C$13*EG96)/(1+$D$13*EG96)*DZ96/(EB96+273)*$E$13)</f>
        <v>0</v>
      </c>
      <c r="AY96" t="s">
        <v>434</v>
      </c>
      <c r="AZ96" t="s">
        <v>434</v>
      </c>
      <c r="BA96">
        <v>0</v>
      </c>
      <c r="BB96">
        <v>0</v>
      </c>
      <c r="BC96">
        <f>1-BA96/BB96</f>
        <v>0</v>
      </c>
      <c r="BD96">
        <v>0</v>
      </c>
      <c r="BE96" t="s">
        <v>434</v>
      </c>
      <c r="BF96" t="s">
        <v>434</v>
      </c>
      <c r="BG96">
        <v>0</v>
      </c>
      <c r="BH96">
        <v>0</v>
      </c>
      <c r="BI96">
        <f>1-BG96/BH96</f>
        <v>0</v>
      </c>
      <c r="BJ96">
        <v>0.5</v>
      </c>
      <c r="BK96">
        <f>DJ96</f>
        <v>0</v>
      </c>
      <c r="BL96">
        <f>M96</f>
        <v>0</v>
      </c>
      <c r="BM96">
        <f>BI96*BJ96*BK96</f>
        <v>0</v>
      </c>
      <c r="BN96">
        <f>(BL96-BD96)/BK96</f>
        <v>0</v>
      </c>
      <c r="BO96">
        <f>(BB96-BH96)/BH96</f>
        <v>0</v>
      </c>
      <c r="BP96">
        <f>BA96/(BC96+BA96/BH96)</f>
        <v>0</v>
      </c>
      <c r="BQ96" t="s">
        <v>434</v>
      </c>
      <c r="BR96">
        <v>0</v>
      </c>
      <c r="BS96">
        <f>IF(BR96&lt;&gt;0, BR96, BP96)</f>
        <v>0</v>
      </c>
      <c r="BT96">
        <f>1-BS96/BH96</f>
        <v>0</v>
      </c>
      <c r="BU96">
        <f>(BH96-BG96)/(BH96-BS96)</f>
        <v>0</v>
      </c>
      <c r="BV96">
        <f>(BB96-BH96)/(BB96-BS96)</f>
        <v>0</v>
      </c>
      <c r="BW96">
        <f>(BH96-BG96)/(BH96-BA96)</f>
        <v>0</v>
      </c>
      <c r="BX96">
        <f>(BB96-BH96)/(BB96-BA96)</f>
        <v>0</v>
      </c>
      <c r="BY96">
        <f>(BU96*BS96/BG96)</f>
        <v>0</v>
      </c>
      <c r="BZ96">
        <f>(1-BY96)</f>
        <v>0</v>
      </c>
      <c r="DI96">
        <f>$B$11*EH96+$C$11*EI96+$F$11*ET96*(1-EW96)</f>
        <v>0</v>
      </c>
      <c r="DJ96">
        <f>DI96*DK96</f>
        <v>0</v>
      </c>
      <c r="DK96">
        <f>($B$11*$D$9+$C$11*$D$9+$F$11*((FG96+EY96)/MAX(FG96+EY96+FH96, 0.1)*$I$9+FH96/MAX(FG96+EY96+FH96, 0.1)*$J$9))/($B$11+$C$11+$F$11)</f>
        <v>0</v>
      </c>
      <c r="DL96">
        <f>($B$11*$K$9+$C$11*$K$9+$F$11*((FG96+EY96)/MAX(FG96+EY96+FH96, 0.1)*$P$9+FH96/MAX(FG96+EY96+FH96, 0.1)*$Q$9))/($B$11+$C$11+$F$11)</f>
        <v>0</v>
      </c>
      <c r="DM96">
        <v>6</v>
      </c>
      <c r="DN96">
        <v>0.5</v>
      </c>
      <c r="DO96" t="s">
        <v>435</v>
      </c>
      <c r="DP96">
        <v>2</v>
      </c>
      <c r="DQ96" t="b">
        <v>1</v>
      </c>
      <c r="DR96">
        <v>1747222548.1</v>
      </c>
      <c r="DS96">
        <v>100.343</v>
      </c>
      <c r="DT96">
        <v>100.154</v>
      </c>
      <c r="DU96">
        <v>21.9528</v>
      </c>
      <c r="DV96">
        <v>22.0644</v>
      </c>
      <c r="DW96">
        <v>99.9641</v>
      </c>
      <c r="DX96">
        <v>21.7561</v>
      </c>
      <c r="DY96">
        <v>399.864</v>
      </c>
      <c r="DZ96">
        <v>101.171</v>
      </c>
      <c r="EA96">
        <v>0.100097</v>
      </c>
      <c r="EB96">
        <v>25.0035</v>
      </c>
      <c r="EC96">
        <v>24.871</v>
      </c>
      <c r="ED96">
        <v>999.9</v>
      </c>
      <c r="EE96">
        <v>0</v>
      </c>
      <c r="EF96">
        <v>0</v>
      </c>
      <c r="EG96">
        <v>10033.8</v>
      </c>
      <c r="EH96">
        <v>0</v>
      </c>
      <c r="EI96">
        <v>0.221054</v>
      </c>
      <c r="EJ96">
        <v>0.188889</v>
      </c>
      <c r="EK96">
        <v>102.595</v>
      </c>
      <c r="EL96">
        <v>102.414</v>
      </c>
      <c r="EM96">
        <v>-0.111578</v>
      </c>
      <c r="EN96">
        <v>100.154</v>
      </c>
      <c r="EO96">
        <v>22.0644</v>
      </c>
      <c r="EP96">
        <v>2.22099</v>
      </c>
      <c r="EQ96">
        <v>2.23228</v>
      </c>
      <c r="ER96">
        <v>19.1145</v>
      </c>
      <c r="ES96">
        <v>19.1959</v>
      </c>
      <c r="ET96">
        <v>0.0500092</v>
      </c>
      <c r="EU96">
        <v>0</v>
      </c>
      <c r="EV96">
        <v>0</v>
      </c>
      <c r="EW96">
        <v>0</v>
      </c>
      <c r="EX96">
        <v>-2.84</v>
      </c>
      <c r="EY96">
        <v>0.0500092</v>
      </c>
      <c r="EZ96">
        <v>-2.77</v>
      </c>
      <c r="FA96">
        <v>0.31</v>
      </c>
      <c r="FB96">
        <v>34.562</v>
      </c>
      <c r="FC96">
        <v>40.312</v>
      </c>
      <c r="FD96">
        <v>37.187</v>
      </c>
      <c r="FE96">
        <v>40.562</v>
      </c>
      <c r="FF96">
        <v>37.312</v>
      </c>
      <c r="FG96">
        <v>0</v>
      </c>
      <c r="FH96">
        <v>0</v>
      </c>
      <c r="FI96">
        <v>0</v>
      </c>
      <c r="FJ96">
        <v>1747222628.4</v>
      </c>
      <c r="FK96">
        <v>0</v>
      </c>
      <c r="FL96">
        <v>2.160769230769231</v>
      </c>
      <c r="FM96">
        <v>13.34906002945892</v>
      </c>
      <c r="FN96">
        <v>-21.893675286483</v>
      </c>
      <c r="FO96">
        <v>-4.515769230769231</v>
      </c>
      <c r="FP96">
        <v>15</v>
      </c>
      <c r="FQ96">
        <v>1747211737.5</v>
      </c>
      <c r="FR96" t="s">
        <v>436</v>
      </c>
      <c r="FS96">
        <v>1747211737.5</v>
      </c>
      <c r="FT96">
        <v>1747211733.5</v>
      </c>
      <c r="FU96">
        <v>1</v>
      </c>
      <c r="FV96">
        <v>-0.191</v>
      </c>
      <c r="FW96">
        <v>-0.016</v>
      </c>
      <c r="FX96">
        <v>0.506</v>
      </c>
      <c r="FY96">
        <v>-0.041</v>
      </c>
      <c r="FZ96">
        <v>397</v>
      </c>
      <c r="GA96">
        <v>9</v>
      </c>
      <c r="GB96">
        <v>0.29</v>
      </c>
      <c r="GC96">
        <v>0.35</v>
      </c>
      <c r="GD96">
        <v>-0.1378618175658262</v>
      </c>
      <c r="GE96">
        <v>0.006867653726328981</v>
      </c>
      <c r="GF96">
        <v>0.01447494394487883</v>
      </c>
      <c r="GG96">
        <v>1</v>
      </c>
      <c r="GH96">
        <v>-0.008018309097769311</v>
      </c>
      <c r="GI96">
        <v>-4.65060277764022E-06</v>
      </c>
      <c r="GJ96">
        <v>7.553228281486508E-05</v>
      </c>
      <c r="GK96">
        <v>1</v>
      </c>
      <c r="GL96">
        <v>2</v>
      </c>
      <c r="GM96">
        <v>2</v>
      </c>
      <c r="GN96" t="s">
        <v>437</v>
      </c>
      <c r="GO96">
        <v>3.01842</v>
      </c>
      <c r="GP96">
        <v>2.77506</v>
      </c>
      <c r="GQ96">
        <v>0.0288398</v>
      </c>
      <c r="GR96">
        <v>0.0286699</v>
      </c>
      <c r="GS96">
        <v>0.114338</v>
      </c>
      <c r="GT96">
        <v>0.114075</v>
      </c>
      <c r="GU96">
        <v>25111.9</v>
      </c>
      <c r="GV96">
        <v>29337.9</v>
      </c>
      <c r="GW96">
        <v>22658</v>
      </c>
      <c r="GX96">
        <v>27750.8</v>
      </c>
      <c r="GY96">
        <v>29073.1</v>
      </c>
      <c r="GZ96">
        <v>35086.1</v>
      </c>
      <c r="HA96">
        <v>36313.4</v>
      </c>
      <c r="HB96">
        <v>44039.4</v>
      </c>
      <c r="HC96">
        <v>1.79963</v>
      </c>
      <c r="HD96">
        <v>2.24412</v>
      </c>
      <c r="HE96">
        <v>0.0724122</v>
      </c>
      <c r="HF96">
        <v>0</v>
      </c>
      <c r="HG96">
        <v>23.6815</v>
      </c>
      <c r="HH96">
        <v>999.9</v>
      </c>
      <c r="HI96">
        <v>57.9</v>
      </c>
      <c r="HJ96">
        <v>28.5</v>
      </c>
      <c r="HK96">
        <v>22.3576</v>
      </c>
      <c r="HL96">
        <v>62.0517</v>
      </c>
      <c r="HM96">
        <v>11.2981</v>
      </c>
      <c r="HN96">
        <v>1</v>
      </c>
      <c r="HO96">
        <v>-0.20034</v>
      </c>
      <c r="HP96">
        <v>-0.176242</v>
      </c>
      <c r="HQ96">
        <v>20.2983</v>
      </c>
      <c r="HR96">
        <v>5.19558</v>
      </c>
      <c r="HS96">
        <v>11.9541</v>
      </c>
      <c r="HT96">
        <v>4.947</v>
      </c>
      <c r="HU96">
        <v>3.3</v>
      </c>
      <c r="HV96">
        <v>9999</v>
      </c>
      <c r="HW96">
        <v>9999</v>
      </c>
      <c r="HX96">
        <v>9999</v>
      </c>
      <c r="HY96">
        <v>382.8</v>
      </c>
      <c r="HZ96">
        <v>1.86018</v>
      </c>
      <c r="IA96">
        <v>1.86081</v>
      </c>
      <c r="IB96">
        <v>1.86157</v>
      </c>
      <c r="IC96">
        <v>1.85715</v>
      </c>
      <c r="ID96">
        <v>1.85684</v>
      </c>
      <c r="IE96">
        <v>1.85791</v>
      </c>
      <c r="IF96">
        <v>1.85867</v>
      </c>
      <c r="IG96">
        <v>1.85822</v>
      </c>
      <c r="IH96">
        <v>0</v>
      </c>
      <c r="II96">
        <v>0</v>
      </c>
      <c r="IJ96">
        <v>0</v>
      </c>
      <c r="IK96">
        <v>0</v>
      </c>
      <c r="IL96" t="s">
        <v>438</v>
      </c>
      <c r="IM96" t="s">
        <v>439</v>
      </c>
      <c r="IN96" t="s">
        <v>440</v>
      </c>
      <c r="IO96" t="s">
        <v>440</v>
      </c>
      <c r="IP96" t="s">
        <v>440</v>
      </c>
      <c r="IQ96" t="s">
        <v>440</v>
      </c>
      <c r="IR96">
        <v>0</v>
      </c>
      <c r="IS96">
        <v>100</v>
      </c>
      <c r="IT96">
        <v>100</v>
      </c>
      <c r="IU96">
        <v>0.379</v>
      </c>
      <c r="IV96">
        <v>0.1967</v>
      </c>
      <c r="IW96">
        <v>0.2912723242626548</v>
      </c>
      <c r="IX96">
        <v>0.001016113312649949</v>
      </c>
      <c r="IY96">
        <v>-1.458346242818731E-06</v>
      </c>
      <c r="IZ96">
        <v>6.575581110680532E-10</v>
      </c>
      <c r="JA96">
        <v>0.1967140891477921</v>
      </c>
      <c r="JB96">
        <v>0</v>
      </c>
      <c r="JC96">
        <v>0</v>
      </c>
      <c r="JD96">
        <v>0</v>
      </c>
      <c r="JE96">
        <v>2</v>
      </c>
      <c r="JF96">
        <v>1799</v>
      </c>
      <c r="JG96">
        <v>1</v>
      </c>
      <c r="JH96">
        <v>18</v>
      </c>
      <c r="JI96">
        <v>180.2</v>
      </c>
      <c r="JJ96">
        <v>180.2</v>
      </c>
      <c r="JK96">
        <v>0.386963</v>
      </c>
      <c r="JL96">
        <v>2.60742</v>
      </c>
      <c r="JM96">
        <v>1.54663</v>
      </c>
      <c r="JN96">
        <v>2.24609</v>
      </c>
      <c r="JO96">
        <v>1.49658</v>
      </c>
      <c r="JP96">
        <v>2.40356</v>
      </c>
      <c r="JQ96">
        <v>34.7837</v>
      </c>
      <c r="JR96">
        <v>24.2013</v>
      </c>
      <c r="JS96">
        <v>18</v>
      </c>
      <c r="JT96">
        <v>372.065</v>
      </c>
      <c r="JU96">
        <v>699.808</v>
      </c>
      <c r="JV96">
        <v>24.2027</v>
      </c>
      <c r="JW96">
        <v>24.8886</v>
      </c>
      <c r="JX96">
        <v>30.0001</v>
      </c>
      <c r="JY96">
        <v>24.8798</v>
      </c>
      <c r="JZ96">
        <v>24.8836</v>
      </c>
      <c r="KA96">
        <v>7.77864</v>
      </c>
      <c r="KB96">
        <v>7.85646</v>
      </c>
      <c r="KC96">
        <v>100</v>
      </c>
      <c r="KD96">
        <v>24.1963</v>
      </c>
      <c r="KE96">
        <v>100</v>
      </c>
      <c r="KF96">
        <v>22.034</v>
      </c>
      <c r="KG96">
        <v>100.226</v>
      </c>
      <c r="KH96">
        <v>100.823</v>
      </c>
    </row>
    <row r="97" spans="1:294">
      <c r="A97">
        <v>81</v>
      </c>
      <c r="B97">
        <v>1747222668.6</v>
      </c>
      <c r="C97">
        <v>9641.5</v>
      </c>
      <c r="D97" t="s">
        <v>599</v>
      </c>
      <c r="E97" t="s">
        <v>600</v>
      </c>
      <c r="F97" t="s">
        <v>431</v>
      </c>
      <c r="G97" t="s">
        <v>432</v>
      </c>
      <c r="I97" t="s">
        <v>433</v>
      </c>
      <c r="J97">
        <v>1747222668.6</v>
      </c>
      <c r="K97">
        <f>(L97)/1000</f>
        <v>0</v>
      </c>
      <c r="L97">
        <f>IF(DQ97, AO97, AI97)</f>
        <v>0</v>
      </c>
      <c r="M97">
        <f>IF(DQ97, AJ97, AH97)</f>
        <v>0</v>
      </c>
      <c r="N97">
        <f>DS97 - IF(AV97&gt;1, M97*DM97*100.0/(AX97), 0)</f>
        <v>0</v>
      </c>
      <c r="O97">
        <f>((U97-K97/2)*N97-M97)/(U97+K97/2)</f>
        <v>0</v>
      </c>
      <c r="P97">
        <f>O97*(DZ97+EA97)/1000.0</f>
        <v>0</v>
      </c>
      <c r="Q97">
        <f>(DS97 - IF(AV97&gt;1, M97*DM97*100.0/(AX97), 0))*(DZ97+EA97)/1000.0</f>
        <v>0</v>
      </c>
      <c r="R97">
        <f>2.0/((1/T97-1/S97)+SIGN(T97)*SQRT((1/T97-1/S97)*(1/T97-1/S97) + 4*DN97/((DN97+1)*(DN97+1))*(2*1/T97*1/S97-1/S97*1/S97)))</f>
        <v>0</v>
      </c>
      <c r="S97">
        <f>IF(LEFT(DO97,1)&lt;&gt;"0",IF(LEFT(DO97,1)="1",3.0,DP97),$D$5+$E$5*(EG97*DZ97/($K$5*1000))+$F$5*(EG97*DZ97/($K$5*1000))*MAX(MIN(DM97,$J$5),$I$5)*MAX(MIN(DM97,$J$5),$I$5)+$G$5*MAX(MIN(DM97,$J$5),$I$5)*(EG97*DZ97/($K$5*1000))+$H$5*(EG97*DZ97/($K$5*1000))*(EG97*DZ97/($K$5*1000)))</f>
        <v>0</v>
      </c>
      <c r="T97">
        <f>K97*(1000-(1000*0.61365*exp(17.502*X97/(240.97+X97))/(DZ97+EA97)+DU97)/2)/(1000*0.61365*exp(17.502*X97/(240.97+X97))/(DZ97+EA97)-DU97)</f>
        <v>0</v>
      </c>
      <c r="U97">
        <f>1/((DN97+1)/(R97/1.6)+1/(S97/1.37)) + DN97/((DN97+1)/(R97/1.6) + DN97/(S97/1.37))</f>
        <v>0</v>
      </c>
      <c r="V97">
        <f>(DI97*DL97)</f>
        <v>0</v>
      </c>
      <c r="W97">
        <f>(EB97+(V97+2*0.95*5.67E-8*(((EB97+$B$7)+273)^4-(EB97+273)^4)-44100*K97)/(1.84*29.3*S97+8*0.95*5.67E-8*(EB97+273)^3))</f>
        <v>0</v>
      </c>
      <c r="X97">
        <f>($C$7*EC97+$D$7*ED97+$E$7*W97)</f>
        <v>0</v>
      </c>
      <c r="Y97">
        <f>0.61365*exp(17.502*X97/(240.97+X97))</f>
        <v>0</v>
      </c>
      <c r="Z97">
        <f>(AA97/AB97*100)</f>
        <v>0</v>
      </c>
      <c r="AA97">
        <f>DU97*(DZ97+EA97)/1000</f>
        <v>0</v>
      </c>
      <c r="AB97">
        <f>0.61365*exp(17.502*EB97/(240.97+EB97))</f>
        <v>0</v>
      </c>
      <c r="AC97">
        <f>(Y97-DU97*(DZ97+EA97)/1000)</f>
        <v>0</v>
      </c>
      <c r="AD97">
        <f>(-K97*44100)</f>
        <v>0</v>
      </c>
      <c r="AE97">
        <f>2*29.3*S97*0.92*(EB97-X97)</f>
        <v>0</v>
      </c>
      <c r="AF97">
        <f>2*0.95*5.67E-8*(((EB97+$B$7)+273)^4-(X97+273)^4)</f>
        <v>0</v>
      </c>
      <c r="AG97">
        <f>V97+AF97+AD97+AE97</f>
        <v>0</v>
      </c>
      <c r="AH97">
        <f>DY97*AV97*(DT97-DS97*(1000-AV97*DV97)/(1000-AV97*DU97))/(100*DM97)</f>
        <v>0</v>
      </c>
      <c r="AI97">
        <f>1000*DY97*AV97*(DU97-DV97)/(100*DM97*(1000-AV97*DU97))</f>
        <v>0</v>
      </c>
      <c r="AJ97">
        <f>(AK97 - AL97 - DZ97*1E3/(8.314*(EB97+273.15)) * AN97/DY97 * AM97) * DY97/(100*DM97) * (1000 - DV97)/1000</f>
        <v>0</v>
      </c>
      <c r="AK97">
        <v>204.5646778688656</v>
      </c>
      <c r="AL97">
        <v>204.7265878787879</v>
      </c>
      <c r="AM97">
        <v>-0.0002890781727781519</v>
      </c>
      <c r="AN97">
        <v>65.91700592732391</v>
      </c>
      <c r="AO97">
        <f>(AQ97 - AP97 + DZ97*1E3/(8.314*(EB97+273.15)) * AS97/DY97 * AR97) * DY97/(100*DM97) * 1000/(1000 - AQ97)</f>
        <v>0</v>
      </c>
      <c r="AP97">
        <v>22.09053450151495</v>
      </c>
      <c r="AQ97">
        <v>21.97517212121212</v>
      </c>
      <c r="AR97">
        <v>1.887972357742624E-07</v>
      </c>
      <c r="AS97">
        <v>77.18636423135617</v>
      </c>
      <c r="AT97">
        <v>5</v>
      </c>
      <c r="AU97">
        <v>1</v>
      </c>
      <c r="AV97">
        <f>IF(AT97*$H$13&gt;=AX97,1.0,(AX97/(AX97-AT97*$H$13)))</f>
        <v>0</v>
      </c>
      <c r="AW97">
        <f>(AV97-1)*100</f>
        <v>0</v>
      </c>
      <c r="AX97">
        <f>MAX(0,($B$13+$C$13*EG97)/(1+$D$13*EG97)*DZ97/(EB97+273)*$E$13)</f>
        <v>0</v>
      </c>
      <c r="AY97" t="s">
        <v>434</v>
      </c>
      <c r="AZ97" t="s">
        <v>434</v>
      </c>
      <c r="BA97">
        <v>0</v>
      </c>
      <c r="BB97">
        <v>0</v>
      </c>
      <c r="BC97">
        <f>1-BA97/BB97</f>
        <v>0</v>
      </c>
      <c r="BD97">
        <v>0</v>
      </c>
      <c r="BE97" t="s">
        <v>434</v>
      </c>
      <c r="BF97" t="s">
        <v>434</v>
      </c>
      <c r="BG97">
        <v>0</v>
      </c>
      <c r="BH97">
        <v>0</v>
      </c>
      <c r="BI97">
        <f>1-BG97/BH97</f>
        <v>0</v>
      </c>
      <c r="BJ97">
        <v>0.5</v>
      </c>
      <c r="BK97">
        <f>DJ97</f>
        <v>0</v>
      </c>
      <c r="BL97">
        <f>M97</f>
        <v>0</v>
      </c>
      <c r="BM97">
        <f>BI97*BJ97*BK97</f>
        <v>0</v>
      </c>
      <c r="BN97">
        <f>(BL97-BD97)/BK97</f>
        <v>0</v>
      </c>
      <c r="BO97">
        <f>(BB97-BH97)/BH97</f>
        <v>0</v>
      </c>
      <c r="BP97">
        <f>BA97/(BC97+BA97/BH97)</f>
        <v>0</v>
      </c>
      <c r="BQ97" t="s">
        <v>434</v>
      </c>
      <c r="BR97">
        <v>0</v>
      </c>
      <c r="BS97">
        <f>IF(BR97&lt;&gt;0, BR97, BP97)</f>
        <v>0</v>
      </c>
      <c r="BT97">
        <f>1-BS97/BH97</f>
        <v>0</v>
      </c>
      <c r="BU97">
        <f>(BH97-BG97)/(BH97-BS97)</f>
        <v>0</v>
      </c>
      <c r="BV97">
        <f>(BB97-BH97)/(BB97-BS97)</f>
        <v>0</v>
      </c>
      <c r="BW97">
        <f>(BH97-BG97)/(BH97-BA97)</f>
        <v>0</v>
      </c>
      <c r="BX97">
        <f>(BB97-BH97)/(BB97-BA97)</f>
        <v>0</v>
      </c>
      <c r="BY97">
        <f>(BU97*BS97/BG97)</f>
        <v>0</v>
      </c>
      <c r="BZ97">
        <f>(1-BY97)</f>
        <v>0</v>
      </c>
      <c r="DI97">
        <f>$B$11*EH97+$C$11*EI97+$F$11*ET97*(1-EW97)</f>
        <v>0</v>
      </c>
      <c r="DJ97">
        <f>DI97*DK97</f>
        <v>0</v>
      </c>
      <c r="DK97">
        <f>($B$11*$D$9+$C$11*$D$9+$F$11*((FG97+EY97)/MAX(FG97+EY97+FH97, 0.1)*$I$9+FH97/MAX(FG97+EY97+FH97, 0.1)*$J$9))/($B$11+$C$11+$F$11)</f>
        <v>0</v>
      </c>
      <c r="DL97">
        <f>($B$11*$K$9+$C$11*$K$9+$F$11*((FG97+EY97)/MAX(FG97+EY97+FH97, 0.1)*$P$9+FH97/MAX(FG97+EY97+FH97, 0.1)*$Q$9))/($B$11+$C$11+$F$11)</f>
        <v>0</v>
      </c>
      <c r="DM97">
        <v>6</v>
      </c>
      <c r="DN97">
        <v>0.5</v>
      </c>
      <c r="DO97" t="s">
        <v>435</v>
      </c>
      <c r="DP97">
        <v>2</v>
      </c>
      <c r="DQ97" t="b">
        <v>1</v>
      </c>
      <c r="DR97">
        <v>1747222668.6</v>
      </c>
      <c r="DS97">
        <v>200.224</v>
      </c>
      <c r="DT97">
        <v>200.023</v>
      </c>
      <c r="DU97">
        <v>21.9756</v>
      </c>
      <c r="DV97">
        <v>22.0888</v>
      </c>
      <c r="DW97">
        <v>199.783</v>
      </c>
      <c r="DX97">
        <v>21.7789</v>
      </c>
      <c r="DY97">
        <v>400.074</v>
      </c>
      <c r="DZ97">
        <v>101.162</v>
      </c>
      <c r="EA97">
        <v>0.0999443</v>
      </c>
      <c r="EB97">
        <v>25.0067</v>
      </c>
      <c r="EC97">
        <v>24.8841</v>
      </c>
      <c r="ED97">
        <v>999.9</v>
      </c>
      <c r="EE97">
        <v>0</v>
      </c>
      <c r="EF97">
        <v>0</v>
      </c>
      <c r="EG97">
        <v>10046.9</v>
      </c>
      <c r="EH97">
        <v>0</v>
      </c>
      <c r="EI97">
        <v>0.221054</v>
      </c>
      <c r="EJ97">
        <v>0.200577</v>
      </c>
      <c r="EK97">
        <v>204.723</v>
      </c>
      <c r="EL97">
        <v>204.541</v>
      </c>
      <c r="EM97">
        <v>-0.113276</v>
      </c>
      <c r="EN97">
        <v>200.023</v>
      </c>
      <c r="EO97">
        <v>22.0888</v>
      </c>
      <c r="EP97">
        <v>2.2231</v>
      </c>
      <c r="EQ97">
        <v>2.23456</v>
      </c>
      <c r="ER97">
        <v>19.1298</v>
      </c>
      <c r="ES97">
        <v>19.2123</v>
      </c>
      <c r="ET97">
        <v>0.0500092</v>
      </c>
      <c r="EU97">
        <v>0</v>
      </c>
      <c r="EV97">
        <v>0</v>
      </c>
      <c r="EW97">
        <v>0</v>
      </c>
      <c r="EX97">
        <v>-5.57</v>
      </c>
      <c r="EY97">
        <v>0.0500092</v>
      </c>
      <c r="EZ97">
        <v>0.01</v>
      </c>
      <c r="FA97">
        <v>-0.35</v>
      </c>
      <c r="FB97">
        <v>35.125</v>
      </c>
      <c r="FC97">
        <v>41.187</v>
      </c>
      <c r="FD97">
        <v>37.937</v>
      </c>
      <c r="FE97">
        <v>42</v>
      </c>
      <c r="FF97">
        <v>38</v>
      </c>
      <c r="FG97">
        <v>0</v>
      </c>
      <c r="FH97">
        <v>0</v>
      </c>
      <c r="FI97">
        <v>0</v>
      </c>
      <c r="FJ97">
        <v>1747222749</v>
      </c>
      <c r="FK97">
        <v>0</v>
      </c>
      <c r="FL97">
        <v>2.5188</v>
      </c>
      <c r="FM97">
        <v>-45.83153844187956</v>
      </c>
      <c r="FN97">
        <v>29.8253842865951</v>
      </c>
      <c r="FO97">
        <v>-3.9416</v>
      </c>
      <c r="FP97">
        <v>15</v>
      </c>
      <c r="FQ97">
        <v>1747211737.5</v>
      </c>
      <c r="FR97" t="s">
        <v>436</v>
      </c>
      <c r="FS97">
        <v>1747211737.5</v>
      </c>
      <c r="FT97">
        <v>1747211733.5</v>
      </c>
      <c r="FU97">
        <v>1</v>
      </c>
      <c r="FV97">
        <v>-0.191</v>
      </c>
      <c r="FW97">
        <v>-0.016</v>
      </c>
      <c r="FX97">
        <v>0.506</v>
      </c>
      <c r="FY97">
        <v>-0.041</v>
      </c>
      <c r="FZ97">
        <v>397</v>
      </c>
      <c r="GA97">
        <v>9</v>
      </c>
      <c r="GB97">
        <v>0.29</v>
      </c>
      <c r="GC97">
        <v>0.35</v>
      </c>
      <c r="GD97">
        <v>-0.131370369585999</v>
      </c>
      <c r="GE97">
        <v>-0.0250272443183947</v>
      </c>
      <c r="GF97">
        <v>0.03351916755975697</v>
      </c>
      <c r="GG97">
        <v>1</v>
      </c>
      <c r="GH97">
        <v>-0.008125854364701505</v>
      </c>
      <c r="GI97">
        <v>0.0002754018467779495</v>
      </c>
      <c r="GJ97">
        <v>0.0001361145692359186</v>
      </c>
      <c r="GK97">
        <v>1</v>
      </c>
      <c r="GL97">
        <v>2</v>
      </c>
      <c r="GM97">
        <v>2</v>
      </c>
      <c r="GN97" t="s">
        <v>437</v>
      </c>
      <c r="GO97">
        <v>3.01867</v>
      </c>
      <c r="GP97">
        <v>2.77502</v>
      </c>
      <c r="GQ97">
        <v>0.0547295</v>
      </c>
      <c r="GR97">
        <v>0.0543733</v>
      </c>
      <c r="GS97">
        <v>0.114414</v>
      </c>
      <c r="GT97">
        <v>0.114153</v>
      </c>
      <c r="GU97">
        <v>24441.3</v>
      </c>
      <c r="GV97">
        <v>28561.8</v>
      </c>
      <c r="GW97">
        <v>22657.1</v>
      </c>
      <c r="GX97">
        <v>27751.2</v>
      </c>
      <c r="GY97">
        <v>29070.4</v>
      </c>
      <c r="GZ97">
        <v>35084.9</v>
      </c>
      <c r="HA97">
        <v>36312.4</v>
      </c>
      <c r="HB97">
        <v>44041</v>
      </c>
      <c r="HC97">
        <v>1.79985</v>
      </c>
      <c r="HD97">
        <v>2.24417</v>
      </c>
      <c r="HE97">
        <v>0.073947</v>
      </c>
      <c r="HF97">
        <v>0</v>
      </c>
      <c r="HG97">
        <v>23.6694</v>
      </c>
      <c r="HH97">
        <v>999.9</v>
      </c>
      <c r="HI97">
        <v>57.9</v>
      </c>
      <c r="HJ97">
        <v>28.5</v>
      </c>
      <c r="HK97">
        <v>22.3628</v>
      </c>
      <c r="HL97">
        <v>61.9917</v>
      </c>
      <c r="HM97">
        <v>11.278</v>
      </c>
      <c r="HN97">
        <v>1</v>
      </c>
      <c r="HO97">
        <v>-0.200447</v>
      </c>
      <c r="HP97">
        <v>-0.127873</v>
      </c>
      <c r="HQ97">
        <v>20.2981</v>
      </c>
      <c r="HR97">
        <v>5.19513</v>
      </c>
      <c r="HS97">
        <v>11.9535</v>
      </c>
      <c r="HT97">
        <v>4.94735</v>
      </c>
      <c r="HU97">
        <v>3.3</v>
      </c>
      <c r="HV97">
        <v>9999</v>
      </c>
      <c r="HW97">
        <v>9999</v>
      </c>
      <c r="HX97">
        <v>9999</v>
      </c>
      <c r="HY97">
        <v>382.8</v>
      </c>
      <c r="HZ97">
        <v>1.86018</v>
      </c>
      <c r="IA97">
        <v>1.86081</v>
      </c>
      <c r="IB97">
        <v>1.86157</v>
      </c>
      <c r="IC97">
        <v>1.85718</v>
      </c>
      <c r="ID97">
        <v>1.85684</v>
      </c>
      <c r="IE97">
        <v>1.85791</v>
      </c>
      <c r="IF97">
        <v>1.85867</v>
      </c>
      <c r="IG97">
        <v>1.85822</v>
      </c>
      <c r="IH97">
        <v>0</v>
      </c>
      <c r="II97">
        <v>0</v>
      </c>
      <c r="IJ97">
        <v>0</v>
      </c>
      <c r="IK97">
        <v>0</v>
      </c>
      <c r="IL97" t="s">
        <v>438</v>
      </c>
      <c r="IM97" t="s">
        <v>439</v>
      </c>
      <c r="IN97" t="s">
        <v>440</v>
      </c>
      <c r="IO97" t="s">
        <v>440</v>
      </c>
      <c r="IP97" t="s">
        <v>440</v>
      </c>
      <c r="IQ97" t="s">
        <v>440</v>
      </c>
      <c r="IR97">
        <v>0</v>
      </c>
      <c r="IS97">
        <v>100</v>
      </c>
      <c r="IT97">
        <v>100</v>
      </c>
      <c r="IU97">
        <v>0.441</v>
      </c>
      <c r="IV97">
        <v>0.1967</v>
      </c>
      <c r="IW97">
        <v>0.2912723242626548</v>
      </c>
      <c r="IX97">
        <v>0.001016113312649949</v>
      </c>
      <c r="IY97">
        <v>-1.458346242818731E-06</v>
      </c>
      <c r="IZ97">
        <v>6.575581110680532E-10</v>
      </c>
      <c r="JA97">
        <v>0.1967140891477921</v>
      </c>
      <c r="JB97">
        <v>0</v>
      </c>
      <c r="JC97">
        <v>0</v>
      </c>
      <c r="JD97">
        <v>0</v>
      </c>
      <c r="JE97">
        <v>2</v>
      </c>
      <c r="JF97">
        <v>1799</v>
      </c>
      <c r="JG97">
        <v>1</v>
      </c>
      <c r="JH97">
        <v>18</v>
      </c>
      <c r="JI97">
        <v>182.2</v>
      </c>
      <c r="JJ97">
        <v>182.3</v>
      </c>
      <c r="JK97">
        <v>0.618896</v>
      </c>
      <c r="JL97">
        <v>2.58667</v>
      </c>
      <c r="JM97">
        <v>1.54663</v>
      </c>
      <c r="JN97">
        <v>2.24609</v>
      </c>
      <c r="JO97">
        <v>1.49658</v>
      </c>
      <c r="JP97">
        <v>2.44507</v>
      </c>
      <c r="JQ97">
        <v>34.7608</v>
      </c>
      <c r="JR97">
        <v>24.2013</v>
      </c>
      <c r="JS97">
        <v>18</v>
      </c>
      <c r="JT97">
        <v>372.161</v>
      </c>
      <c r="JU97">
        <v>699.824</v>
      </c>
      <c r="JV97">
        <v>24.133</v>
      </c>
      <c r="JW97">
        <v>24.8865</v>
      </c>
      <c r="JX97">
        <v>30.0001</v>
      </c>
      <c r="JY97">
        <v>24.8777</v>
      </c>
      <c r="JZ97">
        <v>24.8815</v>
      </c>
      <c r="KA97">
        <v>12.4002</v>
      </c>
      <c r="KB97">
        <v>7.85646</v>
      </c>
      <c r="KC97">
        <v>100</v>
      </c>
      <c r="KD97">
        <v>24.1284</v>
      </c>
      <c r="KE97">
        <v>200</v>
      </c>
      <c r="KF97">
        <v>22.0343</v>
      </c>
      <c r="KG97">
        <v>100.223</v>
      </c>
      <c r="KH97">
        <v>100.826</v>
      </c>
    </row>
    <row r="98" spans="1:294">
      <c r="A98">
        <v>82</v>
      </c>
      <c r="B98">
        <v>1747222789.1</v>
      </c>
      <c r="C98">
        <v>9762</v>
      </c>
      <c r="D98" t="s">
        <v>601</v>
      </c>
      <c r="E98" t="s">
        <v>602</v>
      </c>
      <c r="F98" t="s">
        <v>431</v>
      </c>
      <c r="G98" t="s">
        <v>432</v>
      </c>
      <c r="I98" t="s">
        <v>433</v>
      </c>
      <c r="J98">
        <v>1747222789.1</v>
      </c>
      <c r="K98">
        <f>(L98)/1000</f>
        <v>0</v>
      </c>
      <c r="L98">
        <f>IF(DQ98, AO98, AI98)</f>
        <v>0</v>
      </c>
      <c r="M98">
        <f>IF(DQ98, AJ98, AH98)</f>
        <v>0</v>
      </c>
      <c r="N98">
        <f>DS98 - IF(AV98&gt;1, M98*DM98*100.0/(AX98), 0)</f>
        <v>0</v>
      </c>
      <c r="O98">
        <f>((U98-K98/2)*N98-M98)/(U98+K98/2)</f>
        <v>0</v>
      </c>
      <c r="P98">
        <f>O98*(DZ98+EA98)/1000.0</f>
        <v>0</v>
      </c>
      <c r="Q98">
        <f>(DS98 - IF(AV98&gt;1, M98*DM98*100.0/(AX98), 0))*(DZ98+EA98)/1000.0</f>
        <v>0</v>
      </c>
      <c r="R98">
        <f>2.0/((1/T98-1/S98)+SIGN(T98)*SQRT((1/T98-1/S98)*(1/T98-1/S98) + 4*DN98/((DN98+1)*(DN98+1))*(2*1/T98*1/S98-1/S98*1/S98)))</f>
        <v>0</v>
      </c>
      <c r="S98">
        <f>IF(LEFT(DO98,1)&lt;&gt;"0",IF(LEFT(DO98,1)="1",3.0,DP98),$D$5+$E$5*(EG98*DZ98/($K$5*1000))+$F$5*(EG98*DZ98/($K$5*1000))*MAX(MIN(DM98,$J$5),$I$5)*MAX(MIN(DM98,$J$5),$I$5)+$G$5*MAX(MIN(DM98,$J$5),$I$5)*(EG98*DZ98/($K$5*1000))+$H$5*(EG98*DZ98/($K$5*1000))*(EG98*DZ98/($K$5*1000)))</f>
        <v>0</v>
      </c>
      <c r="T98">
        <f>K98*(1000-(1000*0.61365*exp(17.502*X98/(240.97+X98))/(DZ98+EA98)+DU98)/2)/(1000*0.61365*exp(17.502*X98/(240.97+X98))/(DZ98+EA98)-DU98)</f>
        <v>0</v>
      </c>
      <c r="U98">
        <f>1/((DN98+1)/(R98/1.6)+1/(S98/1.37)) + DN98/((DN98+1)/(R98/1.6) + DN98/(S98/1.37))</f>
        <v>0</v>
      </c>
      <c r="V98">
        <f>(DI98*DL98)</f>
        <v>0</v>
      </c>
      <c r="W98">
        <f>(EB98+(V98+2*0.95*5.67E-8*(((EB98+$B$7)+273)^4-(EB98+273)^4)-44100*K98)/(1.84*29.3*S98+8*0.95*5.67E-8*(EB98+273)^3))</f>
        <v>0</v>
      </c>
      <c r="X98">
        <f>($C$7*EC98+$D$7*ED98+$E$7*W98)</f>
        <v>0</v>
      </c>
      <c r="Y98">
        <f>0.61365*exp(17.502*X98/(240.97+X98))</f>
        <v>0</v>
      </c>
      <c r="Z98">
        <f>(AA98/AB98*100)</f>
        <v>0</v>
      </c>
      <c r="AA98">
        <f>DU98*(DZ98+EA98)/1000</f>
        <v>0</v>
      </c>
      <c r="AB98">
        <f>0.61365*exp(17.502*EB98/(240.97+EB98))</f>
        <v>0</v>
      </c>
      <c r="AC98">
        <f>(Y98-DU98*(DZ98+EA98)/1000)</f>
        <v>0</v>
      </c>
      <c r="AD98">
        <f>(-K98*44100)</f>
        <v>0</v>
      </c>
      <c r="AE98">
        <f>2*29.3*S98*0.92*(EB98-X98)</f>
        <v>0</v>
      </c>
      <c r="AF98">
        <f>2*0.95*5.67E-8*(((EB98+$B$7)+273)^4-(X98+273)^4)</f>
        <v>0</v>
      </c>
      <c r="AG98">
        <f>V98+AF98+AD98+AE98</f>
        <v>0</v>
      </c>
      <c r="AH98">
        <f>DY98*AV98*(DT98-DS98*(1000-AV98*DV98)/(1000-AV98*DU98))/(100*DM98)</f>
        <v>0</v>
      </c>
      <c r="AI98">
        <f>1000*DY98*AV98*(DU98-DV98)/(100*DM98*(1000-AV98*DU98))</f>
        <v>0</v>
      </c>
      <c r="AJ98">
        <f>(AK98 - AL98 - DZ98*1E3/(8.314*(EB98+273.15)) * AN98/DY98 * AM98) * DY98/(100*DM98) * (1000 - DV98)/1000</f>
        <v>0</v>
      </c>
      <c r="AK98">
        <v>306.7841853277602</v>
      </c>
      <c r="AL98">
        <v>306.9082909090908</v>
      </c>
      <c r="AM98">
        <v>0.0001671960222251998</v>
      </c>
      <c r="AN98">
        <v>65.91700592732391</v>
      </c>
      <c r="AO98">
        <f>(AQ98 - AP98 + DZ98*1E3/(8.314*(EB98+273.15)) * AS98/DY98 * AR98) * DY98/(100*DM98) * 1000/(1000 - AQ98)</f>
        <v>0</v>
      </c>
      <c r="AP98">
        <v>22.08831601485775</v>
      </c>
      <c r="AQ98">
        <v>21.98343212121211</v>
      </c>
      <c r="AR98">
        <v>2.699179563582591E-08</v>
      </c>
      <c r="AS98">
        <v>77.18636423135617</v>
      </c>
      <c r="AT98">
        <v>5</v>
      </c>
      <c r="AU98">
        <v>1</v>
      </c>
      <c r="AV98">
        <f>IF(AT98*$H$13&gt;=AX98,1.0,(AX98/(AX98-AT98*$H$13)))</f>
        <v>0</v>
      </c>
      <c r="AW98">
        <f>(AV98-1)*100</f>
        <v>0</v>
      </c>
      <c r="AX98">
        <f>MAX(0,($B$13+$C$13*EG98)/(1+$D$13*EG98)*DZ98/(EB98+273)*$E$13)</f>
        <v>0</v>
      </c>
      <c r="AY98" t="s">
        <v>434</v>
      </c>
      <c r="AZ98" t="s">
        <v>434</v>
      </c>
      <c r="BA98">
        <v>0</v>
      </c>
      <c r="BB98">
        <v>0</v>
      </c>
      <c r="BC98">
        <f>1-BA98/BB98</f>
        <v>0</v>
      </c>
      <c r="BD98">
        <v>0</v>
      </c>
      <c r="BE98" t="s">
        <v>434</v>
      </c>
      <c r="BF98" t="s">
        <v>434</v>
      </c>
      <c r="BG98">
        <v>0</v>
      </c>
      <c r="BH98">
        <v>0</v>
      </c>
      <c r="BI98">
        <f>1-BG98/BH98</f>
        <v>0</v>
      </c>
      <c r="BJ98">
        <v>0.5</v>
      </c>
      <c r="BK98">
        <f>DJ98</f>
        <v>0</v>
      </c>
      <c r="BL98">
        <f>M98</f>
        <v>0</v>
      </c>
      <c r="BM98">
        <f>BI98*BJ98*BK98</f>
        <v>0</v>
      </c>
      <c r="BN98">
        <f>(BL98-BD98)/BK98</f>
        <v>0</v>
      </c>
      <c r="BO98">
        <f>(BB98-BH98)/BH98</f>
        <v>0</v>
      </c>
      <c r="BP98">
        <f>BA98/(BC98+BA98/BH98)</f>
        <v>0</v>
      </c>
      <c r="BQ98" t="s">
        <v>434</v>
      </c>
      <c r="BR98">
        <v>0</v>
      </c>
      <c r="BS98">
        <f>IF(BR98&lt;&gt;0, BR98, BP98)</f>
        <v>0</v>
      </c>
      <c r="BT98">
        <f>1-BS98/BH98</f>
        <v>0</v>
      </c>
      <c r="BU98">
        <f>(BH98-BG98)/(BH98-BS98)</f>
        <v>0</v>
      </c>
      <c r="BV98">
        <f>(BB98-BH98)/(BB98-BS98)</f>
        <v>0</v>
      </c>
      <c r="BW98">
        <f>(BH98-BG98)/(BH98-BA98)</f>
        <v>0</v>
      </c>
      <c r="BX98">
        <f>(BB98-BH98)/(BB98-BA98)</f>
        <v>0</v>
      </c>
      <c r="BY98">
        <f>(BU98*BS98/BG98)</f>
        <v>0</v>
      </c>
      <c r="BZ98">
        <f>(1-BY98)</f>
        <v>0</v>
      </c>
      <c r="DI98">
        <f>$B$11*EH98+$C$11*EI98+$F$11*ET98*(1-EW98)</f>
        <v>0</v>
      </c>
      <c r="DJ98">
        <f>DI98*DK98</f>
        <v>0</v>
      </c>
      <c r="DK98">
        <f>($B$11*$D$9+$C$11*$D$9+$F$11*((FG98+EY98)/MAX(FG98+EY98+FH98, 0.1)*$I$9+FH98/MAX(FG98+EY98+FH98, 0.1)*$J$9))/($B$11+$C$11+$F$11)</f>
        <v>0</v>
      </c>
      <c r="DL98">
        <f>($B$11*$K$9+$C$11*$K$9+$F$11*((FG98+EY98)/MAX(FG98+EY98+FH98, 0.1)*$P$9+FH98/MAX(FG98+EY98+FH98, 0.1)*$Q$9))/($B$11+$C$11+$F$11)</f>
        <v>0</v>
      </c>
      <c r="DM98">
        <v>6</v>
      </c>
      <c r="DN98">
        <v>0.5</v>
      </c>
      <c r="DO98" t="s">
        <v>435</v>
      </c>
      <c r="DP98">
        <v>2</v>
      </c>
      <c r="DQ98" t="b">
        <v>1</v>
      </c>
      <c r="DR98">
        <v>1747222789.1</v>
      </c>
      <c r="DS98">
        <v>300.179</v>
      </c>
      <c r="DT98">
        <v>300.023</v>
      </c>
      <c r="DU98">
        <v>21.9837</v>
      </c>
      <c r="DV98">
        <v>22.0904</v>
      </c>
      <c r="DW98">
        <v>299.697</v>
      </c>
      <c r="DX98">
        <v>21.787</v>
      </c>
      <c r="DY98">
        <v>399.872</v>
      </c>
      <c r="DZ98">
        <v>101.161</v>
      </c>
      <c r="EA98">
        <v>0.0996451</v>
      </c>
      <c r="EB98">
        <v>24.9875</v>
      </c>
      <c r="EC98">
        <v>24.868</v>
      </c>
      <c r="ED98">
        <v>999.9</v>
      </c>
      <c r="EE98">
        <v>0</v>
      </c>
      <c r="EF98">
        <v>0</v>
      </c>
      <c r="EG98">
        <v>10058.8</v>
      </c>
      <c r="EH98">
        <v>0</v>
      </c>
      <c r="EI98">
        <v>0.221054</v>
      </c>
      <c r="EJ98">
        <v>0.156311</v>
      </c>
      <c r="EK98">
        <v>306.927</v>
      </c>
      <c r="EL98">
        <v>306.8</v>
      </c>
      <c r="EM98">
        <v>-0.106726</v>
      </c>
      <c r="EN98">
        <v>300.023</v>
      </c>
      <c r="EO98">
        <v>22.0904</v>
      </c>
      <c r="EP98">
        <v>2.2239</v>
      </c>
      <c r="EQ98">
        <v>2.2347</v>
      </c>
      <c r="ER98">
        <v>19.1356</v>
      </c>
      <c r="ES98">
        <v>19.2133</v>
      </c>
      <c r="ET98">
        <v>0.0500092</v>
      </c>
      <c r="EU98">
        <v>0</v>
      </c>
      <c r="EV98">
        <v>0</v>
      </c>
      <c r="EW98">
        <v>0</v>
      </c>
      <c r="EX98">
        <v>20.75</v>
      </c>
      <c r="EY98">
        <v>0.0500092</v>
      </c>
      <c r="EZ98">
        <v>-9.02</v>
      </c>
      <c r="FA98">
        <v>1.08</v>
      </c>
      <c r="FB98">
        <v>33.812</v>
      </c>
      <c r="FC98">
        <v>38.312</v>
      </c>
      <c r="FD98">
        <v>36.062</v>
      </c>
      <c r="FE98">
        <v>37.75</v>
      </c>
      <c r="FF98">
        <v>36.312</v>
      </c>
      <c r="FG98">
        <v>0</v>
      </c>
      <c r="FH98">
        <v>0</v>
      </c>
      <c r="FI98">
        <v>0</v>
      </c>
      <c r="FJ98">
        <v>1747222869.6</v>
      </c>
      <c r="FK98">
        <v>0</v>
      </c>
      <c r="FL98">
        <v>5.928461538461538</v>
      </c>
      <c r="FM98">
        <v>18.44923006708149</v>
      </c>
      <c r="FN98">
        <v>-9.343589473496957</v>
      </c>
      <c r="FO98">
        <v>-4.383076923076922</v>
      </c>
      <c r="FP98">
        <v>15</v>
      </c>
      <c r="FQ98">
        <v>1747211737.5</v>
      </c>
      <c r="FR98" t="s">
        <v>436</v>
      </c>
      <c r="FS98">
        <v>1747211737.5</v>
      </c>
      <c r="FT98">
        <v>1747211733.5</v>
      </c>
      <c r="FU98">
        <v>1</v>
      </c>
      <c r="FV98">
        <v>-0.191</v>
      </c>
      <c r="FW98">
        <v>-0.016</v>
      </c>
      <c r="FX98">
        <v>0.506</v>
      </c>
      <c r="FY98">
        <v>-0.041</v>
      </c>
      <c r="FZ98">
        <v>397</v>
      </c>
      <c r="GA98">
        <v>9</v>
      </c>
      <c r="GB98">
        <v>0.29</v>
      </c>
      <c r="GC98">
        <v>0.35</v>
      </c>
      <c r="GD98">
        <v>-0.08381599470755195</v>
      </c>
      <c r="GE98">
        <v>-0.05554585164440567</v>
      </c>
      <c r="GF98">
        <v>0.01892176030261516</v>
      </c>
      <c r="GG98">
        <v>1</v>
      </c>
      <c r="GH98">
        <v>-0.007804709084605272</v>
      </c>
      <c r="GI98">
        <v>0.001128859034175423</v>
      </c>
      <c r="GJ98">
        <v>0.0001805236001871965</v>
      </c>
      <c r="GK98">
        <v>1</v>
      </c>
      <c r="GL98">
        <v>2</v>
      </c>
      <c r="GM98">
        <v>2</v>
      </c>
      <c r="GN98" t="s">
        <v>437</v>
      </c>
      <c r="GO98">
        <v>3.01843</v>
      </c>
      <c r="GP98">
        <v>2.77483</v>
      </c>
      <c r="GQ98">
        <v>0.0772736</v>
      </c>
      <c r="GR98">
        <v>0.0767779</v>
      </c>
      <c r="GS98">
        <v>0.114443</v>
      </c>
      <c r="GT98">
        <v>0.114158</v>
      </c>
      <c r="GU98">
        <v>23858.8</v>
      </c>
      <c r="GV98">
        <v>27883.7</v>
      </c>
      <c r="GW98">
        <v>22657.3</v>
      </c>
      <c r="GX98">
        <v>27749.7</v>
      </c>
      <c r="GY98">
        <v>29070.2</v>
      </c>
      <c r="GZ98">
        <v>35083.7</v>
      </c>
      <c r="HA98">
        <v>36312.6</v>
      </c>
      <c r="HB98">
        <v>44038.9</v>
      </c>
      <c r="HC98">
        <v>1.79985</v>
      </c>
      <c r="HD98">
        <v>2.2446</v>
      </c>
      <c r="HE98">
        <v>0.07417799999999999</v>
      </c>
      <c r="HF98">
        <v>0</v>
      </c>
      <c r="HG98">
        <v>23.6495</v>
      </c>
      <c r="HH98">
        <v>999.9</v>
      </c>
      <c r="HI98">
        <v>57.9</v>
      </c>
      <c r="HJ98">
        <v>28.5</v>
      </c>
      <c r="HK98">
        <v>22.3646</v>
      </c>
      <c r="HL98">
        <v>61.8317</v>
      </c>
      <c r="HM98">
        <v>11.3462</v>
      </c>
      <c r="HN98">
        <v>1</v>
      </c>
      <c r="HO98">
        <v>-0.200442</v>
      </c>
      <c r="HP98">
        <v>-0.28076</v>
      </c>
      <c r="HQ98">
        <v>20.298</v>
      </c>
      <c r="HR98">
        <v>5.19752</v>
      </c>
      <c r="HS98">
        <v>11.9533</v>
      </c>
      <c r="HT98">
        <v>4.9472</v>
      </c>
      <c r="HU98">
        <v>3.3</v>
      </c>
      <c r="HV98">
        <v>9999</v>
      </c>
      <c r="HW98">
        <v>9999</v>
      </c>
      <c r="HX98">
        <v>9999</v>
      </c>
      <c r="HY98">
        <v>382.9</v>
      </c>
      <c r="HZ98">
        <v>1.86016</v>
      </c>
      <c r="IA98">
        <v>1.86078</v>
      </c>
      <c r="IB98">
        <v>1.86157</v>
      </c>
      <c r="IC98">
        <v>1.85715</v>
      </c>
      <c r="ID98">
        <v>1.85684</v>
      </c>
      <c r="IE98">
        <v>1.85791</v>
      </c>
      <c r="IF98">
        <v>1.85868</v>
      </c>
      <c r="IG98">
        <v>1.85822</v>
      </c>
      <c r="IH98">
        <v>0</v>
      </c>
      <c r="II98">
        <v>0</v>
      </c>
      <c r="IJ98">
        <v>0</v>
      </c>
      <c r="IK98">
        <v>0</v>
      </c>
      <c r="IL98" t="s">
        <v>438</v>
      </c>
      <c r="IM98" t="s">
        <v>439</v>
      </c>
      <c r="IN98" t="s">
        <v>440</v>
      </c>
      <c r="IO98" t="s">
        <v>440</v>
      </c>
      <c r="IP98" t="s">
        <v>440</v>
      </c>
      <c r="IQ98" t="s">
        <v>440</v>
      </c>
      <c r="IR98">
        <v>0</v>
      </c>
      <c r="IS98">
        <v>100</v>
      </c>
      <c r="IT98">
        <v>100</v>
      </c>
      <c r="IU98">
        <v>0.482</v>
      </c>
      <c r="IV98">
        <v>0.1967</v>
      </c>
      <c r="IW98">
        <v>0.2912723242626548</v>
      </c>
      <c r="IX98">
        <v>0.001016113312649949</v>
      </c>
      <c r="IY98">
        <v>-1.458346242818731E-06</v>
      </c>
      <c r="IZ98">
        <v>6.575581110680532E-10</v>
      </c>
      <c r="JA98">
        <v>0.1967140891477921</v>
      </c>
      <c r="JB98">
        <v>0</v>
      </c>
      <c r="JC98">
        <v>0</v>
      </c>
      <c r="JD98">
        <v>0</v>
      </c>
      <c r="JE98">
        <v>2</v>
      </c>
      <c r="JF98">
        <v>1799</v>
      </c>
      <c r="JG98">
        <v>1</v>
      </c>
      <c r="JH98">
        <v>18</v>
      </c>
      <c r="JI98">
        <v>184.2</v>
      </c>
      <c r="JJ98">
        <v>184.3</v>
      </c>
      <c r="JK98">
        <v>0.843506</v>
      </c>
      <c r="JL98">
        <v>2.57446</v>
      </c>
      <c r="JM98">
        <v>1.54663</v>
      </c>
      <c r="JN98">
        <v>2.24609</v>
      </c>
      <c r="JO98">
        <v>1.49658</v>
      </c>
      <c r="JP98">
        <v>2.41089</v>
      </c>
      <c r="JQ98">
        <v>34.7379</v>
      </c>
      <c r="JR98">
        <v>24.2013</v>
      </c>
      <c r="JS98">
        <v>18</v>
      </c>
      <c r="JT98">
        <v>372.16</v>
      </c>
      <c r="JU98">
        <v>700.193</v>
      </c>
      <c r="JV98">
        <v>24.2448</v>
      </c>
      <c r="JW98">
        <v>24.8865</v>
      </c>
      <c r="JX98">
        <v>30.0001</v>
      </c>
      <c r="JY98">
        <v>24.8777</v>
      </c>
      <c r="JZ98">
        <v>24.8815</v>
      </c>
      <c r="KA98">
        <v>16.9102</v>
      </c>
      <c r="KB98">
        <v>8.12674</v>
      </c>
      <c r="KC98">
        <v>100</v>
      </c>
      <c r="KD98">
        <v>24.2514</v>
      </c>
      <c r="KE98">
        <v>300</v>
      </c>
      <c r="KF98">
        <v>22.0343</v>
      </c>
      <c r="KG98">
        <v>100.224</v>
      </c>
      <c r="KH98">
        <v>100.821</v>
      </c>
    </row>
    <row r="99" spans="1:294">
      <c r="A99">
        <v>83</v>
      </c>
      <c r="B99">
        <v>1747222909.6</v>
      </c>
      <c r="C99">
        <v>9882.5</v>
      </c>
      <c r="D99" t="s">
        <v>603</v>
      </c>
      <c r="E99" t="s">
        <v>604</v>
      </c>
      <c r="F99" t="s">
        <v>431</v>
      </c>
      <c r="G99" t="s">
        <v>432</v>
      </c>
      <c r="I99" t="s">
        <v>433</v>
      </c>
      <c r="J99">
        <v>1747222909.6</v>
      </c>
      <c r="K99">
        <f>(L99)/1000</f>
        <v>0</v>
      </c>
      <c r="L99">
        <f>IF(DQ99, AO99, AI99)</f>
        <v>0</v>
      </c>
      <c r="M99">
        <f>IF(DQ99, AJ99, AH99)</f>
        <v>0</v>
      </c>
      <c r="N99">
        <f>DS99 - IF(AV99&gt;1, M99*DM99*100.0/(AX99), 0)</f>
        <v>0</v>
      </c>
      <c r="O99">
        <f>((U99-K99/2)*N99-M99)/(U99+K99/2)</f>
        <v>0</v>
      </c>
      <c r="P99">
        <f>O99*(DZ99+EA99)/1000.0</f>
        <v>0</v>
      </c>
      <c r="Q99">
        <f>(DS99 - IF(AV99&gt;1, M99*DM99*100.0/(AX99), 0))*(DZ99+EA99)/1000.0</f>
        <v>0</v>
      </c>
      <c r="R99">
        <f>2.0/((1/T99-1/S99)+SIGN(T99)*SQRT((1/T99-1/S99)*(1/T99-1/S99) + 4*DN99/((DN99+1)*(DN99+1))*(2*1/T99*1/S99-1/S99*1/S99)))</f>
        <v>0</v>
      </c>
      <c r="S99">
        <f>IF(LEFT(DO99,1)&lt;&gt;"0",IF(LEFT(DO99,1)="1",3.0,DP99),$D$5+$E$5*(EG99*DZ99/($K$5*1000))+$F$5*(EG99*DZ99/($K$5*1000))*MAX(MIN(DM99,$J$5),$I$5)*MAX(MIN(DM99,$J$5),$I$5)+$G$5*MAX(MIN(DM99,$J$5),$I$5)*(EG99*DZ99/($K$5*1000))+$H$5*(EG99*DZ99/($K$5*1000))*(EG99*DZ99/($K$5*1000)))</f>
        <v>0</v>
      </c>
      <c r="T99">
        <f>K99*(1000-(1000*0.61365*exp(17.502*X99/(240.97+X99))/(DZ99+EA99)+DU99)/2)/(1000*0.61365*exp(17.502*X99/(240.97+X99))/(DZ99+EA99)-DU99)</f>
        <v>0</v>
      </c>
      <c r="U99">
        <f>1/((DN99+1)/(R99/1.6)+1/(S99/1.37)) + DN99/((DN99+1)/(R99/1.6) + DN99/(S99/1.37))</f>
        <v>0</v>
      </c>
      <c r="V99">
        <f>(DI99*DL99)</f>
        <v>0</v>
      </c>
      <c r="W99">
        <f>(EB99+(V99+2*0.95*5.67E-8*(((EB99+$B$7)+273)^4-(EB99+273)^4)-44100*K99)/(1.84*29.3*S99+8*0.95*5.67E-8*(EB99+273)^3))</f>
        <v>0</v>
      </c>
      <c r="X99">
        <f>($C$7*EC99+$D$7*ED99+$E$7*W99)</f>
        <v>0</v>
      </c>
      <c r="Y99">
        <f>0.61365*exp(17.502*X99/(240.97+X99))</f>
        <v>0</v>
      </c>
      <c r="Z99">
        <f>(AA99/AB99*100)</f>
        <v>0</v>
      </c>
      <c r="AA99">
        <f>DU99*(DZ99+EA99)/1000</f>
        <v>0</v>
      </c>
      <c r="AB99">
        <f>0.61365*exp(17.502*EB99/(240.97+EB99))</f>
        <v>0</v>
      </c>
      <c r="AC99">
        <f>(Y99-DU99*(DZ99+EA99)/1000)</f>
        <v>0</v>
      </c>
      <c r="AD99">
        <f>(-K99*44100)</f>
        <v>0</v>
      </c>
      <c r="AE99">
        <f>2*29.3*S99*0.92*(EB99-X99)</f>
        <v>0</v>
      </c>
      <c r="AF99">
        <f>2*0.95*5.67E-8*(((EB99+$B$7)+273)^4-(X99+273)^4)</f>
        <v>0</v>
      </c>
      <c r="AG99">
        <f>V99+AF99+AD99+AE99</f>
        <v>0</v>
      </c>
      <c r="AH99">
        <f>DY99*AV99*(DT99-DS99*(1000-AV99*DV99)/(1000-AV99*DU99))/(100*DM99)</f>
        <v>0</v>
      </c>
      <c r="AI99">
        <f>1000*DY99*AV99*(DU99-DV99)/(100*DM99*(1000-AV99*DU99))</f>
        <v>0</v>
      </c>
      <c r="AJ99">
        <f>(AK99 - AL99 - DZ99*1E3/(8.314*(EB99+273.15)) * AN99/DY99 * AM99) * DY99/(100*DM99) * (1000 - DV99)/1000</f>
        <v>0</v>
      </c>
      <c r="AK99">
        <v>403.4778323386669</v>
      </c>
      <c r="AL99">
        <v>403.2894484848487</v>
      </c>
      <c r="AM99">
        <v>0.0007064859219892119</v>
      </c>
      <c r="AN99">
        <v>65.8605414192894</v>
      </c>
      <c r="AO99">
        <f>(AQ99 - AP99 + DZ99*1E3/(8.314*(EB99+273.15)) * AS99/DY99 * AR99) * DY99/(100*DM99) * 1000/(1000 - AQ99)</f>
        <v>0</v>
      </c>
      <c r="AP99">
        <v>8.65915036132157</v>
      </c>
      <c r="AQ99">
        <v>9.313712727272724</v>
      </c>
      <c r="AR99">
        <v>-0.0001280717498235546</v>
      </c>
      <c r="AS99">
        <v>77.19028424326555</v>
      </c>
      <c r="AT99">
        <v>6</v>
      </c>
      <c r="AU99">
        <v>2</v>
      </c>
      <c r="AV99">
        <f>IF(AT99*$H$13&gt;=AX99,1.0,(AX99/(AX99-AT99*$H$13)))</f>
        <v>0</v>
      </c>
      <c r="AW99">
        <f>(AV99-1)*100</f>
        <v>0</v>
      </c>
      <c r="AX99">
        <f>MAX(0,($B$13+$C$13*EG99)/(1+$D$13*EG99)*DZ99/(EB99+273)*$E$13)</f>
        <v>0</v>
      </c>
      <c r="AY99" t="s">
        <v>434</v>
      </c>
      <c r="AZ99" t="s">
        <v>434</v>
      </c>
      <c r="BA99">
        <v>0</v>
      </c>
      <c r="BB99">
        <v>0</v>
      </c>
      <c r="BC99">
        <f>1-BA99/BB99</f>
        <v>0</v>
      </c>
      <c r="BD99">
        <v>0</v>
      </c>
      <c r="BE99" t="s">
        <v>434</v>
      </c>
      <c r="BF99" t="s">
        <v>434</v>
      </c>
      <c r="BG99">
        <v>0</v>
      </c>
      <c r="BH99">
        <v>0</v>
      </c>
      <c r="BI99">
        <f>1-BG99/BH99</f>
        <v>0</v>
      </c>
      <c r="BJ99">
        <v>0.5</v>
      </c>
      <c r="BK99">
        <f>DJ99</f>
        <v>0</v>
      </c>
      <c r="BL99">
        <f>M99</f>
        <v>0</v>
      </c>
      <c r="BM99">
        <f>BI99*BJ99*BK99</f>
        <v>0</v>
      </c>
      <c r="BN99">
        <f>(BL99-BD99)/BK99</f>
        <v>0</v>
      </c>
      <c r="BO99">
        <f>(BB99-BH99)/BH99</f>
        <v>0</v>
      </c>
      <c r="BP99">
        <f>BA99/(BC99+BA99/BH99)</f>
        <v>0</v>
      </c>
      <c r="BQ99" t="s">
        <v>434</v>
      </c>
      <c r="BR99">
        <v>0</v>
      </c>
      <c r="BS99">
        <f>IF(BR99&lt;&gt;0, BR99, BP99)</f>
        <v>0</v>
      </c>
      <c r="BT99">
        <f>1-BS99/BH99</f>
        <v>0</v>
      </c>
      <c r="BU99">
        <f>(BH99-BG99)/(BH99-BS99)</f>
        <v>0</v>
      </c>
      <c r="BV99">
        <f>(BB99-BH99)/(BB99-BS99)</f>
        <v>0</v>
      </c>
      <c r="BW99">
        <f>(BH99-BG99)/(BH99-BA99)</f>
        <v>0</v>
      </c>
      <c r="BX99">
        <f>(BB99-BH99)/(BB99-BA99)</f>
        <v>0</v>
      </c>
      <c r="BY99">
        <f>(BU99*BS99/BG99)</f>
        <v>0</v>
      </c>
      <c r="BZ99">
        <f>(1-BY99)</f>
        <v>0</v>
      </c>
      <c r="DI99">
        <f>$B$11*EH99+$C$11*EI99+$F$11*ET99*(1-EW99)</f>
        <v>0</v>
      </c>
      <c r="DJ99">
        <f>DI99*DK99</f>
        <v>0</v>
      </c>
      <c r="DK99">
        <f>($B$11*$D$9+$C$11*$D$9+$F$11*((FG99+EY99)/MAX(FG99+EY99+FH99, 0.1)*$I$9+FH99/MAX(FG99+EY99+FH99, 0.1)*$J$9))/($B$11+$C$11+$F$11)</f>
        <v>0</v>
      </c>
      <c r="DL99">
        <f>($B$11*$K$9+$C$11*$K$9+$F$11*((FG99+EY99)/MAX(FG99+EY99+FH99, 0.1)*$P$9+FH99/MAX(FG99+EY99+FH99, 0.1)*$Q$9))/($B$11+$C$11+$F$11)</f>
        <v>0</v>
      </c>
      <c r="DM99">
        <v>6</v>
      </c>
      <c r="DN99">
        <v>0.5</v>
      </c>
      <c r="DO99" t="s">
        <v>435</v>
      </c>
      <c r="DP99">
        <v>2</v>
      </c>
      <c r="DQ99" t="b">
        <v>1</v>
      </c>
      <c r="DR99">
        <v>1747222909.6</v>
      </c>
      <c r="DS99">
        <v>399.533</v>
      </c>
      <c r="DT99">
        <v>400.021</v>
      </c>
      <c r="DU99">
        <v>9.311260000000001</v>
      </c>
      <c r="DV99">
        <v>8.650080000000001</v>
      </c>
      <c r="DW99">
        <v>399.027</v>
      </c>
      <c r="DX99">
        <v>9.353160000000001</v>
      </c>
      <c r="DY99">
        <v>399.967</v>
      </c>
      <c r="DZ99">
        <v>101.16</v>
      </c>
      <c r="EA99">
        <v>0.100063</v>
      </c>
      <c r="EB99">
        <v>25.0057</v>
      </c>
      <c r="EC99">
        <v>24.879</v>
      </c>
      <c r="ED99">
        <v>999.9</v>
      </c>
      <c r="EE99">
        <v>0</v>
      </c>
      <c r="EF99">
        <v>0</v>
      </c>
      <c r="EG99">
        <v>10042.5</v>
      </c>
      <c r="EH99">
        <v>0</v>
      </c>
      <c r="EI99">
        <v>0.221054</v>
      </c>
      <c r="EJ99">
        <v>-0.48764</v>
      </c>
      <c r="EK99">
        <v>403.288</v>
      </c>
      <c r="EL99">
        <v>403.511</v>
      </c>
      <c r="EM99">
        <v>0.661188</v>
      </c>
      <c r="EN99">
        <v>400.021</v>
      </c>
      <c r="EO99">
        <v>8.650080000000001</v>
      </c>
      <c r="EP99">
        <v>0.941923</v>
      </c>
      <c r="EQ99">
        <v>0.875038</v>
      </c>
      <c r="ER99">
        <v>6.0477</v>
      </c>
      <c r="ES99">
        <v>4.98662</v>
      </c>
      <c r="ET99">
        <v>0.0500092</v>
      </c>
      <c r="EU99">
        <v>0</v>
      </c>
      <c r="EV99">
        <v>0</v>
      </c>
      <c r="EW99">
        <v>0</v>
      </c>
      <c r="EX99">
        <v>10.08</v>
      </c>
      <c r="EY99">
        <v>0.0500092</v>
      </c>
      <c r="EZ99">
        <v>-7.8</v>
      </c>
      <c r="FA99">
        <v>0.44</v>
      </c>
      <c r="FB99">
        <v>34.5</v>
      </c>
      <c r="FC99">
        <v>40.187</v>
      </c>
      <c r="FD99">
        <v>37.125</v>
      </c>
      <c r="FE99">
        <v>40.375</v>
      </c>
      <c r="FF99">
        <v>37.25</v>
      </c>
      <c r="FG99">
        <v>0</v>
      </c>
      <c r="FH99">
        <v>0</v>
      </c>
      <c r="FI99">
        <v>0</v>
      </c>
      <c r="FJ99">
        <v>1747222989.6</v>
      </c>
      <c r="FK99">
        <v>0</v>
      </c>
      <c r="FL99">
        <v>0.4923076923076926</v>
      </c>
      <c r="FM99">
        <v>0.79111129420906</v>
      </c>
      <c r="FN99">
        <v>-8.202735002882617</v>
      </c>
      <c r="FO99">
        <v>-3.238076923076923</v>
      </c>
      <c r="FP99">
        <v>15</v>
      </c>
      <c r="FQ99">
        <v>1747211737.5</v>
      </c>
      <c r="FR99" t="s">
        <v>436</v>
      </c>
      <c r="FS99">
        <v>1747211737.5</v>
      </c>
      <c r="FT99">
        <v>1747211733.5</v>
      </c>
      <c r="FU99">
        <v>1</v>
      </c>
      <c r="FV99">
        <v>-0.191</v>
      </c>
      <c r="FW99">
        <v>-0.016</v>
      </c>
      <c r="FX99">
        <v>0.506</v>
      </c>
      <c r="FY99">
        <v>-0.041</v>
      </c>
      <c r="FZ99">
        <v>397</v>
      </c>
      <c r="GA99">
        <v>9</v>
      </c>
      <c r="GB99">
        <v>0.29</v>
      </c>
      <c r="GC99">
        <v>0.35</v>
      </c>
      <c r="GD99">
        <v>0.1363625005158189</v>
      </c>
      <c r="GE99">
        <v>0.03863234470163798</v>
      </c>
      <c r="GF99">
        <v>0.02801268169952243</v>
      </c>
      <c r="GG99">
        <v>1</v>
      </c>
      <c r="GH99">
        <v>0.02194088393479254</v>
      </c>
      <c r="GI99">
        <v>-0.008576428225176772</v>
      </c>
      <c r="GJ99">
        <v>0.001238361594189265</v>
      </c>
      <c r="GK99">
        <v>1</v>
      </c>
      <c r="GL99">
        <v>2</v>
      </c>
      <c r="GM99">
        <v>2</v>
      </c>
      <c r="GN99" t="s">
        <v>437</v>
      </c>
      <c r="GO99">
        <v>3.01635</v>
      </c>
      <c r="GP99">
        <v>2.7751</v>
      </c>
      <c r="GQ99">
        <v>0.0968238</v>
      </c>
      <c r="GR99">
        <v>0.0963151</v>
      </c>
      <c r="GS99">
        <v>0.0611004</v>
      </c>
      <c r="GT99">
        <v>0.0575345</v>
      </c>
      <c r="GU99">
        <v>23357.1</v>
      </c>
      <c r="GV99">
        <v>27297.5</v>
      </c>
      <c r="GW99">
        <v>22661</v>
      </c>
      <c r="GX99">
        <v>27753.6</v>
      </c>
      <c r="GY99">
        <v>30863.5</v>
      </c>
      <c r="GZ99">
        <v>37373</v>
      </c>
      <c r="HA99">
        <v>36315.7</v>
      </c>
      <c r="HB99">
        <v>44046</v>
      </c>
      <c r="HC99">
        <v>1.79805</v>
      </c>
      <c r="HD99">
        <v>2.20825</v>
      </c>
      <c r="HE99">
        <v>0.0745431</v>
      </c>
      <c r="HF99">
        <v>0</v>
      </c>
      <c r="HG99">
        <v>23.6545</v>
      </c>
      <c r="HH99">
        <v>999.9</v>
      </c>
      <c r="HI99">
        <v>54.9</v>
      </c>
      <c r="HJ99">
        <v>28.5</v>
      </c>
      <c r="HK99">
        <v>21.2007</v>
      </c>
      <c r="HL99">
        <v>61.9518</v>
      </c>
      <c r="HM99">
        <v>12.6963</v>
      </c>
      <c r="HN99">
        <v>1</v>
      </c>
      <c r="HO99">
        <v>-0.200371</v>
      </c>
      <c r="HP99">
        <v>-0.172919</v>
      </c>
      <c r="HQ99">
        <v>20.298</v>
      </c>
      <c r="HR99">
        <v>5.19378</v>
      </c>
      <c r="HS99">
        <v>11.9527</v>
      </c>
      <c r="HT99">
        <v>4.9471</v>
      </c>
      <c r="HU99">
        <v>3.3</v>
      </c>
      <c r="HV99">
        <v>9999</v>
      </c>
      <c r="HW99">
        <v>9999</v>
      </c>
      <c r="HX99">
        <v>9999</v>
      </c>
      <c r="HY99">
        <v>382.9</v>
      </c>
      <c r="HZ99">
        <v>1.86016</v>
      </c>
      <c r="IA99">
        <v>1.86081</v>
      </c>
      <c r="IB99">
        <v>1.86157</v>
      </c>
      <c r="IC99">
        <v>1.85717</v>
      </c>
      <c r="ID99">
        <v>1.85684</v>
      </c>
      <c r="IE99">
        <v>1.85791</v>
      </c>
      <c r="IF99">
        <v>1.85867</v>
      </c>
      <c r="IG99">
        <v>1.85822</v>
      </c>
      <c r="IH99">
        <v>0</v>
      </c>
      <c r="II99">
        <v>0</v>
      </c>
      <c r="IJ99">
        <v>0</v>
      </c>
      <c r="IK99">
        <v>0</v>
      </c>
      <c r="IL99" t="s">
        <v>438</v>
      </c>
      <c r="IM99" t="s">
        <v>439</v>
      </c>
      <c r="IN99" t="s">
        <v>440</v>
      </c>
      <c r="IO99" t="s">
        <v>440</v>
      </c>
      <c r="IP99" t="s">
        <v>440</v>
      </c>
      <c r="IQ99" t="s">
        <v>440</v>
      </c>
      <c r="IR99">
        <v>0</v>
      </c>
      <c r="IS99">
        <v>100</v>
      </c>
      <c r="IT99">
        <v>100</v>
      </c>
      <c r="IU99">
        <v>0.506</v>
      </c>
      <c r="IV99">
        <v>-0.0419</v>
      </c>
      <c r="IW99">
        <v>0.2912723242626548</v>
      </c>
      <c r="IX99">
        <v>0.001016113312649949</v>
      </c>
      <c r="IY99">
        <v>-1.458346242818731E-06</v>
      </c>
      <c r="IZ99">
        <v>6.575581110680532E-10</v>
      </c>
      <c r="JA99">
        <v>-0.06566341879942494</v>
      </c>
      <c r="JB99">
        <v>-0.01572474794871742</v>
      </c>
      <c r="JC99">
        <v>0.002265067368507509</v>
      </c>
      <c r="JD99">
        <v>-3.336906766682508E-05</v>
      </c>
      <c r="JE99">
        <v>2</v>
      </c>
      <c r="JF99">
        <v>1799</v>
      </c>
      <c r="JG99">
        <v>1</v>
      </c>
      <c r="JH99">
        <v>18</v>
      </c>
      <c r="JI99">
        <v>186.2</v>
      </c>
      <c r="JJ99">
        <v>186.3</v>
      </c>
      <c r="JK99">
        <v>1.0437</v>
      </c>
      <c r="JL99">
        <v>2.56348</v>
      </c>
      <c r="JM99">
        <v>1.54663</v>
      </c>
      <c r="JN99">
        <v>2.22046</v>
      </c>
      <c r="JO99">
        <v>1.49658</v>
      </c>
      <c r="JP99">
        <v>2.38037</v>
      </c>
      <c r="JQ99">
        <v>34.7608</v>
      </c>
      <c r="JR99">
        <v>24.2013</v>
      </c>
      <c r="JS99">
        <v>18</v>
      </c>
      <c r="JT99">
        <v>371.217</v>
      </c>
      <c r="JU99">
        <v>669.119</v>
      </c>
      <c r="JV99">
        <v>24.1991</v>
      </c>
      <c r="JW99">
        <v>24.8865</v>
      </c>
      <c r="JX99">
        <v>30</v>
      </c>
      <c r="JY99">
        <v>24.8652</v>
      </c>
      <c r="JZ99">
        <v>24.8732</v>
      </c>
      <c r="KA99">
        <v>20.9255</v>
      </c>
      <c r="KB99">
        <v>54.614</v>
      </c>
      <c r="KC99">
        <v>88.60850000000001</v>
      </c>
      <c r="KD99">
        <v>24.1964</v>
      </c>
      <c r="KE99">
        <v>400</v>
      </c>
      <c r="KF99">
        <v>8.74255</v>
      </c>
      <c r="KG99">
        <v>100.235</v>
      </c>
      <c r="KH99">
        <v>100.836</v>
      </c>
    </row>
    <row r="100" spans="1:294">
      <c r="A100">
        <v>84</v>
      </c>
      <c r="B100">
        <v>1747223030.1</v>
      </c>
      <c r="C100">
        <v>10003</v>
      </c>
      <c r="D100" t="s">
        <v>605</v>
      </c>
      <c r="E100" t="s">
        <v>606</v>
      </c>
      <c r="F100" t="s">
        <v>431</v>
      </c>
      <c r="G100" t="s">
        <v>432</v>
      </c>
      <c r="I100" t="s">
        <v>433</v>
      </c>
      <c r="J100">
        <v>1747223030.1</v>
      </c>
      <c r="K100">
        <f>(L100)/1000</f>
        <v>0</v>
      </c>
      <c r="L100">
        <f>IF(DQ100, AO100, AI100)</f>
        <v>0</v>
      </c>
      <c r="M100">
        <f>IF(DQ100, AJ100, AH100)</f>
        <v>0</v>
      </c>
      <c r="N100">
        <f>DS100 - IF(AV100&gt;1, M100*DM100*100.0/(AX100), 0)</f>
        <v>0</v>
      </c>
      <c r="O100">
        <f>((U100-K100/2)*N100-M100)/(U100+K100/2)</f>
        <v>0</v>
      </c>
      <c r="P100">
        <f>O100*(DZ100+EA100)/1000.0</f>
        <v>0</v>
      </c>
      <c r="Q100">
        <f>(DS100 - IF(AV100&gt;1, M100*DM100*100.0/(AX100), 0))*(DZ100+EA100)/1000.0</f>
        <v>0</v>
      </c>
      <c r="R100">
        <f>2.0/((1/T100-1/S100)+SIGN(T100)*SQRT((1/T100-1/S100)*(1/T100-1/S100) + 4*DN100/((DN100+1)*(DN100+1))*(2*1/T100*1/S100-1/S100*1/S100)))</f>
        <v>0</v>
      </c>
      <c r="S100">
        <f>IF(LEFT(DO100,1)&lt;&gt;"0",IF(LEFT(DO100,1)="1",3.0,DP100),$D$5+$E$5*(EG100*DZ100/($K$5*1000))+$F$5*(EG100*DZ100/($K$5*1000))*MAX(MIN(DM100,$J$5),$I$5)*MAX(MIN(DM100,$J$5),$I$5)+$G$5*MAX(MIN(DM100,$J$5),$I$5)*(EG100*DZ100/($K$5*1000))+$H$5*(EG100*DZ100/($K$5*1000))*(EG100*DZ100/($K$5*1000)))</f>
        <v>0</v>
      </c>
      <c r="T100">
        <f>K100*(1000-(1000*0.61365*exp(17.502*X100/(240.97+X100))/(DZ100+EA100)+DU100)/2)/(1000*0.61365*exp(17.502*X100/(240.97+X100))/(DZ100+EA100)-DU100)</f>
        <v>0</v>
      </c>
      <c r="U100">
        <f>1/((DN100+1)/(R100/1.6)+1/(S100/1.37)) + DN100/((DN100+1)/(R100/1.6) + DN100/(S100/1.37))</f>
        <v>0</v>
      </c>
      <c r="V100">
        <f>(DI100*DL100)</f>
        <v>0</v>
      </c>
      <c r="W100">
        <f>(EB100+(V100+2*0.95*5.67E-8*(((EB100+$B$7)+273)^4-(EB100+273)^4)-44100*K100)/(1.84*29.3*S100+8*0.95*5.67E-8*(EB100+273)^3))</f>
        <v>0</v>
      </c>
      <c r="X100">
        <f>($C$7*EC100+$D$7*ED100+$E$7*W100)</f>
        <v>0</v>
      </c>
      <c r="Y100">
        <f>0.61365*exp(17.502*X100/(240.97+X100))</f>
        <v>0</v>
      </c>
      <c r="Z100">
        <f>(AA100/AB100*100)</f>
        <v>0</v>
      </c>
      <c r="AA100">
        <f>DU100*(DZ100+EA100)/1000</f>
        <v>0</v>
      </c>
      <c r="AB100">
        <f>0.61365*exp(17.502*EB100/(240.97+EB100))</f>
        <v>0</v>
      </c>
      <c r="AC100">
        <f>(Y100-DU100*(DZ100+EA100)/1000)</f>
        <v>0</v>
      </c>
      <c r="AD100">
        <f>(-K100*44100)</f>
        <v>0</v>
      </c>
      <c r="AE100">
        <f>2*29.3*S100*0.92*(EB100-X100)</f>
        <v>0</v>
      </c>
      <c r="AF100">
        <f>2*0.95*5.67E-8*(((EB100+$B$7)+273)^4-(X100+273)^4)</f>
        <v>0</v>
      </c>
      <c r="AG100">
        <f>V100+AF100+AD100+AE100</f>
        <v>0</v>
      </c>
      <c r="AH100">
        <f>DY100*AV100*(DT100-DS100*(1000-AV100*DV100)/(1000-AV100*DU100))/(100*DM100)</f>
        <v>0</v>
      </c>
      <c r="AI100">
        <f>1000*DY100*AV100*(DU100-DV100)/(100*DM100*(1000-AV100*DU100))</f>
        <v>0</v>
      </c>
      <c r="AJ100">
        <f>(AK100 - AL100 - DZ100*1E3/(8.314*(EB100+273.15)) * AN100/DY100 * AM100) * DY100/(100*DM100) * (1000 - DV100)/1000</f>
        <v>0</v>
      </c>
      <c r="AK100">
        <v>504.630165271503</v>
      </c>
      <c r="AL100">
        <v>504.3082969696966</v>
      </c>
      <c r="AM100">
        <v>0.0009703552984106032</v>
      </c>
      <c r="AN100">
        <v>65.8605414192894</v>
      </c>
      <c r="AO100">
        <f>(AQ100 - AP100 + DZ100*1E3/(8.314*(EB100+273.15)) * AS100/DY100 * AR100) * DY100/(100*DM100) * 1000/(1000 - AQ100)</f>
        <v>0</v>
      </c>
      <c r="AP100">
        <v>9.001001771042016</v>
      </c>
      <c r="AQ100">
        <v>9.362233272727275</v>
      </c>
      <c r="AR100">
        <v>2.88308698977907E-05</v>
      </c>
      <c r="AS100">
        <v>77.19028424326555</v>
      </c>
      <c r="AT100">
        <v>6</v>
      </c>
      <c r="AU100">
        <v>1</v>
      </c>
      <c r="AV100">
        <f>IF(AT100*$H$13&gt;=AX100,1.0,(AX100/(AX100-AT100*$H$13)))</f>
        <v>0</v>
      </c>
      <c r="AW100">
        <f>(AV100-1)*100</f>
        <v>0</v>
      </c>
      <c r="AX100">
        <f>MAX(0,($B$13+$C$13*EG100)/(1+$D$13*EG100)*DZ100/(EB100+273)*$E$13)</f>
        <v>0</v>
      </c>
      <c r="AY100" t="s">
        <v>434</v>
      </c>
      <c r="AZ100" t="s">
        <v>434</v>
      </c>
      <c r="BA100">
        <v>0</v>
      </c>
      <c r="BB100">
        <v>0</v>
      </c>
      <c r="BC100">
        <f>1-BA100/BB100</f>
        <v>0</v>
      </c>
      <c r="BD100">
        <v>0</v>
      </c>
      <c r="BE100" t="s">
        <v>434</v>
      </c>
      <c r="BF100" t="s">
        <v>434</v>
      </c>
      <c r="BG100">
        <v>0</v>
      </c>
      <c r="BH100">
        <v>0</v>
      </c>
      <c r="BI100">
        <f>1-BG100/BH100</f>
        <v>0</v>
      </c>
      <c r="BJ100">
        <v>0.5</v>
      </c>
      <c r="BK100">
        <f>DJ100</f>
        <v>0</v>
      </c>
      <c r="BL100">
        <f>M100</f>
        <v>0</v>
      </c>
      <c r="BM100">
        <f>BI100*BJ100*BK100</f>
        <v>0</v>
      </c>
      <c r="BN100">
        <f>(BL100-BD100)/BK100</f>
        <v>0</v>
      </c>
      <c r="BO100">
        <f>(BB100-BH100)/BH100</f>
        <v>0</v>
      </c>
      <c r="BP100">
        <f>BA100/(BC100+BA100/BH100)</f>
        <v>0</v>
      </c>
      <c r="BQ100" t="s">
        <v>434</v>
      </c>
      <c r="BR100">
        <v>0</v>
      </c>
      <c r="BS100">
        <f>IF(BR100&lt;&gt;0, BR100, BP100)</f>
        <v>0</v>
      </c>
      <c r="BT100">
        <f>1-BS100/BH100</f>
        <v>0</v>
      </c>
      <c r="BU100">
        <f>(BH100-BG100)/(BH100-BS100)</f>
        <v>0</v>
      </c>
      <c r="BV100">
        <f>(BB100-BH100)/(BB100-BS100)</f>
        <v>0</v>
      </c>
      <c r="BW100">
        <f>(BH100-BG100)/(BH100-BA100)</f>
        <v>0</v>
      </c>
      <c r="BX100">
        <f>(BB100-BH100)/(BB100-BA100)</f>
        <v>0</v>
      </c>
      <c r="BY100">
        <f>(BU100*BS100/BG100)</f>
        <v>0</v>
      </c>
      <c r="BZ100">
        <f>(1-BY100)</f>
        <v>0</v>
      </c>
      <c r="DI100">
        <f>$B$11*EH100+$C$11*EI100+$F$11*ET100*(1-EW100)</f>
        <v>0</v>
      </c>
      <c r="DJ100">
        <f>DI100*DK100</f>
        <v>0</v>
      </c>
      <c r="DK100">
        <f>($B$11*$D$9+$C$11*$D$9+$F$11*((FG100+EY100)/MAX(FG100+EY100+FH100, 0.1)*$I$9+FH100/MAX(FG100+EY100+FH100, 0.1)*$J$9))/($B$11+$C$11+$F$11)</f>
        <v>0</v>
      </c>
      <c r="DL100">
        <f>($B$11*$K$9+$C$11*$K$9+$F$11*((FG100+EY100)/MAX(FG100+EY100+FH100, 0.1)*$P$9+FH100/MAX(FG100+EY100+FH100, 0.1)*$Q$9))/($B$11+$C$11+$F$11)</f>
        <v>0</v>
      </c>
      <c r="DM100">
        <v>6</v>
      </c>
      <c r="DN100">
        <v>0.5</v>
      </c>
      <c r="DO100" t="s">
        <v>435</v>
      </c>
      <c r="DP100">
        <v>2</v>
      </c>
      <c r="DQ100" t="b">
        <v>1</v>
      </c>
      <c r="DR100">
        <v>1747223030.1</v>
      </c>
      <c r="DS100">
        <v>499.589</v>
      </c>
      <c r="DT100">
        <v>500.093</v>
      </c>
      <c r="DU100">
        <v>9.36239</v>
      </c>
      <c r="DV100">
        <v>9.00163</v>
      </c>
      <c r="DW100">
        <v>499.072</v>
      </c>
      <c r="DX100">
        <v>9.40338</v>
      </c>
      <c r="DY100">
        <v>400.028</v>
      </c>
      <c r="DZ100">
        <v>101.156</v>
      </c>
      <c r="EA100">
        <v>0.100283</v>
      </c>
      <c r="EB100">
        <v>25.008</v>
      </c>
      <c r="EC100">
        <v>24.8778</v>
      </c>
      <c r="ED100">
        <v>999.9</v>
      </c>
      <c r="EE100">
        <v>0</v>
      </c>
      <c r="EF100">
        <v>0</v>
      </c>
      <c r="EG100">
        <v>10028.1</v>
      </c>
      <c r="EH100">
        <v>0</v>
      </c>
      <c r="EI100">
        <v>0.221054</v>
      </c>
      <c r="EJ100">
        <v>-0.504089</v>
      </c>
      <c r="EK100">
        <v>504.31</v>
      </c>
      <c r="EL100">
        <v>504.635</v>
      </c>
      <c r="EM100">
        <v>0.360755</v>
      </c>
      <c r="EN100">
        <v>500.093</v>
      </c>
      <c r="EO100">
        <v>9.00163</v>
      </c>
      <c r="EP100">
        <v>0.947062</v>
      </c>
      <c r="EQ100">
        <v>0.910569</v>
      </c>
      <c r="ER100">
        <v>6.12644</v>
      </c>
      <c r="ES100">
        <v>5.55887</v>
      </c>
      <c r="ET100">
        <v>0.0500092</v>
      </c>
      <c r="EU100">
        <v>0</v>
      </c>
      <c r="EV100">
        <v>0</v>
      </c>
      <c r="EW100">
        <v>0</v>
      </c>
      <c r="EX100">
        <v>14.97</v>
      </c>
      <c r="EY100">
        <v>0.0500092</v>
      </c>
      <c r="EZ100">
        <v>-16.34</v>
      </c>
      <c r="FA100">
        <v>-0.23</v>
      </c>
      <c r="FB100">
        <v>35.125</v>
      </c>
      <c r="FC100">
        <v>41.125</v>
      </c>
      <c r="FD100">
        <v>37.875</v>
      </c>
      <c r="FE100">
        <v>41.875</v>
      </c>
      <c r="FF100">
        <v>37.937</v>
      </c>
      <c r="FG100">
        <v>0</v>
      </c>
      <c r="FH100">
        <v>0</v>
      </c>
      <c r="FI100">
        <v>0</v>
      </c>
      <c r="FJ100">
        <v>1747223110.2</v>
      </c>
      <c r="FK100">
        <v>0</v>
      </c>
      <c r="FL100">
        <v>5.555600000000001</v>
      </c>
      <c r="FM100">
        <v>-0.2546152215737527</v>
      </c>
      <c r="FN100">
        <v>-3.504615261615807</v>
      </c>
      <c r="FO100">
        <v>-7.937600000000001</v>
      </c>
      <c r="FP100">
        <v>15</v>
      </c>
      <c r="FQ100">
        <v>1747211737.5</v>
      </c>
      <c r="FR100" t="s">
        <v>436</v>
      </c>
      <c r="FS100">
        <v>1747211737.5</v>
      </c>
      <c r="FT100">
        <v>1747211733.5</v>
      </c>
      <c r="FU100">
        <v>1</v>
      </c>
      <c r="FV100">
        <v>-0.191</v>
      </c>
      <c r="FW100">
        <v>-0.016</v>
      </c>
      <c r="FX100">
        <v>0.506</v>
      </c>
      <c r="FY100">
        <v>-0.041</v>
      </c>
      <c r="FZ100">
        <v>397</v>
      </c>
      <c r="GA100">
        <v>9</v>
      </c>
      <c r="GB100">
        <v>0.29</v>
      </c>
      <c r="GC100">
        <v>0.35</v>
      </c>
      <c r="GD100">
        <v>0.2256993670366753</v>
      </c>
      <c r="GE100">
        <v>-0.1100396614468543</v>
      </c>
      <c r="GF100">
        <v>0.04430418590549763</v>
      </c>
      <c r="GG100">
        <v>1</v>
      </c>
      <c r="GH100">
        <v>0.01173062313587133</v>
      </c>
      <c r="GI100">
        <v>-0.002963662072306761</v>
      </c>
      <c r="GJ100">
        <v>0.000566649337645746</v>
      </c>
      <c r="GK100">
        <v>1</v>
      </c>
      <c r="GL100">
        <v>2</v>
      </c>
      <c r="GM100">
        <v>2</v>
      </c>
      <c r="GN100" t="s">
        <v>437</v>
      </c>
      <c r="GO100">
        <v>3.01647</v>
      </c>
      <c r="GP100">
        <v>2.7752</v>
      </c>
      <c r="GQ100">
        <v>0.11446</v>
      </c>
      <c r="GR100">
        <v>0.113837</v>
      </c>
      <c r="GS100">
        <v>0.0613534</v>
      </c>
      <c r="GT100">
        <v>0.0593261</v>
      </c>
      <c r="GU100">
        <v>22901.6</v>
      </c>
      <c r="GV100">
        <v>26768.3</v>
      </c>
      <c r="GW100">
        <v>22661.2</v>
      </c>
      <c r="GX100">
        <v>27753.3</v>
      </c>
      <c r="GY100">
        <v>30855.8</v>
      </c>
      <c r="GZ100">
        <v>37301.1</v>
      </c>
      <c r="HA100">
        <v>36316</v>
      </c>
      <c r="HB100">
        <v>44045.2</v>
      </c>
      <c r="HC100">
        <v>1.79767</v>
      </c>
      <c r="HD100">
        <v>2.20303</v>
      </c>
      <c r="HE100">
        <v>0.0744052</v>
      </c>
      <c r="HF100">
        <v>0</v>
      </c>
      <c r="HG100">
        <v>23.6556</v>
      </c>
      <c r="HH100">
        <v>999.9</v>
      </c>
      <c r="HI100">
        <v>52.1</v>
      </c>
      <c r="HJ100">
        <v>28.5</v>
      </c>
      <c r="HK100">
        <v>20.1205</v>
      </c>
      <c r="HL100">
        <v>62.0618</v>
      </c>
      <c r="HM100">
        <v>12.9567</v>
      </c>
      <c r="HN100">
        <v>1</v>
      </c>
      <c r="HO100">
        <v>-0.20033</v>
      </c>
      <c r="HP100">
        <v>-0.148434</v>
      </c>
      <c r="HQ100">
        <v>20.2979</v>
      </c>
      <c r="HR100">
        <v>5.19887</v>
      </c>
      <c r="HS100">
        <v>11.9511</v>
      </c>
      <c r="HT100">
        <v>4.9471</v>
      </c>
      <c r="HU100">
        <v>3.3</v>
      </c>
      <c r="HV100">
        <v>9999</v>
      </c>
      <c r="HW100">
        <v>9999</v>
      </c>
      <c r="HX100">
        <v>9999</v>
      </c>
      <c r="HY100">
        <v>382.9</v>
      </c>
      <c r="HZ100">
        <v>1.86019</v>
      </c>
      <c r="IA100">
        <v>1.86081</v>
      </c>
      <c r="IB100">
        <v>1.86157</v>
      </c>
      <c r="IC100">
        <v>1.85716</v>
      </c>
      <c r="ID100">
        <v>1.85684</v>
      </c>
      <c r="IE100">
        <v>1.85791</v>
      </c>
      <c r="IF100">
        <v>1.85867</v>
      </c>
      <c r="IG100">
        <v>1.85822</v>
      </c>
      <c r="IH100">
        <v>0</v>
      </c>
      <c r="II100">
        <v>0</v>
      </c>
      <c r="IJ100">
        <v>0</v>
      </c>
      <c r="IK100">
        <v>0</v>
      </c>
      <c r="IL100" t="s">
        <v>438</v>
      </c>
      <c r="IM100" t="s">
        <v>439</v>
      </c>
      <c r="IN100" t="s">
        <v>440</v>
      </c>
      <c r="IO100" t="s">
        <v>440</v>
      </c>
      <c r="IP100" t="s">
        <v>440</v>
      </c>
      <c r="IQ100" t="s">
        <v>440</v>
      </c>
      <c r="IR100">
        <v>0</v>
      </c>
      <c r="IS100">
        <v>100</v>
      </c>
      <c r="IT100">
        <v>100</v>
      </c>
      <c r="IU100">
        <v>0.517</v>
      </c>
      <c r="IV100">
        <v>-0.041</v>
      </c>
      <c r="IW100">
        <v>0.2912723242626548</v>
      </c>
      <c r="IX100">
        <v>0.001016113312649949</v>
      </c>
      <c r="IY100">
        <v>-1.458346242818731E-06</v>
      </c>
      <c r="IZ100">
        <v>6.575581110680532E-10</v>
      </c>
      <c r="JA100">
        <v>-0.06566341879942494</v>
      </c>
      <c r="JB100">
        <v>-0.01572474794871742</v>
      </c>
      <c r="JC100">
        <v>0.002265067368507509</v>
      </c>
      <c r="JD100">
        <v>-3.336906766682508E-05</v>
      </c>
      <c r="JE100">
        <v>2</v>
      </c>
      <c r="JF100">
        <v>1799</v>
      </c>
      <c r="JG100">
        <v>1</v>
      </c>
      <c r="JH100">
        <v>18</v>
      </c>
      <c r="JI100">
        <v>188.2</v>
      </c>
      <c r="JJ100">
        <v>188.3</v>
      </c>
      <c r="JK100">
        <v>1.24634</v>
      </c>
      <c r="JL100">
        <v>2.55615</v>
      </c>
      <c r="JM100">
        <v>1.54663</v>
      </c>
      <c r="JN100">
        <v>2.20459</v>
      </c>
      <c r="JO100">
        <v>1.49658</v>
      </c>
      <c r="JP100">
        <v>2.37915</v>
      </c>
      <c r="JQ100">
        <v>34.7379</v>
      </c>
      <c r="JR100">
        <v>24.2013</v>
      </c>
      <c r="JS100">
        <v>18</v>
      </c>
      <c r="JT100">
        <v>371.063</v>
      </c>
      <c r="JU100">
        <v>664.787</v>
      </c>
      <c r="JV100">
        <v>24.1671</v>
      </c>
      <c r="JW100">
        <v>24.8844</v>
      </c>
      <c r="JX100">
        <v>30.0002</v>
      </c>
      <c r="JY100">
        <v>24.8693</v>
      </c>
      <c r="JZ100">
        <v>24.8752</v>
      </c>
      <c r="KA100">
        <v>24.9704</v>
      </c>
      <c r="KB100">
        <v>50.9121</v>
      </c>
      <c r="KC100">
        <v>80.9121</v>
      </c>
      <c r="KD100">
        <v>24.1619</v>
      </c>
      <c r="KE100">
        <v>500</v>
      </c>
      <c r="KF100">
        <v>9.09216</v>
      </c>
      <c r="KG100">
        <v>100.236</v>
      </c>
      <c r="KH100">
        <v>100.835</v>
      </c>
    </row>
    <row r="101" spans="1:294">
      <c r="A101">
        <v>85</v>
      </c>
      <c r="B101">
        <v>1747223150.6</v>
      </c>
      <c r="C101">
        <v>10123.5</v>
      </c>
      <c r="D101" t="s">
        <v>607</v>
      </c>
      <c r="E101" t="s">
        <v>608</v>
      </c>
      <c r="F101" t="s">
        <v>431</v>
      </c>
      <c r="G101" t="s">
        <v>432</v>
      </c>
      <c r="I101" t="s">
        <v>433</v>
      </c>
      <c r="J101">
        <v>1747223150.6</v>
      </c>
      <c r="K101">
        <f>(L101)/1000</f>
        <v>0</v>
      </c>
      <c r="L101">
        <f>IF(DQ101, AO101, AI101)</f>
        <v>0</v>
      </c>
      <c r="M101">
        <f>IF(DQ101, AJ101, AH101)</f>
        <v>0</v>
      </c>
      <c r="N101">
        <f>DS101 - IF(AV101&gt;1, M101*DM101*100.0/(AX101), 0)</f>
        <v>0</v>
      </c>
      <c r="O101">
        <f>((U101-K101/2)*N101-M101)/(U101+K101/2)</f>
        <v>0</v>
      </c>
      <c r="P101">
        <f>O101*(DZ101+EA101)/1000.0</f>
        <v>0</v>
      </c>
      <c r="Q101">
        <f>(DS101 - IF(AV101&gt;1, M101*DM101*100.0/(AX101), 0))*(DZ101+EA101)/1000.0</f>
        <v>0</v>
      </c>
      <c r="R101">
        <f>2.0/((1/T101-1/S101)+SIGN(T101)*SQRT((1/T101-1/S101)*(1/T101-1/S101) + 4*DN101/((DN101+1)*(DN101+1))*(2*1/T101*1/S101-1/S101*1/S101)))</f>
        <v>0</v>
      </c>
      <c r="S101">
        <f>IF(LEFT(DO101,1)&lt;&gt;"0",IF(LEFT(DO101,1)="1",3.0,DP101),$D$5+$E$5*(EG101*DZ101/($K$5*1000))+$F$5*(EG101*DZ101/($K$5*1000))*MAX(MIN(DM101,$J$5),$I$5)*MAX(MIN(DM101,$J$5),$I$5)+$G$5*MAX(MIN(DM101,$J$5),$I$5)*(EG101*DZ101/($K$5*1000))+$H$5*(EG101*DZ101/($K$5*1000))*(EG101*DZ101/($K$5*1000)))</f>
        <v>0</v>
      </c>
      <c r="T101">
        <f>K101*(1000-(1000*0.61365*exp(17.502*X101/(240.97+X101))/(DZ101+EA101)+DU101)/2)/(1000*0.61365*exp(17.502*X101/(240.97+X101))/(DZ101+EA101)-DU101)</f>
        <v>0</v>
      </c>
      <c r="U101">
        <f>1/((DN101+1)/(R101/1.6)+1/(S101/1.37)) + DN101/((DN101+1)/(R101/1.6) + DN101/(S101/1.37))</f>
        <v>0</v>
      </c>
      <c r="V101">
        <f>(DI101*DL101)</f>
        <v>0</v>
      </c>
      <c r="W101">
        <f>(EB101+(V101+2*0.95*5.67E-8*(((EB101+$B$7)+273)^4-(EB101+273)^4)-44100*K101)/(1.84*29.3*S101+8*0.95*5.67E-8*(EB101+273)^3))</f>
        <v>0</v>
      </c>
      <c r="X101">
        <f>($C$7*EC101+$D$7*ED101+$E$7*W101)</f>
        <v>0</v>
      </c>
      <c r="Y101">
        <f>0.61365*exp(17.502*X101/(240.97+X101))</f>
        <v>0</v>
      </c>
      <c r="Z101">
        <f>(AA101/AB101*100)</f>
        <v>0</v>
      </c>
      <c r="AA101">
        <f>DU101*(DZ101+EA101)/1000</f>
        <v>0</v>
      </c>
      <c r="AB101">
        <f>0.61365*exp(17.502*EB101/(240.97+EB101))</f>
        <v>0</v>
      </c>
      <c r="AC101">
        <f>(Y101-DU101*(DZ101+EA101)/1000)</f>
        <v>0</v>
      </c>
      <c r="AD101">
        <f>(-K101*44100)</f>
        <v>0</v>
      </c>
      <c r="AE101">
        <f>2*29.3*S101*0.92*(EB101-X101)</f>
        <v>0</v>
      </c>
      <c r="AF101">
        <f>2*0.95*5.67E-8*(((EB101+$B$7)+273)^4-(X101+273)^4)</f>
        <v>0</v>
      </c>
      <c r="AG101">
        <f>V101+AF101+AD101+AE101</f>
        <v>0</v>
      </c>
      <c r="AH101">
        <f>DY101*AV101*(DT101-DS101*(1000-AV101*DV101)/(1000-AV101*DU101))/(100*DM101)</f>
        <v>0</v>
      </c>
      <c r="AI101">
        <f>1000*DY101*AV101*(DU101-DV101)/(100*DM101*(1000-AV101*DU101))</f>
        <v>0</v>
      </c>
      <c r="AJ101">
        <f>(AK101 - AL101 - DZ101*1E3/(8.314*(EB101+273.15)) * AN101/DY101 * AM101) * DY101/(100*DM101) * (1000 - DV101)/1000</f>
        <v>0</v>
      </c>
      <c r="AK101">
        <v>605.5960562006295</v>
      </c>
      <c r="AL101">
        <v>605.4201757575757</v>
      </c>
      <c r="AM101">
        <v>0.03197734409091909</v>
      </c>
      <c r="AN101">
        <v>65.8605414192894</v>
      </c>
      <c r="AO101">
        <f>(AQ101 - AP101 + DZ101*1E3/(8.314*(EB101+273.15)) * AS101/DY101 * AR101) * DY101/(100*DM101) * 1000/(1000 - AQ101)</f>
        <v>0</v>
      </c>
      <c r="AP101">
        <v>9.129304891783907</v>
      </c>
      <c r="AQ101">
        <v>9.390608424242425</v>
      </c>
      <c r="AR101">
        <v>2.586498707158209E-05</v>
      </c>
      <c r="AS101">
        <v>77.19028424326555</v>
      </c>
      <c r="AT101">
        <v>6</v>
      </c>
      <c r="AU101">
        <v>1</v>
      </c>
      <c r="AV101">
        <f>IF(AT101*$H$13&gt;=AX101,1.0,(AX101/(AX101-AT101*$H$13)))</f>
        <v>0</v>
      </c>
      <c r="AW101">
        <f>(AV101-1)*100</f>
        <v>0</v>
      </c>
      <c r="AX101">
        <f>MAX(0,($B$13+$C$13*EG101)/(1+$D$13*EG101)*DZ101/(EB101+273)*$E$13)</f>
        <v>0</v>
      </c>
      <c r="AY101" t="s">
        <v>434</v>
      </c>
      <c r="AZ101" t="s">
        <v>434</v>
      </c>
      <c r="BA101">
        <v>0</v>
      </c>
      <c r="BB101">
        <v>0</v>
      </c>
      <c r="BC101">
        <f>1-BA101/BB101</f>
        <v>0</v>
      </c>
      <c r="BD101">
        <v>0</v>
      </c>
      <c r="BE101" t="s">
        <v>434</v>
      </c>
      <c r="BF101" t="s">
        <v>434</v>
      </c>
      <c r="BG101">
        <v>0</v>
      </c>
      <c r="BH101">
        <v>0</v>
      </c>
      <c r="BI101">
        <f>1-BG101/BH101</f>
        <v>0</v>
      </c>
      <c r="BJ101">
        <v>0.5</v>
      </c>
      <c r="BK101">
        <f>DJ101</f>
        <v>0</v>
      </c>
      <c r="BL101">
        <f>M101</f>
        <v>0</v>
      </c>
      <c r="BM101">
        <f>BI101*BJ101*BK101</f>
        <v>0</v>
      </c>
      <c r="BN101">
        <f>(BL101-BD101)/BK101</f>
        <v>0</v>
      </c>
      <c r="BO101">
        <f>(BB101-BH101)/BH101</f>
        <v>0</v>
      </c>
      <c r="BP101">
        <f>BA101/(BC101+BA101/BH101)</f>
        <v>0</v>
      </c>
      <c r="BQ101" t="s">
        <v>434</v>
      </c>
      <c r="BR101">
        <v>0</v>
      </c>
      <c r="BS101">
        <f>IF(BR101&lt;&gt;0, BR101, BP101)</f>
        <v>0</v>
      </c>
      <c r="BT101">
        <f>1-BS101/BH101</f>
        <v>0</v>
      </c>
      <c r="BU101">
        <f>(BH101-BG101)/(BH101-BS101)</f>
        <v>0</v>
      </c>
      <c r="BV101">
        <f>(BB101-BH101)/(BB101-BS101)</f>
        <v>0</v>
      </c>
      <c r="BW101">
        <f>(BH101-BG101)/(BH101-BA101)</f>
        <v>0</v>
      </c>
      <c r="BX101">
        <f>(BB101-BH101)/(BB101-BA101)</f>
        <v>0</v>
      </c>
      <c r="BY101">
        <f>(BU101*BS101/BG101)</f>
        <v>0</v>
      </c>
      <c r="BZ101">
        <f>(1-BY101)</f>
        <v>0</v>
      </c>
      <c r="DI101">
        <f>$B$11*EH101+$C$11*EI101+$F$11*ET101*(1-EW101)</f>
        <v>0</v>
      </c>
      <c r="DJ101">
        <f>DI101*DK101</f>
        <v>0</v>
      </c>
      <c r="DK101">
        <f>($B$11*$D$9+$C$11*$D$9+$F$11*((FG101+EY101)/MAX(FG101+EY101+FH101, 0.1)*$I$9+FH101/MAX(FG101+EY101+FH101, 0.1)*$J$9))/($B$11+$C$11+$F$11)</f>
        <v>0</v>
      </c>
      <c r="DL101">
        <f>($B$11*$K$9+$C$11*$K$9+$F$11*((FG101+EY101)/MAX(FG101+EY101+FH101, 0.1)*$P$9+FH101/MAX(FG101+EY101+FH101, 0.1)*$Q$9))/($B$11+$C$11+$F$11)</f>
        <v>0</v>
      </c>
      <c r="DM101">
        <v>6</v>
      </c>
      <c r="DN101">
        <v>0.5</v>
      </c>
      <c r="DO101" t="s">
        <v>435</v>
      </c>
      <c r="DP101">
        <v>2</v>
      </c>
      <c r="DQ101" t="b">
        <v>1</v>
      </c>
      <c r="DR101">
        <v>1747223150.6</v>
      </c>
      <c r="DS101">
        <v>599.729</v>
      </c>
      <c r="DT101">
        <v>600.006</v>
      </c>
      <c r="DU101">
        <v>9.39059</v>
      </c>
      <c r="DV101">
        <v>9.11112</v>
      </c>
      <c r="DW101">
        <v>599.211</v>
      </c>
      <c r="DX101">
        <v>9.43108</v>
      </c>
      <c r="DY101">
        <v>400.028</v>
      </c>
      <c r="DZ101">
        <v>101.16</v>
      </c>
      <c r="EA101">
        <v>0.100336</v>
      </c>
      <c r="EB101">
        <v>24.9868</v>
      </c>
      <c r="EC101">
        <v>24.8717</v>
      </c>
      <c r="ED101">
        <v>999.9</v>
      </c>
      <c r="EE101">
        <v>0</v>
      </c>
      <c r="EF101">
        <v>0</v>
      </c>
      <c r="EG101">
        <v>10025.6</v>
      </c>
      <c r="EH101">
        <v>0</v>
      </c>
      <c r="EI101">
        <v>0.221054</v>
      </c>
      <c r="EJ101">
        <v>-0.277405</v>
      </c>
      <c r="EK101">
        <v>605.414</v>
      </c>
      <c r="EL101">
        <v>605.523</v>
      </c>
      <c r="EM101">
        <v>0.279473</v>
      </c>
      <c r="EN101">
        <v>600.006</v>
      </c>
      <c r="EO101">
        <v>9.11112</v>
      </c>
      <c r="EP101">
        <v>0.949955</v>
      </c>
      <c r="EQ101">
        <v>0.921683</v>
      </c>
      <c r="ER101">
        <v>6.1706</v>
      </c>
      <c r="ES101">
        <v>5.73383</v>
      </c>
      <c r="ET101">
        <v>0.0500092</v>
      </c>
      <c r="EU101">
        <v>0</v>
      </c>
      <c r="EV101">
        <v>0</v>
      </c>
      <c r="EW101">
        <v>0</v>
      </c>
      <c r="EX101">
        <v>6.56</v>
      </c>
      <c r="EY101">
        <v>0.0500092</v>
      </c>
      <c r="EZ101">
        <v>-4.85</v>
      </c>
      <c r="FA101">
        <v>0.97</v>
      </c>
      <c r="FB101">
        <v>33.812</v>
      </c>
      <c r="FC101">
        <v>38.062</v>
      </c>
      <c r="FD101">
        <v>35.937</v>
      </c>
      <c r="FE101">
        <v>37.562</v>
      </c>
      <c r="FF101">
        <v>36.187</v>
      </c>
      <c r="FG101">
        <v>0</v>
      </c>
      <c r="FH101">
        <v>0</v>
      </c>
      <c r="FI101">
        <v>0</v>
      </c>
      <c r="FJ101">
        <v>1747223230.8</v>
      </c>
      <c r="FK101">
        <v>0</v>
      </c>
      <c r="FL101">
        <v>2.159230769230769</v>
      </c>
      <c r="FM101">
        <v>14.48615376448437</v>
      </c>
      <c r="FN101">
        <v>-9.974700743883064</v>
      </c>
      <c r="FO101">
        <v>-3.583076923076923</v>
      </c>
      <c r="FP101">
        <v>15</v>
      </c>
      <c r="FQ101">
        <v>1747211737.5</v>
      </c>
      <c r="FR101" t="s">
        <v>436</v>
      </c>
      <c r="FS101">
        <v>1747211737.5</v>
      </c>
      <c r="FT101">
        <v>1747211733.5</v>
      </c>
      <c r="FU101">
        <v>1</v>
      </c>
      <c r="FV101">
        <v>-0.191</v>
      </c>
      <c r="FW101">
        <v>-0.016</v>
      </c>
      <c r="FX101">
        <v>0.506</v>
      </c>
      <c r="FY101">
        <v>-0.041</v>
      </c>
      <c r="FZ101">
        <v>397</v>
      </c>
      <c r="GA101">
        <v>9</v>
      </c>
      <c r="GB101">
        <v>0.29</v>
      </c>
      <c r="GC101">
        <v>0.35</v>
      </c>
      <c r="GD101">
        <v>0.155773531483373</v>
      </c>
      <c r="GE101">
        <v>-0.0254232804855461</v>
      </c>
      <c r="GF101">
        <v>0.05880758781424471</v>
      </c>
      <c r="GG101">
        <v>1</v>
      </c>
      <c r="GH101">
        <v>0.008204659239167052</v>
      </c>
      <c r="GI101">
        <v>-0.002676155065533682</v>
      </c>
      <c r="GJ101">
        <v>0.0005176499654439682</v>
      </c>
      <c r="GK101">
        <v>1</v>
      </c>
      <c r="GL101">
        <v>2</v>
      </c>
      <c r="GM101">
        <v>2</v>
      </c>
      <c r="GN101" t="s">
        <v>437</v>
      </c>
      <c r="GO101">
        <v>3.01649</v>
      </c>
      <c r="GP101">
        <v>2.77523</v>
      </c>
      <c r="GQ101">
        <v>0.130484</v>
      </c>
      <c r="GR101">
        <v>0.129723</v>
      </c>
      <c r="GS101">
        <v>0.0614968</v>
      </c>
      <c r="GT101">
        <v>0.0598823</v>
      </c>
      <c r="GU101">
        <v>22488.2</v>
      </c>
      <c r="GV101">
        <v>26289.3</v>
      </c>
      <c r="GW101">
        <v>22661.7</v>
      </c>
      <c r="GX101">
        <v>27753.7</v>
      </c>
      <c r="GY101">
        <v>30852.3</v>
      </c>
      <c r="GZ101">
        <v>37280.5</v>
      </c>
      <c r="HA101">
        <v>36317</v>
      </c>
      <c r="HB101">
        <v>44046.8</v>
      </c>
      <c r="HC101">
        <v>1.79765</v>
      </c>
      <c r="HD101">
        <v>2.1993</v>
      </c>
      <c r="HE101">
        <v>0.0742674</v>
      </c>
      <c r="HF101">
        <v>0</v>
      </c>
      <c r="HG101">
        <v>23.6517</v>
      </c>
      <c r="HH101">
        <v>999.9</v>
      </c>
      <c r="HI101">
        <v>48.8</v>
      </c>
      <c r="HJ101">
        <v>28.6</v>
      </c>
      <c r="HK101">
        <v>18.9575</v>
      </c>
      <c r="HL101">
        <v>62.0318</v>
      </c>
      <c r="HM101">
        <v>12.9647</v>
      </c>
      <c r="HN101">
        <v>1</v>
      </c>
      <c r="HO101">
        <v>-0.200757</v>
      </c>
      <c r="HP101">
        <v>-0.223704</v>
      </c>
      <c r="HQ101">
        <v>20.2981</v>
      </c>
      <c r="HR101">
        <v>5.19872</v>
      </c>
      <c r="HS101">
        <v>11.9533</v>
      </c>
      <c r="HT101">
        <v>4.94755</v>
      </c>
      <c r="HU101">
        <v>3.3</v>
      </c>
      <c r="HV101">
        <v>9999</v>
      </c>
      <c r="HW101">
        <v>9999</v>
      </c>
      <c r="HX101">
        <v>9999</v>
      </c>
      <c r="HY101">
        <v>383</v>
      </c>
      <c r="HZ101">
        <v>1.86015</v>
      </c>
      <c r="IA101">
        <v>1.86078</v>
      </c>
      <c r="IB101">
        <v>1.86157</v>
      </c>
      <c r="IC101">
        <v>1.85715</v>
      </c>
      <c r="ID101">
        <v>1.85684</v>
      </c>
      <c r="IE101">
        <v>1.85791</v>
      </c>
      <c r="IF101">
        <v>1.85867</v>
      </c>
      <c r="IG101">
        <v>1.85822</v>
      </c>
      <c r="IH101">
        <v>0</v>
      </c>
      <c r="II101">
        <v>0</v>
      </c>
      <c r="IJ101">
        <v>0</v>
      </c>
      <c r="IK101">
        <v>0</v>
      </c>
      <c r="IL101" t="s">
        <v>438</v>
      </c>
      <c r="IM101" t="s">
        <v>439</v>
      </c>
      <c r="IN101" t="s">
        <v>440</v>
      </c>
      <c r="IO101" t="s">
        <v>440</v>
      </c>
      <c r="IP101" t="s">
        <v>440</v>
      </c>
      <c r="IQ101" t="s">
        <v>440</v>
      </c>
      <c r="IR101">
        <v>0</v>
      </c>
      <c r="IS101">
        <v>100</v>
      </c>
      <c r="IT101">
        <v>100</v>
      </c>
      <c r="IU101">
        <v>0.518</v>
      </c>
      <c r="IV101">
        <v>-0.0405</v>
      </c>
      <c r="IW101">
        <v>0.2912723242626548</v>
      </c>
      <c r="IX101">
        <v>0.001016113312649949</v>
      </c>
      <c r="IY101">
        <v>-1.458346242818731E-06</v>
      </c>
      <c r="IZ101">
        <v>6.575581110680532E-10</v>
      </c>
      <c r="JA101">
        <v>-0.06566341879942494</v>
      </c>
      <c r="JB101">
        <v>-0.01572474794871742</v>
      </c>
      <c r="JC101">
        <v>0.002265067368507509</v>
      </c>
      <c r="JD101">
        <v>-3.336906766682508E-05</v>
      </c>
      <c r="JE101">
        <v>2</v>
      </c>
      <c r="JF101">
        <v>1799</v>
      </c>
      <c r="JG101">
        <v>1</v>
      </c>
      <c r="JH101">
        <v>18</v>
      </c>
      <c r="JI101">
        <v>190.2</v>
      </c>
      <c r="JJ101">
        <v>190.3</v>
      </c>
      <c r="JK101">
        <v>1.44165</v>
      </c>
      <c r="JL101">
        <v>2.55127</v>
      </c>
      <c r="JM101">
        <v>1.54663</v>
      </c>
      <c r="JN101">
        <v>2.19238</v>
      </c>
      <c r="JO101">
        <v>1.49658</v>
      </c>
      <c r="JP101">
        <v>2.41211</v>
      </c>
      <c r="JQ101">
        <v>34.7379</v>
      </c>
      <c r="JR101">
        <v>24.2013</v>
      </c>
      <c r="JS101">
        <v>18</v>
      </c>
      <c r="JT101">
        <v>371.052</v>
      </c>
      <c r="JU101">
        <v>661.694</v>
      </c>
      <c r="JV101">
        <v>24.1774</v>
      </c>
      <c r="JW101">
        <v>24.8844</v>
      </c>
      <c r="JX101">
        <v>30</v>
      </c>
      <c r="JY101">
        <v>24.8693</v>
      </c>
      <c r="JZ101">
        <v>24.8752</v>
      </c>
      <c r="KA101">
        <v>28.8823</v>
      </c>
      <c r="KB101">
        <v>48.2941</v>
      </c>
      <c r="KC101">
        <v>73.93680000000001</v>
      </c>
      <c r="KD101">
        <v>24.1813</v>
      </c>
      <c r="KE101">
        <v>600</v>
      </c>
      <c r="KF101">
        <v>9.186590000000001</v>
      </c>
      <c r="KG101">
        <v>100.239</v>
      </c>
      <c r="KH101">
        <v>100.837</v>
      </c>
    </row>
    <row r="102" spans="1:294">
      <c r="A102">
        <v>86</v>
      </c>
      <c r="B102">
        <v>1747223271.1</v>
      </c>
      <c r="C102">
        <v>10244</v>
      </c>
      <c r="D102" t="s">
        <v>609</v>
      </c>
      <c r="E102" t="s">
        <v>610</v>
      </c>
      <c r="F102" t="s">
        <v>431</v>
      </c>
      <c r="G102" t="s">
        <v>432</v>
      </c>
      <c r="I102" t="s">
        <v>433</v>
      </c>
      <c r="J102">
        <v>1747223271.1</v>
      </c>
      <c r="K102">
        <f>(L102)/1000</f>
        <v>0</v>
      </c>
      <c r="L102">
        <f>IF(DQ102, AO102, AI102)</f>
        <v>0</v>
      </c>
      <c r="M102">
        <f>IF(DQ102, AJ102, AH102)</f>
        <v>0</v>
      </c>
      <c r="N102">
        <f>DS102 - IF(AV102&gt;1, M102*DM102*100.0/(AX102), 0)</f>
        <v>0</v>
      </c>
      <c r="O102">
        <f>((U102-K102/2)*N102-M102)/(U102+K102/2)</f>
        <v>0</v>
      </c>
      <c r="P102">
        <f>O102*(DZ102+EA102)/1000.0</f>
        <v>0</v>
      </c>
      <c r="Q102">
        <f>(DS102 - IF(AV102&gt;1, M102*DM102*100.0/(AX102), 0))*(DZ102+EA102)/1000.0</f>
        <v>0</v>
      </c>
      <c r="R102">
        <f>2.0/((1/T102-1/S102)+SIGN(T102)*SQRT((1/T102-1/S102)*(1/T102-1/S102) + 4*DN102/((DN102+1)*(DN102+1))*(2*1/T102*1/S102-1/S102*1/S102)))</f>
        <v>0</v>
      </c>
      <c r="S102">
        <f>IF(LEFT(DO102,1)&lt;&gt;"0",IF(LEFT(DO102,1)="1",3.0,DP102),$D$5+$E$5*(EG102*DZ102/($K$5*1000))+$F$5*(EG102*DZ102/($K$5*1000))*MAX(MIN(DM102,$J$5),$I$5)*MAX(MIN(DM102,$J$5),$I$5)+$G$5*MAX(MIN(DM102,$J$5),$I$5)*(EG102*DZ102/($K$5*1000))+$H$5*(EG102*DZ102/($K$5*1000))*(EG102*DZ102/($K$5*1000)))</f>
        <v>0</v>
      </c>
      <c r="T102">
        <f>K102*(1000-(1000*0.61365*exp(17.502*X102/(240.97+X102))/(DZ102+EA102)+DU102)/2)/(1000*0.61365*exp(17.502*X102/(240.97+X102))/(DZ102+EA102)-DU102)</f>
        <v>0</v>
      </c>
      <c r="U102">
        <f>1/((DN102+1)/(R102/1.6)+1/(S102/1.37)) + DN102/((DN102+1)/(R102/1.6) + DN102/(S102/1.37))</f>
        <v>0</v>
      </c>
      <c r="V102">
        <f>(DI102*DL102)</f>
        <v>0</v>
      </c>
      <c r="W102">
        <f>(EB102+(V102+2*0.95*5.67E-8*(((EB102+$B$7)+273)^4-(EB102+273)^4)-44100*K102)/(1.84*29.3*S102+8*0.95*5.67E-8*(EB102+273)^3))</f>
        <v>0</v>
      </c>
      <c r="X102">
        <f>($C$7*EC102+$D$7*ED102+$E$7*W102)</f>
        <v>0</v>
      </c>
      <c r="Y102">
        <f>0.61365*exp(17.502*X102/(240.97+X102))</f>
        <v>0</v>
      </c>
      <c r="Z102">
        <f>(AA102/AB102*100)</f>
        <v>0</v>
      </c>
      <c r="AA102">
        <f>DU102*(DZ102+EA102)/1000</f>
        <v>0</v>
      </c>
      <c r="AB102">
        <f>0.61365*exp(17.502*EB102/(240.97+EB102))</f>
        <v>0</v>
      </c>
      <c r="AC102">
        <f>(Y102-DU102*(DZ102+EA102)/1000)</f>
        <v>0</v>
      </c>
      <c r="AD102">
        <f>(-K102*44100)</f>
        <v>0</v>
      </c>
      <c r="AE102">
        <f>2*29.3*S102*0.92*(EB102-X102)</f>
        <v>0</v>
      </c>
      <c r="AF102">
        <f>2*0.95*5.67E-8*(((EB102+$B$7)+273)^4-(X102+273)^4)</f>
        <v>0</v>
      </c>
      <c r="AG102">
        <f>V102+AF102+AD102+AE102</f>
        <v>0</v>
      </c>
      <c r="AH102">
        <f>DY102*AV102*(DT102-DS102*(1000-AV102*DV102)/(1000-AV102*DU102))/(100*DM102)</f>
        <v>0</v>
      </c>
      <c r="AI102">
        <f>1000*DY102*AV102*(DU102-DV102)/(100*DM102*(1000-AV102*DU102))</f>
        <v>0</v>
      </c>
      <c r="AJ102">
        <f>(AK102 - AL102 - DZ102*1E3/(8.314*(EB102+273.15)) * AN102/DY102 * AM102) * DY102/(100*DM102) * (1000 - DV102)/1000</f>
        <v>0</v>
      </c>
      <c r="AK102">
        <v>504.5777567959689</v>
      </c>
      <c r="AL102">
        <v>504.5037030303029</v>
      </c>
      <c r="AM102">
        <v>-0.0005336298700959914</v>
      </c>
      <c r="AN102">
        <v>65.8605414192894</v>
      </c>
      <c r="AO102">
        <f>(AQ102 - AP102 + DZ102*1E3/(8.314*(EB102+273.15)) * AS102/DY102 * AR102) * DY102/(100*DM102) * 1000/(1000 - AQ102)</f>
        <v>0</v>
      </c>
      <c r="AP102">
        <v>9.161558372290788</v>
      </c>
      <c r="AQ102">
        <v>9.366427030303027</v>
      </c>
      <c r="AR102">
        <v>-5.482765686659101E-06</v>
      </c>
      <c r="AS102">
        <v>77.19028424326555</v>
      </c>
      <c r="AT102">
        <v>6</v>
      </c>
      <c r="AU102">
        <v>1</v>
      </c>
      <c r="AV102">
        <f>IF(AT102*$H$13&gt;=AX102,1.0,(AX102/(AX102-AT102*$H$13)))</f>
        <v>0</v>
      </c>
      <c r="AW102">
        <f>(AV102-1)*100</f>
        <v>0</v>
      </c>
      <c r="AX102">
        <f>MAX(0,($B$13+$C$13*EG102)/(1+$D$13*EG102)*DZ102/(EB102+273)*$E$13)</f>
        <v>0</v>
      </c>
      <c r="AY102" t="s">
        <v>434</v>
      </c>
      <c r="AZ102" t="s">
        <v>434</v>
      </c>
      <c r="BA102">
        <v>0</v>
      </c>
      <c r="BB102">
        <v>0</v>
      </c>
      <c r="BC102">
        <f>1-BA102/BB102</f>
        <v>0</v>
      </c>
      <c r="BD102">
        <v>0</v>
      </c>
      <c r="BE102" t="s">
        <v>434</v>
      </c>
      <c r="BF102" t="s">
        <v>434</v>
      </c>
      <c r="BG102">
        <v>0</v>
      </c>
      <c r="BH102">
        <v>0</v>
      </c>
      <c r="BI102">
        <f>1-BG102/BH102</f>
        <v>0</v>
      </c>
      <c r="BJ102">
        <v>0.5</v>
      </c>
      <c r="BK102">
        <f>DJ102</f>
        <v>0</v>
      </c>
      <c r="BL102">
        <f>M102</f>
        <v>0</v>
      </c>
      <c r="BM102">
        <f>BI102*BJ102*BK102</f>
        <v>0</v>
      </c>
      <c r="BN102">
        <f>(BL102-BD102)/BK102</f>
        <v>0</v>
      </c>
      <c r="BO102">
        <f>(BB102-BH102)/BH102</f>
        <v>0</v>
      </c>
      <c r="BP102">
        <f>BA102/(BC102+BA102/BH102)</f>
        <v>0</v>
      </c>
      <c r="BQ102" t="s">
        <v>434</v>
      </c>
      <c r="BR102">
        <v>0</v>
      </c>
      <c r="BS102">
        <f>IF(BR102&lt;&gt;0, BR102, BP102)</f>
        <v>0</v>
      </c>
      <c r="BT102">
        <f>1-BS102/BH102</f>
        <v>0</v>
      </c>
      <c r="BU102">
        <f>(BH102-BG102)/(BH102-BS102)</f>
        <v>0</v>
      </c>
      <c r="BV102">
        <f>(BB102-BH102)/(BB102-BS102)</f>
        <v>0</v>
      </c>
      <c r="BW102">
        <f>(BH102-BG102)/(BH102-BA102)</f>
        <v>0</v>
      </c>
      <c r="BX102">
        <f>(BB102-BH102)/(BB102-BA102)</f>
        <v>0</v>
      </c>
      <c r="BY102">
        <f>(BU102*BS102/BG102)</f>
        <v>0</v>
      </c>
      <c r="BZ102">
        <f>(1-BY102)</f>
        <v>0</v>
      </c>
      <c r="DI102">
        <f>$B$11*EH102+$C$11*EI102+$F$11*ET102*(1-EW102)</f>
        <v>0</v>
      </c>
      <c r="DJ102">
        <f>DI102*DK102</f>
        <v>0</v>
      </c>
      <c r="DK102">
        <f>($B$11*$D$9+$C$11*$D$9+$F$11*((FG102+EY102)/MAX(FG102+EY102+FH102, 0.1)*$I$9+FH102/MAX(FG102+EY102+FH102, 0.1)*$J$9))/($B$11+$C$11+$F$11)</f>
        <v>0</v>
      </c>
      <c r="DL102">
        <f>($B$11*$K$9+$C$11*$K$9+$F$11*((FG102+EY102)/MAX(FG102+EY102+FH102, 0.1)*$P$9+FH102/MAX(FG102+EY102+FH102, 0.1)*$Q$9))/($B$11+$C$11+$F$11)</f>
        <v>0</v>
      </c>
      <c r="DM102">
        <v>6</v>
      </c>
      <c r="DN102">
        <v>0.5</v>
      </c>
      <c r="DO102" t="s">
        <v>435</v>
      </c>
      <c r="DP102">
        <v>2</v>
      </c>
      <c r="DQ102" t="b">
        <v>1</v>
      </c>
      <c r="DR102">
        <v>1747223271.1</v>
      </c>
      <c r="DS102">
        <v>499.787</v>
      </c>
      <c r="DT102">
        <v>500.065</v>
      </c>
      <c r="DU102">
        <v>9.36633</v>
      </c>
      <c r="DV102">
        <v>9.16554</v>
      </c>
      <c r="DW102">
        <v>499.27</v>
      </c>
      <c r="DX102">
        <v>9.407249999999999</v>
      </c>
      <c r="DY102">
        <v>400.068</v>
      </c>
      <c r="DZ102">
        <v>101.162</v>
      </c>
      <c r="EA102">
        <v>0.0999765</v>
      </c>
      <c r="EB102">
        <v>24.9945</v>
      </c>
      <c r="EC102">
        <v>24.8739</v>
      </c>
      <c r="ED102">
        <v>999.9</v>
      </c>
      <c r="EE102">
        <v>0</v>
      </c>
      <c r="EF102">
        <v>0</v>
      </c>
      <c r="EG102">
        <v>10049.4</v>
      </c>
      <c r="EH102">
        <v>0</v>
      </c>
      <c r="EI102">
        <v>0.221054</v>
      </c>
      <c r="EJ102">
        <v>-0.277405</v>
      </c>
      <c r="EK102">
        <v>504.513</v>
      </c>
      <c r="EL102">
        <v>504.69</v>
      </c>
      <c r="EM102">
        <v>0.200788</v>
      </c>
      <c r="EN102">
        <v>500.065</v>
      </c>
      <c r="EO102">
        <v>9.16554</v>
      </c>
      <c r="EP102">
        <v>0.9475170000000001</v>
      </c>
      <c r="EQ102">
        <v>0.9272049999999999</v>
      </c>
      <c r="ER102">
        <v>6.1334</v>
      </c>
      <c r="ES102">
        <v>5.82005</v>
      </c>
      <c r="ET102">
        <v>0.0500092</v>
      </c>
      <c r="EU102">
        <v>0</v>
      </c>
      <c r="EV102">
        <v>0</v>
      </c>
      <c r="EW102">
        <v>0</v>
      </c>
      <c r="EX102">
        <v>3.99</v>
      </c>
      <c r="EY102">
        <v>0.0500092</v>
      </c>
      <c r="EZ102">
        <v>-1.23</v>
      </c>
      <c r="FA102">
        <v>0.33</v>
      </c>
      <c r="FB102">
        <v>34.5</v>
      </c>
      <c r="FC102">
        <v>40.062</v>
      </c>
      <c r="FD102">
        <v>37.125</v>
      </c>
      <c r="FE102">
        <v>40.25</v>
      </c>
      <c r="FF102">
        <v>37.187</v>
      </c>
      <c r="FG102">
        <v>0</v>
      </c>
      <c r="FH102">
        <v>0</v>
      </c>
      <c r="FI102">
        <v>0</v>
      </c>
      <c r="FJ102">
        <v>1747223351.4</v>
      </c>
      <c r="FK102">
        <v>0</v>
      </c>
      <c r="FL102">
        <v>3.9052</v>
      </c>
      <c r="FM102">
        <v>-25.52769237668792</v>
      </c>
      <c r="FN102">
        <v>6.550769151569119</v>
      </c>
      <c r="FO102">
        <v>-4.8444</v>
      </c>
      <c r="FP102">
        <v>15</v>
      </c>
      <c r="FQ102">
        <v>1747211737.5</v>
      </c>
      <c r="FR102" t="s">
        <v>436</v>
      </c>
      <c r="FS102">
        <v>1747211737.5</v>
      </c>
      <c r="FT102">
        <v>1747211733.5</v>
      </c>
      <c r="FU102">
        <v>1</v>
      </c>
      <c r="FV102">
        <v>-0.191</v>
      </c>
      <c r="FW102">
        <v>-0.016</v>
      </c>
      <c r="FX102">
        <v>0.506</v>
      </c>
      <c r="FY102">
        <v>-0.041</v>
      </c>
      <c r="FZ102">
        <v>397</v>
      </c>
      <c r="GA102">
        <v>9</v>
      </c>
      <c r="GB102">
        <v>0.29</v>
      </c>
      <c r="GC102">
        <v>0.35</v>
      </c>
      <c r="GD102">
        <v>0.1062381851684875</v>
      </c>
      <c r="GE102">
        <v>-0.04876209571999937</v>
      </c>
      <c r="GF102">
        <v>0.03326927016217368</v>
      </c>
      <c r="GG102">
        <v>1</v>
      </c>
      <c r="GH102">
        <v>0.006508055385406985</v>
      </c>
      <c r="GI102">
        <v>0.001280194452588021</v>
      </c>
      <c r="GJ102">
        <v>0.0004719824746711104</v>
      </c>
      <c r="GK102">
        <v>1</v>
      </c>
      <c r="GL102">
        <v>2</v>
      </c>
      <c r="GM102">
        <v>2</v>
      </c>
      <c r="GN102" t="s">
        <v>437</v>
      </c>
      <c r="GO102">
        <v>3.01654</v>
      </c>
      <c r="GP102">
        <v>2.77508</v>
      </c>
      <c r="GQ102">
        <v>0.114499</v>
      </c>
      <c r="GR102">
        <v>0.113841</v>
      </c>
      <c r="GS102">
        <v>0.0613764</v>
      </c>
      <c r="GT102">
        <v>0.0601572</v>
      </c>
      <c r="GU102">
        <v>22901</v>
      </c>
      <c r="GV102">
        <v>26768.9</v>
      </c>
      <c r="GW102">
        <v>22661.6</v>
      </c>
      <c r="GX102">
        <v>27754</v>
      </c>
      <c r="GY102">
        <v>30855.5</v>
      </c>
      <c r="GZ102">
        <v>37268.5</v>
      </c>
      <c r="HA102">
        <v>36316.5</v>
      </c>
      <c r="HB102">
        <v>44046.1</v>
      </c>
      <c r="HC102">
        <v>1.79795</v>
      </c>
      <c r="HD102">
        <v>2.19583</v>
      </c>
      <c r="HE102">
        <v>0.0727102</v>
      </c>
      <c r="HF102">
        <v>0</v>
      </c>
      <c r="HG102">
        <v>23.6795</v>
      </c>
      <c r="HH102">
        <v>999.9</v>
      </c>
      <c r="HI102">
        <v>45.9</v>
      </c>
      <c r="HJ102">
        <v>28.7</v>
      </c>
      <c r="HK102">
        <v>17.9336</v>
      </c>
      <c r="HL102">
        <v>62.0518</v>
      </c>
      <c r="HM102">
        <v>13.2372</v>
      </c>
      <c r="HN102">
        <v>1</v>
      </c>
      <c r="HO102">
        <v>-0.200429</v>
      </c>
      <c r="HP102">
        <v>-0.22598</v>
      </c>
      <c r="HQ102">
        <v>20.298</v>
      </c>
      <c r="HR102">
        <v>5.19483</v>
      </c>
      <c r="HS102">
        <v>11.9529</v>
      </c>
      <c r="HT102">
        <v>4.9476</v>
      </c>
      <c r="HU102">
        <v>3.3</v>
      </c>
      <c r="HV102">
        <v>9999</v>
      </c>
      <c r="HW102">
        <v>9999</v>
      </c>
      <c r="HX102">
        <v>9999</v>
      </c>
      <c r="HY102">
        <v>383</v>
      </c>
      <c r="HZ102">
        <v>1.86019</v>
      </c>
      <c r="IA102">
        <v>1.8608</v>
      </c>
      <c r="IB102">
        <v>1.86157</v>
      </c>
      <c r="IC102">
        <v>1.85715</v>
      </c>
      <c r="ID102">
        <v>1.85684</v>
      </c>
      <c r="IE102">
        <v>1.85791</v>
      </c>
      <c r="IF102">
        <v>1.85867</v>
      </c>
      <c r="IG102">
        <v>1.85822</v>
      </c>
      <c r="IH102">
        <v>0</v>
      </c>
      <c r="II102">
        <v>0</v>
      </c>
      <c r="IJ102">
        <v>0</v>
      </c>
      <c r="IK102">
        <v>0</v>
      </c>
      <c r="IL102" t="s">
        <v>438</v>
      </c>
      <c r="IM102" t="s">
        <v>439</v>
      </c>
      <c r="IN102" t="s">
        <v>440</v>
      </c>
      <c r="IO102" t="s">
        <v>440</v>
      </c>
      <c r="IP102" t="s">
        <v>440</v>
      </c>
      <c r="IQ102" t="s">
        <v>440</v>
      </c>
      <c r="IR102">
        <v>0</v>
      </c>
      <c r="IS102">
        <v>100</v>
      </c>
      <c r="IT102">
        <v>100</v>
      </c>
      <c r="IU102">
        <v>0.517</v>
      </c>
      <c r="IV102">
        <v>-0.0409</v>
      </c>
      <c r="IW102">
        <v>0.2912723242626548</v>
      </c>
      <c r="IX102">
        <v>0.001016113312649949</v>
      </c>
      <c r="IY102">
        <v>-1.458346242818731E-06</v>
      </c>
      <c r="IZ102">
        <v>6.575581110680532E-10</v>
      </c>
      <c r="JA102">
        <v>-0.06566341879942494</v>
      </c>
      <c r="JB102">
        <v>-0.01572474794871742</v>
      </c>
      <c r="JC102">
        <v>0.002265067368507509</v>
      </c>
      <c r="JD102">
        <v>-3.336906766682508E-05</v>
      </c>
      <c r="JE102">
        <v>2</v>
      </c>
      <c r="JF102">
        <v>1799</v>
      </c>
      <c r="JG102">
        <v>1</v>
      </c>
      <c r="JH102">
        <v>18</v>
      </c>
      <c r="JI102">
        <v>192.2</v>
      </c>
      <c r="JJ102">
        <v>192.3</v>
      </c>
      <c r="JK102">
        <v>1.24146</v>
      </c>
      <c r="JL102">
        <v>2.52563</v>
      </c>
      <c r="JM102">
        <v>1.54663</v>
      </c>
      <c r="JN102">
        <v>2.18506</v>
      </c>
      <c r="JO102">
        <v>1.49658</v>
      </c>
      <c r="JP102">
        <v>2.44263</v>
      </c>
      <c r="JQ102">
        <v>34.7379</v>
      </c>
      <c r="JR102">
        <v>24.2013</v>
      </c>
      <c r="JS102">
        <v>18</v>
      </c>
      <c r="JT102">
        <v>371.208</v>
      </c>
      <c r="JU102">
        <v>658.846</v>
      </c>
      <c r="JV102">
        <v>24.2145</v>
      </c>
      <c r="JW102">
        <v>24.8844</v>
      </c>
      <c r="JX102">
        <v>30.0001</v>
      </c>
      <c r="JY102">
        <v>24.8714</v>
      </c>
      <c r="JZ102">
        <v>24.8773</v>
      </c>
      <c r="KA102">
        <v>24.8655</v>
      </c>
      <c r="KB102">
        <v>45.6667</v>
      </c>
      <c r="KC102">
        <v>68.5865</v>
      </c>
      <c r="KD102">
        <v>24.2158</v>
      </c>
      <c r="KE102">
        <v>500</v>
      </c>
      <c r="KF102">
        <v>9.2432</v>
      </c>
      <c r="KG102">
        <v>100.237</v>
      </c>
      <c r="KH102">
        <v>100.837</v>
      </c>
    </row>
    <row r="103" spans="1:294">
      <c r="A103">
        <v>87</v>
      </c>
      <c r="B103">
        <v>1747223391.6</v>
      </c>
      <c r="C103">
        <v>10364.5</v>
      </c>
      <c r="D103" t="s">
        <v>611</v>
      </c>
      <c r="E103" t="s">
        <v>612</v>
      </c>
      <c r="F103" t="s">
        <v>431</v>
      </c>
      <c r="G103" t="s">
        <v>432</v>
      </c>
      <c r="I103" t="s">
        <v>433</v>
      </c>
      <c r="J103">
        <v>1747223391.6</v>
      </c>
      <c r="K103">
        <f>(L103)/1000</f>
        <v>0</v>
      </c>
      <c r="L103">
        <f>IF(DQ103, AO103, AI103)</f>
        <v>0</v>
      </c>
      <c r="M103">
        <f>IF(DQ103, AJ103, AH103)</f>
        <v>0</v>
      </c>
      <c r="N103">
        <f>DS103 - IF(AV103&gt;1, M103*DM103*100.0/(AX103), 0)</f>
        <v>0</v>
      </c>
      <c r="O103">
        <f>((U103-K103/2)*N103-M103)/(U103+K103/2)</f>
        <v>0</v>
      </c>
      <c r="P103">
        <f>O103*(DZ103+EA103)/1000.0</f>
        <v>0</v>
      </c>
      <c r="Q103">
        <f>(DS103 - IF(AV103&gt;1, M103*DM103*100.0/(AX103), 0))*(DZ103+EA103)/1000.0</f>
        <v>0</v>
      </c>
      <c r="R103">
        <f>2.0/((1/T103-1/S103)+SIGN(T103)*SQRT((1/T103-1/S103)*(1/T103-1/S103) + 4*DN103/((DN103+1)*(DN103+1))*(2*1/T103*1/S103-1/S103*1/S103)))</f>
        <v>0</v>
      </c>
      <c r="S103">
        <f>IF(LEFT(DO103,1)&lt;&gt;"0",IF(LEFT(DO103,1)="1",3.0,DP103),$D$5+$E$5*(EG103*DZ103/($K$5*1000))+$F$5*(EG103*DZ103/($K$5*1000))*MAX(MIN(DM103,$J$5),$I$5)*MAX(MIN(DM103,$J$5),$I$5)+$G$5*MAX(MIN(DM103,$J$5),$I$5)*(EG103*DZ103/($K$5*1000))+$H$5*(EG103*DZ103/($K$5*1000))*(EG103*DZ103/($K$5*1000)))</f>
        <v>0</v>
      </c>
      <c r="T103">
        <f>K103*(1000-(1000*0.61365*exp(17.502*X103/(240.97+X103))/(DZ103+EA103)+DU103)/2)/(1000*0.61365*exp(17.502*X103/(240.97+X103))/(DZ103+EA103)-DU103)</f>
        <v>0</v>
      </c>
      <c r="U103">
        <f>1/((DN103+1)/(R103/1.6)+1/(S103/1.37)) + DN103/((DN103+1)/(R103/1.6) + DN103/(S103/1.37))</f>
        <v>0</v>
      </c>
      <c r="V103">
        <f>(DI103*DL103)</f>
        <v>0</v>
      </c>
      <c r="W103">
        <f>(EB103+(V103+2*0.95*5.67E-8*(((EB103+$B$7)+273)^4-(EB103+273)^4)-44100*K103)/(1.84*29.3*S103+8*0.95*5.67E-8*(EB103+273)^3))</f>
        <v>0</v>
      </c>
      <c r="X103">
        <f>($C$7*EC103+$D$7*ED103+$E$7*W103)</f>
        <v>0</v>
      </c>
      <c r="Y103">
        <f>0.61365*exp(17.502*X103/(240.97+X103))</f>
        <v>0</v>
      </c>
      <c r="Z103">
        <f>(AA103/AB103*100)</f>
        <v>0</v>
      </c>
      <c r="AA103">
        <f>DU103*(DZ103+EA103)/1000</f>
        <v>0</v>
      </c>
      <c r="AB103">
        <f>0.61365*exp(17.502*EB103/(240.97+EB103))</f>
        <v>0</v>
      </c>
      <c r="AC103">
        <f>(Y103-DU103*(DZ103+EA103)/1000)</f>
        <v>0</v>
      </c>
      <c r="AD103">
        <f>(-K103*44100)</f>
        <v>0</v>
      </c>
      <c r="AE103">
        <f>2*29.3*S103*0.92*(EB103-X103)</f>
        <v>0</v>
      </c>
      <c r="AF103">
        <f>2*0.95*5.67E-8*(((EB103+$B$7)+273)^4-(X103+273)^4)</f>
        <v>0</v>
      </c>
      <c r="AG103">
        <f>V103+AF103+AD103+AE103</f>
        <v>0</v>
      </c>
      <c r="AH103">
        <f>DY103*AV103*(DT103-DS103*(1000-AV103*DV103)/(1000-AV103*DU103))/(100*DM103)</f>
        <v>0</v>
      </c>
      <c r="AI103">
        <f>1000*DY103*AV103*(DU103-DV103)/(100*DM103*(1000-AV103*DU103))</f>
        <v>0</v>
      </c>
      <c r="AJ103">
        <f>(AK103 - AL103 - DZ103*1E3/(8.314*(EB103+273.15)) * AN103/DY103 * AM103) * DY103/(100*DM103) * (1000 - DV103)/1000</f>
        <v>0</v>
      </c>
      <c r="AK103">
        <v>403.7484263226129</v>
      </c>
      <c r="AL103">
        <v>403.7524303030303</v>
      </c>
      <c r="AM103">
        <v>4.44644972004425E-05</v>
      </c>
      <c r="AN103">
        <v>65.8605414192894</v>
      </c>
      <c r="AO103">
        <f>(AQ103 - AP103 + DZ103*1E3/(8.314*(EB103+273.15)) * AS103/DY103 * AR103) * DY103/(100*DM103) * 1000/(1000 - AQ103)</f>
        <v>0</v>
      </c>
      <c r="AP103">
        <v>9.190519654909115</v>
      </c>
      <c r="AQ103">
        <v>9.37849181818182</v>
      </c>
      <c r="AR103">
        <v>-0.0004126162168588907</v>
      </c>
      <c r="AS103">
        <v>77.19028424326555</v>
      </c>
      <c r="AT103">
        <v>6</v>
      </c>
      <c r="AU103">
        <v>2</v>
      </c>
      <c r="AV103">
        <f>IF(AT103*$H$13&gt;=AX103,1.0,(AX103/(AX103-AT103*$H$13)))</f>
        <v>0</v>
      </c>
      <c r="AW103">
        <f>(AV103-1)*100</f>
        <v>0</v>
      </c>
      <c r="AX103">
        <f>MAX(0,($B$13+$C$13*EG103)/(1+$D$13*EG103)*DZ103/(EB103+273)*$E$13)</f>
        <v>0</v>
      </c>
      <c r="AY103" t="s">
        <v>434</v>
      </c>
      <c r="AZ103" t="s">
        <v>434</v>
      </c>
      <c r="BA103">
        <v>0</v>
      </c>
      <c r="BB103">
        <v>0</v>
      </c>
      <c r="BC103">
        <f>1-BA103/BB103</f>
        <v>0</v>
      </c>
      <c r="BD103">
        <v>0</v>
      </c>
      <c r="BE103" t="s">
        <v>434</v>
      </c>
      <c r="BF103" t="s">
        <v>434</v>
      </c>
      <c r="BG103">
        <v>0</v>
      </c>
      <c r="BH103">
        <v>0</v>
      </c>
      <c r="BI103">
        <f>1-BG103/BH103</f>
        <v>0</v>
      </c>
      <c r="BJ103">
        <v>0.5</v>
      </c>
      <c r="BK103">
        <f>DJ103</f>
        <v>0</v>
      </c>
      <c r="BL103">
        <f>M103</f>
        <v>0</v>
      </c>
      <c r="BM103">
        <f>BI103*BJ103*BK103</f>
        <v>0</v>
      </c>
      <c r="BN103">
        <f>(BL103-BD103)/BK103</f>
        <v>0</v>
      </c>
      <c r="BO103">
        <f>(BB103-BH103)/BH103</f>
        <v>0</v>
      </c>
      <c r="BP103">
        <f>BA103/(BC103+BA103/BH103)</f>
        <v>0</v>
      </c>
      <c r="BQ103" t="s">
        <v>434</v>
      </c>
      <c r="BR103">
        <v>0</v>
      </c>
      <c r="BS103">
        <f>IF(BR103&lt;&gt;0, BR103, BP103)</f>
        <v>0</v>
      </c>
      <c r="BT103">
        <f>1-BS103/BH103</f>
        <v>0</v>
      </c>
      <c r="BU103">
        <f>(BH103-BG103)/(BH103-BS103)</f>
        <v>0</v>
      </c>
      <c r="BV103">
        <f>(BB103-BH103)/(BB103-BS103)</f>
        <v>0</v>
      </c>
      <c r="BW103">
        <f>(BH103-BG103)/(BH103-BA103)</f>
        <v>0</v>
      </c>
      <c r="BX103">
        <f>(BB103-BH103)/(BB103-BA103)</f>
        <v>0</v>
      </c>
      <c r="BY103">
        <f>(BU103*BS103/BG103)</f>
        <v>0</v>
      </c>
      <c r="BZ103">
        <f>(1-BY103)</f>
        <v>0</v>
      </c>
      <c r="DI103">
        <f>$B$11*EH103+$C$11*EI103+$F$11*ET103*(1-EW103)</f>
        <v>0</v>
      </c>
      <c r="DJ103">
        <f>DI103*DK103</f>
        <v>0</v>
      </c>
      <c r="DK103">
        <f>($B$11*$D$9+$C$11*$D$9+$F$11*((FG103+EY103)/MAX(FG103+EY103+FH103, 0.1)*$I$9+FH103/MAX(FG103+EY103+FH103, 0.1)*$J$9))/($B$11+$C$11+$F$11)</f>
        <v>0</v>
      </c>
      <c r="DL103">
        <f>($B$11*$K$9+$C$11*$K$9+$F$11*((FG103+EY103)/MAX(FG103+EY103+FH103, 0.1)*$P$9+FH103/MAX(FG103+EY103+FH103, 0.1)*$Q$9))/($B$11+$C$11+$F$11)</f>
        <v>0</v>
      </c>
      <c r="DM103">
        <v>6</v>
      </c>
      <c r="DN103">
        <v>0.5</v>
      </c>
      <c r="DO103" t="s">
        <v>435</v>
      </c>
      <c r="DP103">
        <v>2</v>
      </c>
      <c r="DQ103" t="b">
        <v>1</v>
      </c>
      <c r="DR103">
        <v>1747223391.6</v>
      </c>
      <c r="DS103">
        <v>399.947</v>
      </c>
      <c r="DT103">
        <v>399.994</v>
      </c>
      <c r="DU103">
        <v>9.379239999999999</v>
      </c>
      <c r="DV103">
        <v>9.24925</v>
      </c>
      <c r="DW103">
        <v>399.441</v>
      </c>
      <c r="DX103">
        <v>9.419930000000001</v>
      </c>
      <c r="DY103">
        <v>399.997</v>
      </c>
      <c r="DZ103">
        <v>101.161</v>
      </c>
      <c r="EA103">
        <v>0.100052</v>
      </c>
      <c r="EB103">
        <v>25.001</v>
      </c>
      <c r="EC103">
        <v>24.8776</v>
      </c>
      <c r="ED103">
        <v>999.9</v>
      </c>
      <c r="EE103">
        <v>0</v>
      </c>
      <c r="EF103">
        <v>0</v>
      </c>
      <c r="EG103">
        <v>10050.6</v>
      </c>
      <c r="EH103">
        <v>0</v>
      </c>
      <c r="EI103">
        <v>0.221054</v>
      </c>
      <c r="EJ103">
        <v>-0.0462952</v>
      </c>
      <c r="EK103">
        <v>403.734</v>
      </c>
      <c r="EL103">
        <v>403.728</v>
      </c>
      <c r="EM103">
        <v>0.12999</v>
      </c>
      <c r="EN103">
        <v>399.994</v>
      </c>
      <c r="EO103">
        <v>9.24925</v>
      </c>
      <c r="EP103">
        <v>0.948814</v>
      </c>
      <c r="EQ103">
        <v>0.9356640000000001</v>
      </c>
      <c r="ER103">
        <v>6.1532</v>
      </c>
      <c r="ES103">
        <v>5.95128</v>
      </c>
      <c r="ET103">
        <v>0.0500092</v>
      </c>
      <c r="EU103">
        <v>0</v>
      </c>
      <c r="EV103">
        <v>0</v>
      </c>
      <c r="EW103">
        <v>0</v>
      </c>
      <c r="EX103">
        <v>-0.33</v>
      </c>
      <c r="EY103">
        <v>0.0500092</v>
      </c>
      <c r="EZ103">
        <v>1.14</v>
      </c>
      <c r="FA103">
        <v>-0.26</v>
      </c>
      <c r="FB103">
        <v>35.062</v>
      </c>
      <c r="FC103">
        <v>41.062</v>
      </c>
      <c r="FD103">
        <v>37.812</v>
      </c>
      <c r="FE103">
        <v>41.812</v>
      </c>
      <c r="FF103">
        <v>37.875</v>
      </c>
      <c r="FG103">
        <v>0</v>
      </c>
      <c r="FH103">
        <v>0</v>
      </c>
      <c r="FI103">
        <v>0</v>
      </c>
      <c r="FJ103">
        <v>1747223472</v>
      </c>
      <c r="FK103">
        <v>0</v>
      </c>
      <c r="FL103">
        <v>3.864230769230769</v>
      </c>
      <c r="FM103">
        <v>-6.145983163594541</v>
      </c>
      <c r="FN103">
        <v>7.258461632800666</v>
      </c>
      <c r="FO103">
        <v>-6.579615384615384</v>
      </c>
      <c r="FP103">
        <v>15</v>
      </c>
      <c r="FQ103">
        <v>1747211737.5</v>
      </c>
      <c r="FR103" t="s">
        <v>436</v>
      </c>
      <c r="FS103">
        <v>1747211737.5</v>
      </c>
      <c r="FT103">
        <v>1747211733.5</v>
      </c>
      <c r="FU103">
        <v>1</v>
      </c>
      <c r="FV103">
        <v>-0.191</v>
      </c>
      <c r="FW103">
        <v>-0.016</v>
      </c>
      <c r="FX103">
        <v>0.506</v>
      </c>
      <c r="FY103">
        <v>-0.041</v>
      </c>
      <c r="FZ103">
        <v>397</v>
      </c>
      <c r="GA103">
        <v>9</v>
      </c>
      <c r="GB103">
        <v>0.29</v>
      </c>
      <c r="GC103">
        <v>0.35</v>
      </c>
      <c r="GD103">
        <v>-0.005144651937228737</v>
      </c>
      <c r="GE103">
        <v>-0.02316567146671189</v>
      </c>
      <c r="GF103">
        <v>0.03690307973829835</v>
      </c>
      <c r="GG103">
        <v>1</v>
      </c>
      <c r="GH103">
        <v>0.005225019321162336</v>
      </c>
      <c r="GI103">
        <v>0.0001927913429287072</v>
      </c>
      <c r="GJ103">
        <v>0.0002758875641752063</v>
      </c>
      <c r="GK103">
        <v>1</v>
      </c>
      <c r="GL103">
        <v>2</v>
      </c>
      <c r="GM103">
        <v>2</v>
      </c>
      <c r="GN103" t="s">
        <v>437</v>
      </c>
      <c r="GO103">
        <v>3.01647</v>
      </c>
      <c r="GP103">
        <v>2.77517</v>
      </c>
      <c r="GQ103">
        <v>0.09690070000000001</v>
      </c>
      <c r="GR103">
        <v>0.0963155</v>
      </c>
      <c r="GS103">
        <v>0.06144</v>
      </c>
      <c r="GT103">
        <v>0.0605772</v>
      </c>
      <c r="GU103">
        <v>23355.5</v>
      </c>
      <c r="GV103">
        <v>27297.4</v>
      </c>
      <c r="GW103">
        <v>22661.3</v>
      </c>
      <c r="GX103">
        <v>27753.6</v>
      </c>
      <c r="GY103">
        <v>30852.4</v>
      </c>
      <c r="GZ103">
        <v>37251.2</v>
      </c>
      <c r="HA103">
        <v>36315.9</v>
      </c>
      <c r="HB103">
        <v>44046.2</v>
      </c>
      <c r="HC103">
        <v>1.79743</v>
      </c>
      <c r="HD103">
        <v>2.1937</v>
      </c>
      <c r="HE103">
        <v>0.0734776</v>
      </c>
      <c r="HF103">
        <v>0</v>
      </c>
      <c r="HG103">
        <v>23.6706</v>
      </c>
      <c r="HH103">
        <v>999.9</v>
      </c>
      <c r="HI103">
        <v>43.8</v>
      </c>
      <c r="HJ103">
        <v>28.7</v>
      </c>
      <c r="HK103">
        <v>17.1137</v>
      </c>
      <c r="HL103">
        <v>62.0218</v>
      </c>
      <c r="HM103">
        <v>13.2372</v>
      </c>
      <c r="HN103">
        <v>1</v>
      </c>
      <c r="HO103">
        <v>-0.200681</v>
      </c>
      <c r="HP103">
        <v>-0.110267</v>
      </c>
      <c r="HQ103">
        <v>20.2983</v>
      </c>
      <c r="HR103">
        <v>5.19917</v>
      </c>
      <c r="HS103">
        <v>11.953</v>
      </c>
      <c r="HT103">
        <v>4.9477</v>
      </c>
      <c r="HU103">
        <v>3.3</v>
      </c>
      <c r="HV103">
        <v>9999</v>
      </c>
      <c r="HW103">
        <v>9999</v>
      </c>
      <c r="HX103">
        <v>9999</v>
      </c>
      <c r="HY103">
        <v>383</v>
      </c>
      <c r="HZ103">
        <v>1.8602</v>
      </c>
      <c r="IA103">
        <v>1.8608</v>
      </c>
      <c r="IB103">
        <v>1.86157</v>
      </c>
      <c r="IC103">
        <v>1.85715</v>
      </c>
      <c r="ID103">
        <v>1.85687</v>
      </c>
      <c r="IE103">
        <v>1.85791</v>
      </c>
      <c r="IF103">
        <v>1.85868</v>
      </c>
      <c r="IG103">
        <v>1.85822</v>
      </c>
      <c r="IH103">
        <v>0</v>
      </c>
      <c r="II103">
        <v>0</v>
      </c>
      <c r="IJ103">
        <v>0</v>
      </c>
      <c r="IK103">
        <v>0</v>
      </c>
      <c r="IL103" t="s">
        <v>438</v>
      </c>
      <c r="IM103" t="s">
        <v>439</v>
      </c>
      <c r="IN103" t="s">
        <v>440</v>
      </c>
      <c r="IO103" t="s">
        <v>440</v>
      </c>
      <c r="IP103" t="s">
        <v>440</v>
      </c>
      <c r="IQ103" t="s">
        <v>440</v>
      </c>
      <c r="IR103">
        <v>0</v>
      </c>
      <c r="IS103">
        <v>100</v>
      </c>
      <c r="IT103">
        <v>100</v>
      </c>
      <c r="IU103">
        <v>0.506</v>
      </c>
      <c r="IV103">
        <v>-0.0407</v>
      </c>
      <c r="IW103">
        <v>0.2912723242626548</v>
      </c>
      <c r="IX103">
        <v>0.001016113312649949</v>
      </c>
      <c r="IY103">
        <v>-1.458346242818731E-06</v>
      </c>
      <c r="IZ103">
        <v>6.575581110680532E-10</v>
      </c>
      <c r="JA103">
        <v>-0.06566341879942494</v>
      </c>
      <c r="JB103">
        <v>-0.01572474794871742</v>
      </c>
      <c r="JC103">
        <v>0.002265067368507509</v>
      </c>
      <c r="JD103">
        <v>-3.336906766682508E-05</v>
      </c>
      <c r="JE103">
        <v>2</v>
      </c>
      <c r="JF103">
        <v>1799</v>
      </c>
      <c r="JG103">
        <v>1</v>
      </c>
      <c r="JH103">
        <v>18</v>
      </c>
      <c r="JI103">
        <v>194.2</v>
      </c>
      <c r="JJ103">
        <v>194.3</v>
      </c>
      <c r="JK103">
        <v>1.03516</v>
      </c>
      <c r="JL103">
        <v>2.53662</v>
      </c>
      <c r="JM103">
        <v>1.54663</v>
      </c>
      <c r="JN103">
        <v>2.18018</v>
      </c>
      <c r="JO103">
        <v>1.49658</v>
      </c>
      <c r="JP103">
        <v>2.42065</v>
      </c>
      <c r="JQ103">
        <v>34.715</v>
      </c>
      <c r="JR103">
        <v>24.1926</v>
      </c>
      <c r="JS103">
        <v>18</v>
      </c>
      <c r="JT103">
        <v>370.97</v>
      </c>
      <c r="JU103">
        <v>657.1180000000001</v>
      </c>
      <c r="JV103">
        <v>24.0712</v>
      </c>
      <c r="JW103">
        <v>24.8844</v>
      </c>
      <c r="JX103">
        <v>30.0001</v>
      </c>
      <c r="JY103">
        <v>24.8735</v>
      </c>
      <c r="JZ103">
        <v>24.8794</v>
      </c>
      <c r="KA103">
        <v>20.7563</v>
      </c>
      <c r="KB103">
        <v>43.6555</v>
      </c>
      <c r="KC103">
        <v>63.6621</v>
      </c>
      <c r="KD103">
        <v>24.0725</v>
      </c>
      <c r="KE103">
        <v>400</v>
      </c>
      <c r="KF103">
        <v>9.27969</v>
      </c>
      <c r="KG103">
        <v>100.236</v>
      </c>
      <c r="KH103">
        <v>100.836</v>
      </c>
    </row>
    <row r="104" spans="1:294">
      <c r="A104">
        <v>88</v>
      </c>
      <c r="B104">
        <v>1747223512.1</v>
      </c>
      <c r="C104">
        <v>10485</v>
      </c>
      <c r="D104" t="s">
        <v>613</v>
      </c>
      <c r="E104" t="s">
        <v>614</v>
      </c>
      <c r="F104" t="s">
        <v>431</v>
      </c>
      <c r="G104" t="s">
        <v>432</v>
      </c>
      <c r="I104" t="s">
        <v>433</v>
      </c>
      <c r="J104">
        <v>1747223512.1</v>
      </c>
      <c r="K104">
        <f>(L104)/1000</f>
        <v>0</v>
      </c>
      <c r="L104">
        <f>IF(DQ104, AO104, AI104)</f>
        <v>0</v>
      </c>
      <c r="M104">
        <f>IF(DQ104, AJ104, AH104)</f>
        <v>0</v>
      </c>
      <c r="N104">
        <f>DS104 - IF(AV104&gt;1, M104*DM104*100.0/(AX104), 0)</f>
        <v>0</v>
      </c>
      <c r="O104">
        <f>((U104-K104/2)*N104-M104)/(U104+K104/2)</f>
        <v>0</v>
      </c>
      <c r="P104">
        <f>O104*(DZ104+EA104)/1000.0</f>
        <v>0</v>
      </c>
      <c r="Q104">
        <f>(DS104 - IF(AV104&gt;1, M104*DM104*100.0/(AX104), 0))*(DZ104+EA104)/1000.0</f>
        <v>0</v>
      </c>
      <c r="R104">
        <f>2.0/((1/T104-1/S104)+SIGN(T104)*SQRT((1/T104-1/S104)*(1/T104-1/S104) + 4*DN104/((DN104+1)*(DN104+1))*(2*1/T104*1/S104-1/S104*1/S104)))</f>
        <v>0</v>
      </c>
      <c r="S104">
        <f>IF(LEFT(DO104,1)&lt;&gt;"0",IF(LEFT(DO104,1)="1",3.0,DP104),$D$5+$E$5*(EG104*DZ104/($K$5*1000))+$F$5*(EG104*DZ104/($K$5*1000))*MAX(MIN(DM104,$J$5),$I$5)*MAX(MIN(DM104,$J$5),$I$5)+$G$5*MAX(MIN(DM104,$J$5),$I$5)*(EG104*DZ104/($K$5*1000))+$H$5*(EG104*DZ104/($K$5*1000))*(EG104*DZ104/($K$5*1000)))</f>
        <v>0</v>
      </c>
      <c r="T104">
        <f>K104*(1000-(1000*0.61365*exp(17.502*X104/(240.97+X104))/(DZ104+EA104)+DU104)/2)/(1000*0.61365*exp(17.502*X104/(240.97+X104))/(DZ104+EA104)-DU104)</f>
        <v>0</v>
      </c>
      <c r="U104">
        <f>1/((DN104+1)/(R104/1.6)+1/(S104/1.37)) + DN104/((DN104+1)/(R104/1.6) + DN104/(S104/1.37))</f>
        <v>0</v>
      </c>
      <c r="V104">
        <f>(DI104*DL104)</f>
        <v>0</v>
      </c>
      <c r="W104">
        <f>(EB104+(V104+2*0.95*5.67E-8*(((EB104+$B$7)+273)^4-(EB104+273)^4)-44100*K104)/(1.84*29.3*S104+8*0.95*5.67E-8*(EB104+273)^3))</f>
        <v>0</v>
      </c>
      <c r="X104">
        <f>($C$7*EC104+$D$7*ED104+$E$7*W104)</f>
        <v>0</v>
      </c>
      <c r="Y104">
        <f>0.61365*exp(17.502*X104/(240.97+X104))</f>
        <v>0</v>
      </c>
      <c r="Z104">
        <f>(AA104/AB104*100)</f>
        <v>0</v>
      </c>
      <c r="AA104">
        <f>DU104*(DZ104+EA104)/1000</f>
        <v>0</v>
      </c>
      <c r="AB104">
        <f>0.61365*exp(17.502*EB104/(240.97+EB104))</f>
        <v>0</v>
      </c>
      <c r="AC104">
        <f>(Y104-DU104*(DZ104+EA104)/1000)</f>
        <v>0</v>
      </c>
      <c r="AD104">
        <f>(-K104*44100)</f>
        <v>0</v>
      </c>
      <c r="AE104">
        <f>2*29.3*S104*0.92*(EB104-X104)</f>
        <v>0</v>
      </c>
      <c r="AF104">
        <f>2*0.95*5.67E-8*(((EB104+$B$7)+273)^4-(X104+273)^4)</f>
        <v>0</v>
      </c>
      <c r="AG104">
        <f>V104+AF104+AD104+AE104</f>
        <v>0</v>
      </c>
      <c r="AH104">
        <f>DY104*AV104*(DT104-DS104*(1000-AV104*DV104)/(1000-AV104*DU104))/(100*DM104)</f>
        <v>0</v>
      </c>
      <c r="AI104">
        <f>1000*DY104*AV104*(DU104-DV104)/(100*DM104*(1000-AV104*DU104))</f>
        <v>0</v>
      </c>
      <c r="AJ104">
        <f>(AK104 - AL104 - DZ104*1E3/(8.314*(EB104+273.15)) * AN104/DY104 * AM104) * DY104/(100*DM104) * (1000 - DV104)/1000</f>
        <v>0</v>
      </c>
      <c r="AK104">
        <v>302.8305493541203</v>
      </c>
      <c r="AL104">
        <v>302.9754242424241</v>
      </c>
      <c r="AM104">
        <v>-0.008223636464736122</v>
      </c>
      <c r="AN104">
        <v>65.8605414192894</v>
      </c>
      <c r="AO104">
        <f>(AQ104 - AP104 + DZ104*1E3/(8.314*(EB104+273.15)) * AS104/DY104 * AR104) * DY104/(100*DM104) * 1000/(1000 - AQ104)</f>
        <v>0</v>
      </c>
      <c r="AP104">
        <v>9.240125693108096</v>
      </c>
      <c r="AQ104">
        <v>9.39069909090909</v>
      </c>
      <c r="AR104">
        <v>-1.405665048553543E-05</v>
      </c>
      <c r="AS104">
        <v>77.19028424326555</v>
      </c>
      <c r="AT104">
        <v>6</v>
      </c>
      <c r="AU104">
        <v>1</v>
      </c>
      <c r="AV104">
        <f>IF(AT104*$H$13&gt;=AX104,1.0,(AX104/(AX104-AT104*$H$13)))</f>
        <v>0</v>
      </c>
      <c r="AW104">
        <f>(AV104-1)*100</f>
        <v>0</v>
      </c>
      <c r="AX104">
        <f>MAX(0,($B$13+$C$13*EG104)/(1+$D$13*EG104)*DZ104/(EB104+273)*$E$13)</f>
        <v>0</v>
      </c>
      <c r="AY104" t="s">
        <v>434</v>
      </c>
      <c r="AZ104" t="s">
        <v>434</v>
      </c>
      <c r="BA104">
        <v>0</v>
      </c>
      <c r="BB104">
        <v>0</v>
      </c>
      <c r="BC104">
        <f>1-BA104/BB104</f>
        <v>0</v>
      </c>
      <c r="BD104">
        <v>0</v>
      </c>
      <c r="BE104" t="s">
        <v>434</v>
      </c>
      <c r="BF104" t="s">
        <v>434</v>
      </c>
      <c r="BG104">
        <v>0</v>
      </c>
      <c r="BH104">
        <v>0</v>
      </c>
      <c r="BI104">
        <f>1-BG104/BH104</f>
        <v>0</v>
      </c>
      <c r="BJ104">
        <v>0.5</v>
      </c>
      <c r="BK104">
        <f>DJ104</f>
        <v>0</v>
      </c>
      <c r="BL104">
        <f>M104</f>
        <v>0</v>
      </c>
      <c r="BM104">
        <f>BI104*BJ104*BK104</f>
        <v>0</v>
      </c>
      <c r="BN104">
        <f>(BL104-BD104)/BK104</f>
        <v>0</v>
      </c>
      <c r="BO104">
        <f>(BB104-BH104)/BH104</f>
        <v>0</v>
      </c>
      <c r="BP104">
        <f>BA104/(BC104+BA104/BH104)</f>
        <v>0</v>
      </c>
      <c r="BQ104" t="s">
        <v>434</v>
      </c>
      <c r="BR104">
        <v>0</v>
      </c>
      <c r="BS104">
        <f>IF(BR104&lt;&gt;0, BR104, BP104)</f>
        <v>0</v>
      </c>
      <c r="BT104">
        <f>1-BS104/BH104</f>
        <v>0</v>
      </c>
      <c r="BU104">
        <f>(BH104-BG104)/(BH104-BS104)</f>
        <v>0</v>
      </c>
      <c r="BV104">
        <f>(BB104-BH104)/(BB104-BS104)</f>
        <v>0</v>
      </c>
      <c r="BW104">
        <f>(BH104-BG104)/(BH104-BA104)</f>
        <v>0</v>
      </c>
      <c r="BX104">
        <f>(BB104-BH104)/(BB104-BA104)</f>
        <v>0</v>
      </c>
      <c r="BY104">
        <f>(BU104*BS104/BG104)</f>
        <v>0</v>
      </c>
      <c r="BZ104">
        <f>(1-BY104)</f>
        <v>0</v>
      </c>
      <c r="DI104">
        <f>$B$11*EH104+$C$11*EI104+$F$11*ET104*(1-EW104)</f>
        <v>0</v>
      </c>
      <c r="DJ104">
        <f>DI104*DK104</f>
        <v>0</v>
      </c>
      <c r="DK104">
        <f>($B$11*$D$9+$C$11*$D$9+$F$11*((FG104+EY104)/MAX(FG104+EY104+FH104, 0.1)*$I$9+FH104/MAX(FG104+EY104+FH104, 0.1)*$J$9))/($B$11+$C$11+$F$11)</f>
        <v>0</v>
      </c>
      <c r="DL104">
        <f>($B$11*$K$9+$C$11*$K$9+$F$11*((FG104+EY104)/MAX(FG104+EY104+FH104, 0.1)*$P$9+FH104/MAX(FG104+EY104+FH104, 0.1)*$Q$9))/($B$11+$C$11+$F$11)</f>
        <v>0</v>
      </c>
      <c r="DM104">
        <v>6</v>
      </c>
      <c r="DN104">
        <v>0.5</v>
      </c>
      <c r="DO104" t="s">
        <v>435</v>
      </c>
      <c r="DP104">
        <v>2</v>
      </c>
      <c r="DQ104" t="b">
        <v>1</v>
      </c>
      <c r="DR104">
        <v>1747223512.1</v>
      </c>
      <c r="DS104">
        <v>300.129</v>
      </c>
      <c r="DT104">
        <v>300.055</v>
      </c>
      <c r="DU104">
        <v>9.38993</v>
      </c>
      <c r="DV104">
        <v>9.22681</v>
      </c>
      <c r="DW104">
        <v>299.646</v>
      </c>
      <c r="DX104">
        <v>9.430429999999999</v>
      </c>
      <c r="DY104">
        <v>400.076</v>
      </c>
      <c r="DZ104">
        <v>101.163</v>
      </c>
      <c r="EA104">
        <v>0.0999525</v>
      </c>
      <c r="EB104">
        <v>24.9804</v>
      </c>
      <c r="EC104">
        <v>24.8612</v>
      </c>
      <c r="ED104">
        <v>999.9</v>
      </c>
      <c r="EE104">
        <v>0</v>
      </c>
      <c r="EF104">
        <v>0</v>
      </c>
      <c r="EG104">
        <v>10043.1</v>
      </c>
      <c r="EH104">
        <v>0</v>
      </c>
      <c r="EI104">
        <v>0.221054</v>
      </c>
      <c r="EJ104">
        <v>0.0735779</v>
      </c>
      <c r="EK104">
        <v>302.974</v>
      </c>
      <c r="EL104">
        <v>302.85</v>
      </c>
      <c r="EM104">
        <v>0.163116</v>
      </c>
      <c r="EN104">
        <v>300.055</v>
      </c>
      <c r="EO104">
        <v>9.22681</v>
      </c>
      <c r="EP104">
        <v>0.949915</v>
      </c>
      <c r="EQ104">
        <v>0.933414</v>
      </c>
      <c r="ER104">
        <v>6.17</v>
      </c>
      <c r="ES104">
        <v>5.91647</v>
      </c>
      <c r="ET104">
        <v>0.0500092</v>
      </c>
      <c r="EU104">
        <v>0</v>
      </c>
      <c r="EV104">
        <v>0</v>
      </c>
      <c r="EW104">
        <v>0</v>
      </c>
      <c r="EX104">
        <v>0.92</v>
      </c>
      <c r="EY104">
        <v>0.0500092</v>
      </c>
      <c r="EZ104">
        <v>-6.56</v>
      </c>
      <c r="FA104">
        <v>1.68</v>
      </c>
      <c r="FB104">
        <v>33.812</v>
      </c>
      <c r="FC104">
        <v>37.937</v>
      </c>
      <c r="FD104">
        <v>35.875</v>
      </c>
      <c r="FE104">
        <v>37.25</v>
      </c>
      <c r="FF104">
        <v>36</v>
      </c>
      <c r="FG104">
        <v>0</v>
      </c>
      <c r="FH104">
        <v>0</v>
      </c>
      <c r="FI104">
        <v>0</v>
      </c>
      <c r="FJ104">
        <v>1747223592.6</v>
      </c>
      <c r="FK104">
        <v>0</v>
      </c>
      <c r="FL104">
        <v>1.1988</v>
      </c>
      <c r="FM104">
        <v>12.9492304500226</v>
      </c>
      <c r="FN104">
        <v>-10.54076902793236</v>
      </c>
      <c r="FO104">
        <v>-2.2792</v>
      </c>
      <c r="FP104">
        <v>15</v>
      </c>
      <c r="FQ104">
        <v>1747211737.5</v>
      </c>
      <c r="FR104" t="s">
        <v>436</v>
      </c>
      <c r="FS104">
        <v>1747211737.5</v>
      </c>
      <c r="FT104">
        <v>1747211733.5</v>
      </c>
      <c r="FU104">
        <v>1</v>
      </c>
      <c r="FV104">
        <v>-0.191</v>
      </c>
      <c r="FW104">
        <v>-0.016</v>
      </c>
      <c r="FX104">
        <v>0.506</v>
      </c>
      <c r="FY104">
        <v>-0.041</v>
      </c>
      <c r="FZ104">
        <v>397</v>
      </c>
      <c r="GA104">
        <v>9</v>
      </c>
      <c r="GB104">
        <v>0.29</v>
      </c>
      <c r="GC104">
        <v>0.35</v>
      </c>
      <c r="GD104">
        <v>-0.1169398955075477</v>
      </c>
      <c r="GE104">
        <v>0.1248379016563346</v>
      </c>
      <c r="GF104">
        <v>0.03005320211251829</v>
      </c>
      <c r="GG104">
        <v>1</v>
      </c>
      <c r="GH104">
        <v>0.004390155487250065</v>
      </c>
      <c r="GI104">
        <v>-0.00113257881493779</v>
      </c>
      <c r="GJ104">
        <v>0.0003643174193110248</v>
      </c>
      <c r="GK104">
        <v>1</v>
      </c>
      <c r="GL104">
        <v>2</v>
      </c>
      <c r="GM104">
        <v>2</v>
      </c>
      <c r="GN104" t="s">
        <v>437</v>
      </c>
      <c r="GO104">
        <v>3.01656</v>
      </c>
      <c r="GP104">
        <v>2.775</v>
      </c>
      <c r="GQ104">
        <v>0.0771932</v>
      </c>
      <c r="GR104">
        <v>0.07671219999999999</v>
      </c>
      <c r="GS104">
        <v>0.0614946</v>
      </c>
      <c r="GT104">
        <v>0.0604658</v>
      </c>
      <c r="GU104">
        <v>23865.4</v>
      </c>
      <c r="GV104">
        <v>27889.2</v>
      </c>
      <c r="GW104">
        <v>22661.8</v>
      </c>
      <c r="GX104">
        <v>27753.5</v>
      </c>
      <c r="GY104">
        <v>30850.5</v>
      </c>
      <c r="GZ104">
        <v>37254.4</v>
      </c>
      <c r="HA104">
        <v>36316.4</v>
      </c>
      <c r="HB104">
        <v>44045.4</v>
      </c>
      <c r="HC104">
        <v>1.79788</v>
      </c>
      <c r="HD104">
        <v>2.19142</v>
      </c>
      <c r="HE104">
        <v>0.07290770000000001</v>
      </c>
      <c r="HF104">
        <v>0</v>
      </c>
      <c r="HG104">
        <v>23.6635</v>
      </c>
      <c r="HH104">
        <v>999.9</v>
      </c>
      <c r="HI104">
        <v>42</v>
      </c>
      <c r="HJ104">
        <v>28.8</v>
      </c>
      <c r="HK104">
        <v>16.5034</v>
      </c>
      <c r="HL104">
        <v>61.9819</v>
      </c>
      <c r="HM104">
        <v>13.1611</v>
      </c>
      <c r="HN104">
        <v>1</v>
      </c>
      <c r="HO104">
        <v>-0.200498</v>
      </c>
      <c r="HP104">
        <v>-0.234251</v>
      </c>
      <c r="HQ104">
        <v>20.2966</v>
      </c>
      <c r="HR104">
        <v>5.19887</v>
      </c>
      <c r="HS104">
        <v>11.9515</v>
      </c>
      <c r="HT104">
        <v>4.94765</v>
      </c>
      <c r="HU104">
        <v>3.3</v>
      </c>
      <c r="HV104">
        <v>9999</v>
      </c>
      <c r="HW104">
        <v>9999</v>
      </c>
      <c r="HX104">
        <v>9999</v>
      </c>
      <c r="HY104">
        <v>383.1</v>
      </c>
      <c r="HZ104">
        <v>1.86019</v>
      </c>
      <c r="IA104">
        <v>1.86081</v>
      </c>
      <c r="IB104">
        <v>1.86159</v>
      </c>
      <c r="IC104">
        <v>1.85716</v>
      </c>
      <c r="ID104">
        <v>1.85684</v>
      </c>
      <c r="IE104">
        <v>1.85791</v>
      </c>
      <c r="IF104">
        <v>1.85867</v>
      </c>
      <c r="IG104">
        <v>1.85822</v>
      </c>
      <c r="IH104">
        <v>0</v>
      </c>
      <c r="II104">
        <v>0</v>
      </c>
      <c r="IJ104">
        <v>0</v>
      </c>
      <c r="IK104">
        <v>0</v>
      </c>
      <c r="IL104" t="s">
        <v>438</v>
      </c>
      <c r="IM104" t="s">
        <v>439</v>
      </c>
      <c r="IN104" t="s">
        <v>440</v>
      </c>
      <c r="IO104" t="s">
        <v>440</v>
      </c>
      <c r="IP104" t="s">
        <v>440</v>
      </c>
      <c r="IQ104" t="s">
        <v>440</v>
      </c>
      <c r="IR104">
        <v>0</v>
      </c>
      <c r="IS104">
        <v>100</v>
      </c>
      <c r="IT104">
        <v>100</v>
      </c>
      <c r="IU104">
        <v>0.483</v>
      </c>
      <c r="IV104">
        <v>-0.0405</v>
      </c>
      <c r="IW104">
        <v>0.2912723242626548</v>
      </c>
      <c r="IX104">
        <v>0.001016113312649949</v>
      </c>
      <c r="IY104">
        <v>-1.458346242818731E-06</v>
      </c>
      <c r="IZ104">
        <v>6.575581110680532E-10</v>
      </c>
      <c r="JA104">
        <v>-0.06566341879942494</v>
      </c>
      <c r="JB104">
        <v>-0.01572474794871742</v>
      </c>
      <c r="JC104">
        <v>0.002265067368507509</v>
      </c>
      <c r="JD104">
        <v>-3.336906766682508E-05</v>
      </c>
      <c r="JE104">
        <v>2</v>
      </c>
      <c r="JF104">
        <v>1799</v>
      </c>
      <c r="JG104">
        <v>1</v>
      </c>
      <c r="JH104">
        <v>18</v>
      </c>
      <c r="JI104">
        <v>196.2</v>
      </c>
      <c r="JJ104">
        <v>196.3</v>
      </c>
      <c r="JK104">
        <v>0.822754</v>
      </c>
      <c r="JL104">
        <v>2.54883</v>
      </c>
      <c r="JM104">
        <v>1.54663</v>
      </c>
      <c r="JN104">
        <v>2.17529</v>
      </c>
      <c r="JO104">
        <v>1.49658</v>
      </c>
      <c r="JP104">
        <v>2.34985</v>
      </c>
      <c r="JQ104">
        <v>34.6921</v>
      </c>
      <c r="JR104">
        <v>24.1926</v>
      </c>
      <c r="JS104">
        <v>18</v>
      </c>
      <c r="JT104">
        <v>371.186</v>
      </c>
      <c r="JU104">
        <v>655.245</v>
      </c>
      <c r="JV104">
        <v>24.1798</v>
      </c>
      <c r="JW104">
        <v>24.8844</v>
      </c>
      <c r="JX104">
        <v>30.0003</v>
      </c>
      <c r="JY104">
        <v>24.8735</v>
      </c>
      <c r="JZ104">
        <v>24.8794</v>
      </c>
      <c r="KA104">
        <v>16.4928</v>
      </c>
      <c r="KB104">
        <v>41.6895</v>
      </c>
      <c r="KC104">
        <v>59.8919</v>
      </c>
      <c r="KD104">
        <v>24.193</v>
      </c>
      <c r="KE104">
        <v>300</v>
      </c>
      <c r="KF104">
        <v>9.30702</v>
      </c>
      <c r="KG104">
        <v>100.238</v>
      </c>
      <c r="KH104">
        <v>100.835</v>
      </c>
    </row>
    <row r="105" spans="1:294">
      <c r="A105">
        <v>89</v>
      </c>
      <c r="B105">
        <v>1747223632.6</v>
      </c>
      <c r="C105">
        <v>10605.5</v>
      </c>
      <c r="D105" t="s">
        <v>615</v>
      </c>
      <c r="E105" t="s">
        <v>616</v>
      </c>
      <c r="F105" t="s">
        <v>431</v>
      </c>
      <c r="G105" t="s">
        <v>432</v>
      </c>
      <c r="I105" t="s">
        <v>433</v>
      </c>
      <c r="J105">
        <v>1747223632.6</v>
      </c>
      <c r="K105">
        <f>(L105)/1000</f>
        <v>0</v>
      </c>
      <c r="L105">
        <f>IF(DQ105, AO105, AI105)</f>
        <v>0</v>
      </c>
      <c r="M105">
        <f>IF(DQ105, AJ105, AH105)</f>
        <v>0</v>
      </c>
      <c r="N105">
        <f>DS105 - IF(AV105&gt;1, M105*DM105*100.0/(AX105), 0)</f>
        <v>0</v>
      </c>
      <c r="O105">
        <f>((U105-K105/2)*N105-M105)/(U105+K105/2)</f>
        <v>0</v>
      </c>
      <c r="P105">
        <f>O105*(DZ105+EA105)/1000.0</f>
        <v>0</v>
      </c>
      <c r="Q105">
        <f>(DS105 - IF(AV105&gt;1, M105*DM105*100.0/(AX105), 0))*(DZ105+EA105)/1000.0</f>
        <v>0</v>
      </c>
      <c r="R105">
        <f>2.0/((1/T105-1/S105)+SIGN(T105)*SQRT((1/T105-1/S105)*(1/T105-1/S105) + 4*DN105/((DN105+1)*(DN105+1))*(2*1/T105*1/S105-1/S105*1/S105)))</f>
        <v>0</v>
      </c>
      <c r="S105">
        <f>IF(LEFT(DO105,1)&lt;&gt;"0",IF(LEFT(DO105,1)="1",3.0,DP105),$D$5+$E$5*(EG105*DZ105/($K$5*1000))+$F$5*(EG105*DZ105/($K$5*1000))*MAX(MIN(DM105,$J$5),$I$5)*MAX(MIN(DM105,$J$5),$I$5)+$G$5*MAX(MIN(DM105,$J$5),$I$5)*(EG105*DZ105/($K$5*1000))+$H$5*(EG105*DZ105/($K$5*1000))*(EG105*DZ105/($K$5*1000)))</f>
        <v>0</v>
      </c>
      <c r="T105">
        <f>K105*(1000-(1000*0.61365*exp(17.502*X105/(240.97+X105))/(DZ105+EA105)+DU105)/2)/(1000*0.61365*exp(17.502*X105/(240.97+X105))/(DZ105+EA105)-DU105)</f>
        <v>0</v>
      </c>
      <c r="U105">
        <f>1/((DN105+1)/(R105/1.6)+1/(S105/1.37)) + DN105/((DN105+1)/(R105/1.6) + DN105/(S105/1.37))</f>
        <v>0</v>
      </c>
      <c r="V105">
        <f>(DI105*DL105)</f>
        <v>0</v>
      </c>
      <c r="W105">
        <f>(EB105+(V105+2*0.95*5.67E-8*(((EB105+$B$7)+273)^4-(EB105+273)^4)-44100*K105)/(1.84*29.3*S105+8*0.95*5.67E-8*(EB105+273)^3))</f>
        <v>0</v>
      </c>
      <c r="X105">
        <f>($C$7*EC105+$D$7*ED105+$E$7*W105)</f>
        <v>0</v>
      </c>
      <c r="Y105">
        <f>0.61365*exp(17.502*X105/(240.97+X105))</f>
        <v>0</v>
      </c>
      <c r="Z105">
        <f>(AA105/AB105*100)</f>
        <v>0</v>
      </c>
      <c r="AA105">
        <f>DU105*(DZ105+EA105)/1000</f>
        <v>0</v>
      </c>
      <c r="AB105">
        <f>0.61365*exp(17.502*EB105/(240.97+EB105))</f>
        <v>0</v>
      </c>
      <c r="AC105">
        <f>(Y105-DU105*(DZ105+EA105)/1000)</f>
        <v>0</v>
      </c>
      <c r="AD105">
        <f>(-K105*44100)</f>
        <v>0</v>
      </c>
      <c r="AE105">
        <f>2*29.3*S105*0.92*(EB105-X105)</f>
        <v>0</v>
      </c>
      <c r="AF105">
        <f>2*0.95*5.67E-8*(((EB105+$B$7)+273)^4-(X105+273)^4)</f>
        <v>0</v>
      </c>
      <c r="AG105">
        <f>V105+AF105+AD105+AE105</f>
        <v>0</v>
      </c>
      <c r="AH105">
        <f>DY105*AV105*(DT105-DS105*(1000-AV105*DV105)/(1000-AV105*DU105))/(100*DM105)</f>
        <v>0</v>
      </c>
      <c r="AI105">
        <f>1000*DY105*AV105*(DU105-DV105)/(100*DM105*(1000-AV105*DU105))</f>
        <v>0</v>
      </c>
      <c r="AJ105">
        <f>(AK105 - AL105 - DZ105*1E3/(8.314*(EB105+273.15)) * AN105/DY105 * AM105) * DY105/(100*DM105) * (1000 - DV105)/1000</f>
        <v>0</v>
      </c>
      <c r="AK105">
        <v>201.9136497306108</v>
      </c>
      <c r="AL105">
        <v>201.9766363636362</v>
      </c>
      <c r="AM105">
        <v>-0.0002612125257834114</v>
      </c>
      <c r="AN105">
        <v>65.8605414192894</v>
      </c>
      <c r="AO105">
        <f>(AQ105 - AP105 + DZ105*1E3/(8.314*(EB105+273.15)) * AS105/DY105 * AR105) * DY105/(100*DM105) * 1000/(1000 - AQ105)</f>
        <v>0</v>
      </c>
      <c r="AP105">
        <v>9.260823957668114</v>
      </c>
      <c r="AQ105">
        <v>9.388546121212125</v>
      </c>
      <c r="AR105">
        <v>-6.274456246619012E-06</v>
      </c>
      <c r="AS105">
        <v>77.19028424326555</v>
      </c>
      <c r="AT105">
        <v>6</v>
      </c>
      <c r="AU105">
        <v>2</v>
      </c>
      <c r="AV105">
        <f>IF(AT105*$H$13&gt;=AX105,1.0,(AX105/(AX105-AT105*$H$13)))</f>
        <v>0</v>
      </c>
      <c r="AW105">
        <f>(AV105-1)*100</f>
        <v>0</v>
      </c>
      <c r="AX105">
        <f>MAX(0,($B$13+$C$13*EG105)/(1+$D$13*EG105)*DZ105/(EB105+273)*$E$13)</f>
        <v>0</v>
      </c>
      <c r="AY105" t="s">
        <v>434</v>
      </c>
      <c r="AZ105" t="s">
        <v>434</v>
      </c>
      <c r="BA105">
        <v>0</v>
      </c>
      <c r="BB105">
        <v>0</v>
      </c>
      <c r="BC105">
        <f>1-BA105/BB105</f>
        <v>0</v>
      </c>
      <c r="BD105">
        <v>0</v>
      </c>
      <c r="BE105" t="s">
        <v>434</v>
      </c>
      <c r="BF105" t="s">
        <v>434</v>
      </c>
      <c r="BG105">
        <v>0</v>
      </c>
      <c r="BH105">
        <v>0</v>
      </c>
      <c r="BI105">
        <f>1-BG105/BH105</f>
        <v>0</v>
      </c>
      <c r="BJ105">
        <v>0.5</v>
      </c>
      <c r="BK105">
        <f>DJ105</f>
        <v>0</v>
      </c>
      <c r="BL105">
        <f>M105</f>
        <v>0</v>
      </c>
      <c r="BM105">
        <f>BI105*BJ105*BK105</f>
        <v>0</v>
      </c>
      <c r="BN105">
        <f>(BL105-BD105)/BK105</f>
        <v>0</v>
      </c>
      <c r="BO105">
        <f>(BB105-BH105)/BH105</f>
        <v>0</v>
      </c>
      <c r="BP105">
        <f>BA105/(BC105+BA105/BH105)</f>
        <v>0</v>
      </c>
      <c r="BQ105" t="s">
        <v>434</v>
      </c>
      <c r="BR105">
        <v>0</v>
      </c>
      <c r="BS105">
        <f>IF(BR105&lt;&gt;0, BR105, BP105)</f>
        <v>0</v>
      </c>
      <c r="BT105">
        <f>1-BS105/BH105</f>
        <v>0</v>
      </c>
      <c r="BU105">
        <f>(BH105-BG105)/(BH105-BS105)</f>
        <v>0</v>
      </c>
      <c r="BV105">
        <f>(BB105-BH105)/(BB105-BS105)</f>
        <v>0</v>
      </c>
      <c r="BW105">
        <f>(BH105-BG105)/(BH105-BA105)</f>
        <v>0</v>
      </c>
      <c r="BX105">
        <f>(BB105-BH105)/(BB105-BA105)</f>
        <v>0</v>
      </c>
      <c r="BY105">
        <f>(BU105*BS105/BG105)</f>
        <v>0</v>
      </c>
      <c r="BZ105">
        <f>(1-BY105)</f>
        <v>0</v>
      </c>
      <c r="DI105">
        <f>$B$11*EH105+$C$11*EI105+$F$11*ET105*(1-EW105)</f>
        <v>0</v>
      </c>
      <c r="DJ105">
        <f>DI105*DK105</f>
        <v>0</v>
      </c>
      <c r="DK105">
        <f>($B$11*$D$9+$C$11*$D$9+$F$11*((FG105+EY105)/MAX(FG105+EY105+FH105, 0.1)*$I$9+FH105/MAX(FG105+EY105+FH105, 0.1)*$J$9))/($B$11+$C$11+$F$11)</f>
        <v>0</v>
      </c>
      <c r="DL105">
        <f>($B$11*$K$9+$C$11*$K$9+$F$11*((FG105+EY105)/MAX(FG105+EY105+FH105, 0.1)*$P$9+FH105/MAX(FG105+EY105+FH105, 0.1)*$Q$9))/($B$11+$C$11+$F$11)</f>
        <v>0</v>
      </c>
      <c r="DM105">
        <v>6</v>
      </c>
      <c r="DN105">
        <v>0.5</v>
      </c>
      <c r="DO105" t="s">
        <v>435</v>
      </c>
      <c r="DP105">
        <v>2</v>
      </c>
      <c r="DQ105" t="b">
        <v>1</v>
      </c>
      <c r="DR105">
        <v>1747223632.6</v>
      </c>
      <c r="DS105">
        <v>200.078</v>
      </c>
      <c r="DT105">
        <v>200.016</v>
      </c>
      <c r="DU105">
        <v>9.388019999999999</v>
      </c>
      <c r="DV105">
        <v>9.25834</v>
      </c>
      <c r="DW105">
        <v>199.636</v>
      </c>
      <c r="DX105">
        <v>9.428559999999999</v>
      </c>
      <c r="DY105">
        <v>399.961</v>
      </c>
      <c r="DZ105">
        <v>101.172</v>
      </c>
      <c r="EA105">
        <v>0.100076</v>
      </c>
      <c r="EB105">
        <v>25.0019</v>
      </c>
      <c r="EC105">
        <v>24.8715</v>
      </c>
      <c r="ED105">
        <v>999.9</v>
      </c>
      <c r="EE105">
        <v>0</v>
      </c>
      <c r="EF105">
        <v>0</v>
      </c>
      <c r="EG105">
        <v>10040</v>
      </c>
      <c r="EH105">
        <v>0</v>
      </c>
      <c r="EI105">
        <v>0.221054</v>
      </c>
      <c r="EJ105">
        <v>0.0620575</v>
      </c>
      <c r="EK105">
        <v>201.974</v>
      </c>
      <c r="EL105">
        <v>201.885</v>
      </c>
      <c r="EM105">
        <v>0.129687</v>
      </c>
      <c r="EN105">
        <v>200.016</v>
      </c>
      <c r="EO105">
        <v>9.25834</v>
      </c>
      <c r="EP105">
        <v>0.949803</v>
      </c>
      <c r="EQ105">
        <v>0.936682</v>
      </c>
      <c r="ER105">
        <v>6.16828</v>
      </c>
      <c r="ES105">
        <v>5.967</v>
      </c>
      <c r="ET105">
        <v>0.0500092</v>
      </c>
      <c r="EU105">
        <v>0</v>
      </c>
      <c r="EV105">
        <v>0</v>
      </c>
      <c r="EW105">
        <v>0</v>
      </c>
      <c r="EX105">
        <v>5.89</v>
      </c>
      <c r="EY105">
        <v>0.0500092</v>
      </c>
      <c r="EZ105">
        <v>-8.4</v>
      </c>
      <c r="FA105">
        <v>0.87</v>
      </c>
      <c r="FB105">
        <v>34.437</v>
      </c>
      <c r="FC105">
        <v>40</v>
      </c>
      <c r="FD105">
        <v>37.062</v>
      </c>
      <c r="FE105">
        <v>40.062</v>
      </c>
      <c r="FF105">
        <v>37.125</v>
      </c>
      <c r="FG105">
        <v>0</v>
      </c>
      <c r="FH105">
        <v>0</v>
      </c>
      <c r="FI105">
        <v>0</v>
      </c>
      <c r="FJ105">
        <v>1747223712.6</v>
      </c>
      <c r="FK105">
        <v>0</v>
      </c>
      <c r="FL105">
        <v>2.0688</v>
      </c>
      <c r="FM105">
        <v>12.00384612536995</v>
      </c>
      <c r="FN105">
        <v>-3.07461497182913</v>
      </c>
      <c r="FO105">
        <v>-4.171600000000001</v>
      </c>
      <c r="FP105">
        <v>15</v>
      </c>
      <c r="FQ105">
        <v>1747211737.5</v>
      </c>
      <c r="FR105" t="s">
        <v>436</v>
      </c>
      <c r="FS105">
        <v>1747211737.5</v>
      </c>
      <c r="FT105">
        <v>1747211733.5</v>
      </c>
      <c r="FU105">
        <v>1</v>
      </c>
      <c r="FV105">
        <v>-0.191</v>
      </c>
      <c r="FW105">
        <v>-0.016</v>
      </c>
      <c r="FX105">
        <v>0.506</v>
      </c>
      <c r="FY105">
        <v>-0.041</v>
      </c>
      <c r="FZ105">
        <v>397</v>
      </c>
      <c r="GA105">
        <v>9</v>
      </c>
      <c r="GB105">
        <v>0.29</v>
      </c>
      <c r="GC105">
        <v>0.35</v>
      </c>
      <c r="GD105">
        <v>-0.08322805599194195</v>
      </c>
      <c r="GE105">
        <v>0.02339104766405988</v>
      </c>
      <c r="GF105">
        <v>0.01763784812572321</v>
      </c>
      <c r="GG105">
        <v>1</v>
      </c>
      <c r="GH105">
        <v>0.003721308613094661</v>
      </c>
      <c r="GI105">
        <v>-0.001758849076147765</v>
      </c>
      <c r="GJ105">
        <v>0.0004062509230909745</v>
      </c>
      <c r="GK105">
        <v>1</v>
      </c>
      <c r="GL105">
        <v>2</v>
      </c>
      <c r="GM105">
        <v>2</v>
      </c>
      <c r="GN105" t="s">
        <v>437</v>
      </c>
      <c r="GO105">
        <v>3.01643</v>
      </c>
      <c r="GP105">
        <v>2.7751</v>
      </c>
      <c r="GQ105">
        <v>0.0546668</v>
      </c>
      <c r="GR105">
        <v>0.0543427</v>
      </c>
      <c r="GS105">
        <v>0.0614898</v>
      </c>
      <c r="GT105">
        <v>0.0606288</v>
      </c>
      <c r="GU105">
        <v>24446.7</v>
      </c>
      <c r="GV105">
        <v>28564.4</v>
      </c>
      <c r="GW105">
        <v>22660.8</v>
      </c>
      <c r="GX105">
        <v>27753.1</v>
      </c>
      <c r="GY105">
        <v>30849.3</v>
      </c>
      <c r="GZ105">
        <v>37246.9</v>
      </c>
      <c r="HA105">
        <v>36315.4</v>
      </c>
      <c r="HB105">
        <v>44045</v>
      </c>
      <c r="HC105">
        <v>1.79725</v>
      </c>
      <c r="HD105">
        <v>2.19025</v>
      </c>
      <c r="HE105">
        <v>0.07317220000000001</v>
      </c>
      <c r="HF105">
        <v>0</v>
      </c>
      <c r="HG105">
        <v>23.6695</v>
      </c>
      <c r="HH105">
        <v>999.9</v>
      </c>
      <c r="HI105">
        <v>40.6</v>
      </c>
      <c r="HJ105">
        <v>28.9</v>
      </c>
      <c r="HK105">
        <v>16.0461</v>
      </c>
      <c r="HL105">
        <v>61.7719</v>
      </c>
      <c r="HM105">
        <v>13.5497</v>
      </c>
      <c r="HN105">
        <v>1</v>
      </c>
      <c r="HO105">
        <v>-0.200434</v>
      </c>
      <c r="HP105">
        <v>-0.2153</v>
      </c>
      <c r="HQ105">
        <v>20.2983</v>
      </c>
      <c r="HR105">
        <v>5.19857</v>
      </c>
      <c r="HS105">
        <v>11.952</v>
      </c>
      <c r="HT105">
        <v>4.9474</v>
      </c>
      <c r="HU105">
        <v>3.3</v>
      </c>
      <c r="HV105">
        <v>9999</v>
      </c>
      <c r="HW105">
        <v>9999</v>
      </c>
      <c r="HX105">
        <v>9999</v>
      </c>
      <c r="HY105">
        <v>383.1</v>
      </c>
      <c r="HZ105">
        <v>1.8602</v>
      </c>
      <c r="IA105">
        <v>1.8608</v>
      </c>
      <c r="IB105">
        <v>1.86157</v>
      </c>
      <c r="IC105">
        <v>1.85715</v>
      </c>
      <c r="ID105">
        <v>1.85684</v>
      </c>
      <c r="IE105">
        <v>1.85791</v>
      </c>
      <c r="IF105">
        <v>1.85868</v>
      </c>
      <c r="IG105">
        <v>1.85822</v>
      </c>
      <c r="IH105">
        <v>0</v>
      </c>
      <c r="II105">
        <v>0</v>
      </c>
      <c r="IJ105">
        <v>0</v>
      </c>
      <c r="IK105">
        <v>0</v>
      </c>
      <c r="IL105" t="s">
        <v>438</v>
      </c>
      <c r="IM105" t="s">
        <v>439</v>
      </c>
      <c r="IN105" t="s">
        <v>440</v>
      </c>
      <c r="IO105" t="s">
        <v>440</v>
      </c>
      <c r="IP105" t="s">
        <v>440</v>
      </c>
      <c r="IQ105" t="s">
        <v>440</v>
      </c>
      <c r="IR105">
        <v>0</v>
      </c>
      <c r="IS105">
        <v>100</v>
      </c>
      <c r="IT105">
        <v>100</v>
      </c>
      <c r="IU105">
        <v>0.442</v>
      </c>
      <c r="IV105">
        <v>-0.0405</v>
      </c>
      <c r="IW105">
        <v>0.2912723242626548</v>
      </c>
      <c r="IX105">
        <v>0.001016113312649949</v>
      </c>
      <c r="IY105">
        <v>-1.458346242818731E-06</v>
      </c>
      <c r="IZ105">
        <v>6.575581110680532E-10</v>
      </c>
      <c r="JA105">
        <v>-0.06566341879942494</v>
      </c>
      <c r="JB105">
        <v>-0.01572474794871742</v>
      </c>
      <c r="JC105">
        <v>0.002265067368507509</v>
      </c>
      <c r="JD105">
        <v>-3.336906766682508E-05</v>
      </c>
      <c r="JE105">
        <v>2</v>
      </c>
      <c r="JF105">
        <v>1799</v>
      </c>
      <c r="JG105">
        <v>1</v>
      </c>
      <c r="JH105">
        <v>18</v>
      </c>
      <c r="JI105">
        <v>198.3</v>
      </c>
      <c r="JJ105">
        <v>198.3</v>
      </c>
      <c r="JK105">
        <v>0.601807</v>
      </c>
      <c r="JL105">
        <v>2.55493</v>
      </c>
      <c r="JM105">
        <v>1.54663</v>
      </c>
      <c r="JN105">
        <v>2.17285</v>
      </c>
      <c r="JO105">
        <v>1.49658</v>
      </c>
      <c r="JP105">
        <v>2.41699</v>
      </c>
      <c r="JQ105">
        <v>34.715</v>
      </c>
      <c r="JR105">
        <v>24.2013</v>
      </c>
      <c r="JS105">
        <v>18</v>
      </c>
      <c r="JT105">
        <v>370.899</v>
      </c>
      <c r="JU105">
        <v>654.306</v>
      </c>
      <c r="JV105">
        <v>24.2194</v>
      </c>
      <c r="JW105">
        <v>24.8844</v>
      </c>
      <c r="JX105">
        <v>30</v>
      </c>
      <c r="JY105">
        <v>24.8756</v>
      </c>
      <c r="JZ105">
        <v>24.8815</v>
      </c>
      <c r="KA105">
        <v>12.0726</v>
      </c>
      <c r="KB105">
        <v>40.2618</v>
      </c>
      <c r="KC105">
        <v>56.1226</v>
      </c>
      <c r="KD105">
        <v>24.2162</v>
      </c>
      <c r="KE105">
        <v>200</v>
      </c>
      <c r="KF105">
        <v>9.311970000000001</v>
      </c>
      <c r="KG105">
        <v>100.234</v>
      </c>
      <c r="KH105">
        <v>100.834</v>
      </c>
    </row>
    <row r="106" spans="1:294">
      <c r="A106">
        <v>90</v>
      </c>
      <c r="B106">
        <v>1747223753.1</v>
      </c>
      <c r="C106">
        <v>10726</v>
      </c>
      <c r="D106" t="s">
        <v>617</v>
      </c>
      <c r="E106" t="s">
        <v>618</v>
      </c>
      <c r="F106" t="s">
        <v>431</v>
      </c>
      <c r="G106" t="s">
        <v>432</v>
      </c>
      <c r="I106" t="s">
        <v>433</v>
      </c>
      <c r="J106">
        <v>1747223753.1</v>
      </c>
      <c r="K106">
        <f>(L106)/1000</f>
        <v>0</v>
      </c>
      <c r="L106">
        <f>IF(DQ106, AO106, AI106)</f>
        <v>0</v>
      </c>
      <c r="M106">
        <f>IF(DQ106, AJ106, AH106)</f>
        <v>0</v>
      </c>
      <c r="N106">
        <f>DS106 - IF(AV106&gt;1, M106*DM106*100.0/(AX106), 0)</f>
        <v>0</v>
      </c>
      <c r="O106">
        <f>((U106-K106/2)*N106-M106)/(U106+K106/2)</f>
        <v>0</v>
      </c>
      <c r="P106">
        <f>O106*(DZ106+EA106)/1000.0</f>
        <v>0</v>
      </c>
      <c r="Q106">
        <f>(DS106 - IF(AV106&gt;1, M106*DM106*100.0/(AX106), 0))*(DZ106+EA106)/1000.0</f>
        <v>0</v>
      </c>
      <c r="R106">
        <f>2.0/((1/T106-1/S106)+SIGN(T106)*SQRT((1/T106-1/S106)*(1/T106-1/S106) + 4*DN106/((DN106+1)*(DN106+1))*(2*1/T106*1/S106-1/S106*1/S106)))</f>
        <v>0</v>
      </c>
      <c r="S106">
        <f>IF(LEFT(DO106,1)&lt;&gt;"0",IF(LEFT(DO106,1)="1",3.0,DP106),$D$5+$E$5*(EG106*DZ106/($K$5*1000))+$F$5*(EG106*DZ106/($K$5*1000))*MAX(MIN(DM106,$J$5),$I$5)*MAX(MIN(DM106,$J$5),$I$5)+$G$5*MAX(MIN(DM106,$J$5),$I$5)*(EG106*DZ106/($K$5*1000))+$H$5*(EG106*DZ106/($K$5*1000))*(EG106*DZ106/($K$5*1000)))</f>
        <v>0</v>
      </c>
      <c r="T106">
        <f>K106*(1000-(1000*0.61365*exp(17.502*X106/(240.97+X106))/(DZ106+EA106)+DU106)/2)/(1000*0.61365*exp(17.502*X106/(240.97+X106))/(DZ106+EA106)-DU106)</f>
        <v>0</v>
      </c>
      <c r="U106">
        <f>1/((DN106+1)/(R106/1.6)+1/(S106/1.37)) + DN106/((DN106+1)/(R106/1.6) + DN106/(S106/1.37))</f>
        <v>0</v>
      </c>
      <c r="V106">
        <f>(DI106*DL106)</f>
        <v>0</v>
      </c>
      <c r="W106">
        <f>(EB106+(V106+2*0.95*5.67E-8*(((EB106+$B$7)+273)^4-(EB106+273)^4)-44100*K106)/(1.84*29.3*S106+8*0.95*5.67E-8*(EB106+273)^3))</f>
        <v>0</v>
      </c>
      <c r="X106">
        <f>($C$7*EC106+$D$7*ED106+$E$7*W106)</f>
        <v>0</v>
      </c>
      <c r="Y106">
        <f>0.61365*exp(17.502*X106/(240.97+X106))</f>
        <v>0</v>
      </c>
      <c r="Z106">
        <f>(AA106/AB106*100)</f>
        <v>0</v>
      </c>
      <c r="AA106">
        <f>DU106*(DZ106+EA106)/1000</f>
        <v>0</v>
      </c>
      <c r="AB106">
        <f>0.61365*exp(17.502*EB106/(240.97+EB106))</f>
        <v>0</v>
      </c>
      <c r="AC106">
        <f>(Y106-DU106*(DZ106+EA106)/1000)</f>
        <v>0</v>
      </c>
      <c r="AD106">
        <f>(-K106*44100)</f>
        <v>0</v>
      </c>
      <c r="AE106">
        <f>2*29.3*S106*0.92*(EB106-X106)</f>
        <v>0</v>
      </c>
      <c r="AF106">
        <f>2*0.95*5.67E-8*(((EB106+$B$7)+273)^4-(X106+273)^4)</f>
        <v>0</v>
      </c>
      <c r="AG106">
        <f>V106+AF106+AD106+AE106</f>
        <v>0</v>
      </c>
      <c r="AH106">
        <f>DY106*AV106*(DT106-DS106*(1000-AV106*DV106)/(1000-AV106*DU106))/(100*DM106)</f>
        <v>0</v>
      </c>
      <c r="AI106">
        <f>1000*DY106*AV106*(DU106-DV106)/(100*DM106*(1000-AV106*DU106))</f>
        <v>0</v>
      </c>
      <c r="AJ106">
        <f>(AK106 - AL106 - DZ106*1E3/(8.314*(EB106+273.15)) * AN106/DY106 * AM106) * DY106/(100*DM106) * (1000 - DV106)/1000</f>
        <v>0</v>
      </c>
      <c r="AK106">
        <v>100.9408665151859</v>
      </c>
      <c r="AL106">
        <v>101.1766424242424</v>
      </c>
      <c r="AM106">
        <v>-0.0001260250049180392</v>
      </c>
      <c r="AN106">
        <v>65.8605414192894</v>
      </c>
      <c r="AO106">
        <f>(AQ106 - AP106 + DZ106*1E3/(8.314*(EB106+273.15)) * AS106/DY106 * AR106) * DY106/(100*DM106) * 1000/(1000 - AQ106)</f>
        <v>0</v>
      </c>
      <c r="AP106">
        <v>9.268938825476413</v>
      </c>
      <c r="AQ106">
        <v>9.383683272727275</v>
      </c>
      <c r="AR106">
        <v>-3.981851173095099E-06</v>
      </c>
      <c r="AS106">
        <v>77.19028424326555</v>
      </c>
      <c r="AT106">
        <v>6</v>
      </c>
      <c r="AU106">
        <v>2</v>
      </c>
      <c r="AV106">
        <f>IF(AT106*$H$13&gt;=AX106,1.0,(AX106/(AX106-AT106*$H$13)))</f>
        <v>0</v>
      </c>
      <c r="AW106">
        <f>(AV106-1)*100</f>
        <v>0</v>
      </c>
      <c r="AX106">
        <f>MAX(0,($B$13+$C$13*EG106)/(1+$D$13*EG106)*DZ106/(EB106+273)*$E$13)</f>
        <v>0</v>
      </c>
      <c r="AY106" t="s">
        <v>434</v>
      </c>
      <c r="AZ106" t="s">
        <v>434</v>
      </c>
      <c r="BA106">
        <v>0</v>
      </c>
      <c r="BB106">
        <v>0</v>
      </c>
      <c r="BC106">
        <f>1-BA106/BB106</f>
        <v>0</v>
      </c>
      <c r="BD106">
        <v>0</v>
      </c>
      <c r="BE106" t="s">
        <v>434</v>
      </c>
      <c r="BF106" t="s">
        <v>434</v>
      </c>
      <c r="BG106">
        <v>0</v>
      </c>
      <c r="BH106">
        <v>0</v>
      </c>
      <c r="BI106">
        <f>1-BG106/BH106</f>
        <v>0</v>
      </c>
      <c r="BJ106">
        <v>0.5</v>
      </c>
      <c r="BK106">
        <f>DJ106</f>
        <v>0</v>
      </c>
      <c r="BL106">
        <f>M106</f>
        <v>0</v>
      </c>
      <c r="BM106">
        <f>BI106*BJ106*BK106</f>
        <v>0</v>
      </c>
      <c r="BN106">
        <f>(BL106-BD106)/BK106</f>
        <v>0</v>
      </c>
      <c r="BO106">
        <f>(BB106-BH106)/BH106</f>
        <v>0</v>
      </c>
      <c r="BP106">
        <f>BA106/(BC106+BA106/BH106)</f>
        <v>0</v>
      </c>
      <c r="BQ106" t="s">
        <v>434</v>
      </c>
      <c r="BR106">
        <v>0</v>
      </c>
      <c r="BS106">
        <f>IF(BR106&lt;&gt;0, BR106, BP106)</f>
        <v>0</v>
      </c>
      <c r="BT106">
        <f>1-BS106/BH106</f>
        <v>0</v>
      </c>
      <c r="BU106">
        <f>(BH106-BG106)/(BH106-BS106)</f>
        <v>0</v>
      </c>
      <c r="BV106">
        <f>(BB106-BH106)/(BB106-BS106)</f>
        <v>0</v>
      </c>
      <c r="BW106">
        <f>(BH106-BG106)/(BH106-BA106)</f>
        <v>0</v>
      </c>
      <c r="BX106">
        <f>(BB106-BH106)/(BB106-BA106)</f>
        <v>0</v>
      </c>
      <c r="BY106">
        <f>(BU106*BS106/BG106)</f>
        <v>0</v>
      </c>
      <c r="BZ106">
        <f>(1-BY106)</f>
        <v>0</v>
      </c>
      <c r="DI106">
        <f>$B$11*EH106+$C$11*EI106+$F$11*ET106*(1-EW106)</f>
        <v>0</v>
      </c>
      <c r="DJ106">
        <f>DI106*DK106</f>
        <v>0</v>
      </c>
      <c r="DK106">
        <f>($B$11*$D$9+$C$11*$D$9+$F$11*((FG106+EY106)/MAX(FG106+EY106+FH106, 0.1)*$I$9+FH106/MAX(FG106+EY106+FH106, 0.1)*$J$9))/($B$11+$C$11+$F$11)</f>
        <v>0</v>
      </c>
      <c r="DL106">
        <f>($B$11*$K$9+$C$11*$K$9+$F$11*((FG106+EY106)/MAX(FG106+EY106+FH106, 0.1)*$P$9+FH106/MAX(FG106+EY106+FH106, 0.1)*$Q$9))/($B$11+$C$11+$F$11)</f>
        <v>0</v>
      </c>
      <c r="DM106">
        <v>6</v>
      </c>
      <c r="DN106">
        <v>0.5</v>
      </c>
      <c r="DO106" t="s">
        <v>435</v>
      </c>
      <c r="DP106">
        <v>2</v>
      </c>
      <c r="DQ106" t="b">
        <v>1</v>
      </c>
      <c r="DR106">
        <v>1747223753.1</v>
      </c>
      <c r="DS106">
        <v>100.223</v>
      </c>
      <c r="DT106">
        <v>99.99590000000001</v>
      </c>
      <c r="DU106">
        <v>9.383509999999999</v>
      </c>
      <c r="DV106">
        <v>9.302049999999999</v>
      </c>
      <c r="DW106">
        <v>99.8439</v>
      </c>
      <c r="DX106">
        <v>9.42413</v>
      </c>
      <c r="DY106">
        <v>399.918</v>
      </c>
      <c r="DZ106">
        <v>101.168</v>
      </c>
      <c r="EA106">
        <v>0.09997490000000001</v>
      </c>
      <c r="EB106">
        <v>25.0018</v>
      </c>
      <c r="EC106">
        <v>24.8684</v>
      </c>
      <c r="ED106">
        <v>999.9</v>
      </c>
      <c r="EE106">
        <v>0</v>
      </c>
      <c r="EF106">
        <v>0</v>
      </c>
      <c r="EG106">
        <v>10050</v>
      </c>
      <c r="EH106">
        <v>0</v>
      </c>
      <c r="EI106">
        <v>0.221054</v>
      </c>
      <c r="EJ106">
        <v>0.226822</v>
      </c>
      <c r="EK106">
        <v>101.172</v>
      </c>
      <c r="EL106">
        <v>100.935</v>
      </c>
      <c r="EM106">
        <v>0.0814629</v>
      </c>
      <c r="EN106">
        <v>99.99590000000001</v>
      </c>
      <c r="EO106">
        <v>9.302049999999999</v>
      </c>
      <c r="EP106">
        <v>0.949312</v>
      </c>
      <c r="EQ106">
        <v>0.941071</v>
      </c>
      <c r="ER106">
        <v>6.1608</v>
      </c>
      <c r="ES106">
        <v>6.0346</v>
      </c>
      <c r="ET106">
        <v>0.0500092</v>
      </c>
      <c r="EU106">
        <v>0</v>
      </c>
      <c r="EV106">
        <v>0</v>
      </c>
      <c r="EW106">
        <v>0</v>
      </c>
      <c r="EX106">
        <v>12.05</v>
      </c>
      <c r="EY106">
        <v>0.0500092</v>
      </c>
      <c r="EZ106">
        <v>-8.5</v>
      </c>
      <c r="FA106">
        <v>0.04</v>
      </c>
      <c r="FB106">
        <v>35</v>
      </c>
      <c r="FC106">
        <v>41</v>
      </c>
      <c r="FD106">
        <v>37.75</v>
      </c>
      <c r="FE106">
        <v>41.687</v>
      </c>
      <c r="FF106">
        <v>37.812</v>
      </c>
      <c r="FG106">
        <v>0</v>
      </c>
      <c r="FH106">
        <v>0</v>
      </c>
      <c r="FI106">
        <v>0</v>
      </c>
      <c r="FJ106">
        <v>1747223833.2</v>
      </c>
      <c r="FK106">
        <v>0</v>
      </c>
      <c r="FL106">
        <v>3.640384615384616</v>
      </c>
      <c r="FM106">
        <v>3.902564331257145</v>
      </c>
      <c r="FN106">
        <v>12.3695724640612</v>
      </c>
      <c r="FO106">
        <v>-4.918846153846155</v>
      </c>
      <c r="FP106">
        <v>15</v>
      </c>
      <c r="FQ106">
        <v>1747211737.5</v>
      </c>
      <c r="FR106" t="s">
        <v>436</v>
      </c>
      <c r="FS106">
        <v>1747211737.5</v>
      </c>
      <c r="FT106">
        <v>1747211733.5</v>
      </c>
      <c r="FU106">
        <v>1</v>
      </c>
      <c r="FV106">
        <v>-0.191</v>
      </c>
      <c r="FW106">
        <v>-0.016</v>
      </c>
      <c r="FX106">
        <v>0.506</v>
      </c>
      <c r="FY106">
        <v>-0.041</v>
      </c>
      <c r="FZ106">
        <v>397</v>
      </c>
      <c r="GA106">
        <v>9</v>
      </c>
      <c r="GB106">
        <v>0.29</v>
      </c>
      <c r="GC106">
        <v>0.35</v>
      </c>
      <c r="GD106">
        <v>-0.1445591100239222</v>
      </c>
      <c r="GE106">
        <v>-0.106606866838433</v>
      </c>
      <c r="GF106">
        <v>0.02907014322534605</v>
      </c>
      <c r="GG106">
        <v>1</v>
      </c>
      <c r="GH106">
        <v>0.003449551478456712</v>
      </c>
      <c r="GI106">
        <v>-0.0005882782727981879</v>
      </c>
      <c r="GJ106">
        <v>0.0002916649645713782</v>
      </c>
      <c r="GK106">
        <v>1</v>
      </c>
      <c r="GL106">
        <v>2</v>
      </c>
      <c r="GM106">
        <v>2</v>
      </c>
      <c r="GN106" t="s">
        <v>437</v>
      </c>
      <c r="GO106">
        <v>3.01638</v>
      </c>
      <c r="GP106">
        <v>2.77508</v>
      </c>
      <c r="GQ106">
        <v>0.0287999</v>
      </c>
      <c r="GR106">
        <v>0.0286195</v>
      </c>
      <c r="GS106">
        <v>0.0614651</v>
      </c>
      <c r="GT106">
        <v>0.0608457</v>
      </c>
      <c r="GU106">
        <v>25115.6</v>
      </c>
      <c r="GV106">
        <v>29341.2</v>
      </c>
      <c r="GW106">
        <v>22660.6</v>
      </c>
      <c r="GX106">
        <v>27752.7</v>
      </c>
      <c r="GY106">
        <v>30849.1</v>
      </c>
      <c r="GZ106">
        <v>37237.4</v>
      </c>
      <c r="HA106">
        <v>36315</v>
      </c>
      <c r="HB106">
        <v>44044.9</v>
      </c>
      <c r="HC106">
        <v>1.79722</v>
      </c>
      <c r="HD106">
        <v>2.1891</v>
      </c>
      <c r="HE106">
        <v>0.07310510000000001</v>
      </c>
      <c r="HF106">
        <v>0</v>
      </c>
      <c r="HG106">
        <v>23.6675</v>
      </c>
      <c r="HH106">
        <v>999.9</v>
      </c>
      <c r="HI106">
        <v>39.3</v>
      </c>
      <c r="HJ106">
        <v>28.9</v>
      </c>
      <c r="HK106">
        <v>15.5317</v>
      </c>
      <c r="HL106">
        <v>61.7619</v>
      </c>
      <c r="HM106">
        <v>13.3974</v>
      </c>
      <c r="HN106">
        <v>1</v>
      </c>
      <c r="HO106">
        <v>-0.200447</v>
      </c>
      <c r="HP106">
        <v>-0.104286</v>
      </c>
      <c r="HQ106">
        <v>20.2981</v>
      </c>
      <c r="HR106">
        <v>5.19887</v>
      </c>
      <c r="HS106">
        <v>11.9521</v>
      </c>
      <c r="HT106">
        <v>4.94755</v>
      </c>
      <c r="HU106">
        <v>3.3</v>
      </c>
      <c r="HV106">
        <v>9999</v>
      </c>
      <c r="HW106">
        <v>9999</v>
      </c>
      <c r="HX106">
        <v>9999</v>
      </c>
      <c r="HY106">
        <v>383.1</v>
      </c>
      <c r="HZ106">
        <v>1.86019</v>
      </c>
      <c r="IA106">
        <v>1.86076</v>
      </c>
      <c r="IB106">
        <v>1.86157</v>
      </c>
      <c r="IC106">
        <v>1.85715</v>
      </c>
      <c r="ID106">
        <v>1.85684</v>
      </c>
      <c r="IE106">
        <v>1.85791</v>
      </c>
      <c r="IF106">
        <v>1.85869</v>
      </c>
      <c r="IG106">
        <v>1.85822</v>
      </c>
      <c r="IH106">
        <v>0</v>
      </c>
      <c r="II106">
        <v>0</v>
      </c>
      <c r="IJ106">
        <v>0</v>
      </c>
      <c r="IK106">
        <v>0</v>
      </c>
      <c r="IL106" t="s">
        <v>438</v>
      </c>
      <c r="IM106" t="s">
        <v>439</v>
      </c>
      <c r="IN106" t="s">
        <v>440</v>
      </c>
      <c r="IO106" t="s">
        <v>440</v>
      </c>
      <c r="IP106" t="s">
        <v>440</v>
      </c>
      <c r="IQ106" t="s">
        <v>440</v>
      </c>
      <c r="IR106">
        <v>0</v>
      </c>
      <c r="IS106">
        <v>100</v>
      </c>
      <c r="IT106">
        <v>100</v>
      </c>
      <c r="IU106">
        <v>0.379</v>
      </c>
      <c r="IV106">
        <v>-0.0406</v>
      </c>
      <c r="IW106">
        <v>0.2912723242626548</v>
      </c>
      <c r="IX106">
        <v>0.001016113312649949</v>
      </c>
      <c r="IY106">
        <v>-1.458346242818731E-06</v>
      </c>
      <c r="IZ106">
        <v>6.575581110680532E-10</v>
      </c>
      <c r="JA106">
        <v>-0.06566341879942494</v>
      </c>
      <c r="JB106">
        <v>-0.01572474794871742</v>
      </c>
      <c r="JC106">
        <v>0.002265067368507509</v>
      </c>
      <c r="JD106">
        <v>-3.336906766682508E-05</v>
      </c>
      <c r="JE106">
        <v>2</v>
      </c>
      <c r="JF106">
        <v>1799</v>
      </c>
      <c r="JG106">
        <v>1</v>
      </c>
      <c r="JH106">
        <v>18</v>
      </c>
      <c r="JI106">
        <v>200.3</v>
      </c>
      <c r="JJ106">
        <v>200.3</v>
      </c>
      <c r="JK106">
        <v>0.374756</v>
      </c>
      <c r="JL106">
        <v>2.5769</v>
      </c>
      <c r="JM106">
        <v>1.54663</v>
      </c>
      <c r="JN106">
        <v>2.17041</v>
      </c>
      <c r="JO106">
        <v>1.49658</v>
      </c>
      <c r="JP106">
        <v>2.34741</v>
      </c>
      <c r="JQ106">
        <v>34.6921</v>
      </c>
      <c r="JR106">
        <v>24.1926</v>
      </c>
      <c r="JS106">
        <v>18</v>
      </c>
      <c r="JT106">
        <v>370.887</v>
      </c>
      <c r="JU106">
        <v>653.362</v>
      </c>
      <c r="JV106">
        <v>24.0718</v>
      </c>
      <c r="JW106">
        <v>24.8849</v>
      </c>
      <c r="JX106">
        <v>30.0001</v>
      </c>
      <c r="JY106">
        <v>24.8756</v>
      </c>
      <c r="JZ106">
        <v>24.8815</v>
      </c>
      <c r="KA106">
        <v>7.52004</v>
      </c>
      <c r="KB106">
        <v>38.585</v>
      </c>
      <c r="KC106">
        <v>53.1327</v>
      </c>
      <c r="KD106">
        <v>24.0717</v>
      </c>
      <c r="KE106">
        <v>100</v>
      </c>
      <c r="KF106">
        <v>9.341340000000001</v>
      </c>
      <c r="KG106">
        <v>100.233</v>
      </c>
      <c r="KH106">
        <v>100.833</v>
      </c>
    </row>
    <row r="107" spans="1:294">
      <c r="A107">
        <v>91</v>
      </c>
      <c r="B107">
        <v>1747223873.6</v>
      </c>
      <c r="C107">
        <v>10846.5</v>
      </c>
      <c r="D107" t="s">
        <v>619</v>
      </c>
      <c r="E107" t="s">
        <v>620</v>
      </c>
      <c r="F107" t="s">
        <v>431</v>
      </c>
      <c r="G107" t="s">
        <v>432</v>
      </c>
      <c r="I107" t="s">
        <v>433</v>
      </c>
      <c r="J107">
        <v>1747223873.6</v>
      </c>
      <c r="K107">
        <f>(L107)/1000</f>
        <v>0</v>
      </c>
      <c r="L107">
        <f>IF(DQ107, AO107, AI107)</f>
        <v>0</v>
      </c>
      <c r="M107">
        <f>IF(DQ107, AJ107, AH107)</f>
        <v>0</v>
      </c>
      <c r="N107">
        <f>DS107 - IF(AV107&gt;1, M107*DM107*100.0/(AX107), 0)</f>
        <v>0</v>
      </c>
      <c r="O107">
        <f>((U107-K107/2)*N107-M107)/(U107+K107/2)</f>
        <v>0</v>
      </c>
      <c r="P107">
        <f>O107*(DZ107+EA107)/1000.0</f>
        <v>0</v>
      </c>
      <c r="Q107">
        <f>(DS107 - IF(AV107&gt;1, M107*DM107*100.0/(AX107), 0))*(DZ107+EA107)/1000.0</f>
        <v>0</v>
      </c>
      <c r="R107">
        <f>2.0/((1/T107-1/S107)+SIGN(T107)*SQRT((1/T107-1/S107)*(1/T107-1/S107) + 4*DN107/((DN107+1)*(DN107+1))*(2*1/T107*1/S107-1/S107*1/S107)))</f>
        <v>0</v>
      </c>
      <c r="S107">
        <f>IF(LEFT(DO107,1)&lt;&gt;"0",IF(LEFT(DO107,1)="1",3.0,DP107),$D$5+$E$5*(EG107*DZ107/($K$5*1000))+$F$5*(EG107*DZ107/($K$5*1000))*MAX(MIN(DM107,$J$5),$I$5)*MAX(MIN(DM107,$J$5),$I$5)+$G$5*MAX(MIN(DM107,$J$5),$I$5)*(EG107*DZ107/($K$5*1000))+$H$5*(EG107*DZ107/($K$5*1000))*(EG107*DZ107/($K$5*1000)))</f>
        <v>0</v>
      </c>
      <c r="T107">
        <f>K107*(1000-(1000*0.61365*exp(17.502*X107/(240.97+X107))/(DZ107+EA107)+DU107)/2)/(1000*0.61365*exp(17.502*X107/(240.97+X107))/(DZ107+EA107)-DU107)</f>
        <v>0</v>
      </c>
      <c r="U107">
        <f>1/((DN107+1)/(R107/1.6)+1/(S107/1.37)) + DN107/((DN107+1)/(R107/1.6) + DN107/(S107/1.37))</f>
        <v>0</v>
      </c>
      <c r="V107">
        <f>(DI107*DL107)</f>
        <v>0</v>
      </c>
      <c r="W107">
        <f>(EB107+(V107+2*0.95*5.67E-8*(((EB107+$B$7)+273)^4-(EB107+273)^4)-44100*K107)/(1.84*29.3*S107+8*0.95*5.67E-8*(EB107+273)^3))</f>
        <v>0</v>
      </c>
      <c r="X107">
        <f>($C$7*EC107+$D$7*ED107+$E$7*W107)</f>
        <v>0</v>
      </c>
      <c r="Y107">
        <f>0.61365*exp(17.502*X107/(240.97+X107))</f>
        <v>0</v>
      </c>
      <c r="Z107">
        <f>(AA107/AB107*100)</f>
        <v>0</v>
      </c>
      <c r="AA107">
        <f>DU107*(DZ107+EA107)/1000</f>
        <v>0</v>
      </c>
      <c r="AB107">
        <f>0.61365*exp(17.502*EB107/(240.97+EB107))</f>
        <v>0</v>
      </c>
      <c r="AC107">
        <f>(Y107-DU107*(DZ107+EA107)/1000)</f>
        <v>0</v>
      </c>
      <c r="AD107">
        <f>(-K107*44100)</f>
        <v>0</v>
      </c>
      <c r="AE107">
        <f>2*29.3*S107*0.92*(EB107-X107)</f>
        <v>0</v>
      </c>
      <c r="AF107">
        <f>2*0.95*5.67E-8*(((EB107+$B$7)+273)^4-(X107+273)^4)</f>
        <v>0</v>
      </c>
      <c r="AG107">
        <f>V107+AF107+AD107+AE107</f>
        <v>0</v>
      </c>
      <c r="AH107">
        <f>DY107*AV107*(DT107-DS107*(1000-AV107*DV107)/(1000-AV107*DU107))/(100*DM107)</f>
        <v>0</v>
      </c>
      <c r="AI107">
        <f>1000*DY107*AV107*(DU107-DV107)/(100*DM107*(1000-AV107*DU107))</f>
        <v>0</v>
      </c>
      <c r="AJ107">
        <f>(AK107 - AL107 - DZ107*1E3/(8.314*(EB107+273.15)) * AN107/DY107 * AM107) * DY107/(100*DM107) * (1000 - DV107)/1000</f>
        <v>0</v>
      </c>
      <c r="AK107">
        <v>50.48133225818406</v>
      </c>
      <c r="AL107">
        <v>50.56281575757576</v>
      </c>
      <c r="AM107">
        <v>-5.70760130557888E-05</v>
      </c>
      <c r="AN107">
        <v>65.8605414192894</v>
      </c>
      <c r="AO107">
        <f>(AQ107 - AP107 + DZ107*1E3/(8.314*(EB107+273.15)) * AS107/DY107 * AR107) * DY107/(100*DM107) * 1000/(1000 - AQ107)</f>
        <v>0</v>
      </c>
      <c r="AP107">
        <v>9.308743749482677</v>
      </c>
      <c r="AQ107">
        <v>9.393832363636362</v>
      </c>
      <c r="AR107">
        <v>9.403104961772399E-05</v>
      </c>
      <c r="AS107">
        <v>77.19028424326555</v>
      </c>
      <c r="AT107">
        <v>6</v>
      </c>
      <c r="AU107">
        <v>2</v>
      </c>
      <c r="AV107">
        <f>IF(AT107*$H$13&gt;=AX107,1.0,(AX107/(AX107-AT107*$H$13)))</f>
        <v>0</v>
      </c>
      <c r="AW107">
        <f>(AV107-1)*100</f>
        <v>0</v>
      </c>
      <c r="AX107">
        <f>MAX(0,($B$13+$C$13*EG107)/(1+$D$13*EG107)*DZ107/(EB107+273)*$E$13)</f>
        <v>0</v>
      </c>
      <c r="AY107" t="s">
        <v>434</v>
      </c>
      <c r="AZ107" t="s">
        <v>434</v>
      </c>
      <c r="BA107">
        <v>0</v>
      </c>
      <c r="BB107">
        <v>0</v>
      </c>
      <c r="BC107">
        <f>1-BA107/BB107</f>
        <v>0</v>
      </c>
      <c r="BD107">
        <v>0</v>
      </c>
      <c r="BE107" t="s">
        <v>434</v>
      </c>
      <c r="BF107" t="s">
        <v>434</v>
      </c>
      <c r="BG107">
        <v>0</v>
      </c>
      <c r="BH107">
        <v>0</v>
      </c>
      <c r="BI107">
        <f>1-BG107/BH107</f>
        <v>0</v>
      </c>
      <c r="BJ107">
        <v>0.5</v>
      </c>
      <c r="BK107">
        <f>DJ107</f>
        <v>0</v>
      </c>
      <c r="BL107">
        <f>M107</f>
        <v>0</v>
      </c>
      <c r="BM107">
        <f>BI107*BJ107*BK107</f>
        <v>0</v>
      </c>
      <c r="BN107">
        <f>(BL107-BD107)/BK107</f>
        <v>0</v>
      </c>
      <c r="BO107">
        <f>(BB107-BH107)/BH107</f>
        <v>0</v>
      </c>
      <c r="BP107">
        <f>BA107/(BC107+BA107/BH107)</f>
        <v>0</v>
      </c>
      <c r="BQ107" t="s">
        <v>434</v>
      </c>
      <c r="BR107">
        <v>0</v>
      </c>
      <c r="BS107">
        <f>IF(BR107&lt;&gt;0, BR107, BP107)</f>
        <v>0</v>
      </c>
      <c r="BT107">
        <f>1-BS107/BH107</f>
        <v>0</v>
      </c>
      <c r="BU107">
        <f>(BH107-BG107)/(BH107-BS107)</f>
        <v>0</v>
      </c>
      <c r="BV107">
        <f>(BB107-BH107)/(BB107-BS107)</f>
        <v>0</v>
      </c>
      <c r="BW107">
        <f>(BH107-BG107)/(BH107-BA107)</f>
        <v>0</v>
      </c>
      <c r="BX107">
        <f>(BB107-BH107)/(BB107-BA107)</f>
        <v>0</v>
      </c>
      <c r="BY107">
        <f>(BU107*BS107/BG107)</f>
        <v>0</v>
      </c>
      <c r="BZ107">
        <f>(1-BY107)</f>
        <v>0</v>
      </c>
      <c r="DI107">
        <f>$B$11*EH107+$C$11*EI107+$F$11*ET107*(1-EW107)</f>
        <v>0</v>
      </c>
      <c r="DJ107">
        <f>DI107*DK107</f>
        <v>0</v>
      </c>
      <c r="DK107">
        <f>($B$11*$D$9+$C$11*$D$9+$F$11*((FG107+EY107)/MAX(FG107+EY107+FH107, 0.1)*$I$9+FH107/MAX(FG107+EY107+FH107, 0.1)*$J$9))/($B$11+$C$11+$F$11)</f>
        <v>0</v>
      </c>
      <c r="DL107">
        <f>($B$11*$K$9+$C$11*$K$9+$F$11*((FG107+EY107)/MAX(FG107+EY107+FH107, 0.1)*$P$9+FH107/MAX(FG107+EY107+FH107, 0.1)*$Q$9))/($B$11+$C$11+$F$11)</f>
        <v>0</v>
      </c>
      <c r="DM107">
        <v>6</v>
      </c>
      <c r="DN107">
        <v>0.5</v>
      </c>
      <c r="DO107" t="s">
        <v>435</v>
      </c>
      <c r="DP107">
        <v>2</v>
      </c>
      <c r="DQ107" t="b">
        <v>1</v>
      </c>
      <c r="DR107">
        <v>1747223873.6</v>
      </c>
      <c r="DS107">
        <v>50.0934</v>
      </c>
      <c r="DT107">
        <v>49.9853</v>
      </c>
      <c r="DU107">
        <v>9.39385</v>
      </c>
      <c r="DV107">
        <v>9.297599999999999</v>
      </c>
      <c r="DW107">
        <v>49.7551</v>
      </c>
      <c r="DX107">
        <v>9.434279999999999</v>
      </c>
      <c r="DY107">
        <v>399.825</v>
      </c>
      <c r="DZ107">
        <v>101.165</v>
      </c>
      <c r="EA107">
        <v>0.100127</v>
      </c>
      <c r="EB107">
        <v>24.9879</v>
      </c>
      <c r="EC107">
        <v>24.8746</v>
      </c>
      <c r="ED107">
        <v>999.9</v>
      </c>
      <c r="EE107">
        <v>0</v>
      </c>
      <c r="EF107">
        <v>0</v>
      </c>
      <c r="EG107">
        <v>10036.2</v>
      </c>
      <c r="EH107">
        <v>0</v>
      </c>
      <c r="EI107">
        <v>0.221054</v>
      </c>
      <c r="EJ107">
        <v>0.108067</v>
      </c>
      <c r="EK107">
        <v>50.5684</v>
      </c>
      <c r="EL107">
        <v>50.4544</v>
      </c>
      <c r="EM107">
        <v>0.09624290000000001</v>
      </c>
      <c r="EN107">
        <v>49.9853</v>
      </c>
      <c r="EO107">
        <v>9.297599999999999</v>
      </c>
      <c r="EP107">
        <v>0.950329</v>
      </c>
      <c r="EQ107">
        <v>0.940593</v>
      </c>
      <c r="ER107">
        <v>6.17631</v>
      </c>
      <c r="ES107">
        <v>6.02725</v>
      </c>
      <c r="ET107">
        <v>0.0500092</v>
      </c>
      <c r="EU107">
        <v>0</v>
      </c>
      <c r="EV107">
        <v>0</v>
      </c>
      <c r="EW107">
        <v>0</v>
      </c>
      <c r="EX107">
        <v>13.18</v>
      </c>
      <c r="EY107">
        <v>0.0500092</v>
      </c>
      <c r="EZ107">
        <v>-5.83</v>
      </c>
      <c r="FA107">
        <v>1.5</v>
      </c>
      <c r="FB107">
        <v>34</v>
      </c>
      <c r="FC107">
        <v>38.25</v>
      </c>
      <c r="FD107">
        <v>36.125</v>
      </c>
      <c r="FE107">
        <v>37.687</v>
      </c>
      <c r="FF107">
        <v>36.25</v>
      </c>
      <c r="FG107">
        <v>0</v>
      </c>
      <c r="FH107">
        <v>0</v>
      </c>
      <c r="FI107">
        <v>0</v>
      </c>
      <c r="FJ107">
        <v>1747223953.8</v>
      </c>
      <c r="FK107">
        <v>0</v>
      </c>
      <c r="FL107">
        <v>5.547999999999999</v>
      </c>
      <c r="FM107">
        <v>44.07230751230871</v>
      </c>
      <c r="FN107">
        <v>-11.01307676429343</v>
      </c>
      <c r="FO107">
        <v>-3.4928</v>
      </c>
      <c r="FP107">
        <v>15</v>
      </c>
      <c r="FQ107">
        <v>1747211737.5</v>
      </c>
      <c r="FR107" t="s">
        <v>436</v>
      </c>
      <c r="FS107">
        <v>1747211737.5</v>
      </c>
      <c r="FT107">
        <v>1747211733.5</v>
      </c>
      <c r="FU107">
        <v>1</v>
      </c>
      <c r="FV107">
        <v>-0.191</v>
      </c>
      <c r="FW107">
        <v>-0.016</v>
      </c>
      <c r="FX107">
        <v>0.506</v>
      </c>
      <c r="FY107">
        <v>-0.041</v>
      </c>
      <c r="FZ107">
        <v>397</v>
      </c>
      <c r="GA107">
        <v>9</v>
      </c>
      <c r="GB107">
        <v>0.29</v>
      </c>
      <c r="GC107">
        <v>0.35</v>
      </c>
      <c r="GD107">
        <v>-0.07854341269929989</v>
      </c>
      <c r="GE107">
        <v>0.01725214963031557</v>
      </c>
      <c r="GF107">
        <v>0.01707772737034869</v>
      </c>
      <c r="GG107">
        <v>1</v>
      </c>
      <c r="GH107">
        <v>0.003216570874302572</v>
      </c>
      <c r="GI107">
        <v>-6.096849614300806E-06</v>
      </c>
      <c r="GJ107">
        <v>0.0001977768960409074</v>
      </c>
      <c r="GK107">
        <v>1</v>
      </c>
      <c r="GL107">
        <v>2</v>
      </c>
      <c r="GM107">
        <v>2</v>
      </c>
      <c r="GN107" t="s">
        <v>437</v>
      </c>
      <c r="GO107">
        <v>3.01627</v>
      </c>
      <c r="GP107">
        <v>2.77511</v>
      </c>
      <c r="GQ107">
        <v>0.0145901</v>
      </c>
      <c r="GR107">
        <v>0.0145453</v>
      </c>
      <c r="GS107">
        <v>0.0615142</v>
      </c>
      <c r="GT107">
        <v>0.060821</v>
      </c>
      <c r="GU107">
        <v>25483.1</v>
      </c>
      <c r="GV107">
        <v>29766.9</v>
      </c>
      <c r="GW107">
        <v>22660.4</v>
      </c>
      <c r="GX107">
        <v>27753</v>
      </c>
      <c r="GY107">
        <v>30846.9</v>
      </c>
      <c r="GZ107">
        <v>37238.9</v>
      </c>
      <c r="HA107">
        <v>36314.8</v>
      </c>
      <c r="HB107">
        <v>44046.1</v>
      </c>
      <c r="HC107">
        <v>1.79688</v>
      </c>
      <c r="HD107">
        <v>2.18827</v>
      </c>
      <c r="HE107">
        <v>0.0744537</v>
      </c>
      <c r="HF107">
        <v>0</v>
      </c>
      <c r="HG107">
        <v>23.6516</v>
      </c>
      <c r="HH107">
        <v>999.9</v>
      </c>
      <c r="HI107">
        <v>38.3</v>
      </c>
      <c r="HJ107">
        <v>29</v>
      </c>
      <c r="HK107">
        <v>15.2255</v>
      </c>
      <c r="HL107">
        <v>61.8519</v>
      </c>
      <c r="HM107">
        <v>13.4696</v>
      </c>
      <c r="HN107">
        <v>1</v>
      </c>
      <c r="HO107">
        <v>-0.200407</v>
      </c>
      <c r="HP107">
        <v>-0.189387</v>
      </c>
      <c r="HQ107">
        <v>20.296</v>
      </c>
      <c r="HR107">
        <v>5.19842</v>
      </c>
      <c r="HS107">
        <v>11.9502</v>
      </c>
      <c r="HT107">
        <v>4.9473</v>
      </c>
      <c r="HU107">
        <v>3.3</v>
      </c>
      <c r="HV107">
        <v>9999</v>
      </c>
      <c r="HW107">
        <v>9999</v>
      </c>
      <c r="HX107">
        <v>9999</v>
      </c>
      <c r="HY107">
        <v>383.2</v>
      </c>
      <c r="HZ107">
        <v>1.86019</v>
      </c>
      <c r="IA107">
        <v>1.86081</v>
      </c>
      <c r="IB107">
        <v>1.86159</v>
      </c>
      <c r="IC107">
        <v>1.85717</v>
      </c>
      <c r="ID107">
        <v>1.85684</v>
      </c>
      <c r="IE107">
        <v>1.85791</v>
      </c>
      <c r="IF107">
        <v>1.85867</v>
      </c>
      <c r="IG107">
        <v>1.85822</v>
      </c>
      <c r="IH107">
        <v>0</v>
      </c>
      <c r="II107">
        <v>0</v>
      </c>
      <c r="IJ107">
        <v>0</v>
      </c>
      <c r="IK107">
        <v>0</v>
      </c>
      <c r="IL107" t="s">
        <v>438</v>
      </c>
      <c r="IM107" t="s">
        <v>439</v>
      </c>
      <c r="IN107" t="s">
        <v>440</v>
      </c>
      <c r="IO107" t="s">
        <v>440</v>
      </c>
      <c r="IP107" t="s">
        <v>440</v>
      </c>
      <c r="IQ107" t="s">
        <v>440</v>
      </c>
      <c r="IR107">
        <v>0</v>
      </c>
      <c r="IS107">
        <v>100</v>
      </c>
      <c r="IT107">
        <v>100</v>
      </c>
      <c r="IU107">
        <v>0.338</v>
      </c>
      <c r="IV107">
        <v>-0.0404</v>
      </c>
      <c r="IW107">
        <v>0.2912723242626548</v>
      </c>
      <c r="IX107">
        <v>0.001016113312649949</v>
      </c>
      <c r="IY107">
        <v>-1.458346242818731E-06</v>
      </c>
      <c r="IZ107">
        <v>6.575581110680532E-10</v>
      </c>
      <c r="JA107">
        <v>-0.06566341879942494</v>
      </c>
      <c r="JB107">
        <v>-0.01572474794871742</v>
      </c>
      <c r="JC107">
        <v>0.002265067368507509</v>
      </c>
      <c r="JD107">
        <v>-3.336906766682508E-05</v>
      </c>
      <c r="JE107">
        <v>2</v>
      </c>
      <c r="JF107">
        <v>1799</v>
      </c>
      <c r="JG107">
        <v>1</v>
      </c>
      <c r="JH107">
        <v>18</v>
      </c>
      <c r="JI107">
        <v>202.3</v>
      </c>
      <c r="JJ107">
        <v>202.3</v>
      </c>
      <c r="JK107">
        <v>0.26123</v>
      </c>
      <c r="JL107">
        <v>2.59277</v>
      </c>
      <c r="JM107">
        <v>1.54663</v>
      </c>
      <c r="JN107">
        <v>2.16797</v>
      </c>
      <c r="JO107">
        <v>1.49658</v>
      </c>
      <c r="JP107">
        <v>2.41455</v>
      </c>
      <c r="JQ107">
        <v>34.6921</v>
      </c>
      <c r="JR107">
        <v>24.2013</v>
      </c>
      <c r="JS107">
        <v>18</v>
      </c>
      <c r="JT107">
        <v>370.733</v>
      </c>
      <c r="JU107">
        <v>652.711</v>
      </c>
      <c r="JV107">
        <v>24.143</v>
      </c>
      <c r="JW107">
        <v>24.8865</v>
      </c>
      <c r="JX107">
        <v>30</v>
      </c>
      <c r="JY107">
        <v>24.8777</v>
      </c>
      <c r="JZ107">
        <v>24.8836</v>
      </c>
      <c r="KA107">
        <v>5.24158</v>
      </c>
      <c r="KB107">
        <v>37.7472</v>
      </c>
      <c r="KC107">
        <v>50.5041</v>
      </c>
      <c r="KD107">
        <v>24.149</v>
      </c>
      <c r="KE107">
        <v>50</v>
      </c>
      <c r="KF107">
        <v>9.34609</v>
      </c>
      <c r="KG107">
        <v>100.232</v>
      </c>
      <c r="KH107">
        <v>100.836</v>
      </c>
    </row>
    <row r="108" spans="1:294">
      <c r="A108">
        <v>92</v>
      </c>
      <c r="B108">
        <v>1747223994.5</v>
      </c>
      <c r="C108">
        <v>10967.40000009537</v>
      </c>
      <c r="D108" t="s">
        <v>621</v>
      </c>
      <c r="E108" t="s">
        <v>622</v>
      </c>
      <c r="F108" t="s">
        <v>431</v>
      </c>
      <c r="G108" t="s">
        <v>432</v>
      </c>
      <c r="I108" t="s">
        <v>433</v>
      </c>
      <c r="J108">
        <v>1747223994.5</v>
      </c>
      <c r="K108">
        <f>(L108)/1000</f>
        <v>0</v>
      </c>
      <c r="L108">
        <f>IF(DQ108, AO108, AI108)</f>
        <v>0</v>
      </c>
      <c r="M108">
        <f>IF(DQ108, AJ108, AH108)</f>
        <v>0</v>
      </c>
      <c r="N108">
        <f>DS108 - IF(AV108&gt;1, M108*DM108*100.0/(AX108), 0)</f>
        <v>0</v>
      </c>
      <c r="O108">
        <f>((U108-K108/2)*N108-M108)/(U108+K108/2)</f>
        <v>0</v>
      </c>
      <c r="P108">
        <f>O108*(DZ108+EA108)/1000.0</f>
        <v>0</v>
      </c>
      <c r="Q108">
        <f>(DS108 - IF(AV108&gt;1, M108*DM108*100.0/(AX108), 0))*(DZ108+EA108)/1000.0</f>
        <v>0</v>
      </c>
      <c r="R108">
        <f>2.0/((1/T108-1/S108)+SIGN(T108)*SQRT((1/T108-1/S108)*(1/T108-1/S108) + 4*DN108/((DN108+1)*(DN108+1))*(2*1/T108*1/S108-1/S108*1/S108)))</f>
        <v>0</v>
      </c>
      <c r="S108">
        <f>IF(LEFT(DO108,1)&lt;&gt;"0",IF(LEFT(DO108,1)="1",3.0,DP108),$D$5+$E$5*(EG108*DZ108/($K$5*1000))+$F$5*(EG108*DZ108/($K$5*1000))*MAX(MIN(DM108,$J$5),$I$5)*MAX(MIN(DM108,$J$5),$I$5)+$G$5*MAX(MIN(DM108,$J$5),$I$5)*(EG108*DZ108/($K$5*1000))+$H$5*(EG108*DZ108/($K$5*1000))*(EG108*DZ108/($K$5*1000)))</f>
        <v>0</v>
      </c>
      <c r="T108">
        <f>K108*(1000-(1000*0.61365*exp(17.502*X108/(240.97+X108))/(DZ108+EA108)+DU108)/2)/(1000*0.61365*exp(17.502*X108/(240.97+X108))/(DZ108+EA108)-DU108)</f>
        <v>0</v>
      </c>
      <c r="U108">
        <f>1/((DN108+1)/(R108/1.6)+1/(S108/1.37)) + DN108/((DN108+1)/(R108/1.6) + DN108/(S108/1.37))</f>
        <v>0</v>
      </c>
      <c r="V108">
        <f>(DI108*DL108)</f>
        <v>0</v>
      </c>
      <c r="W108">
        <f>(EB108+(V108+2*0.95*5.67E-8*(((EB108+$B$7)+273)^4-(EB108+273)^4)-44100*K108)/(1.84*29.3*S108+8*0.95*5.67E-8*(EB108+273)^3))</f>
        <v>0</v>
      </c>
      <c r="X108">
        <f>($C$7*EC108+$D$7*ED108+$E$7*W108)</f>
        <v>0</v>
      </c>
      <c r="Y108">
        <f>0.61365*exp(17.502*X108/(240.97+X108))</f>
        <v>0</v>
      </c>
      <c r="Z108">
        <f>(AA108/AB108*100)</f>
        <v>0</v>
      </c>
      <c r="AA108">
        <f>DU108*(DZ108+EA108)/1000</f>
        <v>0</v>
      </c>
      <c r="AB108">
        <f>0.61365*exp(17.502*EB108/(240.97+EB108))</f>
        <v>0</v>
      </c>
      <c r="AC108">
        <f>(Y108-DU108*(DZ108+EA108)/1000)</f>
        <v>0</v>
      </c>
      <c r="AD108">
        <f>(-K108*44100)</f>
        <v>0</v>
      </c>
      <c r="AE108">
        <f>2*29.3*S108*0.92*(EB108-X108)</f>
        <v>0</v>
      </c>
      <c r="AF108">
        <f>2*0.95*5.67E-8*(((EB108+$B$7)+273)^4-(X108+273)^4)</f>
        <v>0</v>
      </c>
      <c r="AG108">
        <f>V108+AF108+AD108+AE108</f>
        <v>0</v>
      </c>
      <c r="AH108">
        <f>DY108*AV108*(DT108-DS108*(1000-AV108*DV108)/(1000-AV108*DU108))/(100*DM108)</f>
        <v>0</v>
      </c>
      <c r="AI108">
        <f>1000*DY108*AV108*(DU108-DV108)/(100*DM108*(1000-AV108*DU108))</f>
        <v>0</v>
      </c>
      <c r="AJ108">
        <f>(AK108 - AL108 - DZ108*1E3/(8.314*(EB108+273.15)) * AN108/DY108 * AM108) * DY108/(100*DM108) * (1000 - DV108)/1000</f>
        <v>0</v>
      </c>
      <c r="AK108">
        <v>-1.928512437753789</v>
      </c>
      <c r="AL108">
        <v>-1.757687818181818</v>
      </c>
      <c r="AM108">
        <v>0.0002535891123800991</v>
      </c>
      <c r="AN108">
        <v>65.8605414192894</v>
      </c>
      <c r="AO108">
        <f>(AQ108 - AP108 + DZ108*1E3/(8.314*(EB108+273.15)) * AS108/DY108 * AR108) * DY108/(100*DM108) * 1000/(1000 - AQ108)</f>
        <v>0</v>
      </c>
      <c r="AP108">
        <v>9.301618983413448</v>
      </c>
      <c r="AQ108">
        <v>9.402565757575756</v>
      </c>
      <c r="AR108">
        <v>-2.314651597135869E-05</v>
      </c>
      <c r="AS108">
        <v>77.19028424326555</v>
      </c>
      <c r="AT108">
        <v>6</v>
      </c>
      <c r="AU108">
        <v>2</v>
      </c>
      <c r="AV108">
        <f>IF(AT108*$H$13&gt;=AX108,1.0,(AX108/(AX108-AT108*$H$13)))</f>
        <v>0</v>
      </c>
      <c r="AW108">
        <f>(AV108-1)*100</f>
        <v>0</v>
      </c>
      <c r="AX108">
        <f>MAX(0,($B$13+$C$13*EG108)/(1+$D$13*EG108)*DZ108/(EB108+273)*$E$13)</f>
        <v>0</v>
      </c>
      <c r="AY108" t="s">
        <v>434</v>
      </c>
      <c r="AZ108" t="s">
        <v>434</v>
      </c>
      <c r="BA108">
        <v>0</v>
      </c>
      <c r="BB108">
        <v>0</v>
      </c>
      <c r="BC108">
        <f>1-BA108/BB108</f>
        <v>0</v>
      </c>
      <c r="BD108">
        <v>0</v>
      </c>
      <c r="BE108" t="s">
        <v>434</v>
      </c>
      <c r="BF108" t="s">
        <v>434</v>
      </c>
      <c r="BG108">
        <v>0</v>
      </c>
      <c r="BH108">
        <v>0</v>
      </c>
      <c r="BI108">
        <f>1-BG108/BH108</f>
        <v>0</v>
      </c>
      <c r="BJ108">
        <v>0.5</v>
      </c>
      <c r="BK108">
        <f>DJ108</f>
        <v>0</v>
      </c>
      <c r="BL108">
        <f>M108</f>
        <v>0</v>
      </c>
      <c r="BM108">
        <f>BI108*BJ108*BK108</f>
        <v>0</v>
      </c>
      <c r="BN108">
        <f>(BL108-BD108)/BK108</f>
        <v>0</v>
      </c>
      <c r="BO108">
        <f>(BB108-BH108)/BH108</f>
        <v>0</v>
      </c>
      <c r="BP108">
        <f>BA108/(BC108+BA108/BH108)</f>
        <v>0</v>
      </c>
      <c r="BQ108" t="s">
        <v>434</v>
      </c>
      <c r="BR108">
        <v>0</v>
      </c>
      <c r="BS108">
        <f>IF(BR108&lt;&gt;0, BR108, BP108)</f>
        <v>0</v>
      </c>
      <c r="BT108">
        <f>1-BS108/BH108</f>
        <v>0</v>
      </c>
      <c r="BU108">
        <f>(BH108-BG108)/(BH108-BS108)</f>
        <v>0</v>
      </c>
      <c r="BV108">
        <f>(BB108-BH108)/(BB108-BS108)</f>
        <v>0</v>
      </c>
      <c r="BW108">
        <f>(BH108-BG108)/(BH108-BA108)</f>
        <v>0</v>
      </c>
      <c r="BX108">
        <f>(BB108-BH108)/(BB108-BA108)</f>
        <v>0</v>
      </c>
      <c r="BY108">
        <f>(BU108*BS108/BG108)</f>
        <v>0</v>
      </c>
      <c r="BZ108">
        <f>(1-BY108)</f>
        <v>0</v>
      </c>
      <c r="DI108">
        <f>$B$11*EH108+$C$11*EI108+$F$11*ET108*(1-EW108)</f>
        <v>0</v>
      </c>
      <c r="DJ108">
        <f>DI108*DK108</f>
        <v>0</v>
      </c>
      <c r="DK108">
        <f>($B$11*$D$9+$C$11*$D$9+$F$11*((FG108+EY108)/MAX(FG108+EY108+FH108, 0.1)*$I$9+FH108/MAX(FG108+EY108+FH108, 0.1)*$J$9))/($B$11+$C$11+$F$11)</f>
        <v>0</v>
      </c>
      <c r="DL108">
        <f>($B$11*$K$9+$C$11*$K$9+$F$11*((FG108+EY108)/MAX(FG108+EY108+FH108, 0.1)*$P$9+FH108/MAX(FG108+EY108+FH108, 0.1)*$Q$9))/($B$11+$C$11+$F$11)</f>
        <v>0</v>
      </c>
      <c r="DM108">
        <v>6</v>
      </c>
      <c r="DN108">
        <v>0.5</v>
      </c>
      <c r="DO108" t="s">
        <v>435</v>
      </c>
      <c r="DP108">
        <v>2</v>
      </c>
      <c r="DQ108" t="b">
        <v>1</v>
      </c>
      <c r="DR108">
        <v>1747223994.5</v>
      </c>
      <c r="DS108">
        <v>-1.75409</v>
      </c>
      <c r="DT108">
        <v>-1.90464</v>
      </c>
      <c r="DU108">
        <v>9.40137</v>
      </c>
      <c r="DV108">
        <v>9.29396</v>
      </c>
      <c r="DW108">
        <v>-2.04328</v>
      </c>
      <c r="DX108">
        <v>9.441660000000001</v>
      </c>
      <c r="DY108">
        <v>399.931</v>
      </c>
      <c r="DZ108">
        <v>101.166</v>
      </c>
      <c r="EA108">
        <v>0.09999180000000001</v>
      </c>
      <c r="EB108">
        <v>24.9967</v>
      </c>
      <c r="EC108">
        <v>24.8813</v>
      </c>
      <c r="ED108">
        <v>999.9</v>
      </c>
      <c r="EE108">
        <v>0</v>
      </c>
      <c r="EF108">
        <v>0</v>
      </c>
      <c r="EG108">
        <v>10050</v>
      </c>
      <c r="EH108">
        <v>0</v>
      </c>
      <c r="EI108">
        <v>0.221054</v>
      </c>
      <c r="EJ108">
        <v>0.150554</v>
      </c>
      <c r="EK108">
        <v>-1.77073</v>
      </c>
      <c r="EL108">
        <v>-1.92251</v>
      </c>
      <c r="EM108">
        <v>0.107405</v>
      </c>
      <c r="EN108">
        <v>-1.90464</v>
      </c>
      <c r="EO108">
        <v>9.29396</v>
      </c>
      <c r="EP108">
        <v>0.951102</v>
      </c>
      <c r="EQ108">
        <v>0.940236</v>
      </c>
      <c r="ER108">
        <v>6.18808</v>
      </c>
      <c r="ES108">
        <v>6.02176</v>
      </c>
      <c r="ET108">
        <v>0.0500092</v>
      </c>
      <c r="EU108">
        <v>0</v>
      </c>
      <c r="EV108">
        <v>0</v>
      </c>
      <c r="EW108">
        <v>0</v>
      </c>
      <c r="EX108">
        <v>12.27</v>
      </c>
      <c r="EY108">
        <v>0.0500092</v>
      </c>
      <c r="EZ108">
        <v>-9.4</v>
      </c>
      <c r="FA108">
        <v>0.72</v>
      </c>
      <c r="FB108">
        <v>34.375</v>
      </c>
      <c r="FC108">
        <v>39.812</v>
      </c>
      <c r="FD108">
        <v>36.937</v>
      </c>
      <c r="FE108">
        <v>39.875</v>
      </c>
      <c r="FF108">
        <v>37.062</v>
      </c>
      <c r="FG108">
        <v>0</v>
      </c>
      <c r="FH108">
        <v>0</v>
      </c>
      <c r="FI108">
        <v>0</v>
      </c>
      <c r="FJ108">
        <v>1747224075</v>
      </c>
      <c r="FK108">
        <v>0</v>
      </c>
      <c r="FL108">
        <v>3.5592</v>
      </c>
      <c r="FM108">
        <v>0.6530768299314195</v>
      </c>
      <c r="FN108">
        <v>14.40923044996622</v>
      </c>
      <c r="FO108">
        <v>-4.7088</v>
      </c>
      <c r="FP108">
        <v>15</v>
      </c>
      <c r="FQ108">
        <v>1747211737.5</v>
      </c>
      <c r="FR108" t="s">
        <v>436</v>
      </c>
      <c r="FS108">
        <v>1747211737.5</v>
      </c>
      <c r="FT108">
        <v>1747211733.5</v>
      </c>
      <c r="FU108">
        <v>1</v>
      </c>
      <c r="FV108">
        <v>-0.191</v>
      </c>
      <c r="FW108">
        <v>-0.016</v>
      </c>
      <c r="FX108">
        <v>0.506</v>
      </c>
      <c r="FY108">
        <v>-0.041</v>
      </c>
      <c r="FZ108">
        <v>397</v>
      </c>
      <c r="GA108">
        <v>9</v>
      </c>
      <c r="GB108">
        <v>0.29</v>
      </c>
      <c r="GC108">
        <v>0.35</v>
      </c>
      <c r="GD108">
        <v>-0.09189290389732364</v>
      </c>
      <c r="GE108">
        <v>0.02246217391112975</v>
      </c>
      <c r="GF108">
        <v>0.01055362158703171</v>
      </c>
      <c r="GG108">
        <v>1</v>
      </c>
      <c r="GH108">
        <v>0.002492322492468437</v>
      </c>
      <c r="GI108">
        <v>0.001786844549424085</v>
      </c>
      <c r="GJ108">
        <v>0.0003313379753842929</v>
      </c>
      <c r="GK108">
        <v>1</v>
      </c>
      <c r="GL108">
        <v>2</v>
      </c>
      <c r="GM108">
        <v>2</v>
      </c>
      <c r="GN108" t="s">
        <v>437</v>
      </c>
      <c r="GO108">
        <v>3.01639</v>
      </c>
      <c r="GP108">
        <v>2.7751</v>
      </c>
      <c r="GQ108">
        <v>-0.000602349</v>
      </c>
      <c r="GR108">
        <v>-0.000557393</v>
      </c>
      <c r="GS108">
        <v>0.0615522</v>
      </c>
      <c r="GT108">
        <v>0.0608036</v>
      </c>
      <c r="GU108">
        <v>25876.3</v>
      </c>
      <c r="GV108">
        <v>30222.3</v>
      </c>
      <c r="GW108">
        <v>22660.5</v>
      </c>
      <c r="GX108">
        <v>27752</v>
      </c>
      <c r="GY108">
        <v>30845.8</v>
      </c>
      <c r="GZ108">
        <v>37237.6</v>
      </c>
      <c r="HA108">
        <v>36315.5</v>
      </c>
      <c r="HB108">
        <v>44044.3</v>
      </c>
      <c r="HC108">
        <v>1.79735</v>
      </c>
      <c r="HD108">
        <v>2.18703</v>
      </c>
      <c r="HE108">
        <v>0.0736453</v>
      </c>
      <c r="HF108">
        <v>0</v>
      </c>
      <c r="HG108">
        <v>23.6716</v>
      </c>
      <c r="HH108">
        <v>999.9</v>
      </c>
      <c r="HI108">
        <v>37.5</v>
      </c>
      <c r="HJ108">
        <v>29</v>
      </c>
      <c r="HK108">
        <v>14.9057</v>
      </c>
      <c r="HL108">
        <v>61.9319</v>
      </c>
      <c r="HM108">
        <v>13.6098</v>
      </c>
      <c r="HN108">
        <v>1</v>
      </c>
      <c r="HO108">
        <v>-0.200125</v>
      </c>
      <c r="HP108">
        <v>-0.211471</v>
      </c>
      <c r="HQ108">
        <v>20.2982</v>
      </c>
      <c r="HR108">
        <v>5.19737</v>
      </c>
      <c r="HS108">
        <v>11.9505</v>
      </c>
      <c r="HT108">
        <v>4.94735</v>
      </c>
      <c r="HU108">
        <v>3.3</v>
      </c>
      <c r="HV108">
        <v>9999</v>
      </c>
      <c r="HW108">
        <v>9999</v>
      </c>
      <c r="HX108">
        <v>9999</v>
      </c>
      <c r="HY108">
        <v>383.2</v>
      </c>
      <c r="HZ108">
        <v>1.8602</v>
      </c>
      <c r="IA108">
        <v>1.8608</v>
      </c>
      <c r="IB108">
        <v>1.86164</v>
      </c>
      <c r="IC108">
        <v>1.85723</v>
      </c>
      <c r="ID108">
        <v>1.85691</v>
      </c>
      <c r="IE108">
        <v>1.85794</v>
      </c>
      <c r="IF108">
        <v>1.85879</v>
      </c>
      <c r="IG108">
        <v>1.85823</v>
      </c>
      <c r="IH108">
        <v>0</v>
      </c>
      <c r="II108">
        <v>0</v>
      </c>
      <c r="IJ108">
        <v>0</v>
      </c>
      <c r="IK108">
        <v>0</v>
      </c>
      <c r="IL108" t="s">
        <v>438</v>
      </c>
      <c r="IM108" t="s">
        <v>439</v>
      </c>
      <c r="IN108" t="s">
        <v>440</v>
      </c>
      <c r="IO108" t="s">
        <v>440</v>
      </c>
      <c r="IP108" t="s">
        <v>440</v>
      </c>
      <c r="IQ108" t="s">
        <v>440</v>
      </c>
      <c r="IR108">
        <v>0</v>
      </c>
      <c r="IS108">
        <v>100</v>
      </c>
      <c r="IT108">
        <v>100</v>
      </c>
      <c r="IU108">
        <v>0.289</v>
      </c>
      <c r="IV108">
        <v>-0.0403</v>
      </c>
      <c r="IW108">
        <v>0.2912723242626548</v>
      </c>
      <c r="IX108">
        <v>0.001016113312649949</v>
      </c>
      <c r="IY108">
        <v>-1.458346242818731E-06</v>
      </c>
      <c r="IZ108">
        <v>6.575581110680532E-10</v>
      </c>
      <c r="JA108">
        <v>-0.06566341879942494</v>
      </c>
      <c r="JB108">
        <v>-0.01572474794871742</v>
      </c>
      <c r="JC108">
        <v>0.002265067368507509</v>
      </c>
      <c r="JD108">
        <v>-3.336906766682508E-05</v>
      </c>
      <c r="JE108">
        <v>2</v>
      </c>
      <c r="JF108">
        <v>1799</v>
      </c>
      <c r="JG108">
        <v>1</v>
      </c>
      <c r="JH108">
        <v>18</v>
      </c>
      <c r="JI108">
        <v>204.3</v>
      </c>
      <c r="JJ108">
        <v>204.3</v>
      </c>
      <c r="JK108">
        <v>0.0292969</v>
      </c>
      <c r="JL108">
        <v>4.99634</v>
      </c>
      <c r="JM108">
        <v>1.54663</v>
      </c>
      <c r="JN108">
        <v>2.16797</v>
      </c>
      <c r="JO108">
        <v>1.49658</v>
      </c>
      <c r="JP108">
        <v>2.43042</v>
      </c>
      <c r="JQ108">
        <v>34.715</v>
      </c>
      <c r="JR108">
        <v>24.1926</v>
      </c>
      <c r="JS108">
        <v>18</v>
      </c>
      <c r="JT108">
        <v>370.987</v>
      </c>
      <c r="JU108">
        <v>651.713</v>
      </c>
      <c r="JV108">
        <v>24.2066</v>
      </c>
      <c r="JW108">
        <v>24.891</v>
      </c>
      <c r="JX108">
        <v>30.0001</v>
      </c>
      <c r="JY108">
        <v>24.8819</v>
      </c>
      <c r="JZ108">
        <v>24.8857</v>
      </c>
      <c r="KA108">
        <v>0</v>
      </c>
      <c r="KB108">
        <v>36.8776</v>
      </c>
      <c r="KC108">
        <v>48.2454</v>
      </c>
      <c r="KD108">
        <v>24.2088</v>
      </c>
      <c r="KE108">
        <v>0</v>
      </c>
      <c r="KF108">
        <v>9.34703</v>
      </c>
      <c r="KG108">
        <v>100.234</v>
      </c>
      <c r="KH108">
        <v>100.831</v>
      </c>
    </row>
    <row r="109" spans="1:294">
      <c r="A109">
        <v>93</v>
      </c>
      <c r="B109">
        <v>1747224115</v>
      </c>
      <c r="C109">
        <v>11087.90000009537</v>
      </c>
      <c r="D109" t="s">
        <v>623</v>
      </c>
      <c r="E109" t="s">
        <v>624</v>
      </c>
      <c r="F109" t="s">
        <v>431</v>
      </c>
      <c r="G109" t="s">
        <v>432</v>
      </c>
      <c r="I109" t="s">
        <v>433</v>
      </c>
      <c r="J109">
        <v>1747224115</v>
      </c>
      <c r="K109">
        <f>(L109)/1000</f>
        <v>0</v>
      </c>
      <c r="L109">
        <f>IF(DQ109, AO109, AI109)</f>
        <v>0</v>
      </c>
      <c r="M109">
        <f>IF(DQ109, AJ109, AH109)</f>
        <v>0</v>
      </c>
      <c r="N109">
        <f>DS109 - IF(AV109&gt;1, M109*DM109*100.0/(AX109), 0)</f>
        <v>0</v>
      </c>
      <c r="O109">
        <f>((U109-K109/2)*N109-M109)/(U109+K109/2)</f>
        <v>0</v>
      </c>
      <c r="P109">
        <f>O109*(DZ109+EA109)/1000.0</f>
        <v>0</v>
      </c>
      <c r="Q109">
        <f>(DS109 - IF(AV109&gt;1, M109*DM109*100.0/(AX109), 0))*(DZ109+EA109)/1000.0</f>
        <v>0</v>
      </c>
      <c r="R109">
        <f>2.0/((1/T109-1/S109)+SIGN(T109)*SQRT((1/T109-1/S109)*(1/T109-1/S109) + 4*DN109/((DN109+1)*(DN109+1))*(2*1/T109*1/S109-1/S109*1/S109)))</f>
        <v>0</v>
      </c>
      <c r="S109">
        <f>IF(LEFT(DO109,1)&lt;&gt;"0",IF(LEFT(DO109,1)="1",3.0,DP109),$D$5+$E$5*(EG109*DZ109/($K$5*1000))+$F$5*(EG109*DZ109/($K$5*1000))*MAX(MIN(DM109,$J$5),$I$5)*MAX(MIN(DM109,$J$5),$I$5)+$G$5*MAX(MIN(DM109,$J$5),$I$5)*(EG109*DZ109/($K$5*1000))+$H$5*(EG109*DZ109/($K$5*1000))*(EG109*DZ109/($K$5*1000)))</f>
        <v>0</v>
      </c>
      <c r="T109">
        <f>K109*(1000-(1000*0.61365*exp(17.502*X109/(240.97+X109))/(DZ109+EA109)+DU109)/2)/(1000*0.61365*exp(17.502*X109/(240.97+X109))/(DZ109+EA109)-DU109)</f>
        <v>0</v>
      </c>
      <c r="U109">
        <f>1/((DN109+1)/(R109/1.6)+1/(S109/1.37)) + DN109/((DN109+1)/(R109/1.6) + DN109/(S109/1.37))</f>
        <v>0</v>
      </c>
      <c r="V109">
        <f>(DI109*DL109)</f>
        <v>0</v>
      </c>
      <c r="W109">
        <f>(EB109+(V109+2*0.95*5.67E-8*(((EB109+$B$7)+273)^4-(EB109+273)^4)-44100*K109)/(1.84*29.3*S109+8*0.95*5.67E-8*(EB109+273)^3))</f>
        <v>0</v>
      </c>
      <c r="X109">
        <f>($C$7*EC109+$D$7*ED109+$E$7*W109)</f>
        <v>0</v>
      </c>
      <c r="Y109">
        <f>0.61365*exp(17.502*X109/(240.97+X109))</f>
        <v>0</v>
      </c>
      <c r="Z109">
        <f>(AA109/AB109*100)</f>
        <v>0</v>
      </c>
      <c r="AA109">
        <f>DU109*(DZ109+EA109)/1000</f>
        <v>0</v>
      </c>
      <c r="AB109">
        <f>0.61365*exp(17.502*EB109/(240.97+EB109))</f>
        <v>0</v>
      </c>
      <c r="AC109">
        <f>(Y109-DU109*(DZ109+EA109)/1000)</f>
        <v>0</v>
      </c>
      <c r="AD109">
        <f>(-K109*44100)</f>
        <v>0</v>
      </c>
      <c r="AE109">
        <f>2*29.3*S109*0.92*(EB109-X109)</f>
        <v>0</v>
      </c>
      <c r="AF109">
        <f>2*0.95*5.67E-8*(((EB109+$B$7)+273)^4-(X109+273)^4)</f>
        <v>0</v>
      </c>
      <c r="AG109">
        <f>V109+AF109+AD109+AE109</f>
        <v>0</v>
      </c>
      <c r="AH109">
        <f>DY109*AV109*(DT109-DS109*(1000-AV109*DV109)/(1000-AV109*DU109))/(100*DM109)</f>
        <v>0</v>
      </c>
      <c r="AI109">
        <f>1000*DY109*AV109*(DU109-DV109)/(100*DM109*(1000-AV109*DU109))</f>
        <v>0</v>
      </c>
      <c r="AJ109">
        <f>(AK109 - AL109 - DZ109*1E3/(8.314*(EB109+273.15)) * AN109/DY109 * AM109) * DY109/(100*DM109) * (1000 - DV109)/1000</f>
        <v>0</v>
      </c>
      <c r="AK109">
        <v>51.0442977706567</v>
      </c>
      <c r="AL109">
        <v>51.21868787878788</v>
      </c>
      <c r="AM109">
        <v>-0.02100027850533014</v>
      </c>
      <c r="AN109">
        <v>65.8605414192894</v>
      </c>
      <c r="AO109">
        <f>(AQ109 - AP109 + DZ109*1E3/(8.314*(EB109+273.15)) * AS109/DY109 * AR109) * DY109/(100*DM109) * 1000/(1000 - AQ109)</f>
        <v>0</v>
      </c>
      <c r="AP109">
        <v>9.316341941073562</v>
      </c>
      <c r="AQ109">
        <v>9.388884969696969</v>
      </c>
      <c r="AR109">
        <v>-4.803079626836767E-06</v>
      </c>
      <c r="AS109">
        <v>77.19028424326555</v>
      </c>
      <c r="AT109">
        <v>6</v>
      </c>
      <c r="AU109">
        <v>2</v>
      </c>
      <c r="AV109">
        <f>IF(AT109*$H$13&gt;=AX109,1.0,(AX109/(AX109-AT109*$H$13)))</f>
        <v>0</v>
      </c>
      <c r="AW109">
        <f>(AV109-1)*100</f>
        <v>0</v>
      </c>
      <c r="AX109">
        <f>MAX(0,($B$13+$C$13*EG109)/(1+$D$13*EG109)*DZ109/(EB109+273)*$E$13)</f>
        <v>0</v>
      </c>
      <c r="AY109" t="s">
        <v>434</v>
      </c>
      <c r="AZ109" t="s">
        <v>434</v>
      </c>
      <c r="BA109">
        <v>0</v>
      </c>
      <c r="BB109">
        <v>0</v>
      </c>
      <c r="BC109">
        <f>1-BA109/BB109</f>
        <v>0</v>
      </c>
      <c r="BD109">
        <v>0</v>
      </c>
      <c r="BE109" t="s">
        <v>434</v>
      </c>
      <c r="BF109" t="s">
        <v>434</v>
      </c>
      <c r="BG109">
        <v>0</v>
      </c>
      <c r="BH109">
        <v>0</v>
      </c>
      <c r="BI109">
        <f>1-BG109/BH109</f>
        <v>0</v>
      </c>
      <c r="BJ109">
        <v>0.5</v>
      </c>
      <c r="BK109">
        <f>DJ109</f>
        <v>0</v>
      </c>
      <c r="BL109">
        <f>M109</f>
        <v>0</v>
      </c>
      <c r="BM109">
        <f>BI109*BJ109*BK109</f>
        <v>0</v>
      </c>
      <c r="BN109">
        <f>(BL109-BD109)/BK109</f>
        <v>0</v>
      </c>
      <c r="BO109">
        <f>(BB109-BH109)/BH109</f>
        <v>0</v>
      </c>
      <c r="BP109">
        <f>BA109/(BC109+BA109/BH109)</f>
        <v>0</v>
      </c>
      <c r="BQ109" t="s">
        <v>434</v>
      </c>
      <c r="BR109">
        <v>0</v>
      </c>
      <c r="BS109">
        <f>IF(BR109&lt;&gt;0, BR109, BP109)</f>
        <v>0</v>
      </c>
      <c r="BT109">
        <f>1-BS109/BH109</f>
        <v>0</v>
      </c>
      <c r="BU109">
        <f>(BH109-BG109)/(BH109-BS109)</f>
        <v>0</v>
      </c>
      <c r="BV109">
        <f>(BB109-BH109)/(BB109-BS109)</f>
        <v>0</v>
      </c>
      <c r="BW109">
        <f>(BH109-BG109)/(BH109-BA109)</f>
        <v>0</v>
      </c>
      <c r="BX109">
        <f>(BB109-BH109)/(BB109-BA109)</f>
        <v>0</v>
      </c>
      <c r="BY109">
        <f>(BU109*BS109/BG109)</f>
        <v>0</v>
      </c>
      <c r="BZ109">
        <f>(1-BY109)</f>
        <v>0</v>
      </c>
      <c r="DI109">
        <f>$B$11*EH109+$C$11*EI109+$F$11*ET109*(1-EW109)</f>
        <v>0</v>
      </c>
      <c r="DJ109">
        <f>DI109*DK109</f>
        <v>0</v>
      </c>
      <c r="DK109">
        <f>($B$11*$D$9+$C$11*$D$9+$F$11*((FG109+EY109)/MAX(FG109+EY109+FH109, 0.1)*$I$9+FH109/MAX(FG109+EY109+FH109, 0.1)*$J$9))/($B$11+$C$11+$F$11)</f>
        <v>0</v>
      </c>
      <c r="DL109">
        <f>($B$11*$K$9+$C$11*$K$9+$F$11*((FG109+EY109)/MAX(FG109+EY109+FH109, 0.1)*$P$9+FH109/MAX(FG109+EY109+FH109, 0.1)*$Q$9))/($B$11+$C$11+$F$11)</f>
        <v>0</v>
      </c>
      <c r="DM109">
        <v>6</v>
      </c>
      <c r="DN109">
        <v>0.5</v>
      </c>
      <c r="DO109" t="s">
        <v>435</v>
      </c>
      <c r="DP109">
        <v>2</v>
      </c>
      <c r="DQ109" t="b">
        <v>1</v>
      </c>
      <c r="DR109">
        <v>1747224115</v>
      </c>
      <c r="DS109">
        <v>50.7201</v>
      </c>
      <c r="DT109">
        <v>50.5415</v>
      </c>
      <c r="DU109">
        <v>9.39106</v>
      </c>
      <c r="DV109">
        <v>9.36023</v>
      </c>
      <c r="DW109">
        <v>50.3813</v>
      </c>
      <c r="DX109">
        <v>9.43154</v>
      </c>
      <c r="DY109">
        <v>399.969</v>
      </c>
      <c r="DZ109">
        <v>101.165</v>
      </c>
      <c r="EA109">
        <v>0.100118</v>
      </c>
      <c r="EB109">
        <v>25.0061</v>
      </c>
      <c r="EC109">
        <v>24.8903</v>
      </c>
      <c r="ED109">
        <v>999.9</v>
      </c>
      <c r="EE109">
        <v>0</v>
      </c>
      <c r="EF109">
        <v>0</v>
      </c>
      <c r="EG109">
        <v>10045</v>
      </c>
      <c r="EH109">
        <v>0</v>
      </c>
      <c r="EI109">
        <v>0.221054</v>
      </c>
      <c r="EJ109">
        <v>0.178638</v>
      </c>
      <c r="EK109">
        <v>51.201</v>
      </c>
      <c r="EL109">
        <v>51.0191</v>
      </c>
      <c r="EM109">
        <v>0.0308256</v>
      </c>
      <c r="EN109">
        <v>50.5415</v>
      </c>
      <c r="EO109">
        <v>9.36023</v>
      </c>
      <c r="EP109">
        <v>0.950047</v>
      </c>
      <c r="EQ109">
        <v>0.946929</v>
      </c>
      <c r="ER109">
        <v>6.17201</v>
      </c>
      <c r="ES109">
        <v>6.1244</v>
      </c>
      <c r="ET109">
        <v>0.0500092</v>
      </c>
      <c r="EU109">
        <v>0</v>
      </c>
      <c r="EV109">
        <v>0</v>
      </c>
      <c r="EW109">
        <v>0</v>
      </c>
      <c r="EX109">
        <v>-7.31</v>
      </c>
      <c r="EY109">
        <v>0.0500092</v>
      </c>
      <c r="EZ109">
        <v>1.78</v>
      </c>
      <c r="FA109">
        <v>-0.07000000000000001</v>
      </c>
      <c r="FB109">
        <v>35</v>
      </c>
      <c r="FC109">
        <v>40.937</v>
      </c>
      <c r="FD109">
        <v>37.75</v>
      </c>
      <c r="FE109">
        <v>41.625</v>
      </c>
      <c r="FF109">
        <v>37.812</v>
      </c>
      <c r="FG109">
        <v>0</v>
      </c>
      <c r="FH109">
        <v>0</v>
      </c>
      <c r="FI109">
        <v>0</v>
      </c>
      <c r="FJ109">
        <v>1747224195.6</v>
      </c>
      <c r="FK109">
        <v>0</v>
      </c>
      <c r="FL109">
        <v>2.343076923076923</v>
      </c>
      <c r="FM109">
        <v>-0.7521363348232577</v>
      </c>
      <c r="FN109">
        <v>-9.101880849612106</v>
      </c>
      <c r="FO109">
        <v>-4.672692307692308</v>
      </c>
      <c r="FP109">
        <v>15</v>
      </c>
      <c r="FQ109">
        <v>1747211737.5</v>
      </c>
      <c r="FR109" t="s">
        <v>436</v>
      </c>
      <c r="FS109">
        <v>1747211737.5</v>
      </c>
      <c r="FT109">
        <v>1747211733.5</v>
      </c>
      <c r="FU109">
        <v>1</v>
      </c>
      <c r="FV109">
        <v>-0.191</v>
      </c>
      <c r="FW109">
        <v>-0.016</v>
      </c>
      <c r="FX109">
        <v>0.506</v>
      </c>
      <c r="FY109">
        <v>-0.041</v>
      </c>
      <c r="FZ109">
        <v>397</v>
      </c>
      <c r="GA109">
        <v>9</v>
      </c>
      <c r="GB109">
        <v>0.29</v>
      </c>
      <c r="GC109">
        <v>0.35</v>
      </c>
      <c r="GD109">
        <v>0.009870848971576127</v>
      </c>
      <c r="GE109">
        <v>-0.1119030814011884</v>
      </c>
      <c r="GF109">
        <v>0.04181332877166238</v>
      </c>
      <c r="GG109">
        <v>1</v>
      </c>
      <c r="GH109">
        <v>0.002537434596238602</v>
      </c>
      <c r="GI109">
        <v>6.453379429700955E-05</v>
      </c>
      <c r="GJ109">
        <v>0.0002824759955958576</v>
      </c>
      <c r="GK109">
        <v>1</v>
      </c>
      <c r="GL109">
        <v>2</v>
      </c>
      <c r="GM109">
        <v>2</v>
      </c>
      <c r="GN109" t="s">
        <v>437</v>
      </c>
      <c r="GO109">
        <v>3.01645</v>
      </c>
      <c r="GP109">
        <v>2.77518</v>
      </c>
      <c r="GQ109">
        <v>0.0147714</v>
      </c>
      <c r="GR109">
        <v>0.0147051</v>
      </c>
      <c r="GS109">
        <v>0.0615</v>
      </c>
      <c r="GT109">
        <v>0.0611342</v>
      </c>
      <c r="GU109">
        <v>25478.4</v>
      </c>
      <c r="GV109">
        <v>29761.7</v>
      </c>
      <c r="GW109">
        <v>22660.5</v>
      </c>
      <c r="GX109">
        <v>27752.7</v>
      </c>
      <c r="GY109">
        <v>30847.4</v>
      </c>
      <c r="GZ109">
        <v>37225.8</v>
      </c>
      <c r="HA109">
        <v>36314.9</v>
      </c>
      <c r="HB109">
        <v>44045.4</v>
      </c>
      <c r="HC109">
        <v>1.79725</v>
      </c>
      <c r="HD109">
        <v>2.18692</v>
      </c>
      <c r="HE109">
        <v>0.0736043</v>
      </c>
      <c r="HF109">
        <v>0</v>
      </c>
      <c r="HG109">
        <v>23.6813</v>
      </c>
      <c r="HH109">
        <v>999.9</v>
      </c>
      <c r="HI109">
        <v>36.6</v>
      </c>
      <c r="HJ109">
        <v>29</v>
      </c>
      <c r="HK109">
        <v>14.5511</v>
      </c>
      <c r="HL109">
        <v>62.012</v>
      </c>
      <c r="HM109">
        <v>13.6058</v>
      </c>
      <c r="HN109">
        <v>1</v>
      </c>
      <c r="HO109">
        <v>-0.200302</v>
      </c>
      <c r="HP109">
        <v>-0.0492593</v>
      </c>
      <c r="HQ109">
        <v>20.2982</v>
      </c>
      <c r="HR109">
        <v>5.19363</v>
      </c>
      <c r="HS109">
        <v>11.952</v>
      </c>
      <c r="HT109">
        <v>4.94735</v>
      </c>
      <c r="HU109">
        <v>3.3</v>
      </c>
      <c r="HV109">
        <v>9999</v>
      </c>
      <c r="HW109">
        <v>9999</v>
      </c>
      <c r="HX109">
        <v>9999</v>
      </c>
      <c r="HY109">
        <v>383.2</v>
      </c>
      <c r="HZ109">
        <v>1.8602</v>
      </c>
      <c r="IA109">
        <v>1.86081</v>
      </c>
      <c r="IB109">
        <v>1.86159</v>
      </c>
      <c r="IC109">
        <v>1.85717</v>
      </c>
      <c r="ID109">
        <v>1.85685</v>
      </c>
      <c r="IE109">
        <v>1.85791</v>
      </c>
      <c r="IF109">
        <v>1.85869</v>
      </c>
      <c r="IG109">
        <v>1.85822</v>
      </c>
      <c r="IH109">
        <v>0</v>
      </c>
      <c r="II109">
        <v>0</v>
      </c>
      <c r="IJ109">
        <v>0</v>
      </c>
      <c r="IK109">
        <v>0</v>
      </c>
      <c r="IL109" t="s">
        <v>438</v>
      </c>
      <c r="IM109" t="s">
        <v>439</v>
      </c>
      <c r="IN109" t="s">
        <v>440</v>
      </c>
      <c r="IO109" t="s">
        <v>440</v>
      </c>
      <c r="IP109" t="s">
        <v>440</v>
      </c>
      <c r="IQ109" t="s">
        <v>440</v>
      </c>
      <c r="IR109">
        <v>0</v>
      </c>
      <c r="IS109">
        <v>100</v>
      </c>
      <c r="IT109">
        <v>100</v>
      </c>
      <c r="IU109">
        <v>0.339</v>
      </c>
      <c r="IV109">
        <v>-0.0405</v>
      </c>
      <c r="IW109">
        <v>0.2912723242626548</v>
      </c>
      <c r="IX109">
        <v>0.001016113312649949</v>
      </c>
      <c r="IY109">
        <v>-1.458346242818731E-06</v>
      </c>
      <c r="IZ109">
        <v>6.575581110680532E-10</v>
      </c>
      <c r="JA109">
        <v>-0.06566341879942494</v>
      </c>
      <c r="JB109">
        <v>-0.01572474794871742</v>
      </c>
      <c r="JC109">
        <v>0.002265067368507509</v>
      </c>
      <c r="JD109">
        <v>-3.336906766682508E-05</v>
      </c>
      <c r="JE109">
        <v>2</v>
      </c>
      <c r="JF109">
        <v>1799</v>
      </c>
      <c r="JG109">
        <v>1</v>
      </c>
      <c r="JH109">
        <v>18</v>
      </c>
      <c r="JI109">
        <v>206.3</v>
      </c>
      <c r="JJ109">
        <v>206.4</v>
      </c>
      <c r="JK109">
        <v>0.27832</v>
      </c>
      <c r="JL109">
        <v>2.60498</v>
      </c>
      <c r="JM109">
        <v>1.54663</v>
      </c>
      <c r="JN109">
        <v>2.16675</v>
      </c>
      <c r="JO109">
        <v>1.49658</v>
      </c>
      <c r="JP109">
        <v>2.44263</v>
      </c>
      <c r="JQ109">
        <v>34.7608</v>
      </c>
      <c r="JR109">
        <v>24.2013</v>
      </c>
      <c r="JS109">
        <v>18</v>
      </c>
      <c r="JT109">
        <v>370.939</v>
      </c>
      <c r="JU109">
        <v>651.657</v>
      </c>
      <c r="JV109">
        <v>24.0512</v>
      </c>
      <c r="JW109">
        <v>24.8928</v>
      </c>
      <c r="JX109">
        <v>30.0001</v>
      </c>
      <c r="JY109">
        <v>24.8819</v>
      </c>
      <c r="JZ109">
        <v>24.8877</v>
      </c>
      <c r="KA109">
        <v>5.6009</v>
      </c>
      <c r="KB109">
        <v>35.7313</v>
      </c>
      <c r="KC109">
        <v>46.3824</v>
      </c>
      <c r="KD109">
        <v>24.0495</v>
      </c>
      <c r="KE109">
        <v>50</v>
      </c>
      <c r="KF109">
        <v>9.36101</v>
      </c>
      <c r="KG109">
        <v>100.233</v>
      </c>
      <c r="KH109">
        <v>100.834</v>
      </c>
    </row>
    <row r="110" spans="1:294">
      <c r="A110">
        <v>94</v>
      </c>
      <c r="B110">
        <v>1747224235.5</v>
      </c>
      <c r="C110">
        <v>11208.40000009537</v>
      </c>
      <c r="D110" t="s">
        <v>625</v>
      </c>
      <c r="E110" t="s">
        <v>626</v>
      </c>
      <c r="F110" t="s">
        <v>431</v>
      </c>
      <c r="G110" t="s">
        <v>432</v>
      </c>
      <c r="I110" t="s">
        <v>433</v>
      </c>
      <c r="J110">
        <v>1747224235.5</v>
      </c>
      <c r="K110">
        <f>(L110)/1000</f>
        <v>0</v>
      </c>
      <c r="L110">
        <f>IF(DQ110, AO110, AI110)</f>
        <v>0</v>
      </c>
      <c r="M110">
        <f>IF(DQ110, AJ110, AH110)</f>
        <v>0</v>
      </c>
      <c r="N110">
        <f>DS110 - IF(AV110&gt;1, M110*DM110*100.0/(AX110), 0)</f>
        <v>0</v>
      </c>
      <c r="O110">
        <f>((U110-K110/2)*N110-M110)/(U110+K110/2)</f>
        <v>0</v>
      </c>
      <c r="P110">
        <f>O110*(DZ110+EA110)/1000.0</f>
        <v>0</v>
      </c>
      <c r="Q110">
        <f>(DS110 - IF(AV110&gt;1, M110*DM110*100.0/(AX110), 0))*(DZ110+EA110)/1000.0</f>
        <v>0</v>
      </c>
      <c r="R110">
        <f>2.0/((1/T110-1/S110)+SIGN(T110)*SQRT((1/T110-1/S110)*(1/T110-1/S110) + 4*DN110/((DN110+1)*(DN110+1))*(2*1/T110*1/S110-1/S110*1/S110)))</f>
        <v>0</v>
      </c>
      <c r="S110">
        <f>IF(LEFT(DO110,1)&lt;&gt;"0",IF(LEFT(DO110,1)="1",3.0,DP110),$D$5+$E$5*(EG110*DZ110/($K$5*1000))+$F$5*(EG110*DZ110/($K$5*1000))*MAX(MIN(DM110,$J$5),$I$5)*MAX(MIN(DM110,$J$5),$I$5)+$G$5*MAX(MIN(DM110,$J$5),$I$5)*(EG110*DZ110/($K$5*1000))+$H$5*(EG110*DZ110/($K$5*1000))*(EG110*DZ110/($K$5*1000)))</f>
        <v>0</v>
      </c>
      <c r="T110">
        <f>K110*(1000-(1000*0.61365*exp(17.502*X110/(240.97+X110))/(DZ110+EA110)+DU110)/2)/(1000*0.61365*exp(17.502*X110/(240.97+X110))/(DZ110+EA110)-DU110)</f>
        <v>0</v>
      </c>
      <c r="U110">
        <f>1/((DN110+1)/(R110/1.6)+1/(S110/1.37)) + DN110/((DN110+1)/(R110/1.6) + DN110/(S110/1.37))</f>
        <v>0</v>
      </c>
      <c r="V110">
        <f>(DI110*DL110)</f>
        <v>0</v>
      </c>
      <c r="W110">
        <f>(EB110+(V110+2*0.95*5.67E-8*(((EB110+$B$7)+273)^4-(EB110+273)^4)-44100*K110)/(1.84*29.3*S110+8*0.95*5.67E-8*(EB110+273)^3))</f>
        <v>0</v>
      </c>
      <c r="X110">
        <f>($C$7*EC110+$D$7*ED110+$E$7*W110)</f>
        <v>0</v>
      </c>
      <c r="Y110">
        <f>0.61365*exp(17.502*X110/(240.97+X110))</f>
        <v>0</v>
      </c>
      <c r="Z110">
        <f>(AA110/AB110*100)</f>
        <v>0</v>
      </c>
      <c r="AA110">
        <f>DU110*(DZ110+EA110)/1000</f>
        <v>0</v>
      </c>
      <c r="AB110">
        <f>0.61365*exp(17.502*EB110/(240.97+EB110))</f>
        <v>0</v>
      </c>
      <c r="AC110">
        <f>(Y110-DU110*(DZ110+EA110)/1000)</f>
        <v>0</v>
      </c>
      <c r="AD110">
        <f>(-K110*44100)</f>
        <v>0</v>
      </c>
      <c r="AE110">
        <f>2*29.3*S110*0.92*(EB110-X110)</f>
        <v>0</v>
      </c>
      <c r="AF110">
        <f>2*0.95*5.67E-8*(((EB110+$B$7)+273)^4-(X110+273)^4)</f>
        <v>0</v>
      </c>
      <c r="AG110">
        <f>V110+AF110+AD110+AE110</f>
        <v>0</v>
      </c>
      <c r="AH110">
        <f>DY110*AV110*(DT110-DS110*(1000-AV110*DV110)/(1000-AV110*DU110))/(100*DM110)</f>
        <v>0</v>
      </c>
      <c r="AI110">
        <f>1000*DY110*AV110*(DU110-DV110)/(100*DM110*(1000-AV110*DU110))</f>
        <v>0</v>
      </c>
      <c r="AJ110">
        <f>(AK110 - AL110 - DZ110*1E3/(8.314*(EB110+273.15)) * AN110/DY110 * AM110) * DY110/(100*DM110) * (1000 - DV110)/1000</f>
        <v>0</v>
      </c>
      <c r="AK110">
        <v>101.0601948026294</v>
      </c>
      <c r="AL110">
        <v>101.1159454545455</v>
      </c>
      <c r="AM110">
        <v>-0.001003154185759388</v>
      </c>
      <c r="AN110">
        <v>65.8605414192894</v>
      </c>
      <c r="AO110">
        <f>(AQ110 - AP110 + DZ110*1E3/(8.314*(EB110+273.15)) * AS110/DY110 * AR110) * DY110/(100*DM110) * 1000/(1000 - AQ110)</f>
        <v>0</v>
      </c>
      <c r="AP110">
        <v>9.324511603129064</v>
      </c>
      <c r="AQ110">
        <v>9.401906303030303</v>
      </c>
      <c r="AR110">
        <v>3.721032259053483E-07</v>
      </c>
      <c r="AS110">
        <v>77.19028424326555</v>
      </c>
      <c r="AT110">
        <v>6</v>
      </c>
      <c r="AU110">
        <v>1</v>
      </c>
      <c r="AV110">
        <f>IF(AT110*$H$13&gt;=AX110,1.0,(AX110/(AX110-AT110*$H$13)))</f>
        <v>0</v>
      </c>
      <c r="AW110">
        <f>(AV110-1)*100</f>
        <v>0</v>
      </c>
      <c r="AX110">
        <f>MAX(0,($B$13+$C$13*EG110)/(1+$D$13*EG110)*DZ110/(EB110+273)*$E$13)</f>
        <v>0</v>
      </c>
      <c r="AY110" t="s">
        <v>434</v>
      </c>
      <c r="AZ110" t="s">
        <v>434</v>
      </c>
      <c r="BA110">
        <v>0</v>
      </c>
      <c r="BB110">
        <v>0</v>
      </c>
      <c r="BC110">
        <f>1-BA110/BB110</f>
        <v>0</v>
      </c>
      <c r="BD110">
        <v>0</v>
      </c>
      <c r="BE110" t="s">
        <v>434</v>
      </c>
      <c r="BF110" t="s">
        <v>434</v>
      </c>
      <c r="BG110">
        <v>0</v>
      </c>
      <c r="BH110">
        <v>0</v>
      </c>
      <c r="BI110">
        <f>1-BG110/BH110</f>
        <v>0</v>
      </c>
      <c r="BJ110">
        <v>0.5</v>
      </c>
      <c r="BK110">
        <f>DJ110</f>
        <v>0</v>
      </c>
      <c r="BL110">
        <f>M110</f>
        <v>0</v>
      </c>
      <c r="BM110">
        <f>BI110*BJ110*BK110</f>
        <v>0</v>
      </c>
      <c r="BN110">
        <f>(BL110-BD110)/BK110</f>
        <v>0</v>
      </c>
      <c r="BO110">
        <f>(BB110-BH110)/BH110</f>
        <v>0</v>
      </c>
      <c r="BP110">
        <f>BA110/(BC110+BA110/BH110)</f>
        <v>0</v>
      </c>
      <c r="BQ110" t="s">
        <v>434</v>
      </c>
      <c r="BR110">
        <v>0</v>
      </c>
      <c r="BS110">
        <f>IF(BR110&lt;&gt;0, BR110, BP110)</f>
        <v>0</v>
      </c>
      <c r="BT110">
        <f>1-BS110/BH110</f>
        <v>0</v>
      </c>
      <c r="BU110">
        <f>(BH110-BG110)/(BH110-BS110)</f>
        <v>0</v>
      </c>
      <c r="BV110">
        <f>(BB110-BH110)/(BB110-BS110)</f>
        <v>0</v>
      </c>
      <c r="BW110">
        <f>(BH110-BG110)/(BH110-BA110)</f>
        <v>0</v>
      </c>
      <c r="BX110">
        <f>(BB110-BH110)/(BB110-BA110)</f>
        <v>0</v>
      </c>
      <c r="BY110">
        <f>(BU110*BS110/BG110)</f>
        <v>0</v>
      </c>
      <c r="BZ110">
        <f>(1-BY110)</f>
        <v>0</v>
      </c>
      <c r="DI110">
        <f>$B$11*EH110+$C$11*EI110+$F$11*ET110*(1-EW110)</f>
        <v>0</v>
      </c>
      <c r="DJ110">
        <f>DI110*DK110</f>
        <v>0</v>
      </c>
      <c r="DK110">
        <f>($B$11*$D$9+$C$11*$D$9+$F$11*((FG110+EY110)/MAX(FG110+EY110+FH110, 0.1)*$I$9+FH110/MAX(FG110+EY110+FH110, 0.1)*$J$9))/($B$11+$C$11+$F$11)</f>
        <v>0</v>
      </c>
      <c r="DL110">
        <f>($B$11*$K$9+$C$11*$K$9+$F$11*((FG110+EY110)/MAX(FG110+EY110+FH110, 0.1)*$P$9+FH110/MAX(FG110+EY110+FH110, 0.1)*$Q$9))/($B$11+$C$11+$F$11)</f>
        <v>0</v>
      </c>
      <c r="DM110">
        <v>6</v>
      </c>
      <c r="DN110">
        <v>0.5</v>
      </c>
      <c r="DO110" t="s">
        <v>435</v>
      </c>
      <c r="DP110">
        <v>2</v>
      </c>
      <c r="DQ110" t="b">
        <v>1</v>
      </c>
      <c r="DR110">
        <v>1747224235.5</v>
      </c>
      <c r="DS110">
        <v>100.166</v>
      </c>
      <c r="DT110">
        <v>100.134</v>
      </c>
      <c r="DU110">
        <v>9.401719999999999</v>
      </c>
      <c r="DV110">
        <v>9.325100000000001</v>
      </c>
      <c r="DW110">
        <v>99.7869</v>
      </c>
      <c r="DX110">
        <v>9.44201</v>
      </c>
      <c r="DY110">
        <v>400.026</v>
      </c>
      <c r="DZ110">
        <v>101.162</v>
      </c>
      <c r="EA110">
        <v>0.09994550000000001</v>
      </c>
      <c r="EB110">
        <v>24.9904</v>
      </c>
      <c r="EC110">
        <v>24.8711</v>
      </c>
      <c r="ED110">
        <v>999.9</v>
      </c>
      <c r="EE110">
        <v>0</v>
      </c>
      <c r="EF110">
        <v>0</v>
      </c>
      <c r="EG110">
        <v>10043.8</v>
      </c>
      <c r="EH110">
        <v>0</v>
      </c>
      <c r="EI110">
        <v>0.221054</v>
      </c>
      <c r="EJ110">
        <v>0.0317459</v>
      </c>
      <c r="EK110">
        <v>101.116</v>
      </c>
      <c r="EL110">
        <v>101.076</v>
      </c>
      <c r="EM110">
        <v>0.0766191</v>
      </c>
      <c r="EN110">
        <v>100.134</v>
      </c>
      <c r="EO110">
        <v>9.325100000000001</v>
      </c>
      <c r="EP110">
        <v>0.951097</v>
      </c>
      <c r="EQ110">
        <v>0.943346</v>
      </c>
      <c r="ER110">
        <v>6.188</v>
      </c>
      <c r="ES110">
        <v>6.06954</v>
      </c>
      <c r="ET110">
        <v>0.0500092</v>
      </c>
      <c r="EU110">
        <v>0</v>
      </c>
      <c r="EV110">
        <v>0</v>
      </c>
      <c r="EW110">
        <v>0</v>
      </c>
      <c r="EX110">
        <v>6.52</v>
      </c>
      <c r="EY110">
        <v>0.0500092</v>
      </c>
      <c r="EZ110">
        <v>-4.12</v>
      </c>
      <c r="FA110">
        <v>1.54</v>
      </c>
      <c r="FB110">
        <v>34.125</v>
      </c>
      <c r="FC110">
        <v>38.437</v>
      </c>
      <c r="FD110">
        <v>36.25</v>
      </c>
      <c r="FE110">
        <v>37.875</v>
      </c>
      <c r="FF110">
        <v>36.375</v>
      </c>
      <c r="FG110">
        <v>0</v>
      </c>
      <c r="FH110">
        <v>0</v>
      </c>
      <c r="FI110">
        <v>0</v>
      </c>
      <c r="FJ110">
        <v>1747224315.6</v>
      </c>
      <c r="FK110">
        <v>0</v>
      </c>
      <c r="FL110">
        <v>0.6196153846153846</v>
      </c>
      <c r="FM110">
        <v>27.77538460282784</v>
      </c>
      <c r="FN110">
        <v>-21.48957264969389</v>
      </c>
      <c r="FO110">
        <v>-1.271153846153846</v>
      </c>
      <c r="FP110">
        <v>15</v>
      </c>
      <c r="FQ110">
        <v>1747211737.5</v>
      </c>
      <c r="FR110" t="s">
        <v>436</v>
      </c>
      <c r="FS110">
        <v>1747211737.5</v>
      </c>
      <c r="FT110">
        <v>1747211733.5</v>
      </c>
      <c r="FU110">
        <v>1</v>
      </c>
      <c r="FV110">
        <v>-0.191</v>
      </c>
      <c r="FW110">
        <v>-0.016</v>
      </c>
      <c r="FX110">
        <v>0.506</v>
      </c>
      <c r="FY110">
        <v>-0.041</v>
      </c>
      <c r="FZ110">
        <v>397</v>
      </c>
      <c r="GA110">
        <v>9</v>
      </c>
      <c r="GB110">
        <v>0.29</v>
      </c>
      <c r="GC110">
        <v>0.35</v>
      </c>
      <c r="GD110">
        <v>-0.02600554188441734</v>
      </c>
      <c r="GE110">
        <v>0.03674699037836129</v>
      </c>
      <c r="GF110">
        <v>0.02417756688926278</v>
      </c>
      <c r="GG110">
        <v>1</v>
      </c>
      <c r="GH110">
        <v>0.002041576436297816</v>
      </c>
      <c r="GI110">
        <v>0.002085078534928739</v>
      </c>
      <c r="GJ110">
        <v>0.0003142112053047919</v>
      </c>
      <c r="GK110">
        <v>1</v>
      </c>
      <c r="GL110">
        <v>2</v>
      </c>
      <c r="GM110">
        <v>2</v>
      </c>
      <c r="GN110" t="s">
        <v>437</v>
      </c>
      <c r="GO110">
        <v>3.0165</v>
      </c>
      <c r="GP110">
        <v>2.775</v>
      </c>
      <c r="GQ110">
        <v>0.0287816</v>
      </c>
      <c r="GR110">
        <v>0.028655</v>
      </c>
      <c r="GS110">
        <v>0.0615507</v>
      </c>
      <c r="GT110">
        <v>0.0609563</v>
      </c>
      <c r="GU110">
        <v>25115.4</v>
      </c>
      <c r="GV110">
        <v>29339.9</v>
      </c>
      <c r="GW110">
        <v>22660</v>
      </c>
      <c r="GX110">
        <v>27752.5</v>
      </c>
      <c r="GY110">
        <v>30845.7</v>
      </c>
      <c r="GZ110">
        <v>37233</v>
      </c>
      <c r="HA110">
        <v>36314.4</v>
      </c>
      <c r="HB110">
        <v>44045</v>
      </c>
      <c r="HC110">
        <v>1.79757</v>
      </c>
      <c r="HD110">
        <v>2.18603</v>
      </c>
      <c r="HE110">
        <v>0.0725426</v>
      </c>
      <c r="HF110">
        <v>0</v>
      </c>
      <c r="HG110">
        <v>23.6795</v>
      </c>
      <c r="HH110">
        <v>999.9</v>
      </c>
      <c r="HI110">
        <v>36</v>
      </c>
      <c r="HJ110">
        <v>29.1</v>
      </c>
      <c r="HK110">
        <v>14.3942</v>
      </c>
      <c r="HL110">
        <v>61.922</v>
      </c>
      <c r="HM110">
        <v>13.5176</v>
      </c>
      <c r="HN110">
        <v>1</v>
      </c>
      <c r="HO110">
        <v>-0.199649</v>
      </c>
      <c r="HP110">
        <v>-0.160087</v>
      </c>
      <c r="HQ110">
        <v>20.296</v>
      </c>
      <c r="HR110">
        <v>5.19677</v>
      </c>
      <c r="HS110">
        <v>11.9508</v>
      </c>
      <c r="HT110">
        <v>4.9473</v>
      </c>
      <c r="HU110">
        <v>3.3</v>
      </c>
      <c r="HV110">
        <v>9999</v>
      </c>
      <c r="HW110">
        <v>9999</v>
      </c>
      <c r="HX110">
        <v>9999</v>
      </c>
      <c r="HY110">
        <v>383.3</v>
      </c>
      <c r="HZ110">
        <v>1.8602</v>
      </c>
      <c r="IA110">
        <v>1.86081</v>
      </c>
      <c r="IB110">
        <v>1.86159</v>
      </c>
      <c r="IC110">
        <v>1.8572</v>
      </c>
      <c r="ID110">
        <v>1.85687</v>
      </c>
      <c r="IE110">
        <v>1.85791</v>
      </c>
      <c r="IF110">
        <v>1.85869</v>
      </c>
      <c r="IG110">
        <v>1.85822</v>
      </c>
      <c r="IH110">
        <v>0</v>
      </c>
      <c r="II110">
        <v>0</v>
      </c>
      <c r="IJ110">
        <v>0</v>
      </c>
      <c r="IK110">
        <v>0</v>
      </c>
      <c r="IL110" t="s">
        <v>438</v>
      </c>
      <c r="IM110" t="s">
        <v>439</v>
      </c>
      <c r="IN110" t="s">
        <v>440</v>
      </c>
      <c r="IO110" t="s">
        <v>440</v>
      </c>
      <c r="IP110" t="s">
        <v>440</v>
      </c>
      <c r="IQ110" t="s">
        <v>440</v>
      </c>
      <c r="IR110">
        <v>0</v>
      </c>
      <c r="IS110">
        <v>100</v>
      </c>
      <c r="IT110">
        <v>100</v>
      </c>
      <c r="IU110">
        <v>0.379</v>
      </c>
      <c r="IV110">
        <v>-0.0403</v>
      </c>
      <c r="IW110">
        <v>0.2912723242626548</v>
      </c>
      <c r="IX110">
        <v>0.001016113312649949</v>
      </c>
      <c r="IY110">
        <v>-1.458346242818731E-06</v>
      </c>
      <c r="IZ110">
        <v>6.575581110680532E-10</v>
      </c>
      <c r="JA110">
        <v>-0.06566341879942494</v>
      </c>
      <c r="JB110">
        <v>-0.01572474794871742</v>
      </c>
      <c r="JC110">
        <v>0.002265067368507509</v>
      </c>
      <c r="JD110">
        <v>-3.336906766682508E-05</v>
      </c>
      <c r="JE110">
        <v>2</v>
      </c>
      <c r="JF110">
        <v>1799</v>
      </c>
      <c r="JG110">
        <v>1</v>
      </c>
      <c r="JH110">
        <v>18</v>
      </c>
      <c r="JI110">
        <v>208.3</v>
      </c>
      <c r="JJ110">
        <v>208.4</v>
      </c>
      <c r="JK110">
        <v>0.379639</v>
      </c>
      <c r="JL110">
        <v>2.60254</v>
      </c>
      <c r="JM110">
        <v>1.54663</v>
      </c>
      <c r="JN110">
        <v>2.16553</v>
      </c>
      <c r="JO110">
        <v>1.49658</v>
      </c>
      <c r="JP110">
        <v>2.41089</v>
      </c>
      <c r="JQ110">
        <v>34.7608</v>
      </c>
      <c r="JR110">
        <v>24.2013</v>
      </c>
      <c r="JS110">
        <v>18</v>
      </c>
      <c r="JT110">
        <v>371.121</v>
      </c>
      <c r="JU110">
        <v>650.946</v>
      </c>
      <c r="JV110">
        <v>24.1173</v>
      </c>
      <c r="JW110">
        <v>24.8969</v>
      </c>
      <c r="JX110">
        <v>30.0002</v>
      </c>
      <c r="JY110">
        <v>24.8861</v>
      </c>
      <c r="JZ110">
        <v>24.8898</v>
      </c>
      <c r="KA110">
        <v>7.62701</v>
      </c>
      <c r="KB110">
        <v>35.1528</v>
      </c>
      <c r="KC110">
        <v>44.5063</v>
      </c>
      <c r="KD110">
        <v>24.1184</v>
      </c>
      <c r="KE110">
        <v>100</v>
      </c>
      <c r="KF110">
        <v>9.372719999999999</v>
      </c>
      <c r="KG110">
        <v>100.231</v>
      </c>
      <c r="KH110">
        <v>100.833</v>
      </c>
    </row>
    <row r="111" spans="1:294">
      <c r="A111">
        <v>95</v>
      </c>
      <c r="B111">
        <v>1747224356</v>
      </c>
      <c r="C111">
        <v>11328.90000009537</v>
      </c>
      <c r="D111" t="s">
        <v>627</v>
      </c>
      <c r="E111" t="s">
        <v>628</v>
      </c>
      <c r="F111" t="s">
        <v>431</v>
      </c>
      <c r="G111" t="s">
        <v>432</v>
      </c>
      <c r="I111" t="s">
        <v>433</v>
      </c>
      <c r="J111">
        <v>1747224356</v>
      </c>
      <c r="K111">
        <f>(L111)/1000</f>
        <v>0</v>
      </c>
      <c r="L111">
        <f>IF(DQ111, AO111, AI111)</f>
        <v>0</v>
      </c>
      <c r="M111">
        <f>IF(DQ111, AJ111, AH111)</f>
        <v>0</v>
      </c>
      <c r="N111">
        <f>DS111 - IF(AV111&gt;1, M111*DM111*100.0/(AX111), 0)</f>
        <v>0</v>
      </c>
      <c r="O111">
        <f>((U111-K111/2)*N111-M111)/(U111+K111/2)</f>
        <v>0</v>
      </c>
      <c r="P111">
        <f>O111*(DZ111+EA111)/1000.0</f>
        <v>0</v>
      </c>
      <c r="Q111">
        <f>(DS111 - IF(AV111&gt;1, M111*DM111*100.0/(AX111), 0))*(DZ111+EA111)/1000.0</f>
        <v>0</v>
      </c>
      <c r="R111">
        <f>2.0/((1/T111-1/S111)+SIGN(T111)*SQRT((1/T111-1/S111)*(1/T111-1/S111) + 4*DN111/((DN111+1)*(DN111+1))*(2*1/T111*1/S111-1/S111*1/S111)))</f>
        <v>0</v>
      </c>
      <c r="S111">
        <f>IF(LEFT(DO111,1)&lt;&gt;"0",IF(LEFT(DO111,1)="1",3.0,DP111),$D$5+$E$5*(EG111*DZ111/($K$5*1000))+$F$5*(EG111*DZ111/($K$5*1000))*MAX(MIN(DM111,$J$5),$I$5)*MAX(MIN(DM111,$J$5),$I$5)+$G$5*MAX(MIN(DM111,$J$5),$I$5)*(EG111*DZ111/($K$5*1000))+$H$5*(EG111*DZ111/($K$5*1000))*(EG111*DZ111/($K$5*1000)))</f>
        <v>0</v>
      </c>
      <c r="T111">
        <f>K111*(1000-(1000*0.61365*exp(17.502*X111/(240.97+X111))/(DZ111+EA111)+DU111)/2)/(1000*0.61365*exp(17.502*X111/(240.97+X111))/(DZ111+EA111)-DU111)</f>
        <v>0</v>
      </c>
      <c r="U111">
        <f>1/((DN111+1)/(R111/1.6)+1/(S111/1.37)) + DN111/((DN111+1)/(R111/1.6) + DN111/(S111/1.37))</f>
        <v>0</v>
      </c>
      <c r="V111">
        <f>(DI111*DL111)</f>
        <v>0</v>
      </c>
      <c r="W111">
        <f>(EB111+(V111+2*0.95*5.67E-8*(((EB111+$B$7)+273)^4-(EB111+273)^4)-44100*K111)/(1.84*29.3*S111+8*0.95*5.67E-8*(EB111+273)^3))</f>
        <v>0</v>
      </c>
      <c r="X111">
        <f>($C$7*EC111+$D$7*ED111+$E$7*W111)</f>
        <v>0</v>
      </c>
      <c r="Y111">
        <f>0.61365*exp(17.502*X111/(240.97+X111))</f>
        <v>0</v>
      </c>
      <c r="Z111">
        <f>(AA111/AB111*100)</f>
        <v>0</v>
      </c>
      <c r="AA111">
        <f>DU111*(DZ111+EA111)/1000</f>
        <v>0</v>
      </c>
      <c r="AB111">
        <f>0.61365*exp(17.502*EB111/(240.97+EB111))</f>
        <v>0</v>
      </c>
      <c r="AC111">
        <f>(Y111-DU111*(DZ111+EA111)/1000)</f>
        <v>0</v>
      </c>
      <c r="AD111">
        <f>(-K111*44100)</f>
        <v>0</v>
      </c>
      <c r="AE111">
        <f>2*29.3*S111*0.92*(EB111-X111)</f>
        <v>0</v>
      </c>
      <c r="AF111">
        <f>2*0.95*5.67E-8*(((EB111+$B$7)+273)^4-(X111+273)^4)</f>
        <v>0</v>
      </c>
      <c r="AG111">
        <f>V111+AF111+AD111+AE111</f>
        <v>0</v>
      </c>
      <c r="AH111">
        <f>DY111*AV111*(DT111-DS111*(1000-AV111*DV111)/(1000-AV111*DU111))/(100*DM111)</f>
        <v>0</v>
      </c>
      <c r="AI111">
        <f>1000*DY111*AV111*(DU111-DV111)/(100*DM111*(1000-AV111*DU111))</f>
        <v>0</v>
      </c>
      <c r="AJ111">
        <f>(AK111 - AL111 - DZ111*1E3/(8.314*(EB111+273.15)) * AN111/DY111 * AM111) * DY111/(100*DM111) * (1000 - DV111)/1000</f>
        <v>0</v>
      </c>
      <c r="AK111">
        <v>201.934852404388</v>
      </c>
      <c r="AL111">
        <v>201.8182363636364</v>
      </c>
      <c r="AM111">
        <v>0.0006636186109672267</v>
      </c>
      <c r="AN111">
        <v>65.8605414192894</v>
      </c>
      <c r="AO111">
        <f>(AQ111 - AP111 + DZ111*1E3/(8.314*(EB111+273.15)) * AS111/DY111 * AR111) * DY111/(100*DM111) * 1000/(1000 - AQ111)</f>
        <v>0</v>
      </c>
      <c r="AP111">
        <v>9.343548520912176</v>
      </c>
      <c r="AQ111">
        <v>9.397979818181817</v>
      </c>
      <c r="AR111">
        <v>5.257931896403918E-06</v>
      </c>
      <c r="AS111">
        <v>77.19028424326555</v>
      </c>
      <c r="AT111">
        <v>6</v>
      </c>
      <c r="AU111">
        <v>2</v>
      </c>
      <c r="AV111">
        <f>IF(AT111*$H$13&gt;=AX111,1.0,(AX111/(AX111-AT111*$H$13)))</f>
        <v>0</v>
      </c>
      <c r="AW111">
        <f>(AV111-1)*100</f>
        <v>0</v>
      </c>
      <c r="AX111">
        <f>MAX(0,($B$13+$C$13*EG111)/(1+$D$13*EG111)*DZ111/(EB111+273)*$E$13)</f>
        <v>0</v>
      </c>
      <c r="AY111" t="s">
        <v>434</v>
      </c>
      <c r="AZ111" t="s">
        <v>434</v>
      </c>
      <c r="BA111">
        <v>0</v>
      </c>
      <c r="BB111">
        <v>0</v>
      </c>
      <c r="BC111">
        <f>1-BA111/BB111</f>
        <v>0</v>
      </c>
      <c r="BD111">
        <v>0</v>
      </c>
      <c r="BE111" t="s">
        <v>434</v>
      </c>
      <c r="BF111" t="s">
        <v>434</v>
      </c>
      <c r="BG111">
        <v>0</v>
      </c>
      <c r="BH111">
        <v>0</v>
      </c>
      <c r="BI111">
        <f>1-BG111/BH111</f>
        <v>0</v>
      </c>
      <c r="BJ111">
        <v>0.5</v>
      </c>
      <c r="BK111">
        <f>DJ111</f>
        <v>0</v>
      </c>
      <c r="BL111">
        <f>M111</f>
        <v>0</v>
      </c>
      <c r="BM111">
        <f>BI111*BJ111*BK111</f>
        <v>0</v>
      </c>
      <c r="BN111">
        <f>(BL111-BD111)/BK111</f>
        <v>0</v>
      </c>
      <c r="BO111">
        <f>(BB111-BH111)/BH111</f>
        <v>0</v>
      </c>
      <c r="BP111">
        <f>BA111/(BC111+BA111/BH111)</f>
        <v>0</v>
      </c>
      <c r="BQ111" t="s">
        <v>434</v>
      </c>
      <c r="BR111">
        <v>0</v>
      </c>
      <c r="BS111">
        <f>IF(BR111&lt;&gt;0, BR111, BP111)</f>
        <v>0</v>
      </c>
      <c r="BT111">
        <f>1-BS111/BH111</f>
        <v>0</v>
      </c>
      <c r="BU111">
        <f>(BH111-BG111)/(BH111-BS111)</f>
        <v>0</v>
      </c>
      <c r="BV111">
        <f>(BB111-BH111)/(BB111-BS111)</f>
        <v>0</v>
      </c>
      <c r="BW111">
        <f>(BH111-BG111)/(BH111-BA111)</f>
        <v>0</v>
      </c>
      <c r="BX111">
        <f>(BB111-BH111)/(BB111-BA111)</f>
        <v>0</v>
      </c>
      <c r="BY111">
        <f>(BU111*BS111/BG111)</f>
        <v>0</v>
      </c>
      <c r="BZ111">
        <f>(1-BY111)</f>
        <v>0</v>
      </c>
      <c r="DI111">
        <f>$B$11*EH111+$C$11*EI111+$F$11*ET111*(1-EW111)</f>
        <v>0</v>
      </c>
      <c r="DJ111">
        <f>DI111*DK111</f>
        <v>0</v>
      </c>
      <c r="DK111">
        <f>($B$11*$D$9+$C$11*$D$9+$F$11*((FG111+EY111)/MAX(FG111+EY111+FH111, 0.1)*$I$9+FH111/MAX(FG111+EY111+FH111, 0.1)*$J$9))/($B$11+$C$11+$F$11)</f>
        <v>0</v>
      </c>
      <c r="DL111">
        <f>($B$11*$K$9+$C$11*$K$9+$F$11*((FG111+EY111)/MAX(FG111+EY111+FH111, 0.1)*$P$9+FH111/MAX(FG111+EY111+FH111, 0.1)*$Q$9))/($B$11+$C$11+$F$11)</f>
        <v>0</v>
      </c>
      <c r="DM111">
        <v>6</v>
      </c>
      <c r="DN111">
        <v>0.5</v>
      </c>
      <c r="DO111" t="s">
        <v>435</v>
      </c>
      <c r="DP111">
        <v>2</v>
      </c>
      <c r="DQ111" t="b">
        <v>1</v>
      </c>
      <c r="DR111">
        <v>1747224356</v>
      </c>
      <c r="DS111">
        <v>199.908</v>
      </c>
      <c r="DT111">
        <v>200.034</v>
      </c>
      <c r="DU111">
        <v>9.39907</v>
      </c>
      <c r="DV111">
        <v>9.33291</v>
      </c>
      <c r="DW111">
        <v>199.467</v>
      </c>
      <c r="DX111">
        <v>9.439410000000001</v>
      </c>
      <c r="DY111">
        <v>399.91</v>
      </c>
      <c r="DZ111">
        <v>101.16</v>
      </c>
      <c r="EA111">
        <v>0.100036</v>
      </c>
      <c r="EB111">
        <v>25.0049</v>
      </c>
      <c r="EC111">
        <v>24.8782</v>
      </c>
      <c r="ED111">
        <v>999.9</v>
      </c>
      <c r="EE111">
        <v>0</v>
      </c>
      <c r="EF111">
        <v>0</v>
      </c>
      <c r="EG111">
        <v>10040</v>
      </c>
      <c r="EH111">
        <v>0</v>
      </c>
      <c r="EI111">
        <v>0.221054</v>
      </c>
      <c r="EJ111">
        <v>-0.125626</v>
      </c>
      <c r="EK111">
        <v>201.805</v>
      </c>
      <c r="EL111">
        <v>201.919</v>
      </c>
      <c r="EM111">
        <v>0.0661564</v>
      </c>
      <c r="EN111">
        <v>200.034</v>
      </c>
      <c r="EO111">
        <v>9.33291</v>
      </c>
      <c r="EP111">
        <v>0.950813</v>
      </c>
      <c r="EQ111">
        <v>0.94412</v>
      </c>
      <c r="ER111">
        <v>6.18368</v>
      </c>
      <c r="ES111">
        <v>6.08141</v>
      </c>
      <c r="ET111">
        <v>0.0500092</v>
      </c>
      <c r="EU111">
        <v>0</v>
      </c>
      <c r="EV111">
        <v>0</v>
      </c>
      <c r="EW111">
        <v>0</v>
      </c>
      <c r="EX111">
        <v>6.44</v>
      </c>
      <c r="EY111">
        <v>0.0500092</v>
      </c>
      <c r="EZ111">
        <v>-6.04</v>
      </c>
      <c r="FA111">
        <v>0.07000000000000001</v>
      </c>
      <c r="FB111">
        <v>34.25</v>
      </c>
      <c r="FC111">
        <v>39.687</v>
      </c>
      <c r="FD111">
        <v>36.875</v>
      </c>
      <c r="FE111">
        <v>39.687</v>
      </c>
      <c r="FF111">
        <v>37</v>
      </c>
      <c r="FG111">
        <v>0</v>
      </c>
      <c r="FH111">
        <v>0</v>
      </c>
      <c r="FI111">
        <v>0</v>
      </c>
      <c r="FJ111">
        <v>1747224436.2</v>
      </c>
      <c r="FK111">
        <v>0</v>
      </c>
      <c r="FL111">
        <v>0.106</v>
      </c>
      <c r="FM111">
        <v>9.066922881358719</v>
      </c>
      <c r="FN111">
        <v>-12.75307709681682</v>
      </c>
      <c r="FO111">
        <v>-3.2248</v>
      </c>
      <c r="FP111">
        <v>15</v>
      </c>
      <c r="FQ111">
        <v>1747211737.5</v>
      </c>
      <c r="FR111" t="s">
        <v>436</v>
      </c>
      <c r="FS111">
        <v>1747211737.5</v>
      </c>
      <c r="FT111">
        <v>1747211733.5</v>
      </c>
      <c r="FU111">
        <v>1</v>
      </c>
      <c r="FV111">
        <v>-0.191</v>
      </c>
      <c r="FW111">
        <v>-0.016</v>
      </c>
      <c r="FX111">
        <v>0.506</v>
      </c>
      <c r="FY111">
        <v>-0.041</v>
      </c>
      <c r="FZ111">
        <v>397</v>
      </c>
      <c r="GA111">
        <v>9</v>
      </c>
      <c r="GB111">
        <v>0.29</v>
      </c>
      <c r="GC111">
        <v>0.35</v>
      </c>
      <c r="GD111">
        <v>0.09154440953637243</v>
      </c>
      <c r="GE111">
        <v>0.01360010900893743</v>
      </c>
      <c r="GF111">
        <v>0.02081524182112216</v>
      </c>
      <c r="GG111">
        <v>1</v>
      </c>
      <c r="GH111">
        <v>0.002223668470043648</v>
      </c>
      <c r="GI111">
        <v>-0.0006309020577426588</v>
      </c>
      <c r="GJ111">
        <v>0.0002419765287523102</v>
      </c>
      <c r="GK111">
        <v>1</v>
      </c>
      <c r="GL111">
        <v>2</v>
      </c>
      <c r="GM111">
        <v>2</v>
      </c>
      <c r="GN111" t="s">
        <v>437</v>
      </c>
      <c r="GO111">
        <v>3.01637</v>
      </c>
      <c r="GP111">
        <v>2.77506</v>
      </c>
      <c r="GQ111">
        <v>0.0546176</v>
      </c>
      <c r="GR111">
        <v>0.054339</v>
      </c>
      <c r="GS111">
        <v>0.0615358</v>
      </c>
      <c r="GT111">
        <v>0.0609934</v>
      </c>
      <c r="GU111">
        <v>24447.3</v>
      </c>
      <c r="GV111">
        <v>28563.7</v>
      </c>
      <c r="GW111">
        <v>22660.2</v>
      </c>
      <c r="GX111">
        <v>27752.4</v>
      </c>
      <c r="GY111">
        <v>30846.8</v>
      </c>
      <c r="GZ111">
        <v>37231.8</v>
      </c>
      <c r="HA111">
        <v>36314.3</v>
      </c>
      <c r="HB111">
        <v>44044.5</v>
      </c>
      <c r="HC111">
        <v>1.79695</v>
      </c>
      <c r="HD111">
        <v>2.18598</v>
      </c>
      <c r="HE111">
        <v>0.07382039999999999</v>
      </c>
      <c r="HF111">
        <v>0</v>
      </c>
      <c r="HG111">
        <v>23.6655</v>
      </c>
      <c r="HH111">
        <v>999.9</v>
      </c>
      <c r="HI111">
        <v>35.5</v>
      </c>
      <c r="HJ111">
        <v>29.1</v>
      </c>
      <c r="HK111">
        <v>14.1943</v>
      </c>
      <c r="HL111">
        <v>62.062</v>
      </c>
      <c r="HM111">
        <v>13.6619</v>
      </c>
      <c r="HN111">
        <v>1</v>
      </c>
      <c r="HO111">
        <v>-0.199207</v>
      </c>
      <c r="HP111">
        <v>-0.133075</v>
      </c>
      <c r="HQ111">
        <v>20.2979</v>
      </c>
      <c r="HR111">
        <v>5.19677</v>
      </c>
      <c r="HS111">
        <v>11.9515</v>
      </c>
      <c r="HT111">
        <v>4.9471</v>
      </c>
      <c r="HU111">
        <v>3.3</v>
      </c>
      <c r="HV111">
        <v>9999</v>
      </c>
      <c r="HW111">
        <v>9999</v>
      </c>
      <c r="HX111">
        <v>9999</v>
      </c>
      <c r="HY111">
        <v>383.3</v>
      </c>
      <c r="HZ111">
        <v>1.86019</v>
      </c>
      <c r="IA111">
        <v>1.86081</v>
      </c>
      <c r="IB111">
        <v>1.86157</v>
      </c>
      <c r="IC111">
        <v>1.85718</v>
      </c>
      <c r="ID111">
        <v>1.85685</v>
      </c>
      <c r="IE111">
        <v>1.85791</v>
      </c>
      <c r="IF111">
        <v>1.85869</v>
      </c>
      <c r="IG111">
        <v>1.85822</v>
      </c>
      <c r="IH111">
        <v>0</v>
      </c>
      <c r="II111">
        <v>0</v>
      </c>
      <c r="IJ111">
        <v>0</v>
      </c>
      <c r="IK111">
        <v>0</v>
      </c>
      <c r="IL111" t="s">
        <v>438</v>
      </c>
      <c r="IM111" t="s">
        <v>439</v>
      </c>
      <c r="IN111" t="s">
        <v>440</v>
      </c>
      <c r="IO111" t="s">
        <v>440</v>
      </c>
      <c r="IP111" t="s">
        <v>440</v>
      </c>
      <c r="IQ111" t="s">
        <v>440</v>
      </c>
      <c r="IR111">
        <v>0</v>
      </c>
      <c r="IS111">
        <v>100</v>
      </c>
      <c r="IT111">
        <v>100</v>
      </c>
      <c r="IU111">
        <v>0.441</v>
      </c>
      <c r="IV111">
        <v>-0.0403</v>
      </c>
      <c r="IW111">
        <v>0.2912723242626548</v>
      </c>
      <c r="IX111">
        <v>0.001016113312649949</v>
      </c>
      <c r="IY111">
        <v>-1.458346242818731E-06</v>
      </c>
      <c r="IZ111">
        <v>6.575581110680532E-10</v>
      </c>
      <c r="JA111">
        <v>-0.06566341879942494</v>
      </c>
      <c r="JB111">
        <v>-0.01572474794871742</v>
      </c>
      <c r="JC111">
        <v>0.002265067368507509</v>
      </c>
      <c r="JD111">
        <v>-3.336906766682508E-05</v>
      </c>
      <c r="JE111">
        <v>2</v>
      </c>
      <c r="JF111">
        <v>1799</v>
      </c>
      <c r="JG111">
        <v>1</v>
      </c>
      <c r="JH111">
        <v>18</v>
      </c>
      <c r="JI111">
        <v>210.3</v>
      </c>
      <c r="JJ111">
        <v>210.4</v>
      </c>
      <c r="JK111">
        <v>0.603027</v>
      </c>
      <c r="JL111">
        <v>2.58789</v>
      </c>
      <c r="JM111">
        <v>1.54663</v>
      </c>
      <c r="JN111">
        <v>2.16431</v>
      </c>
      <c r="JO111">
        <v>1.49658</v>
      </c>
      <c r="JP111">
        <v>2.45117</v>
      </c>
      <c r="JQ111">
        <v>34.7837</v>
      </c>
      <c r="JR111">
        <v>24.2013</v>
      </c>
      <c r="JS111">
        <v>18</v>
      </c>
      <c r="JT111">
        <v>370.847</v>
      </c>
      <c r="JU111">
        <v>650.9829999999999</v>
      </c>
      <c r="JV111">
        <v>24.2018</v>
      </c>
      <c r="JW111">
        <v>24.9012</v>
      </c>
      <c r="JX111">
        <v>30.0001</v>
      </c>
      <c r="JY111">
        <v>24.8902</v>
      </c>
      <c r="JZ111">
        <v>24.896</v>
      </c>
      <c r="KA111">
        <v>12.091</v>
      </c>
      <c r="KB111">
        <v>34.3148</v>
      </c>
      <c r="KC111">
        <v>42.6406</v>
      </c>
      <c r="KD111">
        <v>24.2124</v>
      </c>
      <c r="KE111">
        <v>200</v>
      </c>
      <c r="KF111">
        <v>9.373089999999999</v>
      </c>
      <c r="KG111">
        <v>100.231</v>
      </c>
      <c r="KH111">
        <v>100.832</v>
      </c>
    </row>
    <row r="112" spans="1:294">
      <c r="A112">
        <v>96</v>
      </c>
      <c r="B112">
        <v>1747224476.5</v>
      </c>
      <c r="C112">
        <v>11449.40000009537</v>
      </c>
      <c r="D112" t="s">
        <v>629</v>
      </c>
      <c r="E112" t="s">
        <v>630</v>
      </c>
      <c r="F112" t="s">
        <v>431</v>
      </c>
      <c r="G112" t="s">
        <v>432</v>
      </c>
      <c r="I112" t="s">
        <v>433</v>
      </c>
      <c r="J112">
        <v>1747224476.5</v>
      </c>
      <c r="K112">
        <f>(L112)/1000</f>
        <v>0</v>
      </c>
      <c r="L112">
        <f>IF(DQ112, AO112, AI112)</f>
        <v>0</v>
      </c>
      <c r="M112">
        <f>IF(DQ112, AJ112, AH112)</f>
        <v>0</v>
      </c>
      <c r="N112">
        <f>DS112 - IF(AV112&gt;1, M112*DM112*100.0/(AX112), 0)</f>
        <v>0</v>
      </c>
      <c r="O112">
        <f>((U112-K112/2)*N112-M112)/(U112+K112/2)</f>
        <v>0</v>
      </c>
      <c r="P112">
        <f>O112*(DZ112+EA112)/1000.0</f>
        <v>0</v>
      </c>
      <c r="Q112">
        <f>(DS112 - IF(AV112&gt;1, M112*DM112*100.0/(AX112), 0))*(DZ112+EA112)/1000.0</f>
        <v>0</v>
      </c>
      <c r="R112">
        <f>2.0/((1/T112-1/S112)+SIGN(T112)*SQRT((1/T112-1/S112)*(1/T112-1/S112) + 4*DN112/((DN112+1)*(DN112+1))*(2*1/T112*1/S112-1/S112*1/S112)))</f>
        <v>0</v>
      </c>
      <c r="S112">
        <f>IF(LEFT(DO112,1)&lt;&gt;"0",IF(LEFT(DO112,1)="1",3.0,DP112),$D$5+$E$5*(EG112*DZ112/($K$5*1000))+$F$5*(EG112*DZ112/($K$5*1000))*MAX(MIN(DM112,$J$5),$I$5)*MAX(MIN(DM112,$J$5),$I$5)+$G$5*MAX(MIN(DM112,$J$5),$I$5)*(EG112*DZ112/($K$5*1000))+$H$5*(EG112*DZ112/($K$5*1000))*(EG112*DZ112/($K$5*1000)))</f>
        <v>0</v>
      </c>
      <c r="T112">
        <f>K112*(1000-(1000*0.61365*exp(17.502*X112/(240.97+X112))/(DZ112+EA112)+DU112)/2)/(1000*0.61365*exp(17.502*X112/(240.97+X112))/(DZ112+EA112)-DU112)</f>
        <v>0</v>
      </c>
      <c r="U112">
        <f>1/((DN112+1)/(R112/1.6)+1/(S112/1.37)) + DN112/((DN112+1)/(R112/1.6) + DN112/(S112/1.37))</f>
        <v>0</v>
      </c>
      <c r="V112">
        <f>(DI112*DL112)</f>
        <v>0</v>
      </c>
      <c r="W112">
        <f>(EB112+(V112+2*0.95*5.67E-8*(((EB112+$B$7)+273)^4-(EB112+273)^4)-44100*K112)/(1.84*29.3*S112+8*0.95*5.67E-8*(EB112+273)^3))</f>
        <v>0</v>
      </c>
      <c r="X112">
        <f>($C$7*EC112+$D$7*ED112+$E$7*W112)</f>
        <v>0</v>
      </c>
      <c r="Y112">
        <f>0.61365*exp(17.502*X112/(240.97+X112))</f>
        <v>0</v>
      </c>
      <c r="Z112">
        <f>(AA112/AB112*100)</f>
        <v>0</v>
      </c>
      <c r="AA112">
        <f>DU112*(DZ112+EA112)/1000</f>
        <v>0</v>
      </c>
      <c r="AB112">
        <f>0.61365*exp(17.502*EB112/(240.97+EB112))</f>
        <v>0</v>
      </c>
      <c r="AC112">
        <f>(Y112-DU112*(DZ112+EA112)/1000)</f>
        <v>0</v>
      </c>
      <c r="AD112">
        <f>(-K112*44100)</f>
        <v>0</v>
      </c>
      <c r="AE112">
        <f>2*29.3*S112*0.92*(EB112-X112)</f>
        <v>0</v>
      </c>
      <c r="AF112">
        <f>2*0.95*5.67E-8*(((EB112+$B$7)+273)^4-(X112+273)^4)</f>
        <v>0</v>
      </c>
      <c r="AG112">
        <f>V112+AF112+AD112+AE112</f>
        <v>0</v>
      </c>
      <c r="AH112">
        <f>DY112*AV112*(DT112-DS112*(1000-AV112*DV112)/(1000-AV112*DU112))/(100*DM112)</f>
        <v>0</v>
      </c>
      <c r="AI112">
        <f>1000*DY112*AV112*(DU112-DV112)/(100*DM112*(1000-AV112*DU112))</f>
        <v>0</v>
      </c>
      <c r="AJ112">
        <f>(AK112 - AL112 - DZ112*1E3/(8.314*(EB112+273.15)) * AN112/DY112 * AM112) * DY112/(100*DM112) * (1000 - DV112)/1000</f>
        <v>0</v>
      </c>
      <c r="AK112">
        <v>302.8374051751925</v>
      </c>
      <c r="AL112">
        <v>302.7248424242424</v>
      </c>
      <c r="AM112">
        <v>-0.0005390254945010494</v>
      </c>
      <c r="AN112">
        <v>65.8605414192894</v>
      </c>
      <c r="AO112">
        <f>(AQ112 - AP112 + DZ112*1E3/(8.314*(EB112+273.15)) * AS112/DY112 * AR112) * DY112/(100*DM112) * 1000/(1000 - AQ112)</f>
        <v>0</v>
      </c>
      <c r="AP112">
        <v>9.333431967387275</v>
      </c>
      <c r="AQ112">
        <v>9.391502000000003</v>
      </c>
      <c r="AR112">
        <v>-2.18777229914388E-07</v>
      </c>
      <c r="AS112">
        <v>77.19028424326555</v>
      </c>
      <c r="AT112">
        <v>6</v>
      </c>
      <c r="AU112">
        <v>2</v>
      </c>
      <c r="AV112">
        <f>IF(AT112*$H$13&gt;=AX112,1.0,(AX112/(AX112-AT112*$H$13)))</f>
        <v>0</v>
      </c>
      <c r="AW112">
        <f>(AV112-1)*100</f>
        <v>0</v>
      </c>
      <c r="AX112">
        <f>MAX(0,($B$13+$C$13*EG112)/(1+$D$13*EG112)*DZ112/(EB112+273)*$E$13)</f>
        <v>0</v>
      </c>
      <c r="AY112" t="s">
        <v>434</v>
      </c>
      <c r="AZ112" t="s">
        <v>434</v>
      </c>
      <c r="BA112">
        <v>0</v>
      </c>
      <c r="BB112">
        <v>0</v>
      </c>
      <c r="BC112">
        <f>1-BA112/BB112</f>
        <v>0</v>
      </c>
      <c r="BD112">
        <v>0</v>
      </c>
      <c r="BE112" t="s">
        <v>434</v>
      </c>
      <c r="BF112" t="s">
        <v>434</v>
      </c>
      <c r="BG112">
        <v>0</v>
      </c>
      <c r="BH112">
        <v>0</v>
      </c>
      <c r="BI112">
        <f>1-BG112/BH112</f>
        <v>0</v>
      </c>
      <c r="BJ112">
        <v>0.5</v>
      </c>
      <c r="BK112">
        <f>DJ112</f>
        <v>0</v>
      </c>
      <c r="BL112">
        <f>M112</f>
        <v>0</v>
      </c>
      <c r="BM112">
        <f>BI112*BJ112*BK112</f>
        <v>0</v>
      </c>
      <c r="BN112">
        <f>(BL112-BD112)/BK112</f>
        <v>0</v>
      </c>
      <c r="BO112">
        <f>(BB112-BH112)/BH112</f>
        <v>0</v>
      </c>
      <c r="BP112">
        <f>BA112/(BC112+BA112/BH112)</f>
        <v>0</v>
      </c>
      <c r="BQ112" t="s">
        <v>434</v>
      </c>
      <c r="BR112">
        <v>0</v>
      </c>
      <c r="BS112">
        <f>IF(BR112&lt;&gt;0, BR112, BP112)</f>
        <v>0</v>
      </c>
      <c r="BT112">
        <f>1-BS112/BH112</f>
        <v>0</v>
      </c>
      <c r="BU112">
        <f>(BH112-BG112)/(BH112-BS112)</f>
        <v>0</v>
      </c>
      <c r="BV112">
        <f>(BB112-BH112)/(BB112-BS112)</f>
        <v>0</v>
      </c>
      <c r="BW112">
        <f>(BH112-BG112)/(BH112-BA112)</f>
        <v>0</v>
      </c>
      <c r="BX112">
        <f>(BB112-BH112)/(BB112-BA112)</f>
        <v>0</v>
      </c>
      <c r="BY112">
        <f>(BU112*BS112/BG112)</f>
        <v>0</v>
      </c>
      <c r="BZ112">
        <f>(1-BY112)</f>
        <v>0</v>
      </c>
      <c r="DI112">
        <f>$B$11*EH112+$C$11*EI112+$F$11*ET112*(1-EW112)</f>
        <v>0</v>
      </c>
      <c r="DJ112">
        <f>DI112*DK112</f>
        <v>0</v>
      </c>
      <c r="DK112">
        <f>($B$11*$D$9+$C$11*$D$9+$F$11*((FG112+EY112)/MAX(FG112+EY112+FH112, 0.1)*$I$9+FH112/MAX(FG112+EY112+FH112, 0.1)*$J$9))/($B$11+$C$11+$F$11)</f>
        <v>0</v>
      </c>
      <c r="DL112">
        <f>($B$11*$K$9+$C$11*$K$9+$F$11*((FG112+EY112)/MAX(FG112+EY112+FH112, 0.1)*$P$9+FH112/MAX(FG112+EY112+FH112, 0.1)*$Q$9))/($B$11+$C$11+$F$11)</f>
        <v>0</v>
      </c>
      <c r="DM112">
        <v>6</v>
      </c>
      <c r="DN112">
        <v>0.5</v>
      </c>
      <c r="DO112" t="s">
        <v>435</v>
      </c>
      <c r="DP112">
        <v>2</v>
      </c>
      <c r="DQ112" t="b">
        <v>1</v>
      </c>
      <c r="DR112">
        <v>1747224476.5</v>
      </c>
      <c r="DS112">
        <v>299.88</v>
      </c>
      <c r="DT112">
        <v>300.006</v>
      </c>
      <c r="DU112">
        <v>9.391909999999999</v>
      </c>
      <c r="DV112">
        <v>9.33304</v>
      </c>
      <c r="DW112">
        <v>299.397</v>
      </c>
      <c r="DX112">
        <v>9.43238</v>
      </c>
      <c r="DY112">
        <v>399.828</v>
      </c>
      <c r="DZ112">
        <v>101.16</v>
      </c>
      <c r="EA112">
        <v>0.0998059</v>
      </c>
      <c r="EB112">
        <v>25.003</v>
      </c>
      <c r="EC112">
        <v>24.8686</v>
      </c>
      <c r="ED112">
        <v>999.9</v>
      </c>
      <c r="EE112">
        <v>0</v>
      </c>
      <c r="EF112">
        <v>0</v>
      </c>
      <c r="EG112">
        <v>10043.8</v>
      </c>
      <c r="EH112">
        <v>0</v>
      </c>
      <c r="EI112">
        <v>0.221054</v>
      </c>
      <c r="EJ112">
        <v>-0.126251</v>
      </c>
      <c r="EK112">
        <v>302.723</v>
      </c>
      <c r="EL112">
        <v>302.832</v>
      </c>
      <c r="EM112">
        <v>0.0588751</v>
      </c>
      <c r="EN112">
        <v>300.006</v>
      </c>
      <c r="EO112">
        <v>9.33304</v>
      </c>
      <c r="EP112">
        <v>0.950084</v>
      </c>
      <c r="EQ112">
        <v>0.944128</v>
      </c>
      <c r="ER112">
        <v>6.17256</v>
      </c>
      <c r="ES112">
        <v>6.08153</v>
      </c>
      <c r="ET112">
        <v>0.0500092</v>
      </c>
      <c r="EU112">
        <v>0</v>
      </c>
      <c r="EV112">
        <v>0</v>
      </c>
      <c r="EW112">
        <v>0</v>
      </c>
      <c r="EX112">
        <v>5.51</v>
      </c>
      <c r="EY112">
        <v>0.0500092</v>
      </c>
      <c r="EZ112">
        <v>-5.36</v>
      </c>
      <c r="FA112">
        <v>0.83</v>
      </c>
      <c r="FB112">
        <v>34.937</v>
      </c>
      <c r="FC112">
        <v>40.875</v>
      </c>
      <c r="FD112">
        <v>37.625</v>
      </c>
      <c r="FE112">
        <v>41.437</v>
      </c>
      <c r="FF112">
        <v>37.687</v>
      </c>
      <c r="FG112">
        <v>0</v>
      </c>
      <c r="FH112">
        <v>0</v>
      </c>
      <c r="FI112">
        <v>0</v>
      </c>
      <c r="FJ112">
        <v>1747224556.8</v>
      </c>
      <c r="FK112">
        <v>0</v>
      </c>
      <c r="FL112">
        <v>4.247692307692308</v>
      </c>
      <c r="FM112">
        <v>6.761025339099113</v>
      </c>
      <c r="FN112">
        <v>21.3610258214226</v>
      </c>
      <c r="FO112">
        <v>-4.092692307692308</v>
      </c>
      <c r="FP112">
        <v>15</v>
      </c>
      <c r="FQ112">
        <v>1747211737.5</v>
      </c>
      <c r="FR112" t="s">
        <v>436</v>
      </c>
      <c r="FS112">
        <v>1747211737.5</v>
      </c>
      <c r="FT112">
        <v>1747211733.5</v>
      </c>
      <c r="FU112">
        <v>1</v>
      </c>
      <c r="FV112">
        <v>-0.191</v>
      </c>
      <c r="FW112">
        <v>-0.016</v>
      </c>
      <c r="FX112">
        <v>0.506</v>
      </c>
      <c r="FY112">
        <v>-0.041</v>
      </c>
      <c r="FZ112">
        <v>397</v>
      </c>
      <c r="GA112">
        <v>9</v>
      </c>
      <c r="GB112">
        <v>0.29</v>
      </c>
      <c r="GC112">
        <v>0.35</v>
      </c>
      <c r="GD112">
        <v>0.0830964189465517</v>
      </c>
      <c r="GE112">
        <v>-0.04313221995867912</v>
      </c>
      <c r="GF112">
        <v>0.03564094949803257</v>
      </c>
      <c r="GG112">
        <v>1</v>
      </c>
      <c r="GH112">
        <v>0.001969675763734734</v>
      </c>
      <c r="GI112">
        <v>-0.0007810671778496088</v>
      </c>
      <c r="GJ112">
        <v>0.0002363810807008722</v>
      </c>
      <c r="GK112">
        <v>1</v>
      </c>
      <c r="GL112">
        <v>2</v>
      </c>
      <c r="GM112">
        <v>2</v>
      </c>
      <c r="GN112" t="s">
        <v>437</v>
      </c>
      <c r="GO112">
        <v>3.01628</v>
      </c>
      <c r="GP112">
        <v>2.77486</v>
      </c>
      <c r="GQ112">
        <v>0.07713349999999999</v>
      </c>
      <c r="GR112">
        <v>0.0766955</v>
      </c>
      <c r="GS112">
        <v>0.0614988</v>
      </c>
      <c r="GT112">
        <v>0.0609931</v>
      </c>
      <c r="GU112">
        <v>23864.6</v>
      </c>
      <c r="GV112">
        <v>27888.4</v>
      </c>
      <c r="GW112">
        <v>22659.7</v>
      </c>
      <c r="GX112">
        <v>27752.3</v>
      </c>
      <c r="GY112">
        <v>30847.8</v>
      </c>
      <c r="GZ112">
        <v>37232.8</v>
      </c>
      <c r="HA112">
        <v>36313.4</v>
      </c>
      <c r="HB112">
        <v>44044.9</v>
      </c>
      <c r="HC112">
        <v>1.79697</v>
      </c>
      <c r="HD112">
        <v>2.18607</v>
      </c>
      <c r="HE112">
        <v>0.0728704</v>
      </c>
      <c r="HF112">
        <v>0</v>
      </c>
      <c r="HG112">
        <v>23.6715</v>
      </c>
      <c r="HH112">
        <v>999.9</v>
      </c>
      <c r="HI112">
        <v>34.9</v>
      </c>
      <c r="HJ112">
        <v>29.2</v>
      </c>
      <c r="HK112">
        <v>14.0356</v>
      </c>
      <c r="HL112">
        <v>62.122</v>
      </c>
      <c r="HM112">
        <v>13.738</v>
      </c>
      <c r="HN112">
        <v>1</v>
      </c>
      <c r="HO112">
        <v>-0.198991</v>
      </c>
      <c r="HP112">
        <v>-0.172108</v>
      </c>
      <c r="HQ112">
        <v>20.2977</v>
      </c>
      <c r="HR112">
        <v>5.19707</v>
      </c>
      <c r="HS112">
        <v>11.9517</v>
      </c>
      <c r="HT112">
        <v>4.9472</v>
      </c>
      <c r="HU112">
        <v>3.3</v>
      </c>
      <c r="HV112">
        <v>9999</v>
      </c>
      <c r="HW112">
        <v>9999</v>
      </c>
      <c r="HX112">
        <v>9999</v>
      </c>
      <c r="HY112">
        <v>383.3</v>
      </c>
      <c r="HZ112">
        <v>1.86019</v>
      </c>
      <c r="IA112">
        <v>1.86078</v>
      </c>
      <c r="IB112">
        <v>1.86157</v>
      </c>
      <c r="IC112">
        <v>1.85715</v>
      </c>
      <c r="ID112">
        <v>1.85684</v>
      </c>
      <c r="IE112">
        <v>1.85791</v>
      </c>
      <c r="IF112">
        <v>1.85867</v>
      </c>
      <c r="IG112">
        <v>1.85822</v>
      </c>
      <c r="IH112">
        <v>0</v>
      </c>
      <c r="II112">
        <v>0</v>
      </c>
      <c r="IJ112">
        <v>0</v>
      </c>
      <c r="IK112">
        <v>0</v>
      </c>
      <c r="IL112" t="s">
        <v>438</v>
      </c>
      <c r="IM112" t="s">
        <v>439</v>
      </c>
      <c r="IN112" t="s">
        <v>440</v>
      </c>
      <c r="IO112" t="s">
        <v>440</v>
      </c>
      <c r="IP112" t="s">
        <v>440</v>
      </c>
      <c r="IQ112" t="s">
        <v>440</v>
      </c>
      <c r="IR112">
        <v>0</v>
      </c>
      <c r="IS112">
        <v>100</v>
      </c>
      <c r="IT112">
        <v>100</v>
      </c>
      <c r="IU112">
        <v>0.483</v>
      </c>
      <c r="IV112">
        <v>-0.0405</v>
      </c>
      <c r="IW112">
        <v>0.2912723242626548</v>
      </c>
      <c r="IX112">
        <v>0.001016113312649949</v>
      </c>
      <c r="IY112">
        <v>-1.458346242818731E-06</v>
      </c>
      <c r="IZ112">
        <v>6.575581110680532E-10</v>
      </c>
      <c r="JA112">
        <v>-0.06566341879942494</v>
      </c>
      <c r="JB112">
        <v>-0.01572474794871742</v>
      </c>
      <c r="JC112">
        <v>0.002265067368507509</v>
      </c>
      <c r="JD112">
        <v>-3.336906766682508E-05</v>
      </c>
      <c r="JE112">
        <v>2</v>
      </c>
      <c r="JF112">
        <v>1799</v>
      </c>
      <c r="JG112">
        <v>1</v>
      </c>
      <c r="JH112">
        <v>18</v>
      </c>
      <c r="JI112">
        <v>212.3</v>
      </c>
      <c r="JJ112">
        <v>212.4</v>
      </c>
      <c r="JK112">
        <v>0.821533</v>
      </c>
      <c r="JL112">
        <v>2.57202</v>
      </c>
      <c r="JM112">
        <v>1.54663</v>
      </c>
      <c r="JN112">
        <v>2.16431</v>
      </c>
      <c r="JO112">
        <v>1.49658</v>
      </c>
      <c r="JP112">
        <v>2.4585</v>
      </c>
      <c r="JQ112">
        <v>34.7608</v>
      </c>
      <c r="JR112">
        <v>24.2013</v>
      </c>
      <c r="JS112">
        <v>18</v>
      </c>
      <c r="JT112">
        <v>370.896</v>
      </c>
      <c r="JU112">
        <v>651.116</v>
      </c>
      <c r="JV112">
        <v>24.1505</v>
      </c>
      <c r="JW112">
        <v>24.9074</v>
      </c>
      <c r="JX112">
        <v>30.0001</v>
      </c>
      <c r="JY112">
        <v>24.8961</v>
      </c>
      <c r="JZ112">
        <v>24.9002</v>
      </c>
      <c r="KA112">
        <v>16.4698</v>
      </c>
      <c r="KB112">
        <v>33.7594</v>
      </c>
      <c r="KC112">
        <v>41.521</v>
      </c>
      <c r="KD112">
        <v>24.1462</v>
      </c>
      <c r="KE112">
        <v>300</v>
      </c>
      <c r="KF112">
        <v>9.38655</v>
      </c>
      <c r="KG112">
        <v>100.229</v>
      </c>
      <c r="KH112">
        <v>100.833</v>
      </c>
    </row>
    <row r="113" spans="1:294">
      <c r="A113">
        <v>97</v>
      </c>
      <c r="B113">
        <v>1747224597</v>
      </c>
      <c r="C113">
        <v>11569.90000009537</v>
      </c>
      <c r="D113" t="s">
        <v>631</v>
      </c>
      <c r="E113" t="s">
        <v>632</v>
      </c>
      <c r="F113" t="s">
        <v>431</v>
      </c>
      <c r="G113" t="s">
        <v>432</v>
      </c>
      <c r="I113" t="s">
        <v>433</v>
      </c>
      <c r="J113">
        <v>1747224597</v>
      </c>
      <c r="K113">
        <f>(L113)/1000</f>
        <v>0</v>
      </c>
      <c r="L113">
        <f>IF(DQ113, AO113, AI113)</f>
        <v>0</v>
      </c>
      <c r="M113">
        <f>IF(DQ113, AJ113, AH113)</f>
        <v>0</v>
      </c>
      <c r="N113">
        <f>DS113 - IF(AV113&gt;1, M113*DM113*100.0/(AX113), 0)</f>
        <v>0</v>
      </c>
      <c r="O113">
        <f>((U113-K113/2)*N113-M113)/(U113+K113/2)</f>
        <v>0</v>
      </c>
      <c r="P113">
        <f>O113*(DZ113+EA113)/1000.0</f>
        <v>0</v>
      </c>
      <c r="Q113">
        <f>(DS113 - IF(AV113&gt;1, M113*DM113*100.0/(AX113), 0))*(DZ113+EA113)/1000.0</f>
        <v>0</v>
      </c>
      <c r="R113">
        <f>2.0/((1/T113-1/S113)+SIGN(T113)*SQRT((1/T113-1/S113)*(1/T113-1/S113) + 4*DN113/((DN113+1)*(DN113+1))*(2*1/T113*1/S113-1/S113*1/S113)))</f>
        <v>0</v>
      </c>
      <c r="S113">
        <f>IF(LEFT(DO113,1)&lt;&gt;"0",IF(LEFT(DO113,1)="1",3.0,DP113),$D$5+$E$5*(EG113*DZ113/($K$5*1000))+$F$5*(EG113*DZ113/($K$5*1000))*MAX(MIN(DM113,$J$5),$I$5)*MAX(MIN(DM113,$J$5),$I$5)+$G$5*MAX(MIN(DM113,$J$5),$I$5)*(EG113*DZ113/($K$5*1000))+$H$5*(EG113*DZ113/($K$5*1000))*(EG113*DZ113/($K$5*1000)))</f>
        <v>0</v>
      </c>
      <c r="T113">
        <f>K113*(1000-(1000*0.61365*exp(17.502*X113/(240.97+X113))/(DZ113+EA113)+DU113)/2)/(1000*0.61365*exp(17.502*X113/(240.97+X113))/(DZ113+EA113)-DU113)</f>
        <v>0</v>
      </c>
      <c r="U113">
        <f>1/((DN113+1)/(R113/1.6)+1/(S113/1.37)) + DN113/((DN113+1)/(R113/1.6) + DN113/(S113/1.37))</f>
        <v>0</v>
      </c>
      <c r="V113">
        <f>(DI113*DL113)</f>
        <v>0</v>
      </c>
      <c r="W113">
        <f>(EB113+(V113+2*0.95*5.67E-8*(((EB113+$B$7)+273)^4-(EB113+273)^4)-44100*K113)/(1.84*29.3*S113+8*0.95*5.67E-8*(EB113+273)^3))</f>
        <v>0</v>
      </c>
      <c r="X113">
        <f>($C$7*EC113+$D$7*ED113+$E$7*W113)</f>
        <v>0</v>
      </c>
      <c r="Y113">
        <f>0.61365*exp(17.502*X113/(240.97+X113))</f>
        <v>0</v>
      </c>
      <c r="Z113">
        <f>(AA113/AB113*100)</f>
        <v>0</v>
      </c>
      <c r="AA113">
        <f>DU113*(DZ113+EA113)/1000</f>
        <v>0</v>
      </c>
      <c r="AB113">
        <f>0.61365*exp(17.502*EB113/(240.97+EB113))</f>
        <v>0</v>
      </c>
      <c r="AC113">
        <f>(Y113-DU113*(DZ113+EA113)/1000)</f>
        <v>0</v>
      </c>
      <c r="AD113">
        <f>(-K113*44100)</f>
        <v>0</v>
      </c>
      <c r="AE113">
        <f>2*29.3*S113*0.92*(EB113-X113)</f>
        <v>0</v>
      </c>
      <c r="AF113">
        <f>2*0.95*5.67E-8*(((EB113+$B$7)+273)^4-(X113+273)^4)</f>
        <v>0</v>
      </c>
      <c r="AG113">
        <f>V113+AF113+AD113+AE113</f>
        <v>0</v>
      </c>
      <c r="AH113">
        <f>DY113*AV113*(DT113-DS113*(1000-AV113*DV113)/(1000-AV113*DU113))/(100*DM113)</f>
        <v>0</v>
      </c>
      <c r="AI113">
        <f>1000*DY113*AV113*(DU113-DV113)/(100*DM113*(1000-AV113*DU113))</f>
        <v>0</v>
      </c>
      <c r="AJ113">
        <f>(AK113 - AL113 - DZ113*1E3/(8.314*(EB113+273.15)) * AN113/DY113 * AM113) * DY113/(100*DM113) * (1000 - DV113)/1000</f>
        <v>0</v>
      </c>
      <c r="AK113">
        <v>403.8476392987006</v>
      </c>
      <c r="AL113">
        <v>403.6164545454544</v>
      </c>
      <c r="AM113">
        <v>0.004799306036928058</v>
      </c>
      <c r="AN113">
        <v>65.8605414192894</v>
      </c>
      <c r="AO113">
        <f>(AQ113 - AP113 + DZ113*1E3/(8.314*(EB113+273.15)) * AS113/DY113 * AR113) * DY113/(100*DM113) * 1000/(1000 - AQ113)</f>
        <v>0</v>
      </c>
      <c r="AP113">
        <v>9.324683020243876</v>
      </c>
      <c r="AQ113">
        <v>9.393792666666663</v>
      </c>
      <c r="AR113">
        <v>-4.590274303596799E-06</v>
      </c>
      <c r="AS113">
        <v>77.19028424326555</v>
      </c>
      <c r="AT113">
        <v>6</v>
      </c>
      <c r="AU113">
        <v>2</v>
      </c>
      <c r="AV113">
        <f>IF(AT113*$H$13&gt;=AX113,1.0,(AX113/(AX113-AT113*$H$13)))</f>
        <v>0</v>
      </c>
      <c r="AW113">
        <f>(AV113-1)*100</f>
        <v>0</v>
      </c>
      <c r="AX113">
        <f>MAX(0,($B$13+$C$13*EG113)/(1+$D$13*EG113)*DZ113/(EB113+273)*$E$13)</f>
        <v>0</v>
      </c>
      <c r="AY113" t="s">
        <v>434</v>
      </c>
      <c r="AZ113" t="s">
        <v>434</v>
      </c>
      <c r="BA113">
        <v>0</v>
      </c>
      <c r="BB113">
        <v>0</v>
      </c>
      <c r="BC113">
        <f>1-BA113/BB113</f>
        <v>0</v>
      </c>
      <c r="BD113">
        <v>0</v>
      </c>
      <c r="BE113" t="s">
        <v>434</v>
      </c>
      <c r="BF113" t="s">
        <v>434</v>
      </c>
      <c r="BG113">
        <v>0</v>
      </c>
      <c r="BH113">
        <v>0</v>
      </c>
      <c r="BI113">
        <f>1-BG113/BH113</f>
        <v>0</v>
      </c>
      <c r="BJ113">
        <v>0.5</v>
      </c>
      <c r="BK113">
        <f>DJ113</f>
        <v>0</v>
      </c>
      <c r="BL113">
        <f>M113</f>
        <v>0</v>
      </c>
      <c r="BM113">
        <f>BI113*BJ113*BK113</f>
        <v>0</v>
      </c>
      <c r="BN113">
        <f>(BL113-BD113)/BK113</f>
        <v>0</v>
      </c>
      <c r="BO113">
        <f>(BB113-BH113)/BH113</f>
        <v>0</v>
      </c>
      <c r="BP113">
        <f>BA113/(BC113+BA113/BH113)</f>
        <v>0</v>
      </c>
      <c r="BQ113" t="s">
        <v>434</v>
      </c>
      <c r="BR113">
        <v>0</v>
      </c>
      <c r="BS113">
        <f>IF(BR113&lt;&gt;0, BR113, BP113)</f>
        <v>0</v>
      </c>
      <c r="BT113">
        <f>1-BS113/BH113</f>
        <v>0</v>
      </c>
      <c r="BU113">
        <f>(BH113-BG113)/(BH113-BS113)</f>
        <v>0</v>
      </c>
      <c r="BV113">
        <f>(BB113-BH113)/(BB113-BS113)</f>
        <v>0</v>
      </c>
      <c r="BW113">
        <f>(BH113-BG113)/(BH113-BA113)</f>
        <v>0</v>
      </c>
      <c r="BX113">
        <f>(BB113-BH113)/(BB113-BA113)</f>
        <v>0</v>
      </c>
      <c r="BY113">
        <f>(BU113*BS113/BG113)</f>
        <v>0</v>
      </c>
      <c r="BZ113">
        <f>(1-BY113)</f>
        <v>0</v>
      </c>
      <c r="DI113">
        <f>$B$11*EH113+$C$11*EI113+$F$11*ET113*(1-EW113)</f>
        <v>0</v>
      </c>
      <c r="DJ113">
        <f>DI113*DK113</f>
        <v>0</v>
      </c>
      <c r="DK113">
        <f>($B$11*$D$9+$C$11*$D$9+$F$11*((FG113+EY113)/MAX(FG113+EY113+FH113, 0.1)*$I$9+FH113/MAX(FG113+EY113+FH113, 0.1)*$J$9))/($B$11+$C$11+$F$11)</f>
        <v>0</v>
      </c>
      <c r="DL113">
        <f>($B$11*$K$9+$C$11*$K$9+$F$11*((FG113+EY113)/MAX(FG113+EY113+FH113, 0.1)*$P$9+FH113/MAX(FG113+EY113+FH113, 0.1)*$Q$9))/($B$11+$C$11+$F$11)</f>
        <v>0</v>
      </c>
      <c r="DM113">
        <v>6</v>
      </c>
      <c r="DN113">
        <v>0.5</v>
      </c>
      <c r="DO113" t="s">
        <v>435</v>
      </c>
      <c r="DP113">
        <v>2</v>
      </c>
      <c r="DQ113" t="b">
        <v>1</v>
      </c>
      <c r="DR113">
        <v>1747224597</v>
      </c>
      <c r="DS113">
        <v>399.819</v>
      </c>
      <c r="DT113">
        <v>399.998</v>
      </c>
      <c r="DU113">
        <v>9.39371</v>
      </c>
      <c r="DV113">
        <v>9.32311</v>
      </c>
      <c r="DW113">
        <v>399.313</v>
      </c>
      <c r="DX113">
        <v>9.434150000000001</v>
      </c>
      <c r="DY113">
        <v>399.872</v>
      </c>
      <c r="DZ113">
        <v>101.163</v>
      </c>
      <c r="EA113">
        <v>0.09993929999999999</v>
      </c>
      <c r="EB113">
        <v>24.9887</v>
      </c>
      <c r="EC113">
        <v>24.8733</v>
      </c>
      <c r="ED113">
        <v>999.9</v>
      </c>
      <c r="EE113">
        <v>0</v>
      </c>
      <c r="EF113">
        <v>0</v>
      </c>
      <c r="EG113">
        <v>10051.2</v>
      </c>
      <c r="EH113">
        <v>0</v>
      </c>
      <c r="EI113">
        <v>0.221054</v>
      </c>
      <c r="EJ113">
        <v>-0.179535</v>
      </c>
      <c r="EK113">
        <v>403.61</v>
      </c>
      <c r="EL113">
        <v>403.763</v>
      </c>
      <c r="EM113">
        <v>0.07060909999999999</v>
      </c>
      <c r="EN113">
        <v>399.998</v>
      </c>
      <c r="EO113">
        <v>9.32311</v>
      </c>
      <c r="EP113">
        <v>0.9502930000000001</v>
      </c>
      <c r="EQ113">
        <v>0.94315</v>
      </c>
      <c r="ER113">
        <v>6.17576</v>
      </c>
      <c r="ES113">
        <v>6.06654</v>
      </c>
      <c r="ET113">
        <v>0.0500092</v>
      </c>
      <c r="EU113">
        <v>0</v>
      </c>
      <c r="EV113">
        <v>0</v>
      </c>
      <c r="EW113">
        <v>0</v>
      </c>
      <c r="EX113">
        <v>11.12</v>
      </c>
      <c r="EY113">
        <v>0.0500092</v>
      </c>
      <c r="EZ113">
        <v>-10.09</v>
      </c>
      <c r="FA113">
        <v>1.08</v>
      </c>
      <c r="FB113">
        <v>34.312</v>
      </c>
      <c r="FC113">
        <v>38.75</v>
      </c>
      <c r="FD113">
        <v>36.5</v>
      </c>
      <c r="FE113">
        <v>38.312</v>
      </c>
      <c r="FF113">
        <v>36.562</v>
      </c>
      <c r="FG113">
        <v>0</v>
      </c>
      <c r="FH113">
        <v>0</v>
      </c>
      <c r="FI113">
        <v>0</v>
      </c>
      <c r="FJ113">
        <v>1747224677.4</v>
      </c>
      <c r="FK113">
        <v>0</v>
      </c>
      <c r="FL113">
        <v>0.7872000000000002</v>
      </c>
      <c r="FM113">
        <v>1.130000323913054</v>
      </c>
      <c r="FN113">
        <v>-20.32307683570851</v>
      </c>
      <c r="FO113">
        <v>-1.2048</v>
      </c>
      <c r="FP113">
        <v>15</v>
      </c>
      <c r="FQ113">
        <v>1747211737.5</v>
      </c>
      <c r="FR113" t="s">
        <v>436</v>
      </c>
      <c r="FS113">
        <v>1747211737.5</v>
      </c>
      <c r="FT113">
        <v>1747211733.5</v>
      </c>
      <c r="FU113">
        <v>1</v>
      </c>
      <c r="FV113">
        <v>-0.191</v>
      </c>
      <c r="FW113">
        <v>-0.016</v>
      </c>
      <c r="FX113">
        <v>0.506</v>
      </c>
      <c r="FY113">
        <v>-0.041</v>
      </c>
      <c r="FZ113">
        <v>397</v>
      </c>
      <c r="GA113">
        <v>9</v>
      </c>
      <c r="GB113">
        <v>0.29</v>
      </c>
      <c r="GC113">
        <v>0.35</v>
      </c>
      <c r="GD113">
        <v>0.1783244185919136</v>
      </c>
      <c r="GE113">
        <v>-0.2332822692818642</v>
      </c>
      <c r="GF113">
        <v>0.05197906768503424</v>
      </c>
      <c r="GG113">
        <v>1</v>
      </c>
      <c r="GH113">
        <v>0.00170572877024181</v>
      </c>
      <c r="GI113">
        <v>1.26357284305909E-05</v>
      </c>
      <c r="GJ113">
        <v>0.0001959854098624238</v>
      </c>
      <c r="GK113">
        <v>1</v>
      </c>
      <c r="GL113">
        <v>2</v>
      </c>
      <c r="GM113">
        <v>2</v>
      </c>
      <c r="GN113" t="s">
        <v>437</v>
      </c>
      <c r="GO113">
        <v>3.01633</v>
      </c>
      <c r="GP113">
        <v>2.77506</v>
      </c>
      <c r="GQ113">
        <v>0.0968712</v>
      </c>
      <c r="GR113">
        <v>0.0963118</v>
      </c>
      <c r="GS113">
        <v>0.0615085</v>
      </c>
      <c r="GT113">
        <v>0.0609441</v>
      </c>
      <c r="GU113">
        <v>23354.2</v>
      </c>
      <c r="GV113">
        <v>27294.9</v>
      </c>
      <c r="GW113">
        <v>22659.4</v>
      </c>
      <c r="GX113">
        <v>27751.1</v>
      </c>
      <c r="GY113">
        <v>30847.7</v>
      </c>
      <c r="GZ113">
        <v>37234.1</v>
      </c>
      <c r="HA113">
        <v>36313.1</v>
      </c>
      <c r="HB113">
        <v>44043.4</v>
      </c>
      <c r="HC113">
        <v>1.7971</v>
      </c>
      <c r="HD113">
        <v>2.18572</v>
      </c>
      <c r="HE113">
        <v>0.0729337</v>
      </c>
      <c r="HF113">
        <v>0</v>
      </c>
      <c r="HG113">
        <v>23.6752</v>
      </c>
      <c r="HH113">
        <v>999.9</v>
      </c>
      <c r="HI113">
        <v>34.5</v>
      </c>
      <c r="HJ113">
        <v>29.2</v>
      </c>
      <c r="HK113">
        <v>13.8736</v>
      </c>
      <c r="HL113">
        <v>61.902</v>
      </c>
      <c r="HM113">
        <v>13.6819</v>
      </c>
      <c r="HN113">
        <v>1</v>
      </c>
      <c r="HO113">
        <v>-0.198028</v>
      </c>
      <c r="HP113">
        <v>-0.141419</v>
      </c>
      <c r="HQ113">
        <v>20.2961</v>
      </c>
      <c r="HR113">
        <v>5.19707</v>
      </c>
      <c r="HS113">
        <v>11.9511</v>
      </c>
      <c r="HT113">
        <v>4.94685</v>
      </c>
      <c r="HU113">
        <v>3.3</v>
      </c>
      <c r="HV113">
        <v>9999</v>
      </c>
      <c r="HW113">
        <v>9999</v>
      </c>
      <c r="HX113">
        <v>9999</v>
      </c>
      <c r="HY113">
        <v>383.4</v>
      </c>
      <c r="HZ113">
        <v>1.8602</v>
      </c>
      <c r="IA113">
        <v>1.8608</v>
      </c>
      <c r="IB113">
        <v>1.86157</v>
      </c>
      <c r="IC113">
        <v>1.85715</v>
      </c>
      <c r="ID113">
        <v>1.85685</v>
      </c>
      <c r="IE113">
        <v>1.85791</v>
      </c>
      <c r="IF113">
        <v>1.85867</v>
      </c>
      <c r="IG113">
        <v>1.85822</v>
      </c>
      <c r="IH113">
        <v>0</v>
      </c>
      <c r="II113">
        <v>0</v>
      </c>
      <c r="IJ113">
        <v>0</v>
      </c>
      <c r="IK113">
        <v>0</v>
      </c>
      <c r="IL113" t="s">
        <v>438</v>
      </c>
      <c r="IM113" t="s">
        <v>439</v>
      </c>
      <c r="IN113" t="s">
        <v>440</v>
      </c>
      <c r="IO113" t="s">
        <v>440</v>
      </c>
      <c r="IP113" t="s">
        <v>440</v>
      </c>
      <c r="IQ113" t="s">
        <v>440</v>
      </c>
      <c r="IR113">
        <v>0</v>
      </c>
      <c r="IS113">
        <v>100</v>
      </c>
      <c r="IT113">
        <v>100</v>
      </c>
      <c r="IU113">
        <v>0.506</v>
      </c>
      <c r="IV113">
        <v>-0.0404</v>
      </c>
      <c r="IW113">
        <v>0.2912723242626548</v>
      </c>
      <c r="IX113">
        <v>0.001016113312649949</v>
      </c>
      <c r="IY113">
        <v>-1.458346242818731E-06</v>
      </c>
      <c r="IZ113">
        <v>6.575581110680532E-10</v>
      </c>
      <c r="JA113">
        <v>-0.06566341879942494</v>
      </c>
      <c r="JB113">
        <v>-0.01572474794871742</v>
      </c>
      <c r="JC113">
        <v>0.002265067368507509</v>
      </c>
      <c r="JD113">
        <v>-3.336906766682508E-05</v>
      </c>
      <c r="JE113">
        <v>2</v>
      </c>
      <c r="JF113">
        <v>1799</v>
      </c>
      <c r="JG113">
        <v>1</v>
      </c>
      <c r="JH113">
        <v>18</v>
      </c>
      <c r="JI113">
        <v>214.3</v>
      </c>
      <c r="JJ113">
        <v>214.4</v>
      </c>
      <c r="JK113">
        <v>1.03149</v>
      </c>
      <c r="JL113">
        <v>2.56348</v>
      </c>
      <c r="JM113">
        <v>1.54663</v>
      </c>
      <c r="JN113">
        <v>2.16309</v>
      </c>
      <c r="JO113">
        <v>1.49658</v>
      </c>
      <c r="JP113">
        <v>2.45605</v>
      </c>
      <c r="JQ113">
        <v>34.7837</v>
      </c>
      <c r="JR113">
        <v>24.2013</v>
      </c>
      <c r="JS113">
        <v>18</v>
      </c>
      <c r="JT113">
        <v>370.998</v>
      </c>
      <c r="JU113">
        <v>650.907</v>
      </c>
      <c r="JV113">
        <v>24.0987</v>
      </c>
      <c r="JW113">
        <v>24.9146</v>
      </c>
      <c r="JX113">
        <v>30.0001</v>
      </c>
      <c r="JY113">
        <v>24.9028</v>
      </c>
      <c r="JZ113">
        <v>24.9064</v>
      </c>
      <c r="KA113">
        <v>20.6893</v>
      </c>
      <c r="KB113">
        <v>33.2003</v>
      </c>
      <c r="KC113">
        <v>40.0163</v>
      </c>
      <c r="KD113">
        <v>24.1064</v>
      </c>
      <c r="KE113">
        <v>400</v>
      </c>
      <c r="KF113">
        <v>9.38724</v>
      </c>
      <c r="KG113">
        <v>100.228</v>
      </c>
      <c r="KH113">
        <v>100.829</v>
      </c>
    </row>
    <row r="114" spans="1:294">
      <c r="A114">
        <v>98</v>
      </c>
      <c r="B114">
        <v>1747224717.5</v>
      </c>
      <c r="C114">
        <v>11690.40000009537</v>
      </c>
      <c r="D114" t="s">
        <v>633</v>
      </c>
      <c r="E114" t="s">
        <v>634</v>
      </c>
      <c r="F114" t="s">
        <v>431</v>
      </c>
      <c r="G114" t="s">
        <v>432</v>
      </c>
      <c r="I114" t="s">
        <v>433</v>
      </c>
      <c r="J114">
        <v>1747224717.5</v>
      </c>
      <c r="K114">
        <f>(L114)/1000</f>
        <v>0</v>
      </c>
      <c r="L114">
        <f>IF(DQ114, AO114, AI114)</f>
        <v>0</v>
      </c>
      <c r="M114">
        <f>IF(DQ114, AJ114, AH114)</f>
        <v>0</v>
      </c>
      <c r="N114">
        <f>DS114 - IF(AV114&gt;1, M114*DM114*100.0/(AX114), 0)</f>
        <v>0</v>
      </c>
      <c r="O114">
        <f>((U114-K114/2)*N114-M114)/(U114+K114/2)</f>
        <v>0</v>
      </c>
      <c r="P114">
        <f>O114*(DZ114+EA114)/1000.0</f>
        <v>0</v>
      </c>
      <c r="Q114">
        <f>(DS114 - IF(AV114&gt;1, M114*DM114*100.0/(AX114), 0))*(DZ114+EA114)/1000.0</f>
        <v>0</v>
      </c>
      <c r="R114">
        <f>2.0/((1/T114-1/S114)+SIGN(T114)*SQRT((1/T114-1/S114)*(1/T114-1/S114) + 4*DN114/((DN114+1)*(DN114+1))*(2*1/T114*1/S114-1/S114*1/S114)))</f>
        <v>0</v>
      </c>
      <c r="S114">
        <f>IF(LEFT(DO114,1)&lt;&gt;"0",IF(LEFT(DO114,1)="1",3.0,DP114),$D$5+$E$5*(EG114*DZ114/($K$5*1000))+$F$5*(EG114*DZ114/($K$5*1000))*MAX(MIN(DM114,$J$5),$I$5)*MAX(MIN(DM114,$J$5),$I$5)+$G$5*MAX(MIN(DM114,$J$5),$I$5)*(EG114*DZ114/($K$5*1000))+$H$5*(EG114*DZ114/($K$5*1000))*(EG114*DZ114/($K$5*1000)))</f>
        <v>0</v>
      </c>
      <c r="T114">
        <f>K114*(1000-(1000*0.61365*exp(17.502*X114/(240.97+X114))/(DZ114+EA114)+DU114)/2)/(1000*0.61365*exp(17.502*X114/(240.97+X114))/(DZ114+EA114)-DU114)</f>
        <v>0</v>
      </c>
      <c r="U114">
        <f>1/((DN114+1)/(R114/1.6)+1/(S114/1.37)) + DN114/((DN114+1)/(R114/1.6) + DN114/(S114/1.37))</f>
        <v>0</v>
      </c>
      <c r="V114">
        <f>(DI114*DL114)</f>
        <v>0</v>
      </c>
      <c r="W114">
        <f>(EB114+(V114+2*0.95*5.67E-8*(((EB114+$B$7)+273)^4-(EB114+273)^4)-44100*K114)/(1.84*29.3*S114+8*0.95*5.67E-8*(EB114+273)^3))</f>
        <v>0</v>
      </c>
      <c r="X114">
        <f>($C$7*EC114+$D$7*ED114+$E$7*W114)</f>
        <v>0</v>
      </c>
      <c r="Y114">
        <f>0.61365*exp(17.502*X114/(240.97+X114))</f>
        <v>0</v>
      </c>
      <c r="Z114">
        <f>(AA114/AB114*100)</f>
        <v>0</v>
      </c>
      <c r="AA114">
        <f>DU114*(DZ114+EA114)/1000</f>
        <v>0</v>
      </c>
      <c r="AB114">
        <f>0.61365*exp(17.502*EB114/(240.97+EB114))</f>
        <v>0</v>
      </c>
      <c r="AC114">
        <f>(Y114-DU114*(DZ114+EA114)/1000)</f>
        <v>0</v>
      </c>
      <c r="AD114">
        <f>(-K114*44100)</f>
        <v>0</v>
      </c>
      <c r="AE114">
        <f>2*29.3*S114*0.92*(EB114-X114)</f>
        <v>0</v>
      </c>
      <c r="AF114">
        <f>2*0.95*5.67E-8*(((EB114+$B$7)+273)^4-(X114+273)^4)</f>
        <v>0</v>
      </c>
      <c r="AG114">
        <f>V114+AF114+AD114+AE114</f>
        <v>0</v>
      </c>
      <c r="AH114">
        <f>DY114*AV114*(DT114-DS114*(1000-AV114*DV114)/(1000-AV114*DU114))/(100*DM114)</f>
        <v>0</v>
      </c>
      <c r="AI114">
        <f>1000*DY114*AV114*(DU114-DV114)/(100*DM114*(1000-AV114*DU114))</f>
        <v>0</v>
      </c>
      <c r="AJ114">
        <f>(AK114 - AL114 - DZ114*1E3/(8.314*(EB114+273.15)) * AN114/DY114 * AM114) * DY114/(100*DM114) * (1000 - DV114)/1000</f>
        <v>0</v>
      </c>
      <c r="AK114">
        <v>504.6512551184059</v>
      </c>
      <c r="AL114">
        <v>504.3635939393938</v>
      </c>
      <c r="AM114">
        <v>0.0007059170579911381</v>
      </c>
      <c r="AN114">
        <v>65.8605414192894</v>
      </c>
      <c r="AO114">
        <f>(AQ114 - AP114 + DZ114*1E3/(8.314*(EB114+273.15)) * AS114/DY114 * AR114) * DY114/(100*DM114) * 1000/(1000 - AQ114)</f>
        <v>0</v>
      </c>
      <c r="AP114">
        <v>9.328323880687311</v>
      </c>
      <c r="AQ114">
        <v>9.392730424242425</v>
      </c>
      <c r="AR114">
        <v>-3.113094643598638E-06</v>
      </c>
      <c r="AS114">
        <v>77.19028424326555</v>
      </c>
      <c r="AT114">
        <v>6</v>
      </c>
      <c r="AU114">
        <v>2</v>
      </c>
      <c r="AV114">
        <f>IF(AT114*$H$13&gt;=AX114,1.0,(AX114/(AX114-AT114*$H$13)))</f>
        <v>0</v>
      </c>
      <c r="AW114">
        <f>(AV114-1)*100</f>
        <v>0</v>
      </c>
      <c r="AX114">
        <f>MAX(0,($B$13+$C$13*EG114)/(1+$D$13*EG114)*DZ114/(EB114+273)*$E$13)</f>
        <v>0</v>
      </c>
      <c r="AY114" t="s">
        <v>434</v>
      </c>
      <c r="AZ114" t="s">
        <v>434</v>
      </c>
      <c r="BA114">
        <v>0</v>
      </c>
      <c r="BB114">
        <v>0</v>
      </c>
      <c r="BC114">
        <f>1-BA114/BB114</f>
        <v>0</v>
      </c>
      <c r="BD114">
        <v>0</v>
      </c>
      <c r="BE114" t="s">
        <v>434</v>
      </c>
      <c r="BF114" t="s">
        <v>434</v>
      </c>
      <c r="BG114">
        <v>0</v>
      </c>
      <c r="BH114">
        <v>0</v>
      </c>
      <c r="BI114">
        <f>1-BG114/BH114</f>
        <v>0</v>
      </c>
      <c r="BJ114">
        <v>0.5</v>
      </c>
      <c r="BK114">
        <f>DJ114</f>
        <v>0</v>
      </c>
      <c r="BL114">
        <f>M114</f>
        <v>0</v>
      </c>
      <c r="BM114">
        <f>BI114*BJ114*BK114</f>
        <v>0</v>
      </c>
      <c r="BN114">
        <f>(BL114-BD114)/BK114</f>
        <v>0</v>
      </c>
      <c r="BO114">
        <f>(BB114-BH114)/BH114</f>
        <v>0</v>
      </c>
      <c r="BP114">
        <f>BA114/(BC114+BA114/BH114)</f>
        <v>0</v>
      </c>
      <c r="BQ114" t="s">
        <v>434</v>
      </c>
      <c r="BR114">
        <v>0</v>
      </c>
      <c r="BS114">
        <f>IF(BR114&lt;&gt;0, BR114, BP114)</f>
        <v>0</v>
      </c>
      <c r="BT114">
        <f>1-BS114/BH114</f>
        <v>0</v>
      </c>
      <c r="BU114">
        <f>(BH114-BG114)/(BH114-BS114)</f>
        <v>0</v>
      </c>
      <c r="BV114">
        <f>(BB114-BH114)/(BB114-BS114)</f>
        <v>0</v>
      </c>
      <c r="BW114">
        <f>(BH114-BG114)/(BH114-BA114)</f>
        <v>0</v>
      </c>
      <c r="BX114">
        <f>(BB114-BH114)/(BB114-BA114)</f>
        <v>0</v>
      </c>
      <c r="BY114">
        <f>(BU114*BS114/BG114)</f>
        <v>0</v>
      </c>
      <c r="BZ114">
        <f>(1-BY114)</f>
        <v>0</v>
      </c>
      <c r="DI114">
        <f>$B$11*EH114+$C$11*EI114+$F$11*ET114*(1-EW114)</f>
        <v>0</v>
      </c>
      <c r="DJ114">
        <f>DI114*DK114</f>
        <v>0</v>
      </c>
      <c r="DK114">
        <f>($B$11*$D$9+$C$11*$D$9+$F$11*((FG114+EY114)/MAX(FG114+EY114+FH114, 0.1)*$I$9+FH114/MAX(FG114+EY114+FH114, 0.1)*$J$9))/($B$11+$C$11+$F$11)</f>
        <v>0</v>
      </c>
      <c r="DL114">
        <f>($B$11*$K$9+$C$11*$K$9+$F$11*((FG114+EY114)/MAX(FG114+EY114+FH114, 0.1)*$P$9+FH114/MAX(FG114+EY114+FH114, 0.1)*$Q$9))/($B$11+$C$11+$F$11)</f>
        <v>0</v>
      </c>
      <c r="DM114">
        <v>6</v>
      </c>
      <c r="DN114">
        <v>0.5</v>
      </c>
      <c r="DO114" t="s">
        <v>435</v>
      </c>
      <c r="DP114">
        <v>2</v>
      </c>
      <c r="DQ114" t="b">
        <v>1</v>
      </c>
      <c r="DR114">
        <v>1747224717.5</v>
      </c>
      <c r="DS114">
        <v>499.629</v>
      </c>
      <c r="DT114">
        <v>500.029</v>
      </c>
      <c r="DU114">
        <v>9.39228</v>
      </c>
      <c r="DV114">
        <v>9.32802</v>
      </c>
      <c r="DW114">
        <v>499.112</v>
      </c>
      <c r="DX114">
        <v>9.432740000000001</v>
      </c>
      <c r="DY114">
        <v>399.951</v>
      </c>
      <c r="DZ114">
        <v>101.162</v>
      </c>
      <c r="EA114">
        <v>0.0999908</v>
      </c>
      <c r="EB114">
        <v>24.9971</v>
      </c>
      <c r="EC114">
        <v>24.8741</v>
      </c>
      <c r="ED114">
        <v>999.9</v>
      </c>
      <c r="EE114">
        <v>0</v>
      </c>
      <c r="EF114">
        <v>0</v>
      </c>
      <c r="EG114">
        <v>10048.1</v>
      </c>
      <c r="EH114">
        <v>0</v>
      </c>
      <c r="EI114">
        <v>0.221054</v>
      </c>
      <c r="EJ114">
        <v>-0.400696</v>
      </c>
      <c r="EK114">
        <v>504.366</v>
      </c>
      <c r="EL114">
        <v>504.737</v>
      </c>
      <c r="EM114">
        <v>0.06426809999999999</v>
      </c>
      <c r="EN114">
        <v>500.029</v>
      </c>
      <c r="EO114">
        <v>9.32802</v>
      </c>
      <c r="EP114">
        <v>0.950146</v>
      </c>
      <c r="EQ114">
        <v>0.943644</v>
      </c>
      <c r="ER114">
        <v>6.17351</v>
      </c>
      <c r="ES114">
        <v>6.07411</v>
      </c>
      <c r="ET114">
        <v>0.0500092</v>
      </c>
      <c r="EU114">
        <v>0</v>
      </c>
      <c r="EV114">
        <v>0</v>
      </c>
      <c r="EW114">
        <v>0</v>
      </c>
      <c r="EX114">
        <v>-12.65</v>
      </c>
      <c r="EY114">
        <v>0.0500092</v>
      </c>
      <c r="EZ114">
        <v>-2.24</v>
      </c>
      <c r="FA114">
        <v>0.74</v>
      </c>
      <c r="FB114">
        <v>34.25</v>
      </c>
      <c r="FC114">
        <v>39.562</v>
      </c>
      <c r="FD114">
        <v>36.812</v>
      </c>
      <c r="FE114">
        <v>39.437</v>
      </c>
      <c r="FF114">
        <v>36.937</v>
      </c>
      <c r="FG114">
        <v>0</v>
      </c>
      <c r="FH114">
        <v>0</v>
      </c>
      <c r="FI114">
        <v>0</v>
      </c>
      <c r="FJ114">
        <v>1747224798</v>
      </c>
      <c r="FK114">
        <v>0</v>
      </c>
      <c r="FL114">
        <v>3.469230769230769</v>
      </c>
      <c r="FM114">
        <v>-35.26290595100023</v>
      </c>
      <c r="FN114">
        <v>17.63418773495112</v>
      </c>
      <c r="FO114">
        <v>-4.456923076923077</v>
      </c>
      <c r="FP114">
        <v>15</v>
      </c>
      <c r="FQ114">
        <v>1747211737.5</v>
      </c>
      <c r="FR114" t="s">
        <v>436</v>
      </c>
      <c r="FS114">
        <v>1747211737.5</v>
      </c>
      <c r="FT114">
        <v>1747211733.5</v>
      </c>
      <c r="FU114">
        <v>1</v>
      </c>
      <c r="FV114">
        <v>-0.191</v>
      </c>
      <c r="FW114">
        <v>-0.016</v>
      </c>
      <c r="FX114">
        <v>0.506</v>
      </c>
      <c r="FY114">
        <v>-0.041</v>
      </c>
      <c r="FZ114">
        <v>397</v>
      </c>
      <c r="GA114">
        <v>9</v>
      </c>
      <c r="GB114">
        <v>0.29</v>
      </c>
      <c r="GC114">
        <v>0.35</v>
      </c>
      <c r="GD114">
        <v>0.246716493553041</v>
      </c>
      <c r="GE114">
        <v>-0.06896533602048766</v>
      </c>
      <c r="GF114">
        <v>0.08517836324488771</v>
      </c>
      <c r="GG114">
        <v>1</v>
      </c>
      <c r="GH114">
        <v>0.001819029371577187</v>
      </c>
      <c r="GI114">
        <v>-0.000448710350468884</v>
      </c>
      <c r="GJ114">
        <v>0.0001730634449316653</v>
      </c>
      <c r="GK114">
        <v>1</v>
      </c>
      <c r="GL114">
        <v>2</v>
      </c>
      <c r="GM114">
        <v>2</v>
      </c>
      <c r="GN114" t="s">
        <v>437</v>
      </c>
      <c r="GO114">
        <v>3.01641</v>
      </c>
      <c r="GP114">
        <v>2.77508</v>
      </c>
      <c r="GQ114">
        <v>0.114462</v>
      </c>
      <c r="GR114">
        <v>0.113827</v>
      </c>
      <c r="GS114">
        <v>0.0614998</v>
      </c>
      <c r="GT114">
        <v>0.0609672</v>
      </c>
      <c r="GU114">
        <v>22899.1</v>
      </c>
      <c r="GV114">
        <v>26767.2</v>
      </c>
      <c r="GW114">
        <v>22658.9</v>
      </c>
      <c r="GX114">
        <v>27752.1</v>
      </c>
      <c r="GY114">
        <v>30848.5</v>
      </c>
      <c r="GZ114">
        <v>37234.7</v>
      </c>
      <c r="HA114">
        <v>36313.1</v>
      </c>
      <c r="HB114">
        <v>44044.6</v>
      </c>
      <c r="HC114">
        <v>1.79667</v>
      </c>
      <c r="HD114">
        <v>2.18588</v>
      </c>
      <c r="HE114">
        <v>0.071995</v>
      </c>
      <c r="HF114">
        <v>0</v>
      </c>
      <c r="HG114">
        <v>23.6914</v>
      </c>
      <c r="HH114">
        <v>999.9</v>
      </c>
      <c r="HI114">
        <v>34.1</v>
      </c>
      <c r="HJ114">
        <v>29.2</v>
      </c>
      <c r="HK114">
        <v>13.7142</v>
      </c>
      <c r="HL114">
        <v>62.112</v>
      </c>
      <c r="HM114">
        <v>13.3654</v>
      </c>
      <c r="HN114">
        <v>1</v>
      </c>
      <c r="HO114">
        <v>-0.197647</v>
      </c>
      <c r="HP114">
        <v>-0.163287</v>
      </c>
      <c r="HQ114">
        <v>20.2981</v>
      </c>
      <c r="HR114">
        <v>5.19857</v>
      </c>
      <c r="HS114">
        <v>11.9511</v>
      </c>
      <c r="HT114">
        <v>4.9477</v>
      </c>
      <c r="HU114">
        <v>3.3</v>
      </c>
      <c r="HV114">
        <v>9999</v>
      </c>
      <c r="HW114">
        <v>9999</v>
      </c>
      <c r="HX114">
        <v>9999</v>
      </c>
      <c r="HY114">
        <v>383.4</v>
      </c>
      <c r="HZ114">
        <v>1.86019</v>
      </c>
      <c r="IA114">
        <v>1.86081</v>
      </c>
      <c r="IB114">
        <v>1.86157</v>
      </c>
      <c r="IC114">
        <v>1.85715</v>
      </c>
      <c r="ID114">
        <v>1.85684</v>
      </c>
      <c r="IE114">
        <v>1.85791</v>
      </c>
      <c r="IF114">
        <v>1.85868</v>
      </c>
      <c r="IG114">
        <v>1.85822</v>
      </c>
      <c r="IH114">
        <v>0</v>
      </c>
      <c r="II114">
        <v>0</v>
      </c>
      <c r="IJ114">
        <v>0</v>
      </c>
      <c r="IK114">
        <v>0</v>
      </c>
      <c r="IL114" t="s">
        <v>438</v>
      </c>
      <c r="IM114" t="s">
        <v>439</v>
      </c>
      <c r="IN114" t="s">
        <v>440</v>
      </c>
      <c r="IO114" t="s">
        <v>440</v>
      </c>
      <c r="IP114" t="s">
        <v>440</v>
      </c>
      <c r="IQ114" t="s">
        <v>440</v>
      </c>
      <c r="IR114">
        <v>0</v>
      </c>
      <c r="IS114">
        <v>100</v>
      </c>
      <c r="IT114">
        <v>100</v>
      </c>
      <c r="IU114">
        <v>0.517</v>
      </c>
      <c r="IV114">
        <v>-0.0405</v>
      </c>
      <c r="IW114">
        <v>0.2912723242626548</v>
      </c>
      <c r="IX114">
        <v>0.001016113312649949</v>
      </c>
      <c r="IY114">
        <v>-1.458346242818731E-06</v>
      </c>
      <c r="IZ114">
        <v>6.575581110680532E-10</v>
      </c>
      <c r="JA114">
        <v>-0.06566341879942494</v>
      </c>
      <c r="JB114">
        <v>-0.01572474794871742</v>
      </c>
      <c r="JC114">
        <v>0.002265067368507509</v>
      </c>
      <c r="JD114">
        <v>-3.336906766682508E-05</v>
      </c>
      <c r="JE114">
        <v>2</v>
      </c>
      <c r="JF114">
        <v>1799</v>
      </c>
      <c r="JG114">
        <v>1</v>
      </c>
      <c r="JH114">
        <v>18</v>
      </c>
      <c r="JI114">
        <v>216.3</v>
      </c>
      <c r="JJ114">
        <v>216.4</v>
      </c>
      <c r="JK114">
        <v>1.23535</v>
      </c>
      <c r="JL114">
        <v>2.56104</v>
      </c>
      <c r="JM114">
        <v>1.54663</v>
      </c>
      <c r="JN114">
        <v>2.16309</v>
      </c>
      <c r="JO114">
        <v>1.49658</v>
      </c>
      <c r="JP114">
        <v>2.34009</v>
      </c>
      <c r="JQ114">
        <v>34.7837</v>
      </c>
      <c r="JR114">
        <v>24.2013</v>
      </c>
      <c r="JS114">
        <v>18</v>
      </c>
      <c r="JT114">
        <v>370.846</v>
      </c>
      <c r="JU114">
        <v>651.133</v>
      </c>
      <c r="JV114">
        <v>24.1697</v>
      </c>
      <c r="JW114">
        <v>24.9242</v>
      </c>
      <c r="JX114">
        <v>30</v>
      </c>
      <c r="JY114">
        <v>24.9111</v>
      </c>
      <c r="JZ114">
        <v>24.9147</v>
      </c>
      <c r="KA114">
        <v>24.7517</v>
      </c>
      <c r="KB114">
        <v>32.6399</v>
      </c>
      <c r="KC114">
        <v>38.8986</v>
      </c>
      <c r="KD114">
        <v>24.1751</v>
      </c>
      <c r="KE114">
        <v>500</v>
      </c>
      <c r="KF114">
        <v>9.38707</v>
      </c>
      <c r="KG114">
        <v>100.227</v>
      </c>
      <c r="KH114">
        <v>100.832</v>
      </c>
    </row>
    <row r="115" spans="1:294">
      <c r="A115">
        <v>99</v>
      </c>
      <c r="B115">
        <v>1747224838</v>
      </c>
      <c r="C115">
        <v>11810.90000009537</v>
      </c>
      <c r="D115" t="s">
        <v>635</v>
      </c>
      <c r="E115" t="s">
        <v>636</v>
      </c>
      <c r="F115" t="s">
        <v>431</v>
      </c>
      <c r="G115" t="s">
        <v>432</v>
      </c>
      <c r="I115" t="s">
        <v>433</v>
      </c>
      <c r="J115">
        <v>1747224838</v>
      </c>
      <c r="K115">
        <f>(L115)/1000</f>
        <v>0</v>
      </c>
      <c r="L115">
        <f>IF(DQ115, AO115, AI115)</f>
        <v>0</v>
      </c>
      <c r="M115">
        <f>IF(DQ115, AJ115, AH115)</f>
        <v>0</v>
      </c>
      <c r="N115">
        <f>DS115 - IF(AV115&gt;1, M115*DM115*100.0/(AX115), 0)</f>
        <v>0</v>
      </c>
      <c r="O115">
        <f>((U115-K115/2)*N115-M115)/(U115+K115/2)</f>
        <v>0</v>
      </c>
      <c r="P115">
        <f>O115*(DZ115+EA115)/1000.0</f>
        <v>0</v>
      </c>
      <c r="Q115">
        <f>(DS115 - IF(AV115&gt;1, M115*DM115*100.0/(AX115), 0))*(DZ115+EA115)/1000.0</f>
        <v>0</v>
      </c>
      <c r="R115">
        <f>2.0/((1/T115-1/S115)+SIGN(T115)*SQRT((1/T115-1/S115)*(1/T115-1/S115) + 4*DN115/((DN115+1)*(DN115+1))*(2*1/T115*1/S115-1/S115*1/S115)))</f>
        <v>0</v>
      </c>
      <c r="S115">
        <f>IF(LEFT(DO115,1)&lt;&gt;"0",IF(LEFT(DO115,1)="1",3.0,DP115),$D$5+$E$5*(EG115*DZ115/($K$5*1000))+$F$5*(EG115*DZ115/($K$5*1000))*MAX(MIN(DM115,$J$5),$I$5)*MAX(MIN(DM115,$J$5),$I$5)+$G$5*MAX(MIN(DM115,$J$5),$I$5)*(EG115*DZ115/($K$5*1000))+$H$5*(EG115*DZ115/($K$5*1000))*(EG115*DZ115/($K$5*1000)))</f>
        <v>0</v>
      </c>
      <c r="T115">
        <f>K115*(1000-(1000*0.61365*exp(17.502*X115/(240.97+X115))/(DZ115+EA115)+DU115)/2)/(1000*0.61365*exp(17.502*X115/(240.97+X115))/(DZ115+EA115)-DU115)</f>
        <v>0</v>
      </c>
      <c r="U115">
        <f>1/((DN115+1)/(R115/1.6)+1/(S115/1.37)) + DN115/((DN115+1)/(R115/1.6) + DN115/(S115/1.37))</f>
        <v>0</v>
      </c>
      <c r="V115">
        <f>(DI115*DL115)</f>
        <v>0</v>
      </c>
      <c r="W115">
        <f>(EB115+(V115+2*0.95*5.67E-8*(((EB115+$B$7)+273)^4-(EB115+273)^4)-44100*K115)/(1.84*29.3*S115+8*0.95*5.67E-8*(EB115+273)^3))</f>
        <v>0</v>
      </c>
      <c r="X115">
        <f>($C$7*EC115+$D$7*ED115+$E$7*W115)</f>
        <v>0</v>
      </c>
      <c r="Y115">
        <f>0.61365*exp(17.502*X115/(240.97+X115))</f>
        <v>0</v>
      </c>
      <c r="Z115">
        <f>(AA115/AB115*100)</f>
        <v>0</v>
      </c>
      <c r="AA115">
        <f>DU115*(DZ115+EA115)/1000</f>
        <v>0</v>
      </c>
      <c r="AB115">
        <f>0.61365*exp(17.502*EB115/(240.97+EB115))</f>
        <v>0</v>
      </c>
      <c r="AC115">
        <f>(Y115-DU115*(DZ115+EA115)/1000)</f>
        <v>0</v>
      </c>
      <c r="AD115">
        <f>(-K115*44100)</f>
        <v>0</v>
      </c>
      <c r="AE115">
        <f>2*29.3*S115*0.92*(EB115-X115)</f>
        <v>0</v>
      </c>
      <c r="AF115">
        <f>2*0.95*5.67E-8*(((EB115+$B$7)+273)^4-(X115+273)^4)</f>
        <v>0</v>
      </c>
      <c r="AG115">
        <f>V115+AF115+AD115+AE115</f>
        <v>0</v>
      </c>
      <c r="AH115">
        <f>DY115*AV115*(DT115-DS115*(1000-AV115*DV115)/(1000-AV115*DU115))/(100*DM115)</f>
        <v>0</v>
      </c>
      <c r="AI115">
        <f>1000*DY115*AV115*(DU115-DV115)/(100*DM115*(1000-AV115*DU115))</f>
        <v>0</v>
      </c>
      <c r="AJ115">
        <f>(AK115 - AL115 - DZ115*1E3/(8.314*(EB115+273.15)) * AN115/DY115 * AM115) * DY115/(100*DM115) * (1000 - DV115)/1000</f>
        <v>0</v>
      </c>
      <c r="AK115">
        <v>605.6798699148077</v>
      </c>
      <c r="AL115">
        <v>605.4081454545454</v>
      </c>
      <c r="AM115">
        <v>-1.194641477523088E-05</v>
      </c>
      <c r="AN115">
        <v>65.8605414192894</v>
      </c>
      <c r="AO115">
        <f>(AQ115 - AP115 + DZ115*1E3/(8.314*(EB115+273.15)) * AS115/DY115 * AR115) * DY115/(100*DM115) * 1000/(1000 - AQ115)</f>
        <v>0</v>
      </c>
      <c r="AP115">
        <v>9.341844223839324</v>
      </c>
      <c r="AQ115">
        <v>9.394922484848482</v>
      </c>
      <c r="AR115">
        <v>7.460657909180054E-09</v>
      </c>
      <c r="AS115">
        <v>77.19028424326555</v>
      </c>
      <c r="AT115">
        <v>6</v>
      </c>
      <c r="AU115">
        <v>1</v>
      </c>
      <c r="AV115">
        <f>IF(AT115*$H$13&gt;=AX115,1.0,(AX115/(AX115-AT115*$H$13)))</f>
        <v>0</v>
      </c>
      <c r="AW115">
        <f>(AV115-1)*100</f>
        <v>0</v>
      </c>
      <c r="AX115">
        <f>MAX(0,($B$13+$C$13*EG115)/(1+$D$13*EG115)*DZ115/(EB115+273)*$E$13)</f>
        <v>0</v>
      </c>
      <c r="AY115" t="s">
        <v>434</v>
      </c>
      <c r="AZ115" t="s">
        <v>434</v>
      </c>
      <c r="BA115">
        <v>0</v>
      </c>
      <c r="BB115">
        <v>0</v>
      </c>
      <c r="BC115">
        <f>1-BA115/BB115</f>
        <v>0</v>
      </c>
      <c r="BD115">
        <v>0</v>
      </c>
      <c r="BE115" t="s">
        <v>434</v>
      </c>
      <c r="BF115" t="s">
        <v>434</v>
      </c>
      <c r="BG115">
        <v>0</v>
      </c>
      <c r="BH115">
        <v>0</v>
      </c>
      <c r="BI115">
        <f>1-BG115/BH115</f>
        <v>0</v>
      </c>
      <c r="BJ115">
        <v>0.5</v>
      </c>
      <c r="BK115">
        <f>DJ115</f>
        <v>0</v>
      </c>
      <c r="BL115">
        <f>M115</f>
        <v>0</v>
      </c>
      <c r="BM115">
        <f>BI115*BJ115*BK115</f>
        <v>0</v>
      </c>
      <c r="BN115">
        <f>(BL115-BD115)/BK115</f>
        <v>0</v>
      </c>
      <c r="BO115">
        <f>(BB115-BH115)/BH115</f>
        <v>0</v>
      </c>
      <c r="BP115">
        <f>BA115/(BC115+BA115/BH115)</f>
        <v>0</v>
      </c>
      <c r="BQ115" t="s">
        <v>434</v>
      </c>
      <c r="BR115">
        <v>0</v>
      </c>
      <c r="BS115">
        <f>IF(BR115&lt;&gt;0, BR115, BP115)</f>
        <v>0</v>
      </c>
      <c r="BT115">
        <f>1-BS115/BH115</f>
        <v>0</v>
      </c>
      <c r="BU115">
        <f>(BH115-BG115)/(BH115-BS115)</f>
        <v>0</v>
      </c>
      <c r="BV115">
        <f>(BB115-BH115)/(BB115-BS115)</f>
        <v>0</v>
      </c>
      <c r="BW115">
        <f>(BH115-BG115)/(BH115-BA115)</f>
        <v>0</v>
      </c>
      <c r="BX115">
        <f>(BB115-BH115)/(BB115-BA115)</f>
        <v>0</v>
      </c>
      <c r="BY115">
        <f>(BU115*BS115/BG115)</f>
        <v>0</v>
      </c>
      <c r="BZ115">
        <f>(1-BY115)</f>
        <v>0</v>
      </c>
      <c r="DI115">
        <f>$B$11*EH115+$C$11*EI115+$F$11*ET115*(1-EW115)</f>
        <v>0</v>
      </c>
      <c r="DJ115">
        <f>DI115*DK115</f>
        <v>0</v>
      </c>
      <c r="DK115">
        <f>($B$11*$D$9+$C$11*$D$9+$F$11*((FG115+EY115)/MAX(FG115+EY115+FH115, 0.1)*$I$9+FH115/MAX(FG115+EY115+FH115, 0.1)*$J$9))/($B$11+$C$11+$F$11)</f>
        <v>0</v>
      </c>
      <c r="DL115">
        <f>($B$11*$K$9+$C$11*$K$9+$F$11*((FG115+EY115)/MAX(FG115+EY115+FH115, 0.1)*$P$9+FH115/MAX(FG115+EY115+FH115, 0.1)*$Q$9))/($B$11+$C$11+$F$11)</f>
        <v>0</v>
      </c>
      <c r="DM115">
        <v>6</v>
      </c>
      <c r="DN115">
        <v>0.5</v>
      </c>
      <c r="DO115" t="s">
        <v>435</v>
      </c>
      <c r="DP115">
        <v>2</v>
      </c>
      <c r="DQ115" t="b">
        <v>1</v>
      </c>
      <c r="DR115">
        <v>1747224838</v>
      </c>
      <c r="DS115">
        <v>599.722</v>
      </c>
      <c r="DT115">
        <v>600.035</v>
      </c>
      <c r="DU115">
        <v>9.394780000000001</v>
      </c>
      <c r="DV115">
        <v>9.34201</v>
      </c>
      <c r="DW115">
        <v>599.204</v>
      </c>
      <c r="DX115">
        <v>9.43519</v>
      </c>
      <c r="DY115">
        <v>400.009</v>
      </c>
      <c r="DZ115">
        <v>101.161</v>
      </c>
      <c r="EA115">
        <v>0.0998507</v>
      </c>
      <c r="EB115">
        <v>25.0102</v>
      </c>
      <c r="EC115">
        <v>24.8783</v>
      </c>
      <c r="ED115">
        <v>999.9</v>
      </c>
      <c r="EE115">
        <v>0</v>
      </c>
      <c r="EF115">
        <v>0</v>
      </c>
      <c r="EG115">
        <v>10052.5</v>
      </c>
      <c r="EH115">
        <v>0</v>
      </c>
      <c r="EI115">
        <v>0.221054</v>
      </c>
      <c r="EJ115">
        <v>-0.313538</v>
      </c>
      <c r="EK115">
        <v>605.41</v>
      </c>
      <c r="EL115">
        <v>605.694</v>
      </c>
      <c r="EM115">
        <v>0.0527744</v>
      </c>
      <c r="EN115">
        <v>600.035</v>
      </c>
      <c r="EO115">
        <v>9.34201</v>
      </c>
      <c r="EP115">
        <v>0.9503819999999999</v>
      </c>
      <c r="EQ115">
        <v>0.945043</v>
      </c>
      <c r="ER115">
        <v>6.17711</v>
      </c>
      <c r="ES115">
        <v>6.09556</v>
      </c>
      <c r="ET115">
        <v>0.0500092</v>
      </c>
      <c r="EU115">
        <v>0</v>
      </c>
      <c r="EV115">
        <v>0</v>
      </c>
      <c r="EW115">
        <v>0</v>
      </c>
      <c r="EX115">
        <v>5.4</v>
      </c>
      <c r="EY115">
        <v>0.0500092</v>
      </c>
      <c r="EZ115">
        <v>-6.76</v>
      </c>
      <c r="FA115">
        <v>1.12</v>
      </c>
      <c r="FB115">
        <v>34.875</v>
      </c>
      <c r="FC115">
        <v>40.75</v>
      </c>
      <c r="FD115">
        <v>37.625</v>
      </c>
      <c r="FE115">
        <v>41.375</v>
      </c>
      <c r="FF115">
        <v>37.687</v>
      </c>
      <c r="FG115">
        <v>0</v>
      </c>
      <c r="FH115">
        <v>0</v>
      </c>
      <c r="FI115">
        <v>0</v>
      </c>
      <c r="FJ115">
        <v>1747224918.6</v>
      </c>
      <c r="FK115">
        <v>0</v>
      </c>
      <c r="FL115">
        <v>3.419200000000001</v>
      </c>
      <c r="FM115">
        <v>-23.53384639640294</v>
      </c>
      <c r="FN115">
        <v>-3.483846117911733</v>
      </c>
      <c r="FO115">
        <v>-4.985200000000001</v>
      </c>
      <c r="FP115">
        <v>15</v>
      </c>
      <c r="FQ115">
        <v>1747211737.5</v>
      </c>
      <c r="FR115" t="s">
        <v>436</v>
      </c>
      <c r="FS115">
        <v>1747211737.5</v>
      </c>
      <c r="FT115">
        <v>1747211733.5</v>
      </c>
      <c r="FU115">
        <v>1</v>
      </c>
      <c r="FV115">
        <v>-0.191</v>
      </c>
      <c r="FW115">
        <v>-0.016</v>
      </c>
      <c r="FX115">
        <v>0.506</v>
      </c>
      <c r="FY115">
        <v>-0.041</v>
      </c>
      <c r="FZ115">
        <v>397</v>
      </c>
      <c r="GA115">
        <v>9</v>
      </c>
      <c r="GB115">
        <v>0.29</v>
      </c>
      <c r="GC115">
        <v>0.35</v>
      </c>
      <c r="GD115">
        <v>0.171581111216212</v>
      </c>
      <c r="GE115">
        <v>-0.1988823728453719</v>
      </c>
      <c r="GF115">
        <v>0.04973080106215347</v>
      </c>
      <c r="GG115">
        <v>1</v>
      </c>
      <c r="GH115">
        <v>0.001732634170970752</v>
      </c>
      <c r="GI115">
        <v>-0.0005524850717507061</v>
      </c>
      <c r="GJ115">
        <v>8.543388204447639E-05</v>
      </c>
      <c r="GK115">
        <v>1</v>
      </c>
      <c r="GL115">
        <v>2</v>
      </c>
      <c r="GM115">
        <v>2</v>
      </c>
      <c r="GN115" t="s">
        <v>437</v>
      </c>
      <c r="GO115">
        <v>3.01648</v>
      </c>
      <c r="GP115">
        <v>2.77498</v>
      </c>
      <c r="GQ115">
        <v>0.13047</v>
      </c>
      <c r="GR115">
        <v>0.129718</v>
      </c>
      <c r="GS115">
        <v>0.0615107</v>
      </c>
      <c r="GT115">
        <v>0.0610354</v>
      </c>
      <c r="GU115">
        <v>22485.3</v>
      </c>
      <c r="GV115">
        <v>26287.3</v>
      </c>
      <c r="GW115">
        <v>22658.6</v>
      </c>
      <c r="GX115">
        <v>27751.7</v>
      </c>
      <c r="GY115">
        <v>30848</v>
      </c>
      <c r="GZ115">
        <v>37232.5</v>
      </c>
      <c r="HA115">
        <v>36312.5</v>
      </c>
      <c r="HB115">
        <v>44044.7</v>
      </c>
      <c r="HC115">
        <v>1.79702</v>
      </c>
      <c r="HD115">
        <v>2.1858</v>
      </c>
      <c r="HE115">
        <v>0.07208440000000001</v>
      </c>
      <c r="HF115">
        <v>0</v>
      </c>
      <c r="HG115">
        <v>23.6942</v>
      </c>
      <c r="HH115">
        <v>999.9</v>
      </c>
      <c r="HI115">
        <v>33.7</v>
      </c>
      <c r="HJ115">
        <v>29.2</v>
      </c>
      <c r="HK115">
        <v>13.5536</v>
      </c>
      <c r="HL115">
        <v>61.952</v>
      </c>
      <c r="HM115">
        <v>13.3053</v>
      </c>
      <c r="HN115">
        <v>1</v>
      </c>
      <c r="HO115">
        <v>-0.197673</v>
      </c>
      <c r="HP115">
        <v>-0.0796024</v>
      </c>
      <c r="HQ115">
        <v>20.2981</v>
      </c>
      <c r="HR115">
        <v>5.19902</v>
      </c>
      <c r="HS115">
        <v>11.9521</v>
      </c>
      <c r="HT115">
        <v>4.94755</v>
      </c>
      <c r="HU115">
        <v>3.3</v>
      </c>
      <c r="HV115">
        <v>9999</v>
      </c>
      <c r="HW115">
        <v>9999</v>
      </c>
      <c r="HX115">
        <v>9999</v>
      </c>
      <c r="HY115">
        <v>383.4</v>
      </c>
      <c r="HZ115">
        <v>1.86019</v>
      </c>
      <c r="IA115">
        <v>1.86081</v>
      </c>
      <c r="IB115">
        <v>1.86157</v>
      </c>
      <c r="IC115">
        <v>1.85715</v>
      </c>
      <c r="ID115">
        <v>1.85686</v>
      </c>
      <c r="IE115">
        <v>1.85791</v>
      </c>
      <c r="IF115">
        <v>1.85869</v>
      </c>
      <c r="IG115">
        <v>1.85822</v>
      </c>
      <c r="IH115">
        <v>0</v>
      </c>
      <c r="II115">
        <v>0</v>
      </c>
      <c r="IJ115">
        <v>0</v>
      </c>
      <c r="IK115">
        <v>0</v>
      </c>
      <c r="IL115" t="s">
        <v>438</v>
      </c>
      <c r="IM115" t="s">
        <v>439</v>
      </c>
      <c r="IN115" t="s">
        <v>440</v>
      </c>
      <c r="IO115" t="s">
        <v>440</v>
      </c>
      <c r="IP115" t="s">
        <v>440</v>
      </c>
      <c r="IQ115" t="s">
        <v>440</v>
      </c>
      <c r="IR115">
        <v>0</v>
      </c>
      <c r="IS115">
        <v>100</v>
      </c>
      <c r="IT115">
        <v>100</v>
      </c>
      <c r="IU115">
        <v>0.518</v>
      </c>
      <c r="IV115">
        <v>-0.0404</v>
      </c>
      <c r="IW115">
        <v>0.2912723242626548</v>
      </c>
      <c r="IX115">
        <v>0.001016113312649949</v>
      </c>
      <c r="IY115">
        <v>-1.458346242818731E-06</v>
      </c>
      <c r="IZ115">
        <v>6.575581110680532E-10</v>
      </c>
      <c r="JA115">
        <v>-0.06566341879942494</v>
      </c>
      <c r="JB115">
        <v>-0.01572474794871742</v>
      </c>
      <c r="JC115">
        <v>0.002265067368507509</v>
      </c>
      <c r="JD115">
        <v>-3.336906766682508E-05</v>
      </c>
      <c r="JE115">
        <v>2</v>
      </c>
      <c r="JF115">
        <v>1799</v>
      </c>
      <c r="JG115">
        <v>1</v>
      </c>
      <c r="JH115">
        <v>18</v>
      </c>
      <c r="JI115">
        <v>218.3</v>
      </c>
      <c r="JJ115">
        <v>218.4</v>
      </c>
      <c r="JK115">
        <v>1.43188</v>
      </c>
      <c r="JL115">
        <v>2.55371</v>
      </c>
      <c r="JM115">
        <v>1.54663</v>
      </c>
      <c r="JN115">
        <v>2.16309</v>
      </c>
      <c r="JO115">
        <v>1.49658</v>
      </c>
      <c r="JP115">
        <v>2.36206</v>
      </c>
      <c r="JQ115">
        <v>34.7837</v>
      </c>
      <c r="JR115">
        <v>24.2013</v>
      </c>
      <c r="JS115">
        <v>18</v>
      </c>
      <c r="JT115">
        <v>371.041</v>
      </c>
      <c r="JU115">
        <v>651.146</v>
      </c>
      <c r="JV115">
        <v>24.0934</v>
      </c>
      <c r="JW115">
        <v>24.9263</v>
      </c>
      <c r="JX115">
        <v>30.0001</v>
      </c>
      <c r="JY115">
        <v>24.9153</v>
      </c>
      <c r="JZ115">
        <v>24.9208</v>
      </c>
      <c r="KA115">
        <v>28.6846</v>
      </c>
      <c r="KB115">
        <v>32.3624</v>
      </c>
      <c r="KC115">
        <v>38.1536</v>
      </c>
      <c r="KD115">
        <v>24.087</v>
      </c>
      <c r="KE115">
        <v>600</v>
      </c>
      <c r="KF115">
        <v>9.38768</v>
      </c>
      <c r="KG115">
        <v>100.225</v>
      </c>
      <c r="KH115">
        <v>100.832</v>
      </c>
    </row>
    <row r="116" spans="1:294">
      <c r="A116">
        <v>100</v>
      </c>
      <c r="B116">
        <v>1747224958.5</v>
      </c>
      <c r="C116">
        <v>11931.40000009537</v>
      </c>
      <c r="D116" t="s">
        <v>637</v>
      </c>
      <c r="E116" t="s">
        <v>638</v>
      </c>
      <c r="F116" t="s">
        <v>431</v>
      </c>
      <c r="G116" t="s">
        <v>432</v>
      </c>
      <c r="I116" t="s">
        <v>433</v>
      </c>
      <c r="J116">
        <v>1747224958.5</v>
      </c>
      <c r="K116">
        <f>(L116)/1000</f>
        <v>0</v>
      </c>
      <c r="L116">
        <f>IF(DQ116, AO116, AI116)</f>
        <v>0</v>
      </c>
      <c r="M116">
        <f>IF(DQ116, AJ116, AH116)</f>
        <v>0</v>
      </c>
      <c r="N116">
        <f>DS116 - IF(AV116&gt;1, M116*DM116*100.0/(AX116), 0)</f>
        <v>0</v>
      </c>
      <c r="O116">
        <f>((U116-K116/2)*N116-M116)/(U116+K116/2)</f>
        <v>0</v>
      </c>
      <c r="P116">
        <f>O116*(DZ116+EA116)/1000.0</f>
        <v>0</v>
      </c>
      <c r="Q116">
        <f>(DS116 - IF(AV116&gt;1, M116*DM116*100.0/(AX116), 0))*(DZ116+EA116)/1000.0</f>
        <v>0</v>
      </c>
      <c r="R116">
        <f>2.0/((1/T116-1/S116)+SIGN(T116)*SQRT((1/T116-1/S116)*(1/T116-1/S116) + 4*DN116/((DN116+1)*(DN116+1))*(2*1/T116*1/S116-1/S116*1/S116)))</f>
        <v>0</v>
      </c>
      <c r="S116">
        <f>IF(LEFT(DO116,1)&lt;&gt;"0",IF(LEFT(DO116,1)="1",3.0,DP116),$D$5+$E$5*(EG116*DZ116/($K$5*1000))+$F$5*(EG116*DZ116/($K$5*1000))*MAX(MIN(DM116,$J$5),$I$5)*MAX(MIN(DM116,$J$5),$I$5)+$G$5*MAX(MIN(DM116,$J$5),$I$5)*(EG116*DZ116/($K$5*1000))+$H$5*(EG116*DZ116/($K$5*1000))*(EG116*DZ116/($K$5*1000)))</f>
        <v>0</v>
      </c>
      <c r="T116">
        <f>K116*(1000-(1000*0.61365*exp(17.502*X116/(240.97+X116))/(DZ116+EA116)+DU116)/2)/(1000*0.61365*exp(17.502*X116/(240.97+X116))/(DZ116+EA116)-DU116)</f>
        <v>0</v>
      </c>
      <c r="U116">
        <f>1/((DN116+1)/(R116/1.6)+1/(S116/1.37)) + DN116/((DN116+1)/(R116/1.6) + DN116/(S116/1.37))</f>
        <v>0</v>
      </c>
      <c r="V116">
        <f>(DI116*DL116)</f>
        <v>0</v>
      </c>
      <c r="W116">
        <f>(EB116+(V116+2*0.95*5.67E-8*(((EB116+$B$7)+273)^4-(EB116+273)^4)-44100*K116)/(1.84*29.3*S116+8*0.95*5.67E-8*(EB116+273)^3))</f>
        <v>0</v>
      </c>
      <c r="X116">
        <f>($C$7*EC116+$D$7*ED116+$E$7*W116)</f>
        <v>0</v>
      </c>
      <c r="Y116">
        <f>0.61365*exp(17.502*X116/(240.97+X116))</f>
        <v>0</v>
      </c>
      <c r="Z116">
        <f>(AA116/AB116*100)</f>
        <v>0</v>
      </c>
      <c r="AA116">
        <f>DU116*(DZ116+EA116)/1000</f>
        <v>0</v>
      </c>
      <c r="AB116">
        <f>0.61365*exp(17.502*EB116/(240.97+EB116))</f>
        <v>0</v>
      </c>
      <c r="AC116">
        <f>(Y116-DU116*(DZ116+EA116)/1000)</f>
        <v>0</v>
      </c>
      <c r="AD116">
        <f>(-K116*44100)</f>
        <v>0</v>
      </c>
      <c r="AE116">
        <f>2*29.3*S116*0.92*(EB116-X116)</f>
        <v>0</v>
      </c>
      <c r="AF116">
        <f>2*0.95*5.67E-8*(((EB116+$B$7)+273)^4-(X116+273)^4)</f>
        <v>0</v>
      </c>
      <c r="AG116">
        <f>V116+AF116+AD116+AE116</f>
        <v>0</v>
      </c>
      <c r="AH116">
        <f>DY116*AV116*(DT116-DS116*(1000-AV116*DV116)/(1000-AV116*DU116))/(100*DM116)</f>
        <v>0</v>
      </c>
      <c r="AI116">
        <f>1000*DY116*AV116*(DU116-DV116)/(100*DM116*(1000-AV116*DU116))</f>
        <v>0</v>
      </c>
      <c r="AJ116">
        <f>(AK116 - AL116 - DZ116*1E3/(8.314*(EB116+273.15)) * AN116/DY116 * AM116) * DY116/(100*DM116) * (1000 - DV116)/1000</f>
        <v>0</v>
      </c>
      <c r="AK116">
        <v>504.7151076253376</v>
      </c>
      <c r="AL116">
        <v>504.5482848484849</v>
      </c>
      <c r="AM116">
        <v>0.002796201683623371</v>
      </c>
      <c r="AN116">
        <v>65.8605414192894</v>
      </c>
      <c r="AO116">
        <f>(AQ116 - AP116 + DZ116*1E3/(8.314*(EB116+273.15)) * AS116/DY116 * AR116) * DY116/(100*DM116) * 1000/(1000 - AQ116)</f>
        <v>0</v>
      </c>
      <c r="AP116">
        <v>9.344671046978613</v>
      </c>
      <c r="AQ116">
        <v>9.405823818181817</v>
      </c>
      <c r="AR116">
        <v>-3.07157049443235E-06</v>
      </c>
      <c r="AS116">
        <v>77.19028424326555</v>
      </c>
      <c r="AT116">
        <v>6</v>
      </c>
      <c r="AU116">
        <v>2</v>
      </c>
      <c r="AV116">
        <f>IF(AT116*$H$13&gt;=AX116,1.0,(AX116/(AX116-AT116*$H$13)))</f>
        <v>0</v>
      </c>
      <c r="AW116">
        <f>(AV116-1)*100</f>
        <v>0</v>
      </c>
      <c r="AX116">
        <f>MAX(0,($B$13+$C$13*EG116)/(1+$D$13*EG116)*DZ116/(EB116+273)*$E$13)</f>
        <v>0</v>
      </c>
      <c r="AY116" t="s">
        <v>434</v>
      </c>
      <c r="AZ116" t="s">
        <v>434</v>
      </c>
      <c r="BA116">
        <v>0</v>
      </c>
      <c r="BB116">
        <v>0</v>
      </c>
      <c r="BC116">
        <f>1-BA116/BB116</f>
        <v>0</v>
      </c>
      <c r="BD116">
        <v>0</v>
      </c>
      <c r="BE116" t="s">
        <v>434</v>
      </c>
      <c r="BF116" t="s">
        <v>434</v>
      </c>
      <c r="BG116">
        <v>0</v>
      </c>
      <c r="BH116">
        <v>0</v>
      </c>
      <c r="BI116">
        <f>1-BG116/BH116</f>
        <v>0</v>
      </c>
      <c r="BJ116">
        <v>0.5</v>
      </c>
      <c r="BK116">
        <f>DJ116</f>
        <v>0</v>
      </c>
      <c r="BL116">
        <f>M116</f>
        <v>0</v>
      </c>
      <c r="BM116">
        <f>BI116*BJ116*BK116</f>
        <v>0</v>
      </c>
      <c r="BN116">
        <f>(BL116-BD116)/BK116</f>
        <v>0</v>
      </c>
      <c r="BO116">
        <f>(BB116-BH116)/BH116</f>
        <v>0</v>
      </c>
      <c r="BP116">
        <f>BA116/(BC116+BA116/BH116)</f>
        <v>0</v>
      </c>
      <c r="BQ116" t="s">
        <v>434</v>
      </c>
      <c r="BR116">
        <v>0</v>
      </c>
      <c r="BS116">
        <f>IF(BR116&lt;&gt;0, BR116, BP116)</f>
        <v>0</v>
      </c>
      <c r="BT116">
        <f>1-BS116/BH116</f>
        <v>0</v>
      </c>
      <c r="BU116">
        <f>(BH116-BG116)/(BH116-BS116)</f>
        <v>0</v>
      </c>
      <c r="BV116">
        <f>(BB116-BH116)/(BB116-BS116)</f>
        <v>0</v>
      </c>
      <c r="BW116">
        <f>(BH116-BG116)/(BH116-BA116)</f>
        <v>0</v>
      </c>
      <c r="BX116">
        <f>(BB116-BH116)/(BB116-BA116)</f>
        <v>0</v>
      </c>
      <c r="BY116">
        <f>(BU116*BS116/BG116)</f>
        <v>0</v>
      </c>
      <c r="BZ116">
        <f>(1-BY116)</f>
        <v>0</v>
      </c>
      <c r="DI116">
        <f>$B$11*EH116+$C$11*EI116+$F$11*ET116*(1-EW116)</f>
        <v>0</v>
      </c>
      <c r="DJ116">
        <f>DI116*DK116</f>
        <v>0</v>
      </c>
      <c r="DK116">
        <f>($B$11*$D$9+$C$11*$D$9+$F$11*((FG116+EY116)/MAX(FG116+EY116+FH116, 0.1)*$I$9+FH116/MAX(FG116+EY116+FH116, 0.1)*$J$9))/($B$11+$C$11+$F$11)</f>
        <v>0</v>
      </c>
      <c r="DL116">
        <f>($B$11*$K$9+$C$11*$K$9+$F$11*((FG116+EY116)/MAX(FG116+EY116+FH116, 0.1)*$P$9+FH116/MAX(FG116+EY116+FH116, 0.1)*$Q$9))/($B$11+$C$11+$F$11)</f>
        <v>0</v>
      </c>
      <c r="DM116">
        <v>6</v>
      </c>
      <c r="DN116">
        <v>0.5</v>
      </c>
      <c r="DO116" t="s">
        <v>435</v>
      </c>
      <c r="DP116">
        <v>2</v>
      </c>
      <c r="DQ116" t="b">
        <v>1</v>
      </c>
      <c r="DR116">
        <v>1747224958.5</v>
      </c>
      <c r="DS116">
        <v>499.8</v>
      </c>
      <c r="DT116">
        <v>499.993</v>
      </c>
      <c r="DU116">
        <v>9.405659999999999</v>
      </c>
      <c r="DV116">
        <v>9.34577</v>
      </c>
      <c r="DW116">
        <v>499.283</v>
      </c>
      <c r="DX116">
        <v>9.445880000000001</v>
      </c>
      <c r="DY116">
        <v>399.984</v>
      </c>
      <c r="DZ116">
        <v>101.159</v>
      </c>
      <c r="EA116">
        <v>0.0998923</v>
      </c>
      <c r="EB116">
        <v>24.9945</v>
      </c>
      <c r="EC116">
        <v>24.8648</v>
      </c>
      <c r="ED116">
        <v>999.9</v>
      </c>
      <c r="EE116">
        <v>0</v>
      </c>
      <c r="EF116">
        <v>0</v>
      </c>
      <c r="EG116">
        <v>10047.5</v>
      </c>
      <c r="EH116">
        <v>0</v>
      </c>
      <c r="EI116">
        <v>0.221054</v>
      </c>
      <c r="EJ116">
        <v>-0.192474</v>
      </c>
      <c r="EK116">
        <v>504.546</v>
      </c>
      <c r="EL116">
        <v>504.71</v>
      </c>
      <c r="EM116">
        <v>0.0598907</v>
      </c>
      <c r="EN116">
        <v>499.993</v>
      </c>
      <c r="EO116">
        <v>9.34577</v>
      </c>
      <c r="EP116">
        <v>0.951469</v>
      </c>
      <c r="EQ116">
        <v>0.94541</v>
      </c>
      <c r="ER116">
        <v>6.19367</v>
      </c>
      <c r="ES116">
        <v>6.10117</v>
      </c>
      <c r="ET116">
        <v>0.0500092</v>
      </c>
      <c r="EU116">
        <v>0</v>
      </c>
      <c r="EV116">
        <v>0</v>
      </c>
      <c r="EW116">
        <v>0</v>
      </c>
      <c r="EX116">
        <v>-7.61</v>
      </c>
      <c r="EY116">
        <v>0.0500092</v>
      </c>
      <c r="EZ116">
        <v>-1.13</v>
      </c>
      <c r="FA116">
        <v>0.13</v>
      </c>
      <c r="FB116">
        <v>34.5</v>
      </c>
      <c r="FC116">
        <v>39.062</v>
      </c>
      <c r="FD116">
        <v>36.75</v>
      </c>
      <c r="FE116">
        <v>38.75</v>
      </c>
      <c r="FF116">
        <v>36.75</v>
      </c>
      <c r="FG116">
        <v>0</v>
      </c>
      <c r="FH116">
        <v>0</v>
      </c>
      <c r="FI116">
        <v>0</v>
      </c>
      <c r="FJ116">
        <v>1747225038.6</v>
      </c>
      <c r="FK116">
        <v>0</v>
      </c>
      <c r="FL116">
        <v>1.8724</v>
      </c>
      <c r="FM116">
        <v>-51.93538454616798</v>
      </c>
      <c r="FN116">
        <v>17.76615371070198</v>
      </c>
      <c r="FO116">
        <v>-1.8764</v>
      </c>
      <c r="FP116">
        <v>15</v>
      </c>
      <c r="FQ116">
        <v>1747211737.5</v>
      </c>
      <c r="FR116" t="s">
        <v>436</v>
      </c>
      <c r="FS116">
        <v>1747211737.5</v>
      </c>
      <c r="FT116">
        <v>1747211733.5</v>
      </c>
      <c r="FU116">
        <v>1</v>
      </c>
      <c r="FV116">
        <v>-0.191</v>
      </c>
      <c r="FW116">
        <v>-0.016</v>
      </c>
      <c r="FX116">
        <v>0.506</v>
      </c>
      <c r="FY116">
        <v>-0.041</v>
      </c>
      <c r="FZ116">
        <v>397</v>
      </c>
      <c r="GA116">
        <v>9</v>
      </c>
      <c r="GB116">
        <v>0.29</v>
      </c>
      <c r="GC116">
        <v>0.35</v>
      </c>
      <c r="GD116">
        <v>0.1421998146639553</v>
      </c>
      <c r="GE116">
        <v>0.125586822017756</v>
      </c>
      <c r="GF116">
        <v>0.05332477884741911</v>
      </c>
      <c r="GG116">
        <v>1</v>
      </c>
      <c r="GH116">
        <v>0.001542739280791844</v>
      </c>
      <c r="GI116">
        <v>0.000688489161299875</v>
      </c>
      <c r="GJ116">
        <v>0.0001636944597099813</v>
      </c>
      <c r="GK116">
        <v>1</v>
      </c>
      <c r="GL116">
        <v>2</v>
      </c>
      <c r="GM116">
        <v>2</v>
      </c>
      <c r="GN116" t="s">
        <v>437</v>
      </c>
      <c r="GO116">
        <v>3.01645</v>
      </c>
      <c r="GP116">
        <v>2.77498</v>
      </c>
      <c r="GQ116">
        <v>0.114484</v>
      </c>
      <c r="GR116">
        <v>0.113814</v>
      </c>
      <c r="GS116">
        <v>0.061563</v>
      </c>
      <c r="GT116">
        <v>0.0610525</v>
      </c>
      <c r="GU116">
        <v>22897.8</v>
      </c>
      <c r="GV116">
        <v>26767.4</v>
      </c>
      <c r="GW116">
        <v>22658.2</v>
      </c>
      <c r="GX116">
        <v>27751.9</v>
      </c>
      <c r="GY116">
        <v>30845.3</v>
      </c>
      <c r="GZ116">
        <v>37231</v>
      </c>
      <c r="HA116">
        <v>36311.9</v>
      </c>
      <c r="HB116">
        <v>44044.3</v>
      </c>
      <c r="HC116">
        <v>1.79748</v>
      </c>
      <c r="HD116">
        <v>2.18475</v>
      </c>
      <c r="HE116">
        <v>0.0721551</v>
      </c>
      <c r="HF116">
        <v>0</v>
      </c>
      <c r="HG116">
        <v>23.6795</v>
      </c>
      <c r="HH116">
        <v>999.9</v>
      </c>
      <c r="HI116">
        <v>33.4</v>
      </c>
      <c r="HJ116">
        <v>29.2</v>
      </c>
      <c r="HK116">
        <v>13.4315</v>
      </c>
      <c r="HL116">
        <v>62.072</v>
      </c>
      <c r="HM116">
        <v>13.6659</v>
      </c>
      <c r="HN116">
        <v>1</v>
      </c>
      <c r="HO116">
        <v>-0.1969</v>
      </c>
      <c r="HP116">
        <v>-0.141462</v>
      </c>
      <c r="HQ116">
        <v>20.2961</v>
      </c>
      <c r="HR116">
        <v>5.19827</v>
      </c>
      <c r="HS116">
        <v>11.9521</v>
      </c>
      <c r="HT116">
        <v>4.94735</v>
      </c>
      <c r="HU116">
        <v>3.3</v>
      </c>
      <c r="HV116">
        <v>9999</v>
      </c>
      <c r="HW116">
        <v>9999</v>
      </c>
      <c r="HX116">
        <v>9999</v>
      </c>
      <c r="HY116">
        <v>383.5</v>
      </c>
      <c r="HZ116">
        <v>1.86017</v>
      </c>
      <c r="IA116">
        <v>1.86081</v>
      </c>
      <c r="IB116">
        <v>1.86158</v>
      </c>
      <c r="IC116">
        <v>1.85716</v>
      </c>
      <c r="ID116">
        <v>1.85687</v>
      </c>
      <c r="IE116">
        <v>1.85791</v>
      </c>
      <c r="IF116">
        <v>1.8587</v>
      </c>
      <c r="IG116">
        <v>1.85822</v>
      </c>
      <c r="IH116">
        <v>0</v>
      </c>
      <c r="II116">
        <v>0</v>
      </c>
      <c r="IJ116">
        <v>0</v>
      </c>
      <c r="IK116">
        <v>0</v>
      </c>
      <c r="IL116" t="s">
        <v>438</v>
      </c>
      <c r="IM116" t="s">
        <v>439</v>
      </c>
      <c r="IN116" t="s">
        <v>440</v>
      </c>
      <c r="IO116" t="s">
        <v>440</v>
      </c>
      <c r="IP116" t="s">
        <v>440</v>
      </c>
      <c r="IQ116" t="s">
        <v>440</v>
      </c>
      <c r="IR116">
        <v>0</v>
      </c>
      <c r="IS116">
        <v>100</v>
      </c>
      <c r="IT116">
        <v>100</v>
      </c>
      <c r="IU116">
        <v>0.517</v>
      </c>
      <c r="IV116">
        <v>-0.0402</v>
      </c>
      <c r="IW116">
        <v>0.2912723242626548</v>
      </c>
      <c r="IX116">
        <v>0.001016113312649949</v>
      </c>
      <c r="IY116">
        <v>-1.458346242818731E-06</v>
      </c>
      <c r="IZ116">
        <v>6.575581110680532E-10</v>
      </c>
      <c r="JA116">
        <v>-0.06566341879942494</v>
      </c>
      <c r="JB116">
        <v>-0.01572474794871742</v>
      </c>
      <c r="JC116">
        <v>0.002265067368507509</v>
      </c>
      <c r="JD116">
        <v>-3.336906766682508E-05</v>
      </c>
      <c r="JE116">
        <v>2</v>
      </c>
      <c r="JF116">
        <v>1799</v>
      </c>
      <c r="JG116">
        <v>1</v>
      </c>
      <c r="JH116">
        <v>18</v>
      </c>
      <c r="JI116">
        <v>220.3</v>
      </c>
      <c r="JJ116">
        <v>220.4</v>
      </c>
      <c r="JK116">
        <v>1.23413</v>
      </c>
      <c r="JL116">
        <v>2.52563</v>
      </c>
      <c r="JM116">
        <v>1.54663</v>
      </c>
      <c r="JN116">
        <v>2.16309</v>
      </c>
      <c r="JO116">
        <v>1.49658</v>
      </c>
      <c r="JP116">
        <v>2.44995</v>
      </c>
      <c r="JQ116">
        <v>34.7837</v>
      </c>
      <c r="JR116">
        <v>24.2013</v>
      </c>
      <c r="JS116">
        <v>18</v>
      </c>
      <c r="JT116">
        <v>371.296</v>
      </c>
      <c r="JU116">
        <v>650.342</v>
      </c>
      <c r="JV116">
        <v>24.1033</v>
      </c>
      <c r="JW116">
        <v>24.9305</v>
      </c>
      <c r="JX116">
        <v>30</v>
      </c>
      <c r="JY116">
        <v>24.9216</v>
      </c>
      <c r="JZ116">
        <v>24.9251</v>
      </c>
      <c r="KA116">
        <v>24.7396</v>
      </c>
      <c r="KB116">
        <v>31.8207</v>
      </c>
      <c r="KC116">
        <v>37.0409</v>
      </c>
      <c r="KD116">
        <v>24.1051</v>
      </c>
      <c r="KE116">
        <v>500</v>
      </c>
      <c r="KF116">
        <v>9.39852</v>
      </c>
      <c r="KG116">
        <v>100.224</v>
      </c>
      <c r="KH116">
        <v>100.831</v>
      </c>
    </row>
    <row r="117" spans="1:294">
      <c r="A117">
        <v>101</v>
      </c>
      <c r="B117">
        <v>1747225079</v>
      </c>
      <c r="C117">
        <v>12051.90000009537</v>
      </c>
      <c r="D117" t="s">
        <v>639</v>
      </c>
      <c r="E117" t="s">
        <v>640</v>
      </c>
      <c r="F117" t="s">
        <v>431</v>
      </c>
      <c r="G117" t="s">
        <v>432</v>
      </c>
      <c r="I117" t="s">
        <v>433</v>
      </c>
      <c r="J117">
        <v>1747225079</v>
      </c>
      <c r="K117">
        <f>(L117)/1000</f>
        <v>0</v>
      </c>
      <c r="L117">
        <f>IF(DQ117, AO117, AI117)</f>
        <v>0</v>
      </c>
      <c r="M117">
        <f>IF(DQ117, AJ117, AH117)</f>
        <v>0</v>
      </c>
      <c r="N117">
        <f>DS117 - IF(AV117&gt;1, M117*DM117*100.0/(AX117), 0)</f>
        <v>0</v>
      </c>
      <c r="O117">
        <f>((U117-K117/2)*N117-M117)/(U117+K117/2)</f>
        <v>0</v>
      </c>
      <c r="P117">
        <f>O117*(DZ117+EA117)/1000.0</f>
        <v>0</v>
      </c>
      <c r="Q117">
        <f>(DS117 - IF(AV117&gt;1, M117*DM117*100.0/(AX117), 0))*(DZ117+EA117)/1000.0</f>
        <v>0</v>
      </c>
      <c r="R117">
        <f>2.0/((1/T117-1/S117)+SIGN(T117)*SQRT((1/T117-1/S117)*(1/T117-1/S117) + 4*DN117/((DN117+1)*(DN117+1))*(2*1/T117*1/S117-1/S117*1/S117)))</f>
        <v>0</v>
      </c>
      <c r="S117">
        <f>IF(LEFT(DO117,1)&lt;&gt;"0",IF(LEFT(DO117,1)="1",3.0,DP117),$D$5+$E$5*(EG117*DZ117/($K$5*1000))+$F$5*(EG117*DZ117/($K$5*1000))*MAX(MIN(DM117,$J$5),$I$5)*MAX(MIN(DM117,$J$5),$I$5)+$G$5*MAX(MIN(DM117,$J$5),$I$5)*(EG117*DZ117/($K$5*1000))+$H$5*(EG117*DZ117/($K$5*1000))*(EG117*DZ117/($K$5*1000)))</f>
        <v>0</v>
      </c>
      <c r="T117">
        <f>K117*(1000-(1000*0.61365*exp(17.502*X117/(240.97+X117))/(DZ117+EA117)+DU117)/2)/(1000*0.61365*exp(17.502*X117/(240.97+X117))/(DZ117+EA117)-DU117)</f>
        <v>0</v>
      </c>
      <c r="U117">
        <f>1/((DN117+1)/(R117/1.6)+1/(S117/1.37)) + DN117/((DN117+1)/(R117/1.6) + DN117/(S117/1.37))</f>
        <v>0</v>
      </c>
      <c r="V117">
        <f>(DI117*DL117)</f>
        <v>0</v>
      </c>
      <c r="W117">
        <f>(EB117+(V117+2*0.95*5.67E-8*(((EB117+$B$7)+273)^4-(EB117+273)^4)-44100*K117)/(1.84*29.3*S117+8*0.95*5.67E-8*(EB117+273)^3))</f>
        <v>0</v>
      </c>
      <c r="X117">
        <f>($C$7*EC117+$D$7*ED117+$E$7*W117)</f>
        <v>0</v>
      </c>
      <c r="Y117">
        <f>0.61365*exp(17.502*X117/(240.97+X117))</f>
        <v>0</v>
      </c>
      <c r="Z117">
        <f>(AA117/AB117*100)</f>
        <v>0</v>
      </c>
      <c r="AA117">
        <f>DU117*(DZ117+EA117)/1000</f>
        <v>0</v>
      </c>
      <c r="AB117">
        <f>0.61365*exp(17.502*EB117/(240.97+EB117))</f>
        <v>0</v>
      </c>
      <c r="AC117">
        <f>(Y117-DU117*(DZ117+EA117)/1000)</f>
        <v>0</v>
      </c>
      <c r="AD117">
        <f>(-K117*44100)</f>
        <v>0</v>
      </c>
      <c r="AE117">
        <f>2*29.3*S117*0.92*(EB117-X117)</f>
        <v>0</v>
      </c>
      <c r="AF117">
        <f>2*0.95*5.67E-8*(((EB117+$B$7)+273)^4-(X117+273)^4)</f>
        <v>0</v>
      </c>
      <c r="AG117">
        <f>V117+AF117+AD117+AE117</f>
        <v>0</v>
      </c>
      <c r="AH117">
        <f>DY117*AV117*(DT117-DS117*(1000-AV117*DV117)/(1000-AV117*DU117))/(100*DM117)</f>
        <v>0</v>
      </c>
      <c r="AI117">
        <f>1000*DY117*AV117*(DU117-DV117)/(100*DM117*(1000-AV117*DU117))</f>
        <v>0</v>
      </c>
      <c r="AJ117">
        <f>(AK117 - AL117 - DZ117*1E3/(8.314*(EB117+273.15)) * AN117/DY117 * AM117) * DY117/(100*DM117) * (1000 - DV117)/1000</f>
        <v>0</v>
      </c>
      <c r="AK117">
        <v>403.795796036879</v>
      </c>
      <c r="AL117">
        <v>403.7260484848484</v>
      </c>
      <c r="AM117">
        <v>0.002937174222916169</v>
      </c>
      <c r="AN117">
        <v>65.8605414192894</v>
      </c>
      <c r="AO117">
        <f>(AQ117 - AP117 + DZ117*1E3/(8.314*(EB117+273.15)) * AS117/DY117 * AR117) * DY117/(100*DM117) * 1000/(1000 - AQ117)</f>
        <v>0</v>
      </c>
      <c r="AP117">
        <v>9.380137923766346</v>
      </c>
      <c r="AQ117">
        <v>9.425955393939388</v>
      </c>
      <c r="AR117">
        <v>-1.272123670111542E-06</v>
      </c>
      <c r="AS117">
        <v>77.19028424326555</v>
      </c>
      <c r="AT117">
        <v>6</v>
      </c>
      <c r="AU117">
        <v>2</v>
      </c>
      <c r="AV117">
        <f>IF(AT117*$H$13&gt;=AX117,1.0,(AX117/(AX117-AT117*$H$13)))</f>
        <v>0</v>
      </c>
      <c r="AW117">
        <f>(AV117-1)*100</f>
        <v>0</v>
      </c>
      <c r="AX117">
        <f>MAX(0,($B$13+$C$13*EG117)/(1+$D$13*EG117)*DZ117/(EB117+273)*$E$13)</f>
        <v>0</v>
      </c>
      <c r="AY117" t="s">
        <v>434</v>
      </c>
      <c r="AZ117" t="s">
        <v>434</v>
      </c>
      <c r="BA117">
        <v>0</v>
      </c>
      <c r="BB117">
        <v>0</v>
      </c>
      <c r="BC117">
        <f>1-BA117/BB117</f>
        <v>0</v>
      </c>
      <c r="BD117">
        <v>0</v>
      </c>
      <c r="BE117" t="s">
        <v>434</v>
      </c>
      <c r="BF117" t="s">
        <v>434</v>
      </c>
      <c r="BG117">
        <v>0</v>
      </c>
      <c r="BH117">
        <v>0</v>
      </c>
      <c r="BI117">
        <f>1-BG117/BH117</f>
        <v>0</v>
      </c>
      <c r="BJ117">
        <v>0.5</v>
      </c>
      <c r="BK117">
        <f>DJ117</f>
        <v>0</v>
      </c>
      <c r="BL117">
        <f>M117</f>
        <v>0</v>
      </c>
      <c r="BM117">
        <f>BI117*BJ117*BK117</f>
        <v>0</v>
      </c>
      <c r="BN117">
        <f>(BL117-BD117)/BK117</f>
        <v>0</v>
      </c>
      <c r="BO117">
        <f>(BB117-BH117)/BH117</f>
        <v>0</v>
      </c>
      <c r="BP117">
        <f>BA117/(BC117+BA117/BH117)</f>
        <v>0</v>
      </c>
      <c r="BQ117" t="s">
        <v>434</v>
      </c>
      <c r="BR117">
        <v>0</v>
      </c>
      <c r="BS117">
        <f>IF(BR117&lt;&gt;0, BR117, BP117)</f>
        <v>0</v>
      </c>
      <c r="BT117">
        <f>1-BS117/BH117</f>
        <v>0</v>
      </c>
      <c r="BU117">
        <f>(BH117-BG117)/(BH117-BS117)</f>
        <v>0</v>
      </c>
      <c r="BV117">
        <f>(BB117-BH117)/(BB117-BS117)</f>
        <v>0</v>
      </c>
      <c r="BW117">
        <f>(BH117-BG117)/(BH117-BA117)</f>
        <v>0</v>
      </c>
      <c r="BX117">
        <f>(BB117-BH117)/(BB117-BA117)</f>
        <v>0</v>
      </c>
      <c r="BY117">
        <f>(BU117*BS117/BG117)</f>
        <v>0</v>
      </c>
      <c r="BZ117">
        <f>(1-BY117)</f>
        <v>0</v>
      </c>
      <c r="DI117">
        <f>$B$11*EH117+$C$11*EI117+$F$11*ET117*(1-EW117)</f>
        <v>0</v>
      </c>
      <c r="DJ117">
        <f>DI117*DK117</f>
        <v>0</v>
      </c>
      <c r="DK117">
        <f>($B$11*$D$9+$C$11*$D$9+$F$11*((FG117+EY117)/MAX(FG117+EY117+FH117, 0.1)*$I$9+FH117/MAX(FG117+EY117+FH117, 0.1)*$J$9))/($B$11+$C$11+$F$11)</f>
        <v>0</v>
      </c>
      <c r="DL117">
        <f>($B$11*$K$9+$C$11*$K$9+$F$11*((FG117+EY117)/MAX(FG117+EY117+FH117, 0.1)*$P$9+FH117/MAX(FG117+EY117+FH117, 0.1)*$Q$9))/($B$11+$C$11+$F$11)</f>
        <v>0</v>
      </c>
      <c r="DM117">
        <v>6</v>
      </c>
      <c r="DN117">
        <v>0.5</v>
      </c>
      <c r="DO117" t="s">
        <v>435</v>
      </c>
      <c r="DP117">
        <v>2</v>
      </c>
      <c r="DQ117" t="b">
        <v>1</v>
      </c>
      <c r="DR117">
        <v>1747225079</v>
      </c>
      <c r="DS117">
        <v>399.937</v>
      </c>
      <c r="DT117">
        <v>400.004</v>
      </c>
      <c r="DU117">
        <v>9.42568</v>
      </c>
      <c r="DV117">
        <v>9.37993</v>
      </c>
      <c r="DW117">
        <v>399.43</v>
      </c>
      <c r="DX117">
        <v>9.465540000000001</v>
      </c>
      <c r="DY117">
        <v>399.999</v>
      </c>
      <c r="DZ117">
        <v>101.167</v>
      </c>
      <c r="EA117">
        <v>0.0999669</v>
      </c>
      <c r="EB117">
        <v>25.0012</v>
      </c>
      <c r="EC117">
        <v>24.867</v>
      </c>
      <c r="ED117">
        <v>999.9</v>
      </c>
      <c r="EE117">
        <v>0</v>
      </c>
      <c r="EF117">
        <v>0</v>
      </c>
      <c r="EG117">
        <v>10055</v>
      </c>
      <c r="EH117">
        <v>0</v>
      </c>
      <c r="EI117">
        <v>0.221054</v>
      </c>
      <c r="EJ117">
        <v>-0.06777950000000001</v>
      </c>
      <c r="EK117">
        <v>403.742</v>
      </c>
      <c r="EL117">
        <v>403.792</v>
      </c>
      <c r="EM117">
        <v>0.0457478</v>
      </c>
      <c r="EN117">
        <v>400.004</v>
      </c>
      <c r="EO117">
        <v>9.37993</v>
      </c>
      <c r="EP117">
        <v>0.9535709999999999</v>
      </c>
      <c r="EQ117">
        <v>0.948942</v>
      </c>
      <c r="ER117">
        <v>6.22563</v>
      </c>
      <c r="ES117">
        <v>6.15516</v>
      </c>
      <c r="ET117">
        <v>0.0500092</v>
      </c>
      <c r="EU117">
        <v>0</v>
      </c>
      <c r="EV117">
        <v>0</v>
      </c>
      <c r="EW117">
        <v>0</v>
      </c>
      <c r="EX117">
        <v>15.04</v>
      </c>
      <c r="EY117">
        <v>0.0500092</v>
      </c>
      <c r="EZ117">
        <v>-18.97</v>
      </c>
      <c r="FA117">
        <v>0.45</v>
      </c>
      <c r="FB117">
        <v>34.187</v>
      </c>
      <c r="FC117">
        <v>39.437</v>
      </c>
      <c r="FD117">
        <v>36.687</v>
      </c>
      <c r="FE117">
        <v>39.25</v>
      </c>
      <c r="FF117">
        <v>36.875</v>
      </c>
      <c r="FG117">
        <v>0</v>
      </c>
      <c r="FH117">
        <v>0</v>
      </c>
      <c r="FI117">
        <v>0</v>
      </c>
      <c r="FJ117">
        <v>1747225159.2</v>
      </c>
      <c r="FK117">
        <v>0</v>
      </c>
      <c r="FL117">
        <v>4.091538461538462</v>
      </c>
      <c r="FM117">
        <v>49.22803373225647</v>
      </c>
      <c r="FN117">
        <v>-39.38871769298498</v>
      </c>
      <c r="FO117">
        <v>-5.918461538461538</v>
      </c>
      <c r="FP117">
        <v>15</v>
      </c>
      <c r="FQ117">
        <v>1747211737.5</v>
      </c>
      <c r="FR117" t="s">
        <v>436</v>
      </c>
      <c r="FS117">
        <v>1747211737.5</v>
      </c>
      <c r="FT117">
        <v>1747211733.5</v>
      </c>
      <c r="FU117">
        <v>1</v>
      </c>
      <c r="FV117">
        <v>-0.191</v>
      </c>
      <c r="FW117">
        <v>-0.016</v>
      </c>
      <c r="FX117">
        <v>0.506</v>
      </c>
      <c r="FY117">
        <v>-0.041</v>
      </c>
      <c r="FZ117">
        <v>397</v>
      </c>
      <c r="GA117">
        <v>9</v>
      </c>
      <c r="GB117">
        <v>0.29</v>
      </c>
      <c r="GC117">
        <v>0.35</v>
      </c>
      <c r="GD117">
        <v>0.03487775637035279</v>
      </c>
      <c r="GE117">
        <v>0.1527799407260584</v>
      </c>
      <c r="GF117">
        <v>0.05611867858582884</v>
      </c>
      <c r="GG117">
        <v>1</v>
      </c>
      <c r="GH117">
        <v>0.001103545338625</v>
      </c>
      <c r="GI117">
        <v>0.002497090013512811</v>
      </c>
      <c r="GJ117">
        <v>0.0004048853436604459</v>
      </c>
      <c r="GK117">
        <v>1</v>
      </c>
      <c r="GL117">
        <v>2</v>
      </c>
      <c r="GM117">
        <v>2</v>
      </c>
      <c r="GN117" t="s">
        <v>437</v>
      </c>
      <c r="GO117">
        <v>3.01648</v>
      </c>
      <c r="GP117">
        <v>2.77512</v>
      </c>
      <c r="GQ117">
        <v>0.09689200000000001</v>
      </c>
      <c r="GR117">
        <v>0.0963116</v>
      </c>
      <c r="GS117">
        <v>0.061667</v>
      </c>
      <c r="GT117">
        <v>0.0612271</v>
      </c>
      <c r="GU117">
        <v>23351.7</v>
      </c>
      <c r="GV117">
        <v>27295</v>
      </c>
      <c r="GW117">
        <v>22657.6</v>
      </c>
      <c r="GX117">
        <v>27751.2</v>
      </c>
      <c r="GY117">
        <v>30840.6</v>
      </c>
      <c r="GZ117">
        <v>37222.8</v>
      </c>
      <c r="HA117">
        <v>36310.9</v>
      </c>
      <c r="HB117">
        <v>44043.5</v>
      </c>
      <c r="HC117">
        <v>1.7972</v>
      </c>
      <c r="HD117">
        <v>2.18463</v>
      </c>
      <c r="HE117">
        <v>0.0723898</v>
      </c>
      <c r="HF117">
        <v>0</v>
      </c>
      <c r="HG117">
        <v>23.6778</v>
      </c>
      <c r="HH117">
        <v>999.9</v>
      </c>
      <c r="HI117">
        <v>33.1</v>
      </c>
      <c r="HJ117">
        <v>29.3</v>
      </c>
      <c r="HK117">
        <v>13.3905</v>
      </c>
      <c r="HL117">
        <v>61.8521</v>
      </c>
      <c r="HM117">
        <v>13.6098</v>
      </c>
      <c r="HN117">
        <v>1</v>
      </c>
      <c r="HO117">
        <v>-0.196217</v>
      </c>
      <c r="HP117">
        <v>-0.253794</v>
      </c>
      <c r="HQ117">
        <v>20.2979</v>
      </c>
      <c r="HR117">
        <v>5.19842</v>
      </c>
      <c r="HS117">
        <v>11.9517</v>
      </c>
      <c r="HT117">
        <v>4.94745</v>
      </c>
      <c r="HU117">
        <v>3.3</v>
      </c>
      <c r="HV117">
        <v>9999</v>
      </c>
      <c r="HW117">
        <v>9999</v>
      </c>
      <c r="HX117">
        <v>9999</v>
      </c>
      <c r="HY117">
        <v>383.5</v>
      </c>
      <c r="HZ117">
        <v>1.86016</v>
      </c>
      <c r="IA117">
        <v>1.8608</v>
      </c>
      <c r="IB117">
        <v>1.86157</v>
      </c>
      <c r="IC117">
        <v>1.85716</v>
      </c>
      <c r="ID117">
        <v>1.85684</v>
      </c>
      <c r="IE117">
        <v>1.85791</v>
      </c>
      <c r="IF117">
        <v>1.85869</v>
      </c>
      <c r="IG117">
        <v>1.85822</v>
      </c>
      <c r="IH117">
        <v>0</v>
      </c>
      <c r="II117">
        <v>0</v>
      </c>
      <c r="IJ117">
        <v>0</v>
      </c>
      <c r="IK117">
        <v>0</v>
      </c>
      <c r="IL117" t="s">
        <v>438</v>
      </c>
      <c r="IM117" t="s">
        <v>439</v>
      </c>
      <c r="IN117" t="s">
        <v>440</v>
      </c>
      <c r="IO117" t="s">
        <v>440</v>
      </c>
      <c r="IP117" t="s">
        <v>440</v>
      </c>
      <c r="IQ117" t="s">
        <v>440</v>
      </c>
      <c r="IR117">
        <v>0</v>
      </c>
      <c r="IS117">
        <v>100</v>
      </c>
      <c r="IT117">
        <v>100</v>
      </c>
      <c r="IU117">
        <v>0.507</v>
      </c>
      <c r="IV117">
        <v>-0.0399</v>
      </c>
      <c r="IW117">
        <v>0.2912723242626548</v>
      </c>
      <c r="IX117">
        <v>0.001016113312649949</v>
      </c>
      <c r="IY117">
        <v>-1.458346242818731E-06</v>
      </c>
      <c r="IZ117">
        <v>6.575581110680532E-10</v>
      </c>
      <c r="JA117">
        <v>-0.06566341879942494</v>
      </c>
      <c r="JB117">
        <v>-0.01572474794871742</v>
      </c>
      <c r="JC117">
        <v>0.002265067368507509</v>
      </c>
      <c r="JD117">
        <v>-3.336906766682508E-05</v>
      </c>
      <c r="JE117">
        <v>2</v>
      </c>
      <c r="JF117">
        <v>1799</v>
      </c>
      <c r="JG117">
        <v>1</v>
      </c>
      <c r="JH117">
        <v>18</v>
      </c>
      <c r="JI117">
        <v>222.4</v>
      </c>
      <c r="JJ117">
        <v>222.4</v>
      </c>
      <c r="JK117">
        <v>1.03149</v>
      </c>
      <c r="JL117">
        <v>2.5354</v>
      </c>
      <c r="JM117">
        <v>1.54663</v>
      </c>
      <c r="JN117">
        <v>2.16187</v>
      </c>
      <c r="JO117">
        <v>1.49658</v>
      </c>
      <c r="JP117">
        <v>2.4646</v>
      </c>
      <c r="JQ117">
        <v>34.7837</v>
      </c>
      <c r="JR117">
        <v>24.2013</v>
      </c>
      <c r="JS117">
        <v>18</v>
      </c>
      <c r="JT117">
        <v>371.19</v>
      </c>
      <c r="JU117">
        <v>650.317</v>
      </c>
      <c r="JV117">
        <v>24.3059</v>
      </c>
      <c r="JW117">
        <v>24.9368</v>
      </c>
      <c r="JX117">
        <v>30.0001</v>
      </c>
      <c r="JY117">
        <v>24.9257</v>
      </c>
      <c r="JZ117">
        <v>24.9314</v>
      </c>
      <c r="KA117">
        <v>20.6767</v>
      </c>
      <c r="KB117">
        <v>31.2548</v>
      </c>
      <c r="KC117">
        <v>36.2975</v>
      </c>
      <c r="KD117">
        <v>24.3047</v>
      </c>
      <c r="KE117">
        <v>400</v>
      </c>
      <c r="KF117">
        <v>9.398630000000001</v>
      </c>
      <c r="KG117">
        <v>100.221</v>
      </c>
      <c r="KH117">
        <v>100.829</v>
      </c>
    </row>
    <row r="118" spans="1:294">
      <c r="A118">
        <v>102</v>
      </c>
      <c r="B118">
        <v>1747225199.5</v>
      </c>
      <c r="C118">
        <v>12172.40000009537</v>
      </c>
      <c r="D118" t="s">
        <v>641</v>
      </c>
      <c r="E118" t="s">
        <v>642</v>
      </c>
      <c r="F118" t="s">
        <v>431</v>
      </c>
      <c r="G118" t="s">
        <v>432</v>
      </c>
      <c r="I118" t="s">
        <v>433</v>
      </c>
      <c r="J118">
        <v>1747225199.5</v>
      </c>
      <c r="K118">
        <f>(L118)/1000</f>
        <v>0</v>
      </c>
      <c r="L118">
        <f>IF(DQ118, AO118, AI118)</f>
        <v>0</v>
      </c>
      <c r="M118">
        <f>IF(DQ118, AJ118, AH118)</f>
        <v>0</v>
      </c>
      <c r="N118">
        <f>DS118 - IF(AV118&gt;1, M118*DM118*100.0/(AX118), 0)</f>
        <v>0</v>
      </c>
      <c r="O118">
        <f>((U118-K118/2)*N118-M118)/(U118+K118/2)</f>
        <v>0</v>
      </c>
      <c r="P118">
        <f>O118*(DZ118+EA118)/1000.0</f>
        <v>0</v>
      </c>
      <c r="Q118">
        <f>(DS118 - IF(AV118&gt;1, M118*DM118*100.0/(AX118), 0))*(DZ118+EA118)/1000.0</f>
        <v>0</v>
      </c>
      <c r="R118">
        <f>2.0/((1/T118-1/S118)+SIGN(T118)*SQRT((1/T118-1/S118)*(1/T118-1/S118) + 4*DN118/((DN118+1)*(DN118+1))*(2*1/T118*1/S118-1/S118*1/S118)))</f>
        <v>0</v>
      </c>
      <c r="S118">
        <f>IF(LEFT(DO118,1)&lt;&gt;"0",IF(LEFT(DO118,1)="1",3.0,DP118),$D$5+$E$5*(EG118*DZ118/($K$5*1000))+$F$5*(EG118*DZ118/($K$5*1000))*MAX(MIN(DM118,$J$5),$I$5)*MAX(MIN(DM118,$J$5),$I$5)+$G$5*MAX(MIN(DM118,$J$5),$I$5)*(EG118*DZ118/($K$5*1000))+$H$5*(EG118*DZ118/($K$5*1000))*(EG118*DZ118/($K$5*1000)))</f>
        <v>0</v>
      </c>
      <c r="T118">
        <f>K118*(1000-(1000*0.61365*exp(17.502*X118/(240.97+X118))/(DZ118+EA118)+DU118)/2)/(1000*0.61365*exp(17.502*X118/(240.97+X118))/(DZ118+EA118)-DU118)</f>
        <v>0</v>
      </c>
      <c r="U118">
        <f>1/((DN118+1)/(R118/1.6)+1/(S118/1.37)) + DN118/((DN118+1)/(R118/1.6) + DN118/(S118/1.37))</f>
        <v>0</v>
      </c>
      <c r="V118">
        <f>(DI118*DL118)</f>
        <v>0</v>
      </c>
      <c r="W118">
        <f>(EB118+(V118+2*0.95*5.67E-8*(((EB118+$B$7)+273)^4-(EB118+273)^4)-44100*K118)/(1.84*29.3*S118+8*0.95*5.67E-8*(EB118+273)^3))</f>
        <v>0</v>
      </c>
      <c r="X118">
        <f>($C$7*EC118+$D$7*ED118+$E$7*W118)</f>
        <v>0</v>
      </c>
      <c r="Y118">
        <f>0.61365*exp(17.502*X118/(240.97+X118))</f>
        <v>0</v>
      </c>
      <c r="Z118">
        <f>(AA118/AB118*100)</f>
        <v>0</v>
      </c>
      <c r="AA118">
        <f>DU118*(DZ118+EA118)/1000</f>
        <v>0</v>
      </c>
      <c r="AB118">
        <f>0.61365*exp(17.502*EB118/(240.97+EB118))</f>
        <v>0</v>
      </c>
      <c r="AC118">
        <f>(Y118-DU118*(DZ118+EA118)/1000)</f>
        <v>0</v>
      </c>
      <c r="AD118">
        <f>(-K118*44100)</f>
        <v>0</v>
      </c>
      <c r="AE118">
        <f>2*29.3*S118*0.92*(EB118-X118)</f>
        <v>0</v>
      </c>
      <c r="AF118">
        <f>2*0.95*5.67E-8*(((EB118+$B$7)+273)^4-(X118+273)^4)</f>
        <v>0</v>
      </c>
      <c r="AG118">
        <f>V118+AF118+AD118+AE118</f>
        <v>0</v>
      </c>
      <c r="AH118">
        <f>DY118*AV118*(DT118-DS118*(1000-AV118*DV118)/(1000-AV118*DU118))/(100*DM118)</f>
        <v>0</v>
      </c>
      <c r="AI118">
        <f>1000*DY118*AV118*(DU118-DV118)/(100*DM118*(1000-AV118*DU118))</f>
        <v>0</v>
      </c>
      <c r="AJ118">
        <f>(AK118 - AL118 - DZ118*1E3/(8.314*(EB118+273.15)) * AN118/DY118 * AM118) * DY118/(100*DM118) * (1000 - DV118)/1000</f>
        <v>0</v>
      </c>
      <c r="AK118">
        <v>302.8585323946875</v>
      </c>
      <c r="AL118">
        <v>302.9187515151515</v>
      </c>
      <c r="AM118">
        <v>-0.0008812561565548001</v>
      </c>
      <c r="AN118">
        <v>65.8605414192894</v>
      </c>
      <c r="AO118">
        <f>(AQ118 - AP118 + DZ118*1E3/(8.314*(EB118+273.15)) * AS118/DY118 * AR118) * DY118/(100*DM118) * 1000/(1000 - AQ118)</f>
        <v>0</v>
      </c>
      <c r="AP118">
        <v>9.36298565683518</v>
      </c>
      <c r="AQ118">
        <v>9.393561696969694</v>
      </c>
      <c r="AR118">
        <v>1.865578628152466E-06</v>
      </c>
      <c r="AS118">
        <v>77.19028424326555</v>
      </c>
      <c r="AT118">
        <v>6</v>
      </c>
      <c r="AU118">
        <v>2</v>
      </c>
      <c r="AV118">
        <f>IF(AT118*$H$13&gt;=AX118,1.0,(AX118/(AX118-AT118*$H$13)))</f>
        <v>0</v>
      </c>
      <c r="AW118">
        <f>(AV118-1)*100</f>
        <v>0</v>
      </c>
      <c r="AX118">
        <f>MAX(0,($B$13+$C$13*EG118)/(1+$D$13*EG118)*DZ118/(EB118+273)*$E$13)</f>
        <v>0</v>
      </c>
      <c r="AY118" t="s">
        <v>434</v>
      </c>
      <c r="AZ118" t="s">
        <v>434</v>
      </c>
      <c r="BA118">
        <v>0</v>
      </c>
      <c r="BB118">
        <v>0</v>
      </c>
      <c r="BC118">
        <f>1-BA118/BB118</f>
        <v>0</v>
      </c>
      <c r="BD118">
        <v>0</v>
      </c>
      <c r="BE118" t="s">
        <v>434</v>
      </c>
      <c r="BF118" t="s">
        <v>434</v>
      </c>
      <c r="BG118">
        <v>0</v>
      </c>
      <c r="BH118">
        <v>0</v>
      </c>
      <c r="BI118">
        <f>1-BG118/BH118</f>
        <v>0</v>
      </c>
      <c r="BJ118">
        <v>0.5</v>
      </c>
      <c r="BK118">
        <f>DJ118</f>
        <v>0</v>
      </c>
      <c r="BL118">
        <f>M118</f>
        <v>0</v>
      </c>
      <c r="BM118">
        <f>BI118*BJ118*BK118</f>
        <v>0</v>
      </c>
      <c r="BN118">
        <f>(BL118-BD118)/BK118</f>
        <v>0</v>
      </c>
      <c r="BO118">
        <f>(BB118-BH118)/BH118</f>
        <v>0</v>
      </c>
      <c r="BP118">
        <f>BA118/(BC118+BA118/BH118)</f>
        <v>0</v>
      </c>
      <c r="BQ118" t="s">
        <v>434</v>
      </c>
      <c r="BR118">
        <v>0</v>
      </c>
      <c r="BS118">
        <f>IF(BR118&lt;&gt;0, BR118, BP118)</f>
        <v>0</v>
      </c>
      <c r="BT118">
        <f>1-BS118/BH118</f>
        <v>0</v>
      </c>
      <c r="BU118">
        <f>(BH118-BG118)/(BH118-BS118)</f>
        <v>0</v>
      </c>
      <c r="BV118">
        <f>(BB118-BH118)/(BB118-BS118)</f>
        <v>0</v>
      </c>
      <c r="BW118">
        <f>(BH118-BG118)/(BH118-BA118)</f>
        <v>0</v>
      </c>
      <c r="BX118">
        <f>(BB118-BH118)/(BB118-BA118)</f>
        <v>0</v>
      </c>
      <c r="BY118">
        <f>(BU118*BS118/BG118)</f>
        <v>0</v>
      </c>
      <c r="BZ118">
        <f>(1-BY118)</f>
        <v>0</v>
      </c>
      <c r="DI118">
        <f>$B$11*EH118+$C$11*EI118+$F$11*ET118*(1-EW118)</f>
        <v>0</v>
      </c>
      <c r="DJ118">
        <f>DI118*DK118</f>
        <v>0</v>
      </c>
      <c r="DK118">
        <f>($B$11*$D$9+$C$11*$D$9+$F$11*((FG118+EY118)/MAX(FG118+EY118+FH118, 0.1)*$I$9+FH118/MAX(FG118+EY118+FH118, 0.1)*$J$9))/($B$11+$C$11+$F$11)</f>
        <v>0</v>
      </c>
      <c r="DL118">
        <f>($B$11*$K$9+$C$11*$K$9+$F$11*((FG118+EY118)/MAX(FG118+EY118+FH118, 0.1)*$P$9+FH118/MAX(FG118+EY118+FH118, 0.1)*$Q$9))/($B$11+$C$11+$F$11)</f>
        <v>0</v>
      </c>
      <c r="DM118">
        <v>6</v>
      </c>
      <c r="DN118">
        <v>0.5</v>
      </c>
      <c r="DO118" t="s">
        <v>435</v>
      </c>
      <c r="DP118">
        <v>2</v>
      </c>
      <c r="DQ118" t="b">
        <v>1</v>
      </c>
      <c r="DR118">
        <v>1747225199.5</v>
      </c>
      <c r="DS118">
        <v>300.081</v>
      </c>
      <c r="DT118">
        <v>300.008</v>
      </c>
      <c r="DU118">
        <v>9.394410000000001</v>
      </c>
      <c r="DV118">
        <v>9.373279999999999</v>
      </c>
      <c r="DW118">
        <v>299.598</v>
      </c>
      <c r="DX118">
        <v>9.43483</v>
      </c>
      <c r="DY118">
        <v>399.867</v>
      </c>
      <c r="DZ118">
        <v>101.166</v>
      </c>
      <c r="EA118">
        <v>0.0999319</v>
      </c>
      <c r="EB118">
        <v>25.0076</v>
      </c>
      <c r="EC118">
        <v>24.8896</v>
      </c>
      <c r="ED118">
        <v>999.9</v>
      </c>
      <c r="EE118">
        <v>0</v>
      </c>
      <c r="EF118">
        <v>0</v>
      </c>
      <c r="EG118">
        <v>10049.4</v>
      </c>
      <c r="EH118">
        <v>0</v>
      </c>
      <c r="EI118">
        <v>0.221054</v>
      </c>
      <c r="EJ118">
        <v>0.0724487</v>
      </c>
      <c r="EK118">
        <v>302.927</v>
      </c>
      <c r="EL118">
        <v>302.847</v>
      </c>
      <c r="EM118">
        <v>0.0211258</v>
      </c>
      <c r="EN118">
        <v>300.008</v>
      </c>
      <c r="EO118">
        <v>9.373279999999999</v>
      </c>
      <c r="EP118">
        <v>0.95039</v>
      </c>
      <c r="EQ118">
        <v>0.948253</v>
      </c>
      <c r="ER118">
        <v>6.17723</v>
      </c>
      <c r="ES118">
        <v>6.14463</v>
      </c>
      <c r="ET118">
        <v>0.0500092</v>
      </c>
      <c r="EU118">
        <v>0</v>
      </c>
      <c r="EV118">
        <v>0</v>
      </c>
      <c r="EW118">
        <v>0</v>
      </c>
      <c r="EX118">
        <v>-7.92</v>
      </c>
      <c r="EY118">
        <v>0.0500092</v>
      </c>
      <c r="EZ118">
        <v>0.88</v>
      </c>
      <c r="FA118">
        <v>0.31</v>
      </c>
      <c r="FB118">
        <v>34.812</v>
      </c>
      <c r="FC118">
        <v>40.75</v>
      </c>
      <c r="FD118">
        <v>37.562</v>
      </c>
      <c r="FE118">
        <v>41.25</v>
      </c>
      <c r="FF118">
        <v>37.625</v>
      </c>
      <c r="FG118">
        <v>0</v>
      </c>
      <c r="FH118">
        <v>0</v>
      </c>
      <c r="FI118">
        <v>0</v>
      </c>
      <c r="FJ118">
        <v>1747225279.8</v>
      </c>
      <c r="FK118">
        <v>0</v>
      </c>
      <c r="FL118">
        <v>2.3196</v>
      </c>
      <c r="FM118">
        <v>-6.073076686899094</v>
      </c>
      <c r="FN118">
        <v>27.92615387563873</v>
      </c>
      <c r="FO118">
        <v>-3.3728</v>
      </c>
      <c r="FP118">
        <v>15</v>
      </c>
      <c r="FQ118">
        <v>1747211737.5</v>
      </c>
      <c r="FR118" t="s">
        <v>436</v>
      </c>
      <c r="FS118">
        <v>1747211737.5</v>
      </c>
      <c r="FT118">
        <v>1747211733.5</v>
      </c>
      <c r="FU118">
        <v>1</v>
      </c>
      <c r="FV118">
        <v>-0.191</v>
      </c>
      <c r="FW118">
        <v>-0.016</v>
      </c>
      <c r="FX118">
        <v>0.506</v>
      </c>
      <c r="FY118">
        <v>-0.041</v>
      </c>
      <c r="FZ118">
        <v>397</v>
      </c>
      <c r="GA118">
        <v>9</v>
      </c>
      <c r="GB118">
        <v>0.29</v>
      </c>
      <c r="GC118">
        <v>0.35</v>
      </c>
      <c r="GD118">
        <v>-0.09781880505623114</v>
      </c>
      <c r="GE118">
        <v>0.03392920591271534</v>
      </c>
      <c r="GF118">
        <v>0.02652497357722483</v>
      </c>
      <c r="GG118">
        <v>1</v>
      </c>
      <c r="GH118">
        <v>0.001429862957191719</v>
      </c>
      <c r="GI118">
        <v>0.0007342695860785486</v>
      </c>
      <c r="GJ118">
        <v>0.0001998640096483208</v>
      </c>
      <c r="GK118">
        <v>1</v>
      </c>
      <c r="GL118">
        <v>2</v>
      </c>
      <c r="GM118">
        <v>2</v>
      </c>
      <c r="GN118" t="s">
        <v>437</v>
      </c>
      <c r="GO118">
        <v>3.01632</v>
      </c>
      <c r="GP118">
        <v>2.77503</v>
      </c>
      <c r="GQ118">
        <v>0.0771727</v>
      </c>
      <c r="GR118">
        <v>0.07669289999999999</v>
      </c>
      <c r="GS118">
        <v>0.0615091</v>
      </c>
      <c r="GT118">
        <v>0.061192</v>
      </c>
      <c r="GU118">
        <v>23860.7</v>
      </c>
      <c r="GV118">
        <v>27886.5</v>
      </c>
      <c r="GW118">
        <v>22657.1</v>
      </c>
      <c r="GX118">
        <v>27750.5</v>
      </c>
      <c r="GY118">
        <v>30844.4</v>
      </c>
      <c r="GZ118">
        <v>37222.7</v>
      </c>
      <c r="HA118">
        <v>36309.8</v>
      </c>
      <c r="HB118">
        <v>44042.4</v>
      </c>
      <c r="HC118">
        <v>1.79662</v>
      </c>
      <c r="HD118">
        <v>2.1842</v>
      </c>
      <c r="HE118">
        <v>0.0736713</v>
      </c>
      <c r="HF118">
        <v>0</v>
      </c>
      <c r="HG118">
        <v>23.6795</v>
      </c>
      <c r="HH118">
        <v>999.9</v>
      </c>
      <c r="HI118">
        <v>32.9</v>
      </c>
      <c r="HJ118">
        <v>29.3</v>
      </c>
      <c r="HK118">
        <v>13.3089</v>
      </c>
      <c r="HL118">
        <v>61.8221</v>
      </c>
      <c r="HM118">
        <v>13.6899</v>
      </c>
      <c r="HN118">
        <v>1</v>
      </c>
      <c r="HO118">
        <v>-0.196026</v>
      </c>
      <c r="HP118">
        <v>-0.127337</v>
      </c>
      <c r="HQ118">
        <v>20.298</v>
      </c>
      <c r="HR118">
        <v>5.19857</v>
      </c>
      <c r="HS118">
        <v>11.9524</v>
      </c>
      <c r="HT118">
        <v>4.9476</v>
      </c>
      <c r="HU118">
        <v>3.3</v>
      </c>
      <c r="HV118">
        <v>9999</v>
      </c>
      <c r="HW118">
        <v>9999</v>
      </c>
      <c r="HX118">
        <v>9999</v>
      </c>
      <c r="HY118">
        <v>383.5</v>
      </c>
      <c r="HZ118">
        <v>1.86017</v>
      </c>
      <c r="IA118">
        <v>1.86081</v>
      </c>
      <c r="IB118">
        <v>1.86157</v>
      </c>
      <c r="IC118">
        <v>1.85715</v>
      </c>
      <c r="ID118">
        <v>1.85684</v>
      </c>
      <c r="IE118">
        <v>1.85791</v>
      </c>
      <c r="IF118">
        <v>1.85867</v>
      </c>
      <c r="IG118">
        <v>1.85822</v>
      </c>
      <c r="IH118">
        <v>0</v>
      </c>
      <c r="II118">
        <v>0</v>
      </c>
      <c r="IJ118">
        <v>0</v>
      </c>
      <c r="IK118">
        <v>0</v>
      </c>
      <c r="IL118" t="s">
        <v>438</v>
      </c>
      <c r="IM118" t="s">
        <v>439</v>
      </c>
      <c r="IN118" t="s">
        <v>440</v>
      </c>
      <c r="IO118" t="s">
        <v>440</v>
      </c>
      <c r="IP118" t="s">
        <v>440</v>
      </c>
      <c r="IQ118" t="s">
        <v>440</v>
      </c>
      <c r="IR118">
        <v>0</v>
      </c>
      <c r="IS118">
        <v>100</v>
      </c>
      <c r="IT118">
        <v>100</v>
      </c>
      <c r="IU118">
        <v>0.483</v>
      </c>
      <c r="IV118">
        <v>-0.0404</v>
      </c>
      <c r="IW118">
        <v>0.2912723242626548</v>
      </c>
      <c r="IX118">
        <v>0.001016113312649949</v>
      </c>
      <c r="IY118">
        <v>-1.458346242818731E-06</v>
      </c>
      <c r="IZ118">
        <v>6.575581110680532E-10</v>
      </c>
      <c r="JA118">
        <v>-0.06566341879942494</v>
      </c>
      <c r="JB118">
        <v>-0.01572474794871742</v>
      </c>
      <c r="JC118">
        <v>0.002265067368507509</v>
      </c>
      <c r="JD118">
        <v>-3.336906766682508E-05</v>
      </c>
      <c r="JE118">
        <v>2</v>
      </c>
      <c r="JF118">
        <v>1799</v>
      </c>
      <c r="JG118">
        <v>1</v>
      </c>
      <c r="JH118">
        <v>18</v>
      </c>
      <c r="JI118">
        <v>224.4</v>
      </c>
      <c r="JJ118">
        <v>224.4</v>
      </c>
      <c r="JK118">
        <v>0.820312</v>
      </c>
      <c r="JL118">
        <v>2.5415</v>
      </c>
      <c r="JM118">
        <v>1.54663</v>
      </c>
      <c r="JN118">
        <v>2.16187</v>
      </c>
      <c r="JO118">
        <v>1.49658</v>
      </c>
      <c r="JP118">
        <v>2.4585</v>
      </c>
      <c r="JQ118">
        <v>34.7837</v>
      </c>
      <c r="JR118">
        <v>24.2013</v>
      </c>
      <c r="JS118">
        <v>18</v>
      </c>
      <c r="JT118">
        <v>370.954</v>
      </c>
      <c r="JU118">
        <v>650.047</v>
      </c>
      <c r="JV118">
        <v>24.1559</v>
      </c>
      <c r="JW118">
        <v>24.9431</v>
      </c>
      <c r="JX118">
        <v>30.0002</v>
      </c>
      <c r="JY118">
        <v>24.932</v>
      </c>
      <c r="JZ118">
        <v>24.9376</v>
      </c>
      <c r="KA118">
        <v>16.4454</v>
      </c>
      <c r="KB118">
        <v>30.9674</v>
      </c>
      <c r="KC118">
        <v>35.5549</v>
      </c>
      <c r="KD118">
        <v>24.1522</v>
      </c>
      <c r="KE118">
        <v>300</v>
      </c>
      <c r="KF118">
        <v>9.40015</v>
      </c>
      <c r="KG118">
        <v>100.218</v>
      </c>
      <c r="KH118">
        <v>100.827</v>
      </c>
    </row>
    <row r="119" spans="1:294">
      <c r="A119">
        <v>103</v>
      </c>
      <c r="B119">
        <v>1747225320</v>
      </c>
      <c r="C119">
        <v>12292.90000009537</v>
      </c>
      <c r="D119" t="s">
        <v>643</v>
      </c>
      <c r="E119" t="s">
        <v>644</v>
      </c>
      <c r="F119" t="s">
        <v>431</v>
      </c>
      <c r="G119" t="s">
        <v>432</v>
      </c>
      <c r="I119" t="s">
        <v>433</v>
      </c>
      <c r="J119">
        <v>1747225320</v>
      </c>
      <c r="K119">
        <f>(L119)/1000</f>
        <v>0</v>
      </c>
      <c r="L119">
        <f>IF(DQ119, AO119, AI119)</f>
        <v>0</v>
      </c>
      <c r="M119">
        <f>IF(DQ119, AJ119, AH119)</f>
        <v>0</v>
      </c>
      <c r="N119">
        <f>DS119 - IF(AV119&gt;1, M119*DM119*100.0/(AX119), 0)</f>
        <v>0</v>
      </c>
      <c r="O119">
        <f>((U119-K119/2)*N119-M119)/(U119+K119/2)</f>
        <v>0</v>
      </c>
      <c r="P119">
        <f>O119*(DZ119+EA119)/1000.0</f>
        <v>0</v>
      </c>
      <c r="Q119">
        <f>(DS119 - IF(AV119&gt;1, M119*DM119*100.0/(AX119), 0))*(DZ119+EA119)/1000.0</f>
        <v>0</v>
      </c>
      <c r="R119">
        <f>2.0/((1/T119-1/S119)+SIGN(T119)*SQRT((1/T119-1/S119)*(1/T119-1/S119) + 4*DN119/((DN119+1)*(DN119+1))*(2*1/T119*1/S119-1/S119*1/S119)))</f>
        <v>0</v>
      </c>
      <c r="S119">
        <f>IF(LEFT(DO119,1)&lt;&gt;"0",IF(LEFT(DO119,1)="1",3.0,DP119),$D$5+$E$5*(EG119*DZ119/($K$5*1000))+$F$5*(EG119*DZ119/($K$5*1000))*MAX(MIN(DM119,$J$5),$I$5)*MAX(MIN(DM119,$J$5),$I$5)+$G$5*MAX(MIN(DM119,$J$5),$I$5)*(EG119*DZ119/($K$5*1000))+$H$5*(EG119*DZ119/($K$5*1000))*(EG119*DZ119/($K$5*1000)))</f>
        <v>0</v>
      </c>
      <c r="T119">
        <f>K119*(1000-(1000*0.61365*exp(17.502*X119/(240.97+X119))/(DZ119+EA119)+DU119)/2)/(1000*0.61365*exp(17.502*X119/(240.97+X119))/(DZ119+EA119)-DU119)</f>
        <v>0</v>
      </c>
      <c r="U119">
        <f>1/((DN119+1)/(R119/1.6)+1/(S119/1.37)) + DN119/((DN119+1)/(R119/1.6) + DN119/(S119/1.37))</f>
        <v>0</v>
      </c>
      <c r="V119">
        <f>(DI119*DL119)</f>
        <v>0</v>
      </c>
      <c r="W119">
        <f>(EB119+(V119+2*0.95*5.67E-8*(((EB119+$B$7)+273)^4-(EB119+273)^4)-44100*K119)/(1.84*29.3*S119+8*0.95*5.67E-8*(EB119+273)^3))</f>
        <v>0</v>
      </c>
      <c r="X119">
        <f>($C$7*EC119+$D$7*ED119+$E$7*W119)</f>
        <v>0</v>
      </c>
      <c r="Y119">
        <f>0.61365*exp(17.502*X119/(240.97+X119))</f>
        <v>0</v>
      </c>
      <c r="Z119">
        <f>(AA119/AB119*100)</f>
        <v>0</v>
      </c>
      <c r="AA119">
        <f>DU119*(DZ119+EA119)/1000</f>
        <v>0</v>
      </c>
      <c r="AB119">
        <f>0.61365*exp(17.502*EB119/(240.97+EB119))</f>
        <v>0</v>
      </c>
      <c r="AC119">
        <f>(Y119-DU119*(DZ119+EA119)/1000)</f>
        <v>0</v>
      </c>
      <c r="AD119">
        <f>(-K119*44100)</f>
        <v>0</v>
      </c>
      <c r="AE119">
        <f>2*29.3*S119*0.92*(EB119-X119)</f>
        <v>0</v>
      </c>
      <c r="AF119">
        <f>2*0.95*5.67E-8*(((EB119+$B$7)+273)^4-(X119+273)^4)</f>
        <v>0</v>
      </c>
      <c r="AG119">
        <f>V119+AF119+AD119+AE119</f>
        <v>0</v>
      </c>
      <c r="AH119">
        <f>DY119*AV119*(DT119-DS119*(1000-AV119*DV119)/(1000-AV119*DU119))/(100*DM119)</f>
        <v>0</v>
      </c>
      <c r="AI119">
        <f>1000*DY119*AV119*(DU119-DV119)/(100*DM119*(1000-AV119*DU119))</f>
        <v>0</v>
      </c>
      <c r="AJ119">
        <f>(AK119 - AL119 - DZ119*1E3/(8.314*(EB119+273.15)) * AN119/DY119 * AM119) * DY119/(100*DM119) * (1000 - DV119)/1000</f>
        <v>0</v>
      </c>
      <c r="AK119">
        <v>201.9094173633816</v>
      </c>
      <c r="AL119">
        <v>201.9667636363635</v>
      </c>
      <c r="AM119">
        <v>3.778928244538137E-05</v>
      </c>
      <c r="AN119">
        <v>65.8605414192894</v>
      </c>
      <c r="AO119">
        <f>(AQ119 - AP119 + DZ119*1E3/(8.314*(EB119+273.15)) * AS119/DY119 * AR119) * DY119/(100*DM119) * 1000/(1000 - AQ119)</f>
        <v>0</v>
      </c>
      <c r="AP119">
        <v>9.358221153936421</v>
      </c>
      <c r="AQ119">
        <v>9.39634921212121</v>
      </c>
      <c r="AR119">
        <v>-5.268695436460639E-07</v>
      </c>
      <c r="AS119">
        <v>77.19028424326555</v>
      </c>
      <c r="AT119">
        <v>6</v>
      </c>
      <c r="AU119">
        <v>1</v>
      </c>
      <c r="AV119">
        <f>IF(AT119*$H$13&gt;=AX119,1.0,(AX119/(AX119-AT119*$H$13)))</f>
        <v>0</v>
      </c>
      <c r="AW119">
        <f>(AV119-1)*100</f>
        <v>0</v>
      </c>
      <c r="AX119">
        <f>MAX(0,($B$13+$C$13*EG119)/(1+$D$13*EG119)*DZ119/(EB119+273)*$E$13)</f>
        <v>0</v>
      </c>
      <c r="AY119" t="s">
        <v>434</v>
      </c>
      <c r="AZ119" t="s">
        <v>434</v>
      </c>
      <c r="BA119">
        <v>0</v>
      </c>
      <c r="BB119">
        <v>0</v>
      </c>
      <c r="BC119">
        <f>1-BA119/BB119</f>
        <v>0</v>
      </c>
      <c r="BD119">
        <v>0</v>
      </c>
      <c r="BE119" t="s">
        <v>434</v>
      </c>
      <c r="BF119" t="s">
        <v>434</v>
      </c>
      <c r="BG119">
        <v>0</v>
      </c>
      <c r="BH119">
        <v>0</v>
      </c>
      <c r="BI119">
        <f>1-BG119/BH119</f>
        <v>0</v>
      </c>
      <c r="BJ119">
        <v>0.5</v>
      </c>
      <c r="BK119">
        <f>DJ119</f>
        <v>0</v>
      </c>
      <c r="BL119">
        <f>M119</f>
        <v>0</v>
      </c>
      <c r="BM119">
        <f>BI119*BJ119*BK119</f>
        <v>0</v>
      </c>
      <c r="BN119">
        <f>(BL119-BD119)/BK119</f>
        <v>0</v>
      </c>
      <c r="BO119">
        <f>(BB119-BH119)/BH119</f>
        <v>0</v>
      </c>
      <c r="BP119">
        <f>BA119/(BC119+BA119/BH119)</f>
        <v>0</v>
      </c>
      <c r="BQ119" t="s">
        <v>434</v>
      </c>
      <c r="BR119">
        <v>0</v>
      </c>
      <c r="BS119">
        <f>IF(BR119&lt;&gt;0, BR119, BP119)</f>
        <v>0</v>
      </c>
      <c r="BT119">
        <f>1-BS119/BH119</f>
        <v>0</v>
      </c>
      <c r="BU119">
        <f>(BH119-BG119)/(BH119-BS119)</f>
        <v>0</v>
      </c>
      <c r="BV119">
        <f>(BB119-BH119)/(BB119-BS119)</f>
        <v>0</v>
      </c>
      <c r="BW119">
        <f>(BH119-BG119)/(BH119-BA119)</f>
        <v>0</v>
      </c>
      <c r="BX119">
        <f>(BB119-BH119)/(BB119-BA119)</f>
        <v>0</v>
      </c>
      <c r="BY119">
        <f>(BU119*BS119/BG119)</f>
        <v>0</v>
      </c>
      <c r="BZ119">
        <f>(1-BY119)</f>
        <v>0</v>
      </c>
      <c r="DI119">
        <f>$B$11*EH119+$C$11*EI119+$F$11*ET119*(1-EW119)</f>
        <v>0</v>
      </c>
      <c r="DJ119">
        <f>DI119*DK119</f>
        <v>0</v>
      </c>
      <c r="DK119">
        <f>($B$11*$D$9+$C$11*$D$9+$F$11*((FG119+EY119)/MAX(FG119+EY119+FH119, 0.1)*$I$9+FH119/MAX(FG119+EY119+FH119, 0.1)*$J$9))/($B$11+$C$11+$F$11)</f>
        <v>0</v>
      </c>
      <c r="DL119">
        <f>($B$11*$K$9+$C$11*$K$9+$F$11*((FG119+EY119)/MAX(FG119+EY119+FH119, 0.1)*$P$9+FH119/MAX(FG119+EY119+FH119, 0.1)*$Q$9))/($B$11+$C$11+$F$11)</f>
        <v>0</v>
      </c>
      <c r="DM119">
        <v>6</v>
      </c>
      <c r="DN119">
        <v>0.5</v>
      </c>
      <c r="DO119" t="s">
        <v>435</v>
      </c>
      <c r="DP119">
        <v>2</v>
      </c>
      <c r="DQ119" t="b">
        <v>1</v>
      </c>
      <c r="DR119">
        <v>1747225320</v>
      </c>
      <c r="DS119">
        <v>200.073</v>
      </c>
      <c r="DT119">
        <v>200.014</v>
      </c>
      <c r="DU119">
        <v>9.396520000000001</v>
      </c>
      <c r="DV119">
        <v>9.35952</v>
      </c>
      <c r="DW119">
        <v>199.632</v>
      </c>
      <c r="DX119">
        <v>9.4369</v>
      </c>
      <c r="DY119">
        <v>400.005</v>
      </c>
      <c r="DZ119">
        <v>101.161</v>
      </c>
      <c r="EA119">
        <v>0.0998829</v>
      </c>
      <c r="EB119">
        <v>25.0002</v>
      </c>
      <c r="EC119">
        <v>24.8748</v>
      </c>
      <c r="ED119">
        <v>999.9</v>
      </c>
      <c r="EE119">
        <v>0</v>
      </c>
      <c r="EF119">
        <v>0</v>
      </c>
      <c r="EG119">
        <v>10050</v>
      </c>
      <c r="EH119">
        <v>0</v>
      </c>
      <c r="EI119">
        <v>0.221054</v>
      </c>
      <c r="EJ119">
        <v>0.0596161</v>
      </c>
      <c r="EK119">
        <v>201.971</v>
      </c>
      <c r="EL119">
        <v>201.904</v>
      </c>
      <c r="EM119">
        <v>0.0369959</v>
      </c>
      <c r="EN119">
        <v>200.014</v>
      </c>
      <c r="EO119">
        <v>9.35952</v>
      </c>
      <c r="EP119">
        <v>0.950557</v>
      </c>
      <c r="EQ119">
        <v>0.946815</v>
      </c>
      <c r="ER119">
        <v>6.17978</v>
      </c>
      <c r="ES119">
        <v>6.12266</v>
      </c>
      <c r="ET119">
        <v>0.0500092</v>
      </c>
      <c r="EU119">
        <v>0</v>
      </c>
      <c r="EV119">
        <v>0</v>
      </c>
      <c r="EW119">
        <v>0</v>
      </c>
      <c r="EX119">
        <v>12.2</v>
      </c>
      <c r="EY119">
        <v>0.0500092</v>
      </c>
      <c r="EZ119">
        <v>-6.33</v>
      </c>
      <c r="FA119">
        <v>1.24</v>
      </c>
      <c r="FB119">
        <v>34.562</v>
      </c>
      <c r="FC119">
        <v>39.375</v>
      </c>
      <c r="FD119">
        <v>36.937</v>
      </c>
      <c r="FE119">
        <v>39.187</v>
      </c>
      <c r="FF119">
        <v>36.937</v>
      </c>
      <c r="FG119">
        <v>0</v>
      </c>
      <c r="FH119">
        <v>0</v>
      </c>
      <c r="FI119">
        <v>0</v>
      </c>
      <c r="FJ119">
        <v>1747225400.4</v>
      </c>
      <c r="FK119">
        <v>0</v>
      </c>
      <c r="FL119">
        <v>4.993846153846154</v>
      </c>
      <c r="FM119">
        <v>-4.639316444221409</v>
      </c>
      <c r="FN119">
        <v>6.541196516702861</v>
      </c>
      <c r="FO119">
        <v>-5.095769230769231</v>
      </c>
      <c r="FP119">
        <v>15</v>
      </c>
      <c r="FQ119">
        <v>1747211737.5</v>
      </c>
      <c r="FR119" t="s">
        <v>436</v>
      </c>
      <c r="FS119">
        <v>1747211737.5</v>
      </c>
      <c r="FT119">
        <v>1747211733.5</v>
      </c>
      <c r="FU119">
        <v>1</v>
      </c>
      <c r="FV119">
        <v>-0.191</v>
      </c>
      <c r="FW119">
        <v>-0.016</v>
      </c>
      <c r="FX119">
        <v>0.506</v>
      </c>
      <c r="FY119">
        <v>-0.041</v>
      </c>
      <c r="FZ119">
        <v>397</v>
      </c>
      <c r="GA119">
        <v>9</v>
      </c>
      <c r="GB119">
        <v>0.29</v>
      </c>
      <c r="GC119">
        <v>0.35</v>
      </c>
      <c r="GD119">
        <v>-0.05456205822875557</v>
      </c>
      <c r="GE119">
        <v>0.002245993722633895</v>
      </c>
      <c r="GF119">
        <v>0.01868371798469791</v>
      </c>
      <c r="GG119">
        <v>1</v>
      </c>
      <c r="GH119">
        <v>0.001198923766680491</v>
      </c>
      <c r="GI119">
        <v>-0.0001239524112048748</v>
      </c>
      <c r="GJ119">
        <v>3.3408077064746E-05</v>
      </c>
      <c r="GK119">
        <v>1</v>
      </c>
      <c r="GL119">
        <v>2</v>
      </c>
      <c r="GM119">
        <v>2</v>
      </c>
      <c r="GN119" t="s">
        <v>437</v>
      </c>
      <c r="GO119">
        <v>3.01648</v>
      </c>
      <c r="GP119">
        <v>2.77499</v>
      </c>
      <c r="GQ119">
        <v>0.0546498</v>
      </c>
      <c r="GR119">
        <v>0.0543267</v>
      </c>
      <c r="GS119">
        <v>0.0615155</v>
      </c>
      <c r="GT119">
        <v>0.0611191</v>
      </c>
      <c r="GU119">
        <v>24442.4</v>
      </c>
      <c r="GV119">
        <v>28562</v>
      </c>
      <c r="GW119">
        <v>22656.6</v>
      </c>
      <c r="GX119">
        <v>27750.6</v>
      </c>
      <c r="GY119">
        <v>30843.1</v>
      </c>
      <c r="GZ119">
        <v>37225</v>
      </c>
      <c r="HA119">
        <v>36309.2</v>
      </c>
      <c r="HB119">
        <v>44042.4</v>
      </c>
      <c r="HC119">
        <v>1.79665</v>
      </c>
      <c r="HD119">
        <v>2.18372</v>
      </c>
      <c r="HE119">
        <v>0.0728853</v>
      </c>
      <c r="HF119">
        <v>0</v>
      </c>
      <c r="HG119">
        <v>23.6775</v>
      </c>
      <c r="HH119">
        <v>999.9</v>
      </c>
      <c r="HI119">
        <v>32.7</v>
      </c>
      <c r="HJ119">
        <v>29.3</v>
      </c>
      <c r="HK119">
        <v>13.2287</v>
      </c>
      <c r="HL119">
        <v>62.1121</v>
      </c>
      <c r="HM119">
        <v>13.4655</v>
      </c>
      <c r="HN119">
        <v>1</v>
      </c>
      <c r="HO119">
        <v>-0.195653</v>
      </c>
      <c r="HP119">
        <v>-0.11472</v>
      </c>
      <c r="HQ119">
        <v>20.2962</v>
      </c>
      <c r="HR119">
        <v>5.19797</v>
      </c>
      <c r="HS119">
        <v>11.9518</v>
      </c>
      <c r="HT119">
        <v>4.94765</v>
      </c>
      <c r="HU119">
        <v>3.3</v>
      </c>
      <c r="HV119">
        <v>9999</v>
      </c>
      <c r="HW119">
        <v>9999</v>
      </c>
      <c r="HX119">
        <v>9999</v>
      </c>
      <c r="HY119">
        <v>383.6</v>
      </c>
      <c r="HZ119">
        <v>1.86019</v>
      </c>
      <c r="IA119">
        <v>1.86079</v>
      </c>
      <c r="IB119">
        <v>1.86157</v>
      </c>
      <c r="IC119">
        <v>1.85716</v>
      </c>
      <c r="ID119">
        <v>1.85684</v>
      </c>
      <c r="IE119">
        <v>1.85791</v>
      </c>
      <c r="IF119">
        <v>1.85868</v>
      </c>
      <c r="IG119">
        <v>1.85822</v>
      </c>
      <c r="IH119">
        <v>0</v>
      </c>
      <c r="II119">
        <v>0</v>
      </c>
      <c r="IJ119">
        <v>0</v>
      </c>
      <c r="IK119">
        <v>0</v>
      </c>
      <c r="IL119" t="s">
        <v>438</v>
      </c>
      <c r="IM119" t="s">
        <v>439</v>
      </c>
      <c r="IN119" t="s">
        <v>440</v>
      </c>
      <c r="IO119" t="s">
        <v>440</v>
      </c>
      <c r="IP119" t="s">
        <v>440</v>
      </c>
      <c r="IQ119" t="s">
        <v>440</v>
      </c>
      <c r="IR119">
        <v>0</v>
      </c>
      <c r="IS119">
        <v>100</v>
      </c>
      <c r="IT119">
        <v>100</v>
      </c>
      <c r="IU119">
        <v>0.441</v>
      </c>
      <c r="IV119">
        <v>-0.0404</v>
      </c>
      <c r="IW119">
        <v>0.2912723242626548</v>
      </c>
      <c r="IX119">
        <v>0.001016113312649949</v>
      </c>
      <c r="IY119">
        <v>-1.458346242818731E-06</v>
      </c>
      <c r="IZ119">
        <v>6.575581110680532E-10</v>
      </c>
      <c r="JA119">
        <v>-0.06566341879942494</v>
      </c>
      <c r="JB119">
        <v>-0.01572474794871742</v>
      </c>
      <c r="JC119">
        <v>0.002265067368507509</v>
      </c>
      <c r="JD119">
        <v>-3.336906766682508E-05</v>
      </c>
      <c r="JE119">
        <v>2</v>
      </c>
      <c r="JF119">
        <v>1799</v>
      </c>
      <c r="JG119">
        <v>1</v>
      </c>
      <c r="JH119">
        <v>18</v>
      </c>
      <c r="JI119">
        <v>226.4</v>
      </c>
      <c r="JJ119">
        <v>226.4</v>
      </c>
      <c r="JK119">
        <v>0.600586</v>
      </c>
      <c r="JL119">
        <v>2.55737</v>
      </c>
      <c r="JM119">
        <v>1.54663</v>
      </c>
      <c r="JN119">
        <v>2.16187</v>
      </c>
      <c r="JO119">
        <v>1.49658</v>
      </c>
      <c r="JP119">
        <v>2.38647</v>
      </c>
      <c r="JQ119">
        <v>34.7608</v>
      </c>
      <c r="JR119">
        <v>24.2013</v>
      </c>
      <c r="JS119">
        <v>18</v>
      </c>
      <c r="JT119">
        <v>371.005</v>
      </c>
      <c r="JU119">
        <v>649.736</v>
      </c>
      <c r="JV119">
        <v>24.0975</v>
      </c>
      <c r="JW119">
        <v>24.9493</v>
      </c>
      <c r="JX119">
        <v>30.0002</v>
      </c>
      <c r="JY119">
        <v>24.9383</v>
      </c>
      <c r="JZ119">
        <v>24.9439</v>
      </c>
      <c r="KA119">
        <v>12.0451</v>
      </c>
      <c r="KB119">
        <v>30.9674</v>
      </c>
      <c r="KC119">
        <v>35.1835</v>
      </c>
      <c r="KD119">
        <v>24.0981</v>
      </c>
      <c r="KE119">
        <v>200</v>
      </c>
      <c r="KF119">
        <v>9.40043</v>
      </c>
      <c r="KG119">
        <v>100.216</v>
      </c>
      <c r="KH119">
        <v>100.827</v>
      </c>
    </row>
    <row r="120" spans="1:294">
      <c r="A120">
        <v>104</v>
      </c>
      <c r="B120">
        <v>1747225440.5</v>
      </c>
      <c r="C120">
        <v>12413.40000009537</v>
      </c>
      <c r="D120" t="s">
        <v>645</v>
      </c>
      <c r="E120" t="s">
        <v>646</v>
      </c>
      <c r="F120" t="s">
        <v>431</v>
      </c>
      <c r="G120" t="s">
        <v>432</v>
      </c>
      <c r="I120" t="s">
        <v>433</v>
      </c>
      <c r="J120">
        <v>1747225440.5</v>
      </c>
      <c r="K120">
        <f>(L120)/1000</f>
        <v>0</v>
      </c>
      <c r="L120">
        <f>IF(DQ120, AO120, AI120)</f>
        <v>0</v>
      </c>
      <c r="M120">
        <f>IF(DQ120, AJ120, AH120)</f>
        <v>0</v>
      </c>
      <c r="N120">
        <f>DS120 - IF(AV120&gt;1, M120*DM120*100.0/(AX120), 0)</f>
        <v>0</v>
      </c>
      <c r="O120">
        <f>((U120-K120/2)*N120-M120)/(U120+K120/2)</f>
        <v>0</v>
      </c>
      <c r="P120">
        <f>O120*(DZ120+EA120)/1000.0</f>
        <v>0</v>
      </c>
      <c r="Q120">
        <f>(DS120 - IF(AV120&gt;1, M120*DM120*100.0/(AX120), 0))*(DZ120+EA120)/1000.0</f>
        <v>0</v>
      </c>
      <c r="R120">
        <f>2.0/((1/T120-1/S120)+SIGN(T120)*SQRT((1/T120-1/S120)*(1/T120-1/S120) + 4*DN120/((DN120+1)*(DN120+1))*(2*1/T120*1/S120-1/S120*1/S120)))</f>
        <v>0</v>
      </c>
      <c r="S120">
        <f>IF(LEFT(DO120,1)&lt;&gt;"0",IF(LEFT(DO120,1)="1",3.0,DP120),$D$5+$E$5*(EG120*DZ120/($K$5*1000))+$F$5*(EG120*DZ120/($K$5*1000))*MAX(MIN(DM120,$J$5),$I$5)*MAX(MIN(DM120,$J$5),$I$5)+$G$5*MAX(MIN(DM120,$J$5),$I$5)*(EG120*DZ120/($K$5*1000))+$H$5*(EG120*DZ120/($K$5*1000))*(EG120*DZ120/($K$5*1000)))</f>
        <v>0</v>
      </c>
      <c r="T120">
        <f>K120*(1000-(1000*0.61365*exp(17.502*X120/(240.97+X120))/(DZ120+EA120)+DU120)/2)/(1000*0.61365*exp(17.502*X120/(240.97+X120))/(DZ120+EA120)-DU120)</f>
        <v>0</v>
      </c>
      <c r="U120">
        <f>1/((DN120+1)/(R120/1.6)+1/(S120/1.37)) + DN120/((DN120+1)/(R120/1.6) + DN120/(S120/1.37))</f>
        <v>0</v>
      </c>
      <c r="V120">
        <f>(DI120*DL120)</f>
        <v>0</v>
      </c>
      <c r="W120">
        <f>(EB120+(V120+2*0.95*5.67E-8*(((EB120+$B$7)+273)^4-(EB120+273)^4)-44100*K120)/(1.84*29.3*S120+8*0.95*5.67E-8*(EB120+273)^3))</f>
        <v>0</v>
      </c>
      <c r="X120">
        <f>($C$7*EC120+$D$7*ED120+$E$7*W120)</f>
        <v>0</v>
      </c>
      <c r="Y120">
        <f>0.61365*exp(17.502*X120/(240.97+X120))</f>
        <v>0</v>
      </c>
      <c r="Z120">
        <f>(AA120/AB120*100)</f>
        <v>0</v>
      </c>
      <c r="AA120">
        <f>DU120*(DZ120+EA120)/1000</f>
        <v>0</v>
      </c>
      <c r="AB120">
        <f>0.61365*exp(17.502*EB120/(240.97+EB120))</f>
        <v>0</v>
      </c>
      <c r="AC120">
        <f>(Y120-DU120*(DZ120+EA120)/1000)</f>
        <v>0</v>
      </c>
      <c r="AD120">
        <f>(-K120*44100)</f>
        <v>0</v>
      </c>
      <c r="AE120">
        <f>2*29.3*S120*0.92*(EB120-X120)</f>
        <v>0</v>
      </c>
      <c r="AF120">
        <f>2*0.95*5.67E-8*(((EB120+$B$7)+273)^4-(X120+273)^4)</f>
        <v>0</v>
      </c>
      <c r="AG120">
        <f>V120+AF120+AD120+AE120</f>
        <v>0</v>
      </c>
      <c r="AH120">
        <f>DY120*AV120*(DT120-DS120*(1000-AV120*DV120)/(1000-AV120*DU120))/(100*DM120)</f>
        <v>0</v>
      </c>
      <c r="AI120">
        <f>1000*DY120*AV120*(DU120-DV120)/(100*DM120*(1000-AV120*DU120))</f>
        <v>0</v>
      </c>
      <c r="AJ120">
        <f>(AK120 - AL120 - DZ120*1E3/(8.314*(EB120+273.15)) * AN120/DY120 * AM120) * DY120/(100*DM120) * (1000 - DV120)/1000</f>
        <v>0</v>
      </c>
      <c r="AK120">
        <v>100.9556632373017</v>
      </c>
      <c r="AL120">
        <v>101.147096969697</v>
      </c>
      <c r="AM120">
        <v>0.0002316496997985378</v>
      </c>
      <c r="AN120">
        <v>65.8605414192894</v>
      </c>
      <c r="AO120">
        <f>(AQ120 - AP120 + DZ120*1E3/(8.314*(EB120+273.15)) * AS120/DY120 * AR120) * DY120/(100*DM120) * 1000/(1000 - AQ120)</f>
        <v>0</v>
      </c>
      <c r="AP120">
        <v>9.374785874281603</v>
      </c>
      <c r="AQ120">
        <v>9.415430666666664</v>
      </c>
      <c r="AR120">
        <v>1.564899428036833E-07</v>
      </c>
      <c r="AS120">
        <v>77.19028424326555</v>
      </c>
      <c r="AT120">
        <v>6</v>
      </c>
      <c r="AU120">
        <v>1</v>
      </c>
      <c r="AV120">
        <f>IF(AT120*$H$13&gt;=AX120,1.0,(AX120/(AX120-AT120*$H$13)))</f>
        <v>0</v>
      </c>
      <c r="AW120">
        <f>(AV120-1)*100</f>
        <v>0</v>
      </c>
      <c r="AX120">
        <f>MAX(0,($B$13+$C$13*EG120)/(1+$D$13*EG120)*DZ120/(EB120+273)*$E$13)</f>
        <v>0</v>
      </c>
      <c r="AY120" t="s">
        <v>434</v>
      </c>
      <c r="AZ120" t="s">
        <v>434</v>
      </c>
      <c r="BA120">
        <v>0</v>
      </c>
      <c r="BB120">
        <v>0</v>
      </c>
      <c r="BC120">
        <f>1-BA120/BB120</f>
        <v>0</v>
      </c>
      <c r="BD120">
        <v>0</v>
      </c>
      <c r="BE120" t="s">
        <v>434</v>
      </c>
      <c r="BF120" t="s">
        <v>434</v>
      </c>
      <c r="BG120">
        <v>0</v>
      </c>
      <c r="BH120">
        <v>0</v>
      </c>
      <c r="BI120">
        <f>1-BG120/BH120</f>
        <v>0</v>
      </c>
      <c r="BJ120">
        <v>0.5</v>
      </c>
      <c r="BK120">
        <f>DJ120</f>
        <v>0</v>
      </c>
      <c r="BL120">
        <f>M120</f>
        <v>0</v>
      </c>
      <c r="BM120">
        <f>BI120*BJ120*BK120</f>
        <v>0</v>
      </c>
      <c r="BN120">
        <f>(BL120-BD120)/BK120</f>
        <v>0</v>
      </c>
      <c r="BO120">
        <f>(BB120-BH120)/BH120</f>
        <v>0</v>
      </c>
      <c r="BP120">
        <f>BA120/(BC120+BA120/BH120)</f>
        <v>0</v>
      </c>
      <c r="BQ120" t="s">
        <v>434</v>
      </c>
      <c r="BR120">
        <v>0</v>
      </c>
      <c r="BS120">
        <f>IF(BR120&lt;&gt;0, BR120, BP120)</f>
        <v>0</v>
      </c>
      <c r="BT120">
        <f>1-BS120/BH120</f>
        <v>0</v>
      </c>
      <c r="BU120">
        <f>(BH120-BG120)/(BH120-BS120)</f>
        <v>0</v>
      </c>
      <c r="BV120">
        <f>(BB120-BH120)/(BB120-BS120)</f>
        <v>0</v>
      </c>
      <c r="BW120">
        <f>(BH120-BG120)/(BH120-BA120)</f>
        <v>0</v>
      </c>
      <c r="BX120">
        <f>(BB120-BH120)/(BB120-BA120)</f>
        <v>0</v>
      </c>
      <c r="BY120">
        <f>(BU120*BS120/BG120)</f>
        <v>0</v>
      </c>
      <c r="BZ120">
        <f>(1-BY120)</f>
        <v>0</v>
      </c>
      <c r="DI120">
        <f>$B$11*EH120+$C$11*EI120+$F$11*ET120*(1-EW120)</f>
        <v>0</v>
      </c>
      <c r="DJ120">
        <f>DI120*DK120</f>
        <v>0</v>
      </c>
      <c r="DK120">
        <f>($B$11*$D$9+$C$11*$D$9+$F$11*((FG120+EY120)/MAX(FG120+EY120+FH120, 0.1)*$I$9+FH120/MAX(FG120+EY120+FH120, 0.1)*$J$9))/($B$11+$C$11+$F$11)</f>
        <v>0</v>
      </c>
      <c r="DL120">
        <f>($B$11*$K$9+$C$11*$K$9+$F$11*((FG120+EY120)/MAX(FG120+EY120+FH120, 0.1)*$P$9+FH120/MAX(FG120+EY120+FH120, 0.1)*$Q$9))/($B$11+$C$11+$F$11)</f>
        <v>0</v>
      </c>
      <c r="DM120">
        <v>6</v>
      </c>
      <c r="DN120">
        <v>0.5</v>
      </c>
      <c r="DO120" t="s">
        <v>435</v>
      </c>
      <c r="DP120">
        <v>2</v>
      </c>
      <c r="DQ120" t="b">
        <v>1</v>
      </c>
      <c r="DR120">
        <v>1747225440.5</v>
      </c>
      <c r="DS120">
        <v>100.182</v>
      </c>
      <c r="DT120">
        <v>99.9935</v>
      </c>
      <c r="DU120">
        <v>9.41527</v>
      </c>
      <c r="DV120">
        <v>9.375590000000001</v>
      </c>
      <c r="DW120">
        <v>99.8031</v>
      </c>
      <c r="DX120">
        <v>9.45532</v>
      </c>
      <c r="DY120">
        <v>400.183</v>
      </c>
      <c r="DZ120">
        <v>101.161</v>
      </c>
      <c r="EA120">
        <v>0.10021</v>
      </c>
      <c r="EB120">
        <v>24.9946</v>
      </c>
      <c r="EC120">
        <v>24.86</v>
      </c>
      <c r="ED120">
        <v>999.9</v>
      </c>
      <c r="EE120">
        <v>0</v>
      </c>
      <c r="EF120">
        <v>0</v>
      </c>
      <c r="EG120">
        <v>10028.8</v>
      </c>
      <c r="EH120">
        <v>0</v>
      </c>
      <c r="EI120">
        <v>0.221054</v>
      </c>
      <c r="EJ120">
        <v>0.188385</v>
      </c>
      <c r="EK120">
        <v>101.134</v>
      </c>
      <c r="EL120">
        <v>100.94</v>
      </c>
      <c r="EM120">
        <v>0.0396852</v>
      </c>
      <c r="EN120">
        <v>99.9935</v>
      </c>
      <c r="EO120">
        <v>9.375590000000001</v>
      </c>
      <c r="EP120">
        <v>0.9524589999999999</v>
      </c>
      <c r="EQ120">
        <v>0.948445</v>
      </c>
      <c r="ER120">
        <v>6.20874</v>
      </c>
      <c r="ES120">
        <v>6.14756</v>
      </c>
      <c r="ET120">
        <v>0.0500092</v>
      </c>
      <c r="EU120">
        <v>0</v>
      </c>
      <c r="EV120">
        <v>0</v>
      </c>
      <c r="EW120">
        <v>0</v>
      </c>
      <c r="EX120">
        <v>5.12</v>
      </c>
      <c r="EY120">
        <v>0.0500092</v>
      </c>
      <c r="EZ120">
        <v>-6.99</v>
      </c>
      <c r="FA120">
        <v>0.35</v>
      </c>
      <c r="FB120">
        <v>34.125</v>
      </c>
      <c r="FC120">
        <v>39.25</v>
      </c>
      <c r="FD120">
        <v>36.625</v>
      </c>
      <c r="FE120">
        <v>39</v>
      </c>
      <c r="FF120">
        <v>36.75</v>
      </c>
      <c r="FG120">
        <v>0</v>
      </c>
      <c r="FH120">
        <v>0</v>
      </c>
      <c r="FI120">
        <v>0</v>
      </c>
      <c r="FJ120">
        <v>1747225521</v>
      </c>
      <c r="FK120">
        <v>0</v>
      </c>
      <c r="FL120">
        <v>3.406</v>
      </c>
      <c r="FM120">
        <v>-6.544615495068579</v>
      </c>
      <c r="FN120">
        <v>-2.204615274928691</v>
      </c>
      <c r="FO120">
        <v>-5.0468</v>
      </c>
      <c r="FP120">
        <v>15</v>
      </c>
      <c r="FQ120">
        <v>1747211737.5</v>
      </c>
      <c r="FR120" t="s">
        <v>436</v>
      </c>
      <c r="FS120">
        <v>1747211737.5</v>
      </c>
      <c r="FT120">
        <v>1747211733.5</v>
      </c>
      <c r="FU120">
        <v>1</v>
      </c>
      <c r="FV120">
        <v>-0.191</v>
      </c>
      <c r="FW120">
        <v>-0.016</v>
      </c>
      <c r="FX120">
        <v>0.506</v>
      </c>
      <c r="FY120">
        <v>-0.041</v>
      </c>
      <c r="FZ120">
        <v>397</v>
      </c>
      <c r="GA120">
        <v>9</v>
      </c>
      <c r="GB120">
        <v>0.29</v>
      </c>
      <c r="GC120">
        <v>0.35</v>
      </c>
      <c r="GD120">
        <v>-0.1394453860133014</v>
      </c>
      <c r="GE120">
        <v>0.1078337707393608</v>
      </c>
      <c r="GF120">
        <v>0.0247694577451819</v>
      </c>
      <c r="GG120">
        <v>1</v>
      </c>
      <c r="GH120">
        <v>0.001311708331677738</v>
      </c>
      <c r="GI120">
        <v>-0.0005263433476547747</v>
      </c>
      <c r="GJ120">
        <v>9.825949288349879E-05</v>
      </c>
      <c r="GK120">
        <v>1</v>
      </c>
      <c r="GL120">
        <v>2</v>
      </c>
      <c r="GM120">
        <v>2</v>
      </c>
      <c r="GN120" t="s">
        <v>437</v>
      </c>
      <c r="GO120">
        <v>3.01668</v>
      </c>
      <c r="GP120">
        <v>2.77513</v>
      </c>
      <c r="GQ120">
        <v>0.0287806</v>
      </c>
      <c r="GR120">
        <v>0.0286109</v>
      </c>
      <c r="GS120">
        <v>0.0616087</v>
      </c>
      <c r="GT120">
        <v>0.0611991</v>
      </c>
      <c r="GU120">
        <v>25111.9</v>
      </c>
      <c r="GV120">
        <v>29338.7</v>
      </c>
      <c r="GW120">
        <v>22657.1</v>
      </c>
      <c r="GX120">
        <v>27750.4</v>
      </c>
      <c r="GY120">
        <v>30840.5</v>
      </c>
      <c r="GZ120">
        <v>37220.8</v>
      </c>
      <c r="HA120">
        <v>36310.5</v>
      </c>
      <c r="HB120">
        <v>44042.2</v>
      </c>
      <c r="HC120">
        <v>1.79705</v>
      </c>
      <c r="HD120">
        <v>2.18292</v>
      </c>
      <c r="HE120">
        <v>0.0715032</v>
      </c>
      <c r="HF120">
        <v>0</v>
      </c>
      <c r="HG120">
        <v>23.6855</v>
      </c>
      <c r="HH120">
        <v>999.9</v>
      </c>
      <c r="HI120">
        <v>32.5</v>
      </c>
      <c r="HJ120">
        <v>29.3</v>
      </c>
      <c r="HK120">
        <v>13.1467</v>
      </c>
      <c r="HL120">
        <v>62.0821</v>
      </c>
      <c r="HM120">
        <v>13.3053</v>
      </c>
      <c r="HN120">
        <v>1</v>
      </c>
      <c r="HO120">
        <v>-0.195528</v>
      </c>
      <c r="HP120">
        <v>-0.279736</v>
      </c>
      <c r="HQ120">
        <v>20.2981</v>
      </c>
      <c r="HR120">
        <v>5.19363</v>
      </c>
      <c r="HS120">
        <v>11.9508</v>
      </c>
      <c r="HT120">
        <v>4.94725</v>
      </c>
      <c r="HU120">
        <v>3.3</v>
      </c>
      <c r="HV120">
        <v>9999</v>
      </c>
      <c r="HW120">
        <v>9999</v>
      </c>
      <c r="HX120">
        <v>9999</v>
      </c>
      <c r="HY120">
        <v>383.6</v>
      </c>
      <c r="HZ120">
        <v>1.86018</v>
      </c>
      <c r="IA120">
        <v>1.86081</v>
      </c>
      <c r="IB120">
        <v>1.86159</v>
      </c>
      <c r="IC120">
        <v>1.8572</v>
      </c>
      <c r="ID120">
        <v>1.85685</v>
      </c>
      <c r="IE120">
        <v>1.85791</v>
      </c>
      <c r="IF120">
        <v>1.85869</v>
      </c>
      <c r="IG120">
        <v>1.85822</v>
      </c>
      <c r="IH120">
        <v>0</v>
      </c>
      <c r="II120">
        <v>0</v>
      </c>
      <c r="IJ120">
        <v>0</v>
      </c>
      <c r="IK120">
        <v>0</v>
      </c>
      <c r="IL120" t="s">
        <v>438</v>
      </c>
      <c r="IM120" t="s">
        <v>439</v>
      </c>
      <c r="IN120" t="s">
        <v>440</v>
      </c>
      <c r="IO120" t="s">
        <v>440</v>
      </c>
      <c r="IP120" t="s">
        <v>440</v>
      </c>
      <c r="IQ120" t="s">
        <v>440</v>
      </c>
      <c r="IR120">
        <v>0</v>
      </c>
      <c r="IS120">
        <v>100</v>
      </c>
      <c r="IT120">
        <v>100</v>
      </c>
      <c r="IU120">
        <v>0.379</v>
      </c>
      <c r="IV120">
        <v>-0.0401</v>
      </c>
      <c r="IW120">
        <v>0.2912723242626548</v>
      </c>
      <c r="IX120">
        <v>0.001016113312649949</v>
      </c>
      <c r="IY120">
        <v>-1.458346242818731E-06</v>
      </c>
      <c r="IZ120">
        <v>6.575581110680532E-10</v>
      </c>
      <c r="JA120">
        <v>-0.06566341879942494</v>
      </c>
      <c r="JB120">
        <v>-0.01572474794871742</v>
      </c>
      <c r="JC120">
        <v>0.002265067368507509</v>
      </c>
      <c r="JD120">
        <v>-3.336906766682508E-05</v>
      </c>
      <c r="JE120">
        <v>2</v>
      </c>
      <c r="JF120">
        <v>1799</v>
      </c>
      <c r="JG120">
        <v>1</v>
      </c>
      <c r="JH120">
        <v>18</v>
      </c>
      <c r="JI120">
        <v>228.4</v>
      </c>
      <c r="JJ120">
        <v>228.4</v>
      </c>
      <c r="JK120">
        <v>0.373535</v>
      </c>
      <c r="JL120">
        <v>2.57935</v>
      </c>
      <c r="JM120">
        <v>1.54663</v>
      </c>
      <c r="JN120">
        <v>2.16187</v>
      </c>
      <c r="JO120">
        <v>1.49658</v>
      </c>
      <c r="JP120">
        <v>2.36328</v>
      </c>
      <c r="JQ120">
        <v>34.7837</v>
      </c>
      <c r="JR120">
        <v>24.2013</v>
      </c>
      <c r="JS120">
        <v>18</v>
      </c>
      <c r="JT120">
        <v>371.224</v>
      </c>
      <c r="JU120">
        <v>649.134</v>
      </c>
      <c r="JV120">
        <v>24.3033</v>
      </c>
      <c r="JW120">
        <v>24.9514</v>
      </c>
      <c r="JX120">
        <v>30.0001</v>
      </c>
      <c r="JY120">
        <v>24.9425</v>
      </c>
      <c r="JZ120">
        <v>24.948</v>
      </c>
      <c r="KA120">
        <v>7.50581</v>
      </c>
      <c r="KB120">
        <v>30.6735</v>
      </c>
      <c r="KC120">
        <v>34.4413</v>
      </c>
      <c r="KD120">
        <v>24.3036</v>
      </c>
      <c r="KE120">
        <v>100</v>
      </c>
      <c r="KF120">
        <v>9.403090000000001</v>
      </c>
      <c r="KG120">
        <v>100.22</v>
      </c>
      <c r="KH120">
        <v>100.826</v>
      </c>
    </row>
    <row r="121" spans="1:294">
      <c r="A121">
        <v>105</v>
      </c>
      <c r="B121">
        <v>1747225561</v>
      </c>
      <c r="C121">
        <v>12533.90000009537</v>
      </c>
      <c r="D121" t="s">
        <v>647</v>
      </c>
      <c r="E121" t="s">
        <v>648</v>
      </c>
      <c r="F121" t="s">
        <v>431</v>
      </c>
      <c r="G121" t="s">
        <v>432</v>
      </c>
      <c r="I121" t="s">
        <v>433</v>
      </c>
      <c r="J121">
        <v>1747225561</v>
      </c>
      <c r="K121">
        <f>(L121)/1000</f>
        <v>0</v>
      </c>
      <c r="L121">
        <f>IF(DQ121, AO121, AI121)</f>
        <v>0</v>
      </c>
      <c r="M121">
        <f>IF(DQ121, AJ121, AH121)</f>
        <v>0</v>
      </c>
      <c r="N121">
        <f>DS121 - IF(AV121&gt;1, M121*DM121*100.0/(AX121), 0)</f>
        <v>0</v>
      </c>
      <c r="O121">
        <f>((U121-K121/2)*N121-M121)/(U121+K121/2)</f>
        <v>0</v>
      </c>
      <c r="P121">
        <f>O121*(DZ121+EA121)/1000.0</f>
        <v>0</v>
      </c>
      <c r="Q121">
        <f>(DS121 - IF(AV121&gt;1, M121*DM121*100.0/(AX121), 0))*(DZ121+EA121)/1000.0</f>
        <v>0</v>
      </c>
      <c r="R121">
        <f>2.0/((1/T121-1/S121)+SIGN(T121)*SQRT((1/T121-1/S121)*(1/T121-1/S121) + 4*DN121/((DN121+1)*(DN121+1))*(2*1/T121*1/S121-1/S121*1/S121)))</f>
        <v>0</v>
      </c>
      <c r="S121">
        <f>IF(LEFT(DO121,1)&lt;&gt;"0",IF(LEFT(DO121,1)="1",3.0,DP121),$D$5+$E$5*(EG121*DZ121/($K$5*1000))+$F$5*(EG121*DZ121/($K$5*1000))*MAX(MIN(DM121,$J$5),$I$5)*MAX(MIN(DM121,$J$5),$I$5)+$G$5*MAX(MIN(DM121,$J$5),$I$5)*(EG121*DZ121/($K$5*1000))+$H$5*(EG121*DZ121/($K$5*1000))*(EG121*DZ121/($K$5*1000)))</f>
        <v>0</v>
      </c>
      <c r="T121">
        <f>K121*(1000-(1000*0.61365*exp(17.502*X121/(240.97+X121))/(DZ121+EA121)+DU121)/2)/(1000*0.61365*exp(17.502*X121/(240.97+X121))/(DZ121+EA121)-DU121)</f>
        <v>0</v>
      </c>
      <c r="U121">
        <f>1/((DN121+1)/(R121/1.6)+1/(S121/1.37)) + DN121/((DN121+1)/(R121/1.6) + DN121/(S121/1.37))</f>
        <v>0</v>
      </c>
      <c r="V121">
        <f>(DI121*DL121)</f>
        <v>0</v>
      </c>
      <c r="W121">
        <f>(EB121+(V121+2*0.95*5.67E-8*(((EB121+$B$7)+273)^4-(EB121+273)^4)-44100*K121)/(1.84*29.3*S121+8*0.95*5.67E-8*(EB121+273)^3))</f>
        <v>0</v>
      </c>
      <c r="X121">
        <f>($C$7*EC121+$D$7*ED121+$E$7*W121)</f>
        <v>0</v>
      </c>
      <c r="Y121">
        <f>0.61365*exp(17.502*X121/(240.97+X121))</f>
        <v>0</v>
      </c>
      <c r="Z121">
        <f>(AA121/AB121*100)</f>
        <v>0</v>
      </c>
      <c r="AA121">
        <f>DU121*(DZ121+EA121)/1000</f>
        <v>0</v>
      </c>
      <c r="AB121">
        <f>0.61365*exp(17.502*EB121/(240.97+EB121))</f>
        <v>0</v>
      </c>
      <c r="AC121">
        <f>(Y121-DU121*(DZ121+EA121)/1000)</f>
        <v>0</v>
      </c>
      <c r="AD121">
        <f>(-K121*44100)</f>
        <v>0</v>
      </c>
      <c r="AE121">
        <f>2*29.3*S121*0.92*(EB121-X121)</f>
        <v>0</v>
      </c>
      <c r="AF121">
        <f>2*0.95*5.67E-8*(((EB121+$B$7)+273)^4-(X121+273)^4)</f>
        <v>0</v>
      </c>
      <c r="AG121">
        <f>V121+AF121+AD121+AE121</f>
        <v>0</v>
      </c>
      <c r="AH121">
        <f>DY121*AV121*(DT121-DS121*(1000-AV121*DV121)/(1000-AV121*DU121))/(100*DM121)</f>
        <v>0</v>
      </c>
      <c r="AI121">
        <f>1000*DY121*AV121*(DU121-DV121)/(100*DM121*(1000-AV121*DU121))</f>
        <v>0</v>
      </c>
      <c r="AJ121">
        <f>(AK121 - AL121 - DZ121*1E3/(8.314*(EB121+273.15)) * AN121/DY121 * AM121) * DY121/(100*DM121) * (1000 - DV121)/1000</f>
        <v>0</v>
      </c>
      <c r="AK121">
        <v>50.43533572386015</v>
      </c>
      <c r="AL121">
        <v>50.53294909090906</v>
      </c>
      <c r="AM121">
        <v>-0.0001482982044611231</v>
      </c>
      <c r="AN121">
        <v>65.8605414192894</v>
      </c>
      <c r="AO121">
        <f>(AQ121 - AP121 + DZ121*1E3/(8.314*(EB121+273.15)) * AS121/DY121 * AR121) * DY121/(100*DM121) * 1000/(1000 - AQ121)</f>
        <v>0</v>
      </c>
      <c r="AP121">
        <v>9.353387054931632</v>
      </c>
      <c r="AQ121">
        <v>9.389074606060607</v>
      </c>
      <c r="AR121">
        <v>-5.913189628219685E-07</v>
      </c>
      <c r="AS121">
        <v>77.19028424326555</v>
      </c>
      <c r="AT121">
        <v>6</v>
      </c>
      <c r="AU121">
        <v>2</v>
      </c>
      <c r="AV121">
        <f>IF(AT121*$H$13&gt;=AX121,1.0,(AX121/(AX121-AT121*$H$13)))</f>
        <v>0</v>
      </c>
      <c r="AW121">
        <f>(AV121-1)*100</f>
        <v>0</v>
      </c>
      <c r="AX121">
        <f>MAX(0,($B$13+$C$13*EG121)/(1+$D$13*EG121)*DZ121/(EB121+273)*$E$13)</f>
        <v>0</v>
      </c>
      <c r="AY121" t="s">
        <v>434</v>
      </c>
      <c r="AZ121" t="s">
        <v>434</v>
      </c>
      <c r="BA121">
        <v>0</v>
      </c>
      <c r="BB121">
        <v>0</v>
      </c>
      <c r="BC121">
        <f>1-BA121/BB121</f>
        <v>0</v>
      </c>
      <c r="BD121">
        <v>0</v>
      </c>
      <c r="BE121" t="s">
        <v>434</v>
      </c>
      <c r="BF121" t="s">
        <v>434</v>
      </c>
      <c r="BG121">
        <v>0</v>
      </c>
      <c r="BH121">
        <v>0</v>
      </c>
      <c r="BI121">
        <f>1-BG121/BH121</f>
        <v>0</v>
      </c>
      <c r="BJ121">
        <v>0.5</v>
      </c>
      <c r="BK121">
        <f>DJ121</f>
        <v>0</v>
      </c>
      <c r="BL121">
        <f>M121</f>
        <v>0</v>
      </c>
      <c r="BM121">
        <f>BI121*BJ121*BK121</f>
        <v>0</v>
      </c>
      <c r="BN121">
        <f>(BL121-BD121)/BK121</f>
        <v>0</v>
      </c>
      <c r="BO121">
        <f>(BB121-BH121)/BH121</f>
        <v>0</v>
      </c>
      <c r="BP121">
        <f>BA121/(BC121+BA121/BH121)</f>
        <v>0</v>
      </c>
      <c r="BQ121" t="s">
        <v>434</v>
      </c>
      <c r="BR121">
        <v>0</v>
      </c>
      <c r="BS121">
        <f>IF(BR121&lt;&gt;0, BR121, BP121)</f>
        <v>0</v>
      </c>
      <c r="BT121">
        <f>1-BS121/BH121</f>
        <v>0</v>
      </c>
      <c r="BU121">
        <f>(BH121-BG121)/(BH121-BS121)</f>
        <v>0</v>
      </c>
      <c r="BV121">
        <f>(BB121-BH121)/(BB121-BS121)</f>
        <v>0</v>
      </c>
      <c r="BW121">
        <f>(BH121-BG121)/(BH121-BA121)</f>
        <v>0</v>
      </c>
      <c r="BX121">
        <f>(BB121-BH121)/(BB121-BA121)</f>
        <v>0</v>
      </c>
      <c r="BY121">
        <f>(BU121*BS121/BG121)</f>
        <v>0</v>
      </c>
      <c r="BZ121">
        <f>(1-BY121)</f>
        <v>0</v>
      </c>
      <c r="DI121">
        <f>$B$11*EH121+$C$11*EI121+$F$11*ET121*(1-EW121)</f>
        <v>0</v>
      </c>
      <c r="DJ121">
        <f>DI121*DK121</f>
        <v>0</v>
      </c>
      <c r="DK121">
        <f>($B$11*$D$9+$C$11*$D$9+$F$11*((FG121+EY121)/MAX(FG121+EY121+FH121, 0.1)*$I$9+FH121/MAX(FG121+EY121+FH121, 0.1)*$J$9))/($B$11+$C$11+$F$11)</f>
        <v>0</v>
      </c>
      <c r="DL121">
        <f>($B$11*$K$9+$C$11*$K$9+$F$11*((FG121+EY121)/MAX(FG121+EY121+FH121, 0.1)*$P$9+FH121/MAX(FG121+EY121+FH121, 0.1)*$Q$9))/($B$11+$C$11+$F$11)</f>
        <v>0</v>
      </c>
      <c r="DM121">
        <v>6</v>
      </c>
      <c r="DN121">
        <v>0.5</v>
      </c>
      <c r="DO121" t="s">
        <v>435</v>
      </c>
      <c r="DP121">
        <v>2</v>
      </c>
      <c r="DQ121" t="b">
        <v>1</v>
      </c>
      <c r="DR121">
        <v>1747225561</v>
      </c>
      <c r="DS121">
        <v>50.0564</v>
      </c>
      <c r="DT121">
        <v>50.0132</v>
      </c>
      <c r="DU121">
        <v>9.38945</v>
      </c>
      <c r="DV121">
        <v>9.35256</v>
      </c>
      <c r="DW121">
        <v>49.7181</v>
      </c>
      <c r="DX121">
        <v>9.429959999999999</v>
      </c>
      <c r="DY121">
        <v>399.929</v>
      </c>
      <c r="DZ121">
        <v>101.164</v>
      </c>
      <c r="EA121">
        <v>0.0995197</v>
      </c>
      <c r="EB121">
        <v>25.0013</v>
      </c>
      <c r="EC121">
        <v>24.8735</v>
      </c>
      <c r="ED121">
        <v>999.9</v>
      </c>
      <c r="EE121">
        <v>0</v>
      </c>
      <c r="EF121">
        <v>0</v>
      </c>
      <c r="EG121">
        <v>10076.2</v>
      </c>
      <c r="EH121">
        <v>0</v>
      </c>
      <c r="EI121">
        <v>0.221054</v>
      </c>
      <c r="EJ121">
        <v>0.0432091</v>
      </c>
      <c r="EK121">
        <v>50.5308</v>
      </c>
      <c r="EL121">
        <v>50.4853</v>
      </c>
      <c r="EM121">
        <v>0.0368986</v>
      </c>
      <c r="EN121">
        <v>50.0132</v>
      </c>
      <c r="EO121">
        <v>9.35256</v>
      </c>
      <c r="EP121">
        <v>0.9498760000000001</v>
      </c>
      <c r="EQ121">
        <v>0.946143</v>
      </c>
      <c r="ER121">
        <v>6.1694</v>
      </c>
      <c r="ES121">
        <v>6.11239</v>
      </c>
      <c r="ET121">
        <v>0.0500092</v>
      </c>
      <c r="EU121">
        <v>0</v>
      </c>
      <c r="EV121">
        <v>0</v>
      </c>
      <c r="EW121">
        <v>0</v>
      </c>
      <c r="EX121">
        <v>10.39</v>
      </c>
      <c r="EY121">
        <v>0.0500092</v>
      </c>
      <c r="EZ121">
        <v>-12.59</v>
      </c>
      <c r="FA121">
        <v>0.3</v>
      </c>
      <c r="FB121">
        <v>34.75</v>
      </c>
      <c r="FC121">
        <v>40.625</v>
      </c>
      <c r="FD121">
        <v>37.5</v>
      </c>
      <c r="FE121">
        <v>41.125</v>
      </c>
      <c r="FF121">
        <v>37.562</v>
      </c>
      <c r="FG121">
        <v>0</v>
      </c>
      <c r="FH121">
        <v>0</v>
      </c>
      <c r="FI121">
        <v>0</v>
      </c>
      <c r="FJ121">
        <v>1747225641.6</v>
      </c>
      <c r="FK121">
        <v>0</v>
      </c>
      <c r="FL121">
        <v>3.595</v>
      </c>
      <c r="FM121">
        <v>3.72478597918128</v>
      </c>
      <c r="FN121">
        <v>11.36820542696875</v>
      </c>
      <c r="FO121">
        <v>-5.600000000000001</v>
      </c>
      <c r="FP121">
        <v>15</v>
      </c>
      <c r="FQ121">
        <v>1747211737.5</v>
      </c>
      <c r="FR121" t="s">
        <v>436</v>
      </c>
      <c r="FS121">
        <v>1747211737.5</v>
      </c>
      <c r="FT121">
        <v>1747211733.5</v>
      </c>
      <c r="FU121">
        <v>1</v>
      </c>
      <c r="FV121">
        <v>-0.191</v>
      </c>
      <c r="FW121">
        <v>-0.016</v>
      </c>
      <c r="FX121">
        <v>0.506</v>
      </c>
      <c r="FY121">
        <v>-0.041</v>
      </c>
      <c r="FZ121">
        <v>397</v>
      </c>
      <c r="GA121">
        <v>9</v>
      </c>
      <c r="GB121">
        <v>0.29</v>
      </c>
      <c r="GC121">
        <v>0.35</v>
      </c>
      <c r="GD121">
        <v>-0.06777267562303221</v>
      </c>
      <c r="GE121">
        <v>0.04407535057422983</v>
      </c>
      <c r="GF121">
        <v>0.01539921705751508</v>
      </c>
      <c r="GG121">
        <v>1</v>
      </c>
      <c r="GH121">
        <v>0.001156877405494169</v>
      </c>
      <c r="GI121">
        <v>-0.0001527060476978537</v>
      </c>
      <c r="GJ121">
        <v>3.093459373990013E-05</v>
      </c>
      <c r="GK121">
        <v>1</v>
      </c>
      <c r="GL121">
        <v>2</v>
      </c>
      <c r="GM121">
        <v>2</v>
      </c>
      <c r="GN121" t="s">
        <v>437</v>
      </c>
      <c r="GO121">
        <v>3.01639</v>
      </c>
      <c r="GP121">
        <v>2.77486</v>
      </c>
      <c r="GQ121">
        <v>0.0145761</v>
      </c>
      <c r="GR121">
        <v>0.0145501</v>
      </c>
      <c r="GS121">
        <v>0.0614814</v>
      </c>
      <c r="GT121">
        <v>0.0610855</v>
      </c>
      <c r="GU121">
        <v>25478.7</v>
      </c>
      <c r="GV121">
        <v>29763.3</v>
      </c>
      <c r="GW121">
        <v>22656.5</v>
      </c>
      <c r="GX121">
        <v>27750.1</v>
      </c>
      <c r="GY121">
        <v>30843.8</v>
      </c>
      <c r="GZ121">
        <v>37224.7</v>
      </c>
      <c r="HA121">
        <v>36309.9</v>
      </c>
      <c r="HB121">
        <v>44041.9</v>
      </c>
      <c r="HC121">
        <v>1.79657</v>
      </c>
      <c r="HD121">
        <v>2.18285</v>
      </c>
      <c r="HE121">
        <v>0.07147340000000001</v>
      </c>
      <c r="HF121">
        <v>0</v>
      </c>
      <c r="HG121">
        <v>23.6994</v>
      </c>
      <c r="HH121">
        <v>999.9</v>
      </c>
      <c r="HI121">
        <v>32.3</v>
      </c>
      <c r="HJ121">
        <v>29.3</v>
      </c>
      <c r="HK121">
        <v>13.0646</v>
      </c>
      <c r="HL121">
        <v>61.5921</v>
      </c>
      <c r="HM121">
        <v>13.5978</v>
      </c>
      <c r="HN121">
        <v>1</v>
      </c>
      <c r="HO121">
        <v>-0.195473</v>
      </c>
      <c r="HP121">
        <v>-0.0892892</v>
      </c>
      <c r="HQ121">
        <v>20.2987</v>
      </c>
      <c r="HR121">
        <v>5.19707</v>
      </c>
      <c r="HS121">
        <v>11.9515</v>
      </c>
      <c r="HT121">
        <v>4.9472</v>
      </c>
      <c r="HU121">
        <v>3.3</v>
      </c>
      <c r="HV121">
        <v>9999</v>
      </c>
      <c r="HW121">
        <v>9999</v>
      </c>
      <c r="HX121">
        <v>9999</v>
      </c>
      <c r="HY121">
        <v>383.6</v>
      </c>
      <c r="HZ121">
        <v>1.86019</v>
      </c>
      <c r="IA121">
        <v>1.86081</v>
      </c>
      <c r="IB121">
        <v>1.86158</v>
      </c>
      <c r="IC121">
        <v>1.85715</v>
      </c>
      <c r="ID121">
        <v>1.85684</v>
      </c>
      <c r="IE121">
        <v>1.85791</v>
      </c>
      <c r="IF121">
        <v>1.85868</v>
      </c>
      <c r="IG121">
        <v>1.85822</v>
      </c>
      <c r="IH121">
        <v>0</v>
      </c>
      <c r="II121">
        <v>0</v>
      </c>
      <c r="IJ121">
        <v>0</v>
      </c>
      <c r="IK121">
        <v>0</v>
      </c>
      <c r="IL121" t="s">
        <v>438</v>
      </c>
      <c r="IM121" t="s">
        <v>439</v>
      </c>
      <c r="IN121" t="s">
        <v>440</v>
      </c>
      <c r="IO121" t="s">
        <v>440</v>
      </c>
      <c r="IP121" t="s">
        <v>440</v>
      </c>
      <c r="IQ121" t="s">
        <v>440</v>
      </c>
      <c r="IR121">
        <v>0</v>
      </c>
      <c r="IS121">
        <v>100</v>
      </c>
      <c r="IT121">
        <v>100</v>
      </c>
      <c r="IU121">
        <v>0.338</v>
      </c>
      <c r="IV121">
        <v>-0.0405</v>
      </c>
      <c r="IW121">
        <v>0.2912723242626548</v>
      </c>
      <c r="IX121">
        <v>0.001016113312649949</v>
      </c>
      <c r="IY121">
        <v>-1.458346242818731E-06</v>
      </c>
      <c r="IZ121">
        <v>6.575581110680532E-10</v>
      </c>
      <c r="JA121">
        <v>-0.06566341879942494</v>
      </c>
      <c r="JB121">
        <v>-0.01572474794871742</v>
      </c>
      <c r="JC121">
        <v>0.002265067368507509</v>
      </c>
      <c r="JD121">
        <v>-3.336906766682508E-05</v>
      </c>
      <c r="JE121">
        <v>2</v>
      </c>
      <c r="JF121">
        <v>1799</v>
      </c>
      <c r="JG121">
        <v>1</v>
      </c>
      <c r="JH121">
        <v>18</v>
      </c>
      <c r="JI121">
        <v>230.4</v>
      </c>
      <c r="JJ121">
        <v>230.5</v>
      </c>
      <c r="JK121">
        <v>0.26001</v>
      </c>
      <c r="JL121">
        <v>2.58911</v>
      </c>
      <c r="JM121">
        <v>1.54663</v>
      </c>
      <c r="JN121">
        <v>2.16064</v>
      </c>
      <c r="JO121">
        <v>1.49658</v>
      </c>
      <c r="JP121">
        <v>2.4353</v>
      </c>
      <c r="JQ121">
        <v>34.7837</v>
      </c>
      <c r="JR121">
        <v>24.2013</v>
      </c>
      <c r="JS121">
        <v>18</v>
      </c>
      <c r="JT121">
        <v>371.008</v>
      </c>
      <c r="JU121">
        <v>649.099</v>
      </c>
      <c r="JV121">
        <v>24.0947</v>
      </c>
      <c r="JW121">
        <v>24.9535</v>
      </c>
      <c r="JX121">
        <v>30.0001</v>
      </c>
      <c r="JY121">
        <v>24.9445</v>
      </c>
      <c r="JZ121">
        <v>24.9501</v>
      </c>
      <c r="KA121">
        <v>5.23355</v>
      </c>
      <c r="KB121">
        <v>30.6735</v>
      </c>
      <c r="KC121">
        <v>34.0712</v>
      </c>
      <c r="KD121">
        <v>24.0947</v>
      </c>
      <c r="KE121">
        <v>50</v>
      </c>
      <c r="KF121">
        <v>9.40324</v>
      </c>
      <c r="KG121">
        <v>100.217</v>
      </c>
      <c r="KH121">
        <v>100.826</v>
      </c>
    </row>
    <row r="122" spans="1:294">
      <c r="A122">
        <v>106</v>
      </c>
      <c r="B122">
        <v>1747225681.6</v>
      </c>
      <c r="C122">
        <v>12654.5</v>
      </c>
      <c r="D122" t="s">
        <v>649</v>
      </c>
      <c r="E122" t="s">
        <v>650</v>
      </c>
      <c r="F122" t="s">
        <v>431</v>
      </c>
      <c r="G122" t="s">
        <v>432</v>
      </c>
      <c r="I122" t="s">
        <v>433</v>
      </c>
      <c r="J122">
        <v>1747225681.6</v>
      </c>
      <c r="K122">
        <f>(L122)/1000</f>
        <v>0</v>
      </c>
      <c r="L122">
        <f>IF(DQ122, AO122, AI122)</f>
        <v>0</v>
      </c>
      <c r="M122">
        <f>IF(DQ122, AJ122, AH122)</f>
        <v>0</v>
      </c>
      <c r="N122">
        <f>DS122 - IF(AV122&gt;1, M122*DM122*100.0/(AX122), 0)</f>
        <v>0</v>
      </c>
      <c r="O122">
        <f>((U122-K122/2)*N122-M122)/(U122+K122/2)</f>
        <v>0</v>
      </c>
      <c r="P122">
        <f>O122*(DZ122+EA122)/1000.0</f>
        <v>0</v>
      </c>
      <c r="Q122">
        <f>(DS122 - IF(AV122&gt;1, M122*DM122*100.0/(AX122), 0))*(DZ122+EA122)/1000.0</f>
        <v>0</v>
      </c>
      <c r="R122">
        <f>2.0/((1/T122-1/S122)+SIGN(T122)*SQRT((1/T122-1/S122)*(1/T122-1/S122) + 4*DN122/((DN122+1)*(DN122+1))*(2*1/T122*1/S122-1/S122*1/S122)))</f>
        <v>0</v>
      </c>
      <c r="S122">
        <f>IF(LEFT(DO122,1)&lt;&gt;"0",IF(LEFT(DO122,1)="1",3.0,DP122),$D$5+$E$5*(EG122*DZ122/($K$5*1000))+$F$5*(EG122*DZ122/($K$5*1000))*MAX(MIN(DM122,$J$5),$I$5)*MAX(MIN(DM122,$J$5),$I$5)+$G$5*MAX(MIN(DM122,$J$5),$I$5)*(EG122*DZ122/($K$5*1000))+$H$5*(EG122*DZ122/($K$5*1000))*(EG122*DZ122/($K$5*1000)))</f>
        <v>0</v>
      </c>
      <c r="T122">
        <f>K122*(1000-(1000*0.61365*exp(17.502*X122/(240.97+X122))/(DZ122+EA122)+DU122)/2)/(1000*0.61365*exp(17.502*X122/(240.97+X122))/(DZ122+EA122)-DU122)</f>
        <v>0</v>
      </c>
      <c r="U122">
        <f>1/((DN122+1)/(R122/1.6)+1/(S122/1.37)) + DN122/((DN122+1)/(R122/1.6) + DN122/(S122/1.37))</f>
        <v>0</v>
      </c>
      <c r="V122">
        <f>(DI122*DL122)</f>
        <v>0</v>
      </c>
      <c r="W122">
        <f>(EB122+(V122+2*0.95*5.67E-8*(((EB122+$B$7)+273)^4-(EB122+273)^4)-44100*K122)/(1.84*29.3*S122+8*0.95*5.67E-8*(EB122+273)^3))</f>
        <v>0</v>
      </c>
      <c r="X122">
        <f>($C$7*EC122+$D$7*ED122+$E$7*W122)</f>
        <v>0</v>
      </c>
      <c r="Y122">
        <f>0.61365*exp(17.502*X122/(240.97+X122))</f>
        <v>0</v>
      </c>
      <c r="Z122">
        <f>(AA122/AB122*100)</f>
        <v>0</v>
      </c>
      <c r="AA122">
        <f>DU122*(DZ122+EA122)/1000</f>
        <v>0</v>
      </c>
      <c r="AB122">
        <f>0.61365*exp(17.502*EB122/(240.97+EB122))</f>
        <v>0</v>
      </c>
      <c r="AC122">
        <f>(Y122-DU122*(DZ122+EA122)/1000)</f>
        <v>0</v>
      </c>
      <c r="AD122">
        <f>(-K122*44100)</f>
        <v>0</v>
      </c>
      <c r="AE122">
        <f>2*29.3*S122*0.92*(EB122-X122)</f>
        <v>0</v>
      </c>
      <c r="AF122">
        <f>2*0.95*5.67E-8*(((EB122+$B$7)+273)^4-(X122+273)^4)</f>
        <v>0</v>
      </c>
      <c r="AG122">
        <f>V122+AF122+AD122+AE122</f>
        <v>0</v>
      </c>
      <c r="AH122">
        <f>DY122*AV122*(DT122-DS122*(1000-AV122*DV122)/(1000-AV122*DU122))/(100*DM122)</f>
        <v>0</v>
      </c>
      <c r="AI122">
        <f>1000*DY122*AV122*(DU122-DV122)/(100*DM122*(1000-AV122*DU122))</f>
        <v>0</v>
      </c>
      <c r="AJ122">
        <f>(AK122 - AL122 - DZ122*1E3/(8.314*(EB122+273.15)) * AN122/DY122 * AM122) * DY122/(100*DM122) * (1000 - DV122)/1000</f>
        <v>0</v>
      </c>
      <c r="AK122">
        <v>-1.867485988698401</v>
      </c>
      <c r="AL122">
        <v>-1.720956787878787</v>
      </c>
      <c r="AM122">
        <v>0.0001889004916181588</v>
      </c>
      <c r="AN122">
        <v>65.8605414192894</v>
      </c>
      <c r="AO122">
        <f>(AQ122 - AP122 + DZ122*1E3/(8.314*(EB122+273.15)) * AS122/DY122 * AR122) * DY122/(100*DM122) * 1000/(1000 - AQ122)</f>
        <v>0</v>
      </c>
      <c r="AP122">
        <v>9.413211953377347</v>
      </c>
      <c r="AQ122">
        <v>9.442587575757578</v>
      </c>
      <c r="AR122">
        <v>-2.48216559470419E-07</v>
      </c>
      <c r="AS122">
        <v>77.19028424326555</v>
      </c>
      <c r="AT122">
        <v>6</v>
      </c>
      <c r="AU122">
        <v>1</v>
      </c>
      <c r="AV122">
        <f>IF(AT122*$H$13&gt;=AX122,1.0,(AX122/(AX122-AT122*$H$13)))</f>
        <v>0</v>
      </c>
      <c r="AW122">
        <f>(AV122-1)*100</f>
        <v>0</v>
      </c>
      <c r="AX122">
        <f>MAX(0,($B$13+$C$13*EG122)/(1+$D$13*EG122)*DZ122/(EB122+273)*$E$13)</f>
        <v>0</v>
      </c>
      <c r="AY122" t="s">
        <v>434</v>
      </c>
      <c r="AZ122" t="s">
        <v>434</v>
      </c>
      <c r="BA122">
        <v>0</v>
      </c>
      <c r="BB122">
        <v>0</v>
      </c>
      <c r="BC122">
        <f>1-BA122/BB122</f>
        <v>0</v>
      </c>
      <c r="BD122">
        <v>0</v>
      </c>
      <c r="BE122" t="s">
        <v>434</v>
      </c>
      <c r="BF122" t="s">
        <v>434</v>
      </c>
      <c r="BG122">
        <v>0</v>
      </c>
      <c r="BH122">
        <v>0</v>
      </c>
      <c r="BI122">
        <f>1-BG122/BH122</f>
        <v>0</v>
      </c>
      <c r="BJ122">
        <v>0.5</v>
      </c>
      <c r="BK122">
        <f>DJ122</f>
        <v>0</v>
      </c>
      <c r="BL122">
        <f>M122</f>
        <v>0</v>
      </c>
      <c r="BM122">
        <f>BI122*BJ122*BK122</f>
        <v>0</v>
      </c>
      <c r="BN122">
        <f>(BL122-BD122)/BK122</f>
        <v>0</v>
      </c>
      <c r="BO122">
        <f>(BB122-BH122)/BH122</f>
        <v>0</v>
      </c>
      <c r="BP122">
        <f>BA122/(BC122+BA122/BH122)</f>
        <v>0</v>
      </c>
      <c r="BQ122" t="s">
        <v>434</v>
      </c>
      <c r="BR122">
        <v>0</v>
      </c>
      <c r="BS122">
        <f>IF(BR122&lt;&gt;0, BR122, BP122)</f>
        <v>0</v>
      </c>
      <c r="BT122">
        <f>1-BS122/BH122</f>
        <v>0</v>
      </c>
      <c r="BU122">
        <f>(BH122-BG122)/(BH122-BS122)</f>
        <v>0</v>
      </c>
      <c r="BV122">
        <f>(BB122-BH122)/(BB122-BS122)</f>
        <v>0</v>
      </c>
      <c r="BW122">
        <f>(BH122-BG122)/(BH122-BA122)</f>
        <v>0</v>
      </c>
      <c r="BX122">
        <f>(BB122-BH122)/(BB122-BA122)</f>
        <v>0</v>
      </c>
      <c r="BY122">
        <f>(BU122*BS122/BG122)</f>
        <v>0</v>
      </c>
      <c r="BZ122">
        <f>(1-BY122)</f>
        <v>0</v>
      </c>
      <c r="DI122">
        <f>$B$11*EH122+$C$11*EI122+$F$11*ET122*(1-EW122)</f>
        <v>0</v>
      </c>
      <c r="DJ122">
        <f>DI122*DK122</f>
        <v>0</v>
      </c>
      <c r="DK122">
        <f>($B$11*$D$9+$C$11*$D$9+$F$11*((FG122+EY122)/MAX(FG122+EY122+FH122, 0.1)*$I$9+FH122/MAX(FG122+EY122+FH122, 0.1)*$J$9))/($B$11+$C$11+$F$11)</f>
        <v>0</v>
      </c>
      <c r="DL122">
        <f>($B$11*$K$9+$C$11*$K$9+$F$11*((FG122+EY122)/MAX(FG122+EY122+FH122, 0.1)*$P$9+FH122/MAX(FG122+EY122+FH122, 0.1)*$Q$9))/($B$11+$C$11+$F$11)</f>
        <v>0</v>
      </c>
      <c r="DM122">
        <v>6</v>
      </c>
      <c r="DN122">
        <v>0.5</v>
      </c>
      <c r="DO122" t="s">
        <v>435</v>
      </c>
      <c r="DP122">
        <v>2</v>
      </c>
      <c r="DQ122" t="b">
        <v>1</v>
      </c>
      <c r="DR122">
        <v>1747225681.6</v>
      </c>
      <c r="DS122">
        <v>-1.70843</v>
      </c>
      <c r="DT122">
        <v>-1.83947</v>
      </c>
      <c r="DU122">
        <v>9.442830000000001</v>
      </c>
      <c r="DV122">
        <v>9.413220000000001</v>
      </c>
      <c r="DW122">
        <v>-1.99767</v>
      </c>
      <c r="DX122">
        <v>9.482390000000001</v>
      </c>
      <c r="DY122">
        <v>400.016</v>
      </c>
      <c r="DZ122">
        <v>101.162</v>
      </c>
      <c r="EA122">
        <v>0.100137</v>
      </c>
      <c r="EB122">
        <v>24.9912</v>
      </c>
      <c r="EC122">
        <v>24.8718</v>
      </c>
      <c r="ED122">
        <v>999.9</v>
      </c>
      <c r="EE122">
        <v>0</v>
      </c>
      <c r="EF122">
        <v>0</v>
      </c>
      <c r="EG122">
        <v>10041.9</v>
      </c>
      <c r="EH122">
        <v>0</v>
      </c>
      <c r="EI122">
        <v>0.221054</v>
      </c>
      <c r="EJ122">
        <v>0.131037</v>
      </c>
      <c r="EK122">
        <v>-1.72471</v>
      </c>
      <c r="EL122">
        <v>-1.85695</v>
      </c>
      <c r="EM122">
        <v>0.0296173</v>
      </c>
      <c r="EN122">
        <v>-1.83947</v>
      </c>
      <c r="EO122">
        <v>9.413220000000001</v>
      </c>
      <c r="EP122">
        <v>0.955251</v>
      </c>
      <c r="EQ122">
        <v>0.952255</v>
      </c>
      <c r="ER122">
        <v>6.25115</v>
      </c>
      <c r="ES122">
        <v>6.20564</v>
      </c>
      <c r="ET122">
        <v>0.0500092</v>
      </c>
      <c r="EU122">
        <v>0</v>
      </c>
      <c r="EV122">
        <v>0</v>
      </c>
      <c r="EW122">
        <v>0</v>
      </c>
      <c r="EX122">
        <v>-0.01</v>
      </c>
      <c r="EY122">
        <v>0.0500092</v>
      </c>
      <c r="EZ122">
        <v>1.26</v>
      </c>
      <c r="FA122">
        <v>0.63</v>
      </c>
      <c r="FB122">
        <v>34.75</v>
      </c>
      <c r="FC122">
        <v>39.687</v>
      </c>
      <c r="FD122">
        <v>37.125</v>
      </c>
      <c r="FE122">
        <v>39.625</v>
      </c>
      <c r="FF122">
        <v>37.062</v>
      </c>
      <c r="FG122">
        <v>0</v>
      </c>
      <c r="FH122">
        <v>0</v>
      </c>
      <c r="FI122">
        <v>0</v>
      </c>
      <c r="FJ122">
        <v>1747225761.6</v>
      </c>
      <c r="FK122">
        <v>0</v>
      </c>
      <c r="FL122">
        <v>0.148846153846154</v>
      </c>
      <c r="FM122">
        <v>12.15008602418215</v>
      </c>
      <c r="FN122">
        <v>-4.400342158008858</v>
      </c>
      <c r="FO122">
        <v>-2.628846153846154</v>
      </c>
      <c r="FP122">
        <v>15</v>
      </c>
      <c r="FQ122">
        <v>1747211737.5</v>
      </c>
      <c r="FR122" t="s">
        <v>436</v>
      </c>
      <c r="FS122">
        <v>1747211737.5</v>
      </c>
      <c r="FT122">
        <v>1747211733.5</v>
      </c>
      <c r="FU122">
        <v>1</v>
      </c>
      <c r="FV122">
        <v>-0.191</v>
      </c>
      <c r="FW122">
        <v>-0.016</v>
      </c>
      <c r="FX122">
        <v>0.506</v>
      </c>
      <c r="FY122">
        <v>-0.041</v>
      </c>
      <c r="FZ122">
        <v>397</v>
      </c>
      <c r="GA122">
        <v>9</v>
      </c>
      <c r="GB122">
        <v>0.29</v>
      </c>
      <c r="GC122">
        <v>0.35</v>
      </c>
      <c r="GD122">
        <v>-0.0865341574134758</v>
      </c>
      <c r="GE122">
        <v>0.02764880460493463</v>
      </c>
      <c r="GF122">
        <v>0.01168843131531427</v>
      </c>
      <c r="GG122">
        <v>1</v>
      </c>
      <c r="GH122">
        <v>0.0008910379862776124</v>
      </c>
      <c r="GI122">
        <v>2.388498877942135E-05</v>
      </c>
      <c r="GJ122">
        <v>2.807562439269655E-05</v>
      </c>
      <c r="GK122">
        <v>1</v>
      </c>
      <c r="GL122">
        <v>2</v>
      </c>
      <c r="GM122">
        <v>2</v>
      </c>
      <c r="GN122" t="s">
        <v>437</v>
      </c>
      <c r="GO122">
        <v>3.0165</v>
      </c>
      <c r="GP122">
        <v>2.77517</v>
      </c>
      <c r="GQ122">
        <v>-0.000588745</v>
      </c>
      <c r="GR122">
        <v>-0.000538172</v>
      </c>
      <c r="GS122">
        <v>0.0617454</v>
      </c>
      <c r="GT122">
        <v>0.0613861</v>
      </c>
      <c r="GU122">
        <v>25871.2</v>
      </c>
      <c r="GV122">
        <v>30219.2</v>
      </c>
      <c r="GW122">
        <v>22656.6</v>
      </c>
      <c r="GX122">
        <v>27749.9</v>
      </c>
      <c r="GY122">
        <v>30834.6</v>
      </c>
      <c r="GZ122">
        <v>37212</v>
      </c>
      <c r="HA122">
        <v>36309.9</v>
      </c>
      <c r="HB122">
        <v>44041.7</v>
      </c>
      <c r="HC122">
        <v>1.79665</v>
      </c>
      <c r="HD122">
        <v>2.18248</v>
      </c>
      <c r="HE122">
        <v>0.07258729999999999</v>
      </c>
      <c r="HF122">
        <v>0</v>
      </c>
      <c r="HG122">
        <v>23.6794</v>
      </c>
      <c r="HH122">
        <v>999.9</v>
      </c>
      <c r="HI122">
        <v>32.2</v>
      </c>
      <c r="HJ122">
        <v>29.4</v>
      </c>
      <c r="HK122">
        <v>13.1008</v>
      </c>
      <c r="HL122">
        <v>61.7967</v>
      </c>
      <c r="HM122">
        <v>13.6378</v>
      </c>
      <c r="HN122">
        <v>1</v>
      </c>
      <c r="HO122">
        <v>-0.19497</v>
      </c>
      <c r="HP122">
        <v>-0.184088</v>
      </c>
      <c r="HQ122">
        <v>20.2964</v>
      </c>
      <c r="HR122">
        <v>5.19692</v>
      </c>
      <c r="HS122">
        <v>11.9514</v>
      </c>
      <c r="HT122">
        <v>4.9472</v>
      </c>
      <c r="HU122">
        <v>3.3</v>
      </c>
      <c r="HV122">
        <v>9999</v>
      </c>
      <c r="HW122">
        <v>9999</v>
      </c>
      <c r="HX122">
        <v>9999</v>
      </c>
      <c r="HY122">
        <v>383.7</v>
      </c>
      <c r="HZ122">
        <v>1.8602</v>
      </c>
      <c r="IA122">
        <v>1.86081</v>
      </c>
      <c r="IB122">
        <v>1.86164</v>
      </c>
      <c r="IC122">
        <v>1.85719</v>
      </c>
      <c r="ID122">
        <v>1.85689</v>
      </c>
      <c r="IE122">
        <v>1.85791</v>
      </c>
      <c r="IF122">
        <v>1.8587</v>
      </c>
      <c r="IG122">
        <v>1.85822</v>
      </c>
      <c r="IH122">
        <v>0</v>
      </c>
      <c r="II122">
        <v>0</v>
      </c>
      <c r="IJ122">
        <v>0</v>
      </c>
      <c r="IK122">
        <v>0</v>
      </c>
      <c r="IL122" t="s">
        <v>438</v>
      </c>
      <c r="IM122" t="s">
        <v>439</v>
      </c>
      <c r="IN122" t="s">
        <v>440</v>
      </c>
      <c r="IO122" t="s">
        <v>440</v>
      </c>
      <c r="IP122" t="s">
        <v>440</v>
      </c>
      <c r="IQ122" t="s">
        <v>440</v>
      </c>
      <c r="IR122">
        <v>0</v>
      </c>
      <c r="IS122">
        <v>100</v>
      </c>
      <c r="IT122">
        <v>100</v>
      </c>
      <c r="IU122">
        <v>0.289</v>
      </c>
      <c r="IV122">
        <v>-0.0396</v>
      </c>
      <c r="IW122">
        <v>0.2912723242626548</v>
      </c>
      <c r="IX122">
        <v>0.001016113312649949</v>
      </c>
      <c r="IY122">
        <v>-1.458346242818731E-06</v>
      </c>
      <c r="IZ122">
        <v>6.575581110680532E-10</v>
      </c>
      <c r="JA122">
        <v>-0.06566341879942494</v>
      </c>
      <c r="JB122">
        <v>-0.01572474794871742</v>
      </c>
      <c r="JC122">
        <v>0.002265067368507509</v>
      </c>
      <c r="JD122">
        <v>-3.336906766682508E-05</v>
      </c>
      <c r="JE122">
        <v>2</v>
      </c>
      <c r="JF122">
        <v>1799</v>
      </c>
      <c r="JG122">
        <v>1</v>
      </c>
      <c r="JH122">
        <v>18</v>
      </c>
      <c r="JI122">
        <v>232.4</v>
      </c>
      <c r="JJ122">
        <v>232.5</v>
      </c>
      <c r="JK122">
        <v>0.0292969</v>
      </c>
      <c r="JL122">
        <v>4.99634</v>
      </c>
      <c r="JM122">
        <v>1.54663</v>
      </c>
      <c r="JN122">
        <v>2.16309</v>
      </c>
      <c r="JO122">
        <v>1.49658</v>
      </c>
      <c r="JP122">
        <v>2.44995</v>
      </c>
      <c r="JQ122">
        <v>34.8066</v>
      </c>
      <c r="JR122">
        <v>24.2013</v>
      </c>
      <c r="JS122">
        <v>18</v>
      </c>
      <c r="JT122">
        <v>371.071</v>
      </c>
      <c r="JU122">
        <v>648.8440000000001</v>
      </c>
      <c r="JV122">
        <v>24.0832</v>
      </c>
      <c r="JW122">
        <v>24.9579</v>
      </c>
      <c r="JX122">
        <v>30.0001</v>
      </c>
      <c r="JY122">
        <v>24.9487</v>
      </c>
      <c r="JZ122">
        <v>24.9543</v>
      </c>
      <c r="KA122">
        <v>0</v>
      </c>
      <c r="KB122">
        <v>30.1064</v>
      </c>
      <c r="KC122">
        <v>33.7011</v>
      </c>
      <c r="KD122">
        <v>24.0803</v>
      </c>
      <c r="KE122">
        <v>0</v>
      </c>
      <c r="KF122">
        <v>9.40573</v>
      </c>
      <c r="KG122">
        <v>100.218</v>
      </c>
      <c r="KH122">
        <v>100.825</v>
      </c>
    </row>
    <row r="123" spans="1:294">
      <c r="A123">
        <v>107</v>
      </c>
      <c r="B123">
        <v>1747225802.1</v>
      </c>
      <c r="C123">
        <v>12775</v>
      </c>
      <c r="D123" t="s">
        <v>651</v>
      </c>
      <c r="E123" t="s">
        <v>652</v>
      </c>
      <c r="F123" t="s">
        <v>431</v>
      </c>
      <c r="G123" t="s">
        <v>432</v>
      </c>
      <c r="I123" t="s">
        <v>433</v>
      </c>
      <c r="J123">
        <v>1747225802.1</v>
      </c>
      <c r="K123">
        <f>(L123)/1000</f>
        <v>0</v>
      </c>
      <c r="L123">
        <f>IF(DQ123, AO123, AI123)</f>
        <v>0</v>
      </c>
      <c r="M123">
        <f>IF(DQ123, AJ123, AH123)</f>
        <v>0</v>
      </c>
      <c r="N123">
        <f>DS123 - IF(AV123&gt;1, M123*DM123*100.0/(AX123), 0)</f>
        <v>0</v>
      </c>
      <c r="O123">
        <f>((U123-K123/2)*N123-M123)/(U123+K123/2)</f>
        <v>0</v>
      </c>
      <c r="P123">
        <f>O123*(DZ123+EA123)/1000.0</f>
        <v>0</v>
      </c>
      <c r="Q123">
        <f>(DS123 - IF(AV123&gt;1, M123*DM123*100.0/(AX123), 0))*(DZ123+EA123)/1000.0</f>
        <v>0</v>
      </c>
      <c r="R123">
        <f>2.0/((1/T123-1/S123)+SIGN(T123)*SQRT((1/T123-1/S123)*(1/T123-1/S123) + 4*DN123/((DN123+1)*(DN123+1))*(2*1/T123*1/S123-1/S123*1/S123)))</f>
        <v>0</v>
      </c>
      <c r="S123">
        <f>IF(LEFT(DO123,1)&lt;&gt;"0",IF(LEFT(DO123,1)="1",3.0,DP123),$D$5+$E$5*(EG123*DZ123/($K$5*1000))+$F$5*(EG123*DZ123/($K$5*1000))*MAX(MIN(DM123,$J$5),$I$5)*MAX(MIN(DM123,$J$5),$I$5)+$G$5*MAX(MIN(DM123,$J$5),$I$5)*(EG123*DZ123/($K$5*1000))+$H$5*(EG123*DZ123/($K$5*1000))*(EG123*DZ123/($K$5*1000)))</f>
        <v>0</v>
      </c>
      <c r="T123">
        <f>K123*(1000-(1000*0.61365*exp(17.502*X123/(240.97+X123))/(DZ123+EA123)+DU123)/2)/(1000*0.61365*exp(17.502*X123/(240.97+X123))/(DZ123+EA123)-DU123)</f>
        <v>0</v>
      </c>
      <c r="U123">
        <f>1/((DN123+1)/(R123/1.6)+1/(S123/1.37)) + DN123/((DN123+1)/(R123/1.6) + DN123/(S123/1.37))</f>
        <v>0</v>
      </c>
      <c r="V123">
        <f>(DI123*DL123)</f>
        <v>0</v>
      </c>
      <c r="W123">
        <f>(EB123+(V123+2*0.95*5.67E-8*(((EB123+$B$7)+273)^4-(EB123+273)^4)-44100*K123)/(1.84*29.3*S123+8*0.95*5.67E-8*(EB123+273)^3))</f>
        <v>0</v>
      </c>
      <c r="X123">
        <f>($C$7*EC123+$D$7*ED123+$E$7*W123)</f>
        <v>0</v>
      </c>
      <c r="Y123">
        <f>0.61365*exp(17.502*X123/(240.97+X123))</f>
        <v>0</v>
      </c>
      <c r="Z123">
        <f>(AA123/AB123*100)</f>
        <v>0</v>
      </c>
      <c r="AA123">
        <f>DU123*(DZ123+EA123)/1000</f>
        <v>0</v>
      </c>
      <c r="AB123">
        <f>0.61365*exp(17.502*EB123/(240.97+EB123))</f>
        <v>0</v>
      </c>
      <c r="AC123">
        <f>(Y123-DU123*(DZ123+EA123)/1000)</f>
        <v>0</v>
      </c>
      <c r="AD123">
        <f>(-K123*44100)</f>
        <v>0</v>
      </c>
      <c r="AE123">
        <f>2*29.3*S123*0.92*(EB123-X123)</f>
        <v>0</v>
      </c>
      <c r="AF123">
        <f>2*0.95*5.67E-8*(((EB123+$B$7)+273)^4-(X123+273)^4)</f>
        <v>0</v>
      </c>
      <c r="AG123">
        <f>V123+AF123+AD123+AE123</f>
        <v>0</v>
      </c>
      <c r="AH123">
        <f>DY123*AV123*(DT123-DS123*(1000-AV123*DV123)/(1000-AV123*DU123))/(100*DM123)</f>
        <v>0</v>
      </c>
      <c r="AI123">
        <f>1000*DY123*AV123*(DU123-DV123)/(100*DM123*(1000-AV123*DU123))</f>
        <v>0</v>
      </c>
      <c r="AJ123">
        <f>(AK123 - AL123 - DZ123*1E3/(8.314*(EB123+273.15)) * AN123/DY123 * AM123) * DY123/(100*DM123) * (1000 - DV123)/1000</f>
        <v>0</v>
      </c>
      <c r="AK123">
        <v>51.05395260165895</v>
      </c>
      <c r="AL123">
        <v>51.20993272727274</v>
      </c>
      <c r="AM123">
        <v>-0.02701339579754436</v>
      </c>
      <c r="AN123">
        <v>65.8605414192894</v>
      </c>
      <c r="AO123">
        <f>(AQ123 - AP123 + DZ123*1E3/(8.314*(EB123+273.15)) * AS123/DY123 * AR123) * DY123/(100*DM123) * 1000/(1000 - AQ123)</f>
        <v>0</v>
      </c>
      <c r="AP123">
        <v>9.386716357075368</v>
      </c>
      <c r="AQ123">
        <v>9.43167836363636</v>
      </c>
      <c r="AR123">
        <v>-1.89378089698057E-06</v>
      </c>
      <c r="AS123">
        <v>77.19028424326555</v>
      </c>
      <c r="AT123">
        <v>6</v>
      </c>
      <c r="AU123">
        <v>2</v>
      </c>
      <c r="AV123">
        <f>IF(AT123*$H$13&gt;=AX123,1.0,(AX123/(AX123-AT123*$H$13)))</f>
        <v>0</v>
      </c>
      <c r="AW123">
        <f>(AV123-1)*100</f>
        <v>0</v>
      </c>
      <c r="AX123">
        <f>MAX(0,($B$13+$C$13*EG123)/(1+$D$13*EG123)*DZ123/(EB123+273)*$E$13)</f>
        <v>0</v>
      </c>
      <c r="AY123" t="s">
        <v>434</v>
      </c>
      <c r="AZ123" t="s">
        <v>434</v>
      </c>
      <c r="BA123">
        <v>0</v>
      </c>
      <c r="BB123">
        <v>0</v>
      </c>
      <c r="BC123">
        <f>1-BA123/BB123</f>
        <v>0</v>
      </c>
      <c r="BD123">
        <v>0</v>
      </c>
      <c r="BE123" t="s">
        <v>434</v>
      </c>
      <c r="BF123" t="s">
        <v>434</v>
      </c>
      <c r="BG123">
        <v>0</v>
      </c>
      <c r="BH123">
        <v>0</v>
      </c>
      <c r="BI123">
        <f>1-BG123/BH123</f>
        <v>0</v>
      </c>
      <c r="BJ123">
        <v>0.5</v>
      </c>
      <c r="BK123">
        <f>DJ123</f>
        <v>0</v>
      </c>
      <c r="BL123">
        <f>M123</f>
        <v>0</v>
      </c>
      <c r="BM123">
        <f>BI123*BJ123*BK123</f>
        <v>0</v>
      </c>
      <c r="BN123">
        <f>(BL123-BD123)/BK123</f>
        <v>0</v>
      </c>
      <c r="BO123">
        <f>(BB123-BH123)/BH123</f>
        <v>0</v>
      </c>
      <c r="BP123">
        <f>BA123/(BC123+BA123/BH123)</f>
        <v>0</v>
      </c>
      <c r="BQ123" t="s">
        <v>434</v>
      </c>
      <c r="BR123">
        <v>0</v>
      </c>
      <c r="BS123">
        <f>IF(BR123&lt;&gt;0, BR123, BP123)</f>
        <v>0</v>
      </c>
      <c r="BT123">
        <f>1-BS123/BH123</f>
        <v>0</v>
      </c>
      <c r="BU123">
        <f>(BH123-BG123)/(BH123-BS123)</f>
        <v>0</v>
      </c>
      <c r="BV123">
        <f>(BB123-BH123)/(BB123-BS123)</f>
        <v>0</v>
      </c>
      <c r="BW123">
        <f>(BH123-BG123)/(BH123-BA123)</f>
        <v>0</v>
      </c>
      <c r="BX123">
        <f>(BB123-BH123)/(BB123-BA123)</f>
        <v>0</v>
      </c>
      <c r="BY123">
        <f>(BU123*BS123/BG123)</f>
        <v>0</v>
      </c>
      <c r="BZ123">
        <f>(1-BY123)</f>
        <v>0</v>
      </c>
      <c r="DI123">
        <f>$B$11*EH123+$C$11*EI123+$F$11*ET123*(1-EW123)</f>
        <v>0</v>
      </c>
      <c r="DJ123">
        <f>DI123*DK123</f>
        <v>0</v>
      </c>
      <c r="DK123">
        <f>($B$11*$D$9+$C$11*$D$9+$F$11*((FG123+EY123)/MAX(FG123+EY123+FH123, 0.1)*$I$9+FH123/MAX(FG123+EY123+FH123, 0.1)*$J$9))/($B$11+$C$11+$F$11)</f>
        <v>0</v>
      </c>
      <c r="DL123">
        <f>($B$11*$K$9+$C$11*$K$9+$F$11*((FG123+EY123)/MAX(FG123+EY123+FH123, 0.1)*$P$9+FH123/MAX(FG123+EY123+FH123, 0.1)*$Q$9))/($B$11+$C$11+$F$11)</f>
        <v>0</v>
      </c>
      <c r="DM123">
        <v>6</v>
      </c>
      <c r="DN123">
        <v>0.5</v>
      </c>
      <c r="DO123" t="s">
        <v>435</v>
      </c>
      <c r="DP123">
        <v>2</v>
      </c>
      <c r="DQ123" t="b">
        <v>1</v>
      </c>
      <c r="DR123">
        <v>1747225802.1</v>
      </c>
      <c r="DS123">
        <v>50.7186</v>
      </c>
      <c r="DT123">
        <v>50.5265</v>
      </c>
      <c r="DU123">
        <v>9.43059</v>
      </c>
      <c r="DV123">
        <v>9.384650000000001</v>
      </c>
      <c r="DW123">
        <v>50.3798</v>
      </c>
      <c r="DX123">
        <v>9.470370000000001</v>
      </c>
      <c r="DY123">
        <v>399.867</v>
      </c>
      <c r="DZ123">
        <v>101.162</v>
      </c>
      <c r="EA123">
        <v>0.100356</v>
      </c>
      <c r="EB123">
        <v>25.005</v>
      </c>
      <c r="EC123">
        <v>24.8759</v>
      </c>
      <c r="ED123">
        <v>999.9</v>
      </c>
      <c r="EE123">
        <v>0</v>
      </c>
      <c r="EF123">
        <v>0</v>
      </c>
      <c r="EG123">
        <v>10025</v>
      </c>
      <c r="EH123">
        <v>0</v>
      </c>
      <c r="EI123">
        <v>0.221054</v>
      </c>
      <c r="EJ123">
        <v>0.192131</v>
      </c>
      <c r="EK123">
        <v>51.2015</v>
      </c>
      <c r="EL123">
        <v>51.0052</v>
      </c>
      <c r="EM123">
        <v>0.0459442</v>
      </c>
      <c r="EN123">
        <v>50.5265</v>
      </c>
      <c r="EO123">
        <v>9.384650000000001</v>
      </c>
      <c r="EP123">
        <v>0.954013</v>
      </c>
      <c r="EQ123">
        <v>0.949366</v>
      </c>
      <c r="ER123">
        <v>6.23236</v>
      </c>
      <c r="ES123">
        <v>6.16162</v>
      </c>
      <c r="ET123">
        <v>0.0500092</v>
      </c>
      <c r="EU123">
        <v>0</v>
      </c>
      <c r="EV123">
        <v>0</v>
      </c>
      <c r="EW123">
        <v>0</v>
      </c>
      <c r="EX123">
        <v>3.68</v>
      </c>
      <c r="EY123">
        <v>0.0500092</v>
      </c>
      <c r="EZ123">
        <v>-7.75</v>
      </c>
      <c r="FA123">
        <v>1.55</v>
      </c>
      <c r="FB123">
        <v>34.062</v>
      </c>
      <c r="FC123">
        <v>39.125</v>
      </c>
      <c r="FD123">
        <v>36.562</v>
      </c>
      <c r="FE123">
        <v>38.812</v>
      </c>
      <c r="FF123">
        <v>36.687</v>
      </c>
      <c r="FG123">
        <v>0</v>
      </c>
      <c r="FH123">
        <v>0</v>
      </c>
      <c r="FI123">
        <v>0</v>
      </c>
      <c r="FJ123">
        <v>1747225882.2</v>
      </c>
      <c r="FK123">
        <v>0</v>
      </c>
      <c r="FL123">
        <v>3.3076</v>
      </c>
      <c r="FM123">
        <v>-8.408461431662209</v>
      </c>
      <c r="FN123">
        <v>2.112307611184238</v>
      </c>
      <c r="FO123">
        <v>-3.842</v>
      </c>
      <c r="FP123">
        <v>15</v>
      </c>
      <c r="FQ123">
        <v>1747211737.5</v>
      </c>
      <c r="FR123" t="s">
        <v>436</v>
      </c>
      <c r="FS123">
        <v>1747211737.5</v>
      </c>
      <c r="FT123">
        <v>1747211733.5</v>
      </c>
      <c r="FU123">
        <v>1</v>
      </c>
      <c r="FV123">
        <v>-0.191</v>
      </c>
      <c r="FW123">
        <v>-0.016</v>
      </c>
      <c r="FX123">
        <v>0.506</v>
      </c>
      <c r="FY123">
        <v>-0.041</v>
      </c>
      <c r="FZ123">
        <v>397</v>
      </c>
      <c r="GA123">
        <v>9</v>
      </c>
      <c r="GB123">
        <v>0.29</v>
      </c>
      <c r="GC123">
        <v>0.35</v>
      </c>
      <c r="GD123">
        <v>0.005839769523039271</v>
      </c>
      <c r="GE123">
        <v>0.005071110804607408</v>
      </c>
      <c r="GF123">
        <v>0.04772327014243272</v>
      </c>
      <c r="GG123">
        <v>1</v>
      </c>
      <c r="GH123">
        <v>0.001052186347013111</v>
      </c>
      <c r="GI123">
        <v>0.0005908030757881709</v>
      </c>
      <c r="GJ123">
        <v>0.0001523373814119533</v>
      </c>
      <c r="GK123">
        <v>1</v>
      </c>
      <c r="GL123">
        <v>2</v>
      </c>
      <c r="GM123">
        <v>2</v>
      </c>
      <c r="GN123" t="s">
        <v>437</v>
      </c>
      <c r="GO123">
        <v>3.01632</v>
      </c>
      <c r="GP123">
        <v>2.77524</v>
      </c>
      <c r="GQ123">
        <v>0.014767</v>
      </c>
      <c r="GR123">
        <v>0.0146969</v>
      </c>
      <c r="GS123">
        <v>0.0616837</v>
      </c>
      <c r="GT123">
        <v>0.061243</v>
      </c>
      <c r="GU123">
        <v>25473</v>
      </c>
      <c r="GV123">
        <v>29758.1</v>
      </c>
      <c r="GW123">
        <v>22655.8</v>
      </c>
      <c r="GX123">
        <v>27749.4</v>
      </c>
      <c r="GY123">
        <v>30836.1</v>
      </c>
      <c r="GZ123">
        <v>37217.6</v>
      </c>
      <c r="HA123">
        <v>36308.8</v>
      </c>
      <c r="HB123">
        <v>44041</v>
      </c>
      <c r="HC123">
        <v>1.79615</v>
      </c>
      <c r="HD123">
        <v>2.1828</v>
      </c>
      <c r="HE123">
        <v>0.0723004</v>
      </c>
      <c r="HF123">
        <v>0</v>
      </c>
      <c r="HG123">
        <v>23.6882</v>
      </c>
      <c r="HH123">
        <v>999.9</v>
      </c>
      <c r="HI123">
        <v>32</v>
      </c>
      <c r="HJ123">
        <v>29.4</v>
      </c>
      <c r="HK123">
        <v>13.0186</v>
      </c>
      <c r="HL123">
        <v>61.9967</v>
      </c>
      <c r="HM123">
        <v>13.4255</v>
      </c>
      <c r="HN123">
        <v>1</v>
      </c>
      <c r="HO123">
        <v>-0.193778</v>
      </c>
      <c r="HP123">
        <v>0.134676</v>
      </c>
      <c r="HQ123">
        <v>20.2985</v>
      </c>
      <c r="HR123">
        <v>5.19737</v>
      </c>
      <c r="HS123">
        <v>11.9514</v>
      </c>
      <c r="HT123">
        <v>4.94745</v>
      </c>
      <c r="HU123">
        <v>3.3</v>
      </c>
      <c r="HV123">
        <v>9999</v>
      </c>
      <c r="HW123">
        <v>9999</v>
      </c>
      <c r="HX123">
        <v>9999</v>
      </c>
      <c r="HY123">
        <v>383.7</v>
      </c>
      <c r="HZ123">
        <v>1.86019</v>
      </c>
      <c r="IA123">
        <v>1.86081</v>
      </c>
      <c r="IB123">
        <v>1.86157</v>
      </c>
      <c r="IC123">
        <v>1.85717</v>
      </c>
      <c r="ID123">
        <v>1.85689</v>
      </c>
      <c r="IE123">
        <v>1.85791</v>
      </c>
      <c r="IF123">
        <v>1.85867</v>
      </c>
      <c r="IG123">
        <v>1.85822</v>
      </c>
      <c r="IH123">
        <v>0</v>
      </c>
      <c r="II123">
        <v>0</v>
      </c>
      <c r="IJ123">
        <v>0</v>
      </c>
      <c r="IK123">
        <v>0</v>
      </c>
      <c r="IL123" t="s">
        <v>438</v>
      </c>
      <c r="IM123" t="s">
        <v>439</v>
      </c>
      <c r="IN123" t="s">
        <v>440</v>
      </c>
      <c r="IO123" t="s">
        <v>440</v>
      </c>
      <c r="IP123" t="s">
        <v>440</v>
      </c>
      <c r="IQ123" t="s">
        <v>440</v>
      </c>
      <c r="IR123">
        <v>0</v>
      </c>
      <c r="IS123">
        <v>100</v>
      </c>
      <c r="IT123">
        <v>100</v>
      </c>
      <c r="IU123">
        <v>0.339</v>
      </c>
      <c r="IV123">
        <v>-0.0398</v>
      </c>
      <c r="IW123">
        <v>0.2912723242626548</v>
      </c>
      <c r="IX123">
        <v>0.001016113312649949</v>
      </c>
      <c r="IY123">
        <v>-1.458346242818731E-06</v>
      </c>
      <c r="IZ123">
        <v>6.575581110680532E-10</v>
      </c>
      <c r="JA123">
        <v>-0.06566341879942494</v>
      </c>
      <c r="JB123">
        <v>-0.01572474794871742</v>
      </c>
      <c r="JC123">
        <v>0.002265067368507509</v>
      </c>
      <c r="JD123">
        <v>-3.336906766682508E-05</v>
      </c>
      <c r="JE123">
        <v>2</v>
      </c>
      <c r="JF123">
        <v>1799</v>
      </c>
      <c r="JG123">
        <v>1</v>
      </c>
      <c r="JH123">
        <v>18</v>
      </c>
      <c r="JI123">
        <v>234.4</v>
      </c>
      <c r="JJ123">
        <v>234.5</v>
      </c>
      <c r="JK123">
        <v>0.27832</v>
      </c>
      <c r="JL123">
        <v>2.60986</v>
      </c>
      <c r="JM123">
        <v>1.54663</v>
      </c>
      <c r="JN123">
        <v>2.16064</v>
      </c>
      <c r="JO123">
        <v>1.49658</v>
      </c>
      <c r="JP123">
        <v>2.34375</v>
      </c>
      <c r="JQ123">
        <v>34.8525</v>
      </c>
      <c r="JR123">
        <v>24.2013</v>
      </c>
      <c r="JS123">
        <v>18</v>
      </c>
      <c r="JT123">
        <v>370.857</v>
      </c>
      <c r="JU123">
        <v>649.1609999999999</v>
      </c>
      <c r="JV123">
        <v>24.233</v>
      </c>
      <c r="JW123">
        <v>24.9598</v>
      </c>
      <c r="JX123">
        <v>30.0006</v>
      </c>
      <c r="JY123">
        <v>24.9529</v>
      </c>
      <c r="JZ123">
        <v>24.9584</v>
      </c>
      <c r="KA123">
        <v>5.59412</v>
      </c>
      <c r="KB123">
        <v>30.1064</v>
      </c>
      <c r="KC123">
        <v>32.9593</v>
      </c>
      <c r="KD123">
        <v>24.1896</v>
      </c>
      <c r="KE123">
        <v>50</v>
      </c>
      <c r="KF123">
        <v>9.405060000000001</v>
      </c>
      <c r="KG123">
        <v>100.214</v>
      </c>
      <c r="KH123">
        <v>100.823</v>
      </c>
    </row>
    <row r="124" spans="1:294">
      <c r="A124">
        <v>108</v>
      </c>
      <c r="B124">
        <v>1747225922.6</v>
      </c>
      <c r="C124">
        <v>12895.5</v>
      </c>
      <c r="D124" t="s">
        <v>653</v>
      </c>
      <c r="E124" t="s">
        <v>654</v>
      </c>
      <c r="F124" t="s">
        <v>431</v>
      </c>
      <c r="G124" t="s">
        <v>432</v>
      </c>
      <c r="I124" t="s">
        <v>433</v>
      </c>
      <c r="J124">
        <v>1747225922.6</v>
      </c>
      <c r="K124">
        <f>(L124)/1000</f>
        <v>0</v>
      </c>
      <c r="L124">
        <f>IF(DQ124, AO124, AI124)</f>
        <v>0</v>
      </c>
      <c r="M124">
        <f>IF(DQ124, AJ124, AH124)</f>
        <v>0</v>
      </c>
      <c r="N124">
        <f>DS124 - IF(AV124&gt;1, M124*DM124*100.0/(AX124), 0)</f>
        <v>0</v>
      </c>
      <c r="O124">
        <f>((U124-K124/2)*N124-M124)/(U124+K124/2)</f>
        <v>0</v>
      </c>
      <c r="P124">
        <f>O124*(DZ124+EA124)/1000.0</f>
        <v>0</v>
      </c>
      <c r="Q124">
        <f>(DS124 - IF(AV124&gt;1, M124*DM124*100.0/(AX124), 0))*(DZ124+EA124)/1000.0</f>
        <v>0</v>
      </c>
      <c r="R124">
        <f>2.0/((1/T124-1/S124)+SIGN(T124)*SQRT((1/T124-1/S124)*(1/T124-1/S124) + 4*DN124/((DN124+1)*(DN124+1))*(2*1/T124*1/S124-1/S124*1/S124)))</f>
        <v>0</v>
      </c>
      <c r="S124">
        <f>IF(LEFT(DO124,1)&lt;&gt;"0",IF(LEFT(DO124,1)="1",3.0,DP124),$D$5+$E$5*(EG124*DZ124/($K$5*1000))+$F$5*(EG124*DZ124/($K$5*1000))*MAX(MIN(DM124,$J$5),$I$5)*MAX(MIN(DM124,$J$5),$I$5)+$G$5*MAX(MIN(DM124,$J$5),$I$5)*(EG124*DZ124/($K$5*1000))+$H$5*(EG124*DZ124/($K$5*1000))*(EG124*DZ124/($K$5*1000)))</f>
        <v>0</v>
      </c>
      <c r="T124">
        <f>K124*(1000-(1000*0.61365*exp(17.502*X124/(240.97+X124))/(DZ124+EA124)+DU124)/2)/(1000*0.61365*exp(17.502*X124/(240.97+X124))/(DZ124+EA124)-DU124)</f>
        <v>0</v>
      </c>
      <c r="U124">
        <f>1/((DN124+1)/(R124/1.6)+1/(S124/1.37)) + DN124/((DN124+1)/(R124/1.6) + DN124/(S124/1.37))</f>
        <v>0</v>
      </c>
      <c r="V124">
        <f>(DI124*DL124)</f>
        <v>0</v>
      </c>
      <c r="W124">
        <f>(EB124+(V124+2*0.95*5.67E-8*(((EB124+$B$7)+273)^4-(EB124+273)^4)-44100*K124)/(1.84*29.3*S124+8*0.95*5.67E-8*(EB124+273)^3))</f>
        <v>0</v>
      </c>
      <c r="X124">
        <f>($C$7*EC124+$D$7*ED124+$E$7*W124)</f>
        <v>0</v>
      </c>
      <c r="Y124">
        <f>0.61365*exp(17.502*X124/(240.97+X124))</f>
        <v>0</v>
      </c>
      <c r="Z124">
        <f>(AA124/AB124*100)</f>
        <v>0</v>
      </c>
      <c r="AA124">
        <f>DU124*(DZ124+EA124)/1000</f>
        <v>0</v>
      </c>
      <c r="AB124">
        <f>0.61365*exp(17.502*EB124/(240.97+EB124))</f>
        <v>0</v>
      </c>
      <c r="AC124">
        <f>(Y124-DU124*(DZ124+EA124)/1000)</f>
        <v>0</v>
      </c>
      <c r="AD124">
        <f>(-K124*44100)</f>
        <v>0</v>
      </c>
      <c r="AE124">
        <f>2*29.3*S124*0.92*(EB124-X124)</f>
        <v>0</v>
      </c>
      <c r="AF124">
        <f>2*0.95*5.67E-8*(((EB124+$B$7)+273)^4-(X124+273)^4)</f>
        <v>0</v>
      </c>
      <c r="AG124">
        <f>V124+AF124+AD124+AE124</f>
        <v>0</v>
      </c>
      <c r="AH124">
        <f>DY124*AV124*(DT124-DS124*(1000-AV124*DV124)/(1000-AV124*DU124))/(100*DM124)</f>
        <v>0</v>
      </c>
      <c r="AI124">
        <f>1000*DY124*AV124*(DU124-DV124)/(100*DM124*(1000-AV124*DU124))</f>
        <v>0</v>
      </c>
      <c r="AJ124">
        <f>(AK124 - AL124 - DZ124*1E3/(8.314*(EB124+273.15)) * AN124/DY124 * AM124) * DY124/(100*DM124) * (1000 - DV124)/1000</f>
        <v>0</v>
      </c>
      <c r="AK124">
        <v>101.0790660336287</v>
      </c>
      <c r="AL124">
        <v>101.0743454545454</v>
      </c>
      <c r="AM124">
        <v>-0.0007307549028391887</v>
      </c>
      <c r="AN124">
        <v>65.8605414192894</v>
      </c>
      <c r="AO124">
        <f>(AQ124 - AP124 + DZ124*1E3/(8.314*(EB124+273.15)) * AS124/DY124 * AR124) * DY124/(100*DM124) * 1000/(1000 - AQ124)</f>
        <v>0</v>
      </c>
      <c r="AP124">
        <v>9.370090497178719</v>
      </c>
      <c r="AQ124">
        <v>9.408891212121208</v>
      </c>
      <c r="AR124">
        <v>-4.689507167573104E-07</v>
      </c>
      <c r="AS124">
        <v>77.19028424326555</v>
      </c>
      <c r="AT124">
        <v>6</v>
      </c>
      <c r="AU124">
        <v>1</v>
      </c>
      <c r="AV124">
        <f>IF(AT124*$H$13&gt;=AX124,1.0,(AX124/(AX124-AT124*$H$13)))</f>
        <v>0</v>
      </c>
      <c r="AW124">
        <f>(AV124-1)*100</f>
        <v>0</v>
      </c>
      <c r="AX124">
        <f>MAX(0,($B$13+$C$13*EG124)/(1+$D$13*EG124)*DZ124/(EB124+273)*$E$13)</f>
        <v>0</v>
      </c>
      <c r="AY124" t="s">
        <v>434</v>
      </c>
      <c r="AZ124" t="s">
        <v>434</v>
      </c>
      <c r="BA124">
        <v>0</v>
      </c>
      <c r="BB124">
        <v>0</v>
      </c>
      <c r="BC124">
        <f>1-BA124/BB124</f>
        <v>0</v>
      </c>
      <c r="BD124">
        <v>0</v>
      </c>
      <c r="BE124" t="s">
        <v>434</v>
      </c>
      <c r="BF124" t="s">
        <v>434</v>
      </c>
      <c r="BG124">
        <v>0</v>
      </c>
      <c r="BH124">
        <v>0</v>
      </c>
      <c r="BI124">
        <f>1-BG124/BH124</f>
        <v>0</v>
      </c>
      <c r="BJ124">
        <v>0.5</v>
      </c>
      <c r="BK124">
        <f>DJ124</f>
        <v>0</v>
      </c>
      <c r="BL124">
        <f>M124</f>
        <v>0</v>
      </c>
      <c r="BM124">
        <f>BI124*BJ124*BK124</f>
        <v>0</v>
      </c>
      <c r="BN124">
        <f>(BL124-BD124)/BK124</f>
        <v>0</v>
      </c>
      <c r="BO124">
        <f>(BB124-BH124)/BH124</f>
        <v>0</v>
      </c>
      <c r="BP124">
        <f>BA124/(BC124+BA124/BH124)</f>
        <v>0</v>
      </c>
      <c r="BQ124" t="s">
        <v>434</v>
      </c>
      <c r="BR124">
        <v>0</v>
      </c>
      <c r="BS124">
        <f>IF(BR124&lt;&gt;0, BR124, BP124)</f>
        <v>0</v>
      </c>
      <c r="BT124">
        <f>1-BS124/BH124</f>
        <v>0</v>
      </c>
      <c r="BU124">
        <f>(BH124-BG124)/(BH124-BS124)</f>
        <v>0</v>
      </c>
      <c r="BV124">
        <f>(BB124-BH124)/(BB124-BS124)</f>
        <v>0</v>
      </c>
      <c r="BW124">
        <f>(BH124-BG124)/(BH124-BA124)</f>
        <v>0</v>
      </c>
      <c r="BX124">
        <f>(BB124-BH124)/(BB124-BA124)</f>
        <v>0</v>
      </c>
      <c r="BY124">
        <f>(BU124*BS124/BG124)</f>
        <v>0</v>
      </c>
      <c r="BZ124">
        <f>(1-BY124)</f>
        <v>0</v>
      </c>
      <c r="DI124">
        <f>$B$11*EH124+$C$11*EI124+$F$11*ET124*(1-EW124)</f>
        <v>0</v>
      </c>
      <c r="DJ124">
        <f>DI124*DK124</f>
        <v>0</v>
      </c>
      <c r="DK124">
        <f>($B$11*$D$9+$C$11*$D$9+$F$11*((FG124+EY124)/MAX(FG124+EY124+FH124, 0.1)*$I$9+FH124/MAX(FG124+EY124+FH124, 0.1)*$J$9))/($B$11+$C$11+$F$11)</f>
        <v>0</v>
      </c>
      <c r="DL124">
        <f>($B$11*$K$9+$C$11*$K$9+$F$11*((FG124+EY124)/MAX(FG124+EY124+FH124, 0.1)*$P$9+FH124/MAX(FG124+EY124+FH124, 0.1)*$Q$9))/($B$11+$C$11+$F$11)</f>
        <v>0</v>
      </c>
      <c r="DM124">
        <v>6</v>
      </c>
      <c r="DN124">
        <v>0.5</v>
      </c>
      <c r="DO124" t="s">
        <v>435</v>
      </c>
      <c r="DP124">
        <v>2</v>
      </c>
      <c r="DQ124" t="b">
        <v>1</v>
      </c>
      <c r="DR124">
        <v>1747225922.6</v>
      </c>
      <c r="DS124">
        <v>100.148</v>
      </c>
      <c r="DT124">
        <v>100.14</v>
      </c>
      <c r="DU124">
        <v>9.40855</v>
      </c>
      <c r="DV124">
        <v>9.369450000000001</v>
      </c>
      <c r="DW124">
        <v>99.76900000000001</v>
      </c>
      <c r="DX124">
        <v>9.44872</v>
      </c>
      <c r="DY124">
        <v>400.032</v>
      </c>
      <c r="DZ124">
        <v>101.16</v>
      </c>
      <c r="EA124">
        <v>0.09999710000000001</v>
      </c>
      <c r="EB124">
        <v>25.0115</v>
      </c>
      <c r="EC124">
        <v>24.8928</v>
      </c>
      <c r="ED124">
        <v>999.9</v>
      </c>
      <c r="EE124">
        <v>0</v>
      </c>
      <c r="EF124">
        <v>0</v>
      </c>
      <c r="EG124">
        <v>10047.5</v>
      </c>
      <c r="EH124">
        <v>0</v>
      </c>
      <c r="EI124">
        <v>0.221054</v>
      </c>
      <c r="EJ124">
        <v>0.008049010000000001</v>
      </c>
      <c r="EK124">
        <v>101.099</v>
      </c>
      <c r="EL124">
        <v>101.087</v>
      </c>
      <c r="EM124">
        <v>0.0390987</v>
      </c>
      <c r="EN124">
        <v>100.14</v>
      </c>
      <c r="EO124">
        <v>9.369450000000001</v>
      </c>
      <c r="EP124">
        <v>0.951766</v>
      </c>
      <c r="EQ124">
        <v>0.94781</v>
      </c>
      <c r="ER124">
        <v>6.19818</v>
      </c>
      <c r="ES124">
        <v>6.13787</v>
      </c>
      <c r="ET124">
        <v>0.0500092</v>
      </c>
      <c r="EU124">
        <v>0</v>
      </c>
      <c r="EV124">
        <v>0</v>
      </c>
      <c r="EW124">
        <v>0</v>
      </c>
      <c r="EX124">
        <v>0.9399999999999999</v>
      </c>
      <c r="EY124">
        <v>0.0500092</v>
      </c>
      <c r="EZ124">
        <v>3.61</v>
      </c>
      <c r="FA124">
        <v>0.73</v>
      </c>
      <c r="FB124">
        <v>34.687</v>
      </c>
      <c r="FC124">
        <v>40.562</v>
      </c>
      <c r="FD124">
        <v>37.437</v>
      </c>
      <c r="FE124">
        <v>40.937</v>
      </c>
      <c r="FF124">
        <v>37.5</v>
      </c>
      <c r="FG124">
        <v>0</v>
      </c>
      <c r="FH124">
        <v>0</v>
      </c>
      <c r="FI124">
        <v>0</v>
      </c>
      <c r="FJ124">
        <v>1747226002.8</v>
      </c>
      <c r="FK124">
        <v>0</v>
      </c>
      <c r="FL124">
        <v>-0.8692307692307691</v>
      </c>
      <c r="FM124">
        <v>-16.51350439727873</v>
      </c>
      <c r="FN124">
        <v>26.00820534726249</v>
      </c>
      <c r="FO124">
        <v>-2.87</v>
      </c>
      <c r="FP124">
        <v>15</v>
      </c>
      <c r="FQ124">
        <v>1747211737.5</v>
      </c>
      <c r="FR124" t="s">
        <v>436</v>
      </c>
      <c r="FS124">
        <v>1747211737.5</v>
      </c>
      <c r="FT124">
        <v>1747211733.5</v>
      </c>
      <c r="FU124">
        <v>1</v>
      </c>
      <c r="FV124">
        <v>-0.191</v>
      </c>
      <c r="FW124">
        <v>-0.016</v>
      </c>
      <c r="FX124">
        <v>0.506</v>
      </c>
      <c r="FY124">
        <v>-0.041</v>
      </c>
      <c r="FZ124">
        <v>397</v>
      </c>
      <c r="GA124">
        <v>9</v>
      </c>
      <c r="GB124">
        <v>0.29</v>
      </c>
      <c r="GC124">
        <v>0.35</v>
      </c>
      <c r="GD124">
        <v>-0.01620929156780501</v>
      </c>
      <c r="GE124">
        <v>0.02312880764186989</v>
      </c>
      <c r="GF124">
        <v>0.01651327654308243</v>
      </c>
      <c r="GG124">
        <v>1</v>
      </c>
      <c r="GH124">
        <v>0.001056652589434435</v>
      </c>
      <c r="GI124">
        <v>0.0009622787011228299</v>
      </c>
      <c r="GJ124">
        <v>0.0001823560278331439</v>
      </c>
      <c r="GK124">
        <v>1</v>
      </c>
      <c r="GL124">
        <v>2</v>
      </c>
      <c r="GM124">
        <v>2</v>
      </c>
      <c r="GN124" t="s">
        <v>437</v>
      </c>
      <c r="GO124">
        <v>3.0165</v>
      </c>
      <c r="GP124">
        <v>2.77508</v>
      </c>
      <c r="GQ124">
        <v>0.0287696</v>
      </c>
      <c r="GR124">
        <v>0.0286494</v>
      </c>
      <c r="GS124">
        <v>0.0615723</v>
      </c>
      <c r="GT124">
        <v>0.0611656</v>
      </c>
      <c r="GU124">
        <v>25111.1</v>
      </c>
      <c r="GV124">
        <v>29335.8</v>
      </c>
      <c r="GW124">
        <v>22656.1</v>
      </c>
      <c r="GX124">
        <v>27748.8</v>
      </c>
      <c r="GY124">
        <v>30840.3</v>
      </c>
      <c r="GZ124">
        <v>37220.6</v>
      </c>
      <c r="HA124">
        <v>36308.9</v>
      </c>
      <c r="HB124">
        <v>44040.4</v>
      </c>
      <c r="HC124">
        <v>1.7965</v>
      </c>
      <c r="HD124">
        <v>2.18235</v>
      </c>
      <c r="HE124">
        <v>0.07113070000000001</v>
      </c>
      <c r="HF124">
        <v>0</v>
      </c>
      <c r="HG124">
        <v>23.7244</v>
      </c>
      <c r="HH124">
        <v>999.9</v>
      </c>
      <c r="HI124">
        <v>31.9</v>
      </c>
      <c r="HJ124">
        <v>29.4</v>
      </c>
      <c r="HK124">
        <v>12.9774</v>
      </c>
      <c r="HL124">
        <v>61.9667</v>
      </c>
      <c r="HM124">
        <v>13.3213</v>
      </c>
      <c r="HN124">
        <v>1</v>
      </c>
      <c r="HO124">
        <v>-0.194815</v>
      </c>
      <c r="HP124">
        <v>-0.0497304</v>
      </c>
      <c r="HQ124">
        <v>20.2984</v>
      </c>
      <c r="HR124">
        <v>5.19797</v>
      </c>
      <c r="HS124">
        <v>11.9505</v>
      </c>
      <c r="HT124">
        <v>4.9472</v>
      </c>
      <c r="HU124">
        <v>3.3</v>
      </c>
      <c r="HV124">
        <v>9999</v>
      </c>
      <c r="HW124">
        <v>9999</v>
      </c>
      <c r="HX124">
        <v>9999</v>
      </c>
      <c r="HY124">
        <v>383.7</v>
      </c>
      <c r="HZ124">
        <v>1.86019</v>
      </c>
      <c r="IA124">
        <v>1.8608</v>
      </c>
      <c r="IB124">
        <v>1.86157</v>
      </c>
      <c r="IC124">
        <v>1.85716</v>
      </c>
      <c r="ID124">
        <v>1.85685</v>
      </c>
      <c r="IE124">
        <v>1.85791</v>
      </c>
      <c r="IF124">
        <v>1.85867</v>
      </c>
      <c r="IG124">
        <v>1.85822</v>
      </c>
      <c r="IH124">
        <v>0</v>
      </c>
      <c r="II124">
        <v>0</v>
      </c>
      <c r="IJ124">
        <v>0</v>
      </c>
      <c r="IK124">
        <v>0</v>
      </c>
      <c r="IL124" t="s">
        <v>438</v>
      </c>
      <c r="IM124" t="s">
        <v>439</v>
      </c>
      <c r="IN124" t="s">
        <v>440</v>
      </c>
      <c r="IO124" t="s">
        <v>440</v>
      </c>
      <c r="IP124" t="s">
        <v>440</v>
      </c>
      <c r="IQ124" t="s">
        <v>440</v>
      </c>
      <c r="IR124">
        <v>0</v>
      </c>
      <c r="IS124">
        <v>100</v>
      </c>
      <c r="IT124">
        <v>100</v>
      </c>
      <c r="IU124">
        <v>0.379</v>
      </c>
      <c r="IV124">
        <v>-0.0402</v>
      </c>
      <c r="IW124">
        <v>0.2912723242626548</v>
      </c>
      <c r="IX124">
        <v>0.001016113312649949</v>
      </c>
      <c r="IY124">
        <v>-1.458346242818731E-06</v>
      </c>
      <c r="IZ124">
        <v>6.575581110680532E-10</v>
      </c>
      <c r="JA124">
        <v>-0.06566341879942494</v>
      </c>
      <c r="JB124">
        <v>-0.01572474794871742</v>
      </c>
      <c r="JC124">
        <v>0.002265067368507509</v>
      </c>
      <c r="JD124">
        <v>-3.336906766682508E-05</v>
      </c>
      <c r="JE124">
        <v>2</v>
      </c>
      <c r="JF124">
        <v>1799</v>
      </c>
      <c r="JG124">
        <v>1</v>
      </c>
      <c r="JH124">
        <v>18</v>
      </c>
      <c r="JI124">
        <v>236.4</v>
      </c>
      <c r="JJ124">
        <v>236.5</v>
      </c>
      <c r="JK124">
        <v>0.379639</v>
      </c>
      <c r="JL124">
        <v>2.60498</v>
      </c>
      <c r="JM124">
        <v>1.54663</v>
      </c>
      <c r="JN124">
        <v>2.16187</v>
      </c>
      <c r="JO124">
        <v>1.49658</v>
      </c>
      <c r="JP124">
        <v>2.41943</v>
      </c>
      <c r="JQ124">
        <v>34.8525</v>
      </c>
      <c r="JR124">
        <v>24.2013</v>
      </c>
      <c r="JS124">
        <v>18</v>
      </c>
      <c r="JT124">
        <v>371.038</v>
      </c>
      <c r="JU124">
        <v>648.8200000000001</v>
      </c>
      <c r="JV124">
        <v>24.0879</v>
      </c>
      <c r="JW124">
        <v>24.9619</v>
      </c>
      <c r="JX124">
        <v>30</v>
      </c>
      <c r="JY124">
        <v>24.955</v>
      </c>
      <c r="JZ124">
        <v>24.9605</v>
      </c>
      <c r="KA124">
        <v>7.61978</v>
      </c>
      <c r="KB124">
        <v>30.1064</v>
      </c>
      <c r="KC124">
        <v>32.5858</v>
      </c>
      <c r="KD124">
        <v>24.0778</v>
      </c>
      <c r="KE124">
        <v>100</v>
      </c>
      <c r="KF124">
        <v>9.405060000000001</v>
      </c>
      <c r="KG124">
        <v>100.215</v>
      </c>
      <c r="KH124">
        <v>100.821</v>
      </c>
    </row>
    <row r="125" spans="1:294">
      <c r="A125">
        <v>109</v>
      </c>
      <c r="B125">
        <v>1747226043.1</v>
      </c>
      <c r="C125">
        <v>13016</v>
      </c>
      <c r="D125" t="s">
        <v>655</v>
      </c>
      <c r="E125" t="s">
        <v>656</v>
      </c>
      <c r="F125" t="s">
        <v>431</v>
      </c>
      <c r="G125" t="s">
        <v>432</v>
      </c>
      <c r="I125" t="s">
        <v>433</v>
      </c>
      <c r="J125">
        <v>1747226043.1</v>
      </c>
      <c r="K125">
        <f>(L125)/1000</f>
        <v>0</v>
      </c>
      <c r="L125">
        <f>IF(DQ125, AO125, AI125)</f>
        <v>0</v>
      </c>
      <c r="M125">
        <f>IF(DQ125, AJ125, AH125)</f>
        <v>0</v>
      </c>
      <c r="N125">
        <f>DS125 - IF(AV125&gt;1, M125*DM125*100.0/(AX125), 0)</f>
        <v>0</v>
      </c>
      <c r="O125">
        <f>((U125-K125/2)*N125-M125)/(U125+K125/2)</f>
        <v>0</v>
      </c>
      <c r="P125">
        <f>O125*(DZ125+EA125)/1000.0</f>
        <v>0</v>
      </c>
      <c r="Q125">
        <f>(DS125 - IF(AV125&gt;1, M125*DM125*100.0/(AX125), 0))*(DZ125+EA125)/1000.0</f>
        <v>0</v>
      </c>
      <c r="R125">
        <f>2.0/((1/T125-1/S125)+SIGN(T125)*SQRT((1/T125-1/S125)*(1/T125-1/S125) + 4*DN125/((DN125+1)*(DN125+1))*(2*1/T125*1/S125-1/S125*1/S125)))</f>
        <v>0</v>
      </c>
      <c r="S125">
        <f>IF(LEFT(DO125,1)&lt;&gt;"0",IF(LEFT(DO125,1)="1",3.0,DP125),$D$5+$E$5*(EG125*DZ125/($K$5*1000))+$F$5*(EG125*DZ125/($K$5*1000))*MAX(MIN(DM125,$J$5),$I$5)*MAX(MIN(DM125,$J$5),$I$5)+$G$5*MAX(MIN(DM125,$J$5),$I$5)*(EG125*DZ125/($K$5*1000))+$H$5*(EG125*DZ125/($K$5*1000))*(EG125*DZ125/($K$5*1000)))</f>
        <v>0</v>
      </c>
      <c r="T125">
        <f>K125*(1000-(1000*0.61365*exp(17.502*X125/(240.97+X125))/(DZ125+EA125)+DU125)/2)/(1000*0.61365*exp(17.502*X125/(240.97+X125))/(DZ125+EA125)-DU125)</f>
        <v>0</v>
      </c>
      <c r="U125">
        <f>1/((DN125+1)/(R125/1.6)+1/(S125/1.37)) + DN125/((DN125+1)/(R125/1.6) + DN125/(S125/1.37))</f>
        <v>0</v>
      </c>
      <c r="V125">
        <f>(DI125*DL125)</f>
        <v>0</v>
      </c>
      <c r="W125">
        <f>(EB125+(V125+2*0.95*5.67E-8*(((EB125+$B$7)+273)^4-(EB125+273)^4)-44100*K125)/(1.84*29.3*S125+8*0.95*5.67E-8*(EB125+273)^3))</f>
        <v>0</v>
      </c>
      <c r="X125">
        <f>($C$7*EC125+$D$7*ED125+$E$7*W125)</f>
        <v>0</v>
      </c>
      <c r="Y125">
        <f>0.61365*exp(17.502*X125/(240.97+X125))</f>
        <v>0</v>
      </c>
      <c r="Z125">
        <f>(AA125/AB125*100)</f>
        <v>0</v>
      </c>
      <c r="AA125">
        <f>DU125*(DZ125+EA125)/1000</f>
        <v>0</v>
      </c>
      <c r="AB125">
        <f>0.61365*exp(17.502*EB125/(240.97+EB125))</f>
        <v>0</v>
      </c>
      <c r="AC125">
        <f>(Y125-DU125*(DZ125+EA125)/1000)</f>
        <v>0</v>
      </c>
      <c r="AD125">
        <f>(-K125*44100)</f>
        <v>0</v>
      </c>
      <c r="AE125">
        <f>2*29.3*S125*0.92*(EB125-X125)</f>
        <v>0</v>
      </c>
      <c r="AF125">
        <f>2*0.95*5.67E-8*(((EB125+$B$7)+273)^4-(X125+273)^4)</f>
        <v>0</v>
      </c>
      <c r="AG125">
        <f>V125+AF125+AD125+AE125</f>
        <v>0</v>
      </c>
      <c r="AH125">
        <f>DY125*AV125*(DT125-DS125*(1000-AV125*DV125)/(1000-AV125*DU125))/(100*DM125)</f>
        <v>0</v>
      </c>
      <c r="AI125">
        <f>1000*DY125*AV125*(DU125-DV125)/(100*DM125*(1000-AV125*DU125))</f>
        <v>0</v>
      </c>
      <c r="AJ125">
        <f>(AK125 - AL125 - DZ125*1E3/(8.314*(EB125+273.15)) * AN125/DY125 * AM125) * DY125/(100*DM125) * (1000 - DV125)/1000</f>
        <v>0</v>
      </c>
      <c r="AK125">
        <v>201.9311709639238</v>
      </c>
      <c r="AL125">
        <v>201.7831090909091</v>
      </c>
      <c r="AM125">
        <v>8.259078022145733E-05</v>
      </c>
      <c r="AN125">
        <v>65.8605414192894</v>
      </c>
      <c r="AO125">
        <f>(AQ125 - AP125 + DZ125*1E3/(8.314*(EB125+273.15)) * AS125/DY125 * AR125) * DY125/(100*DM125) * 1000/(1000 - AQ125)</f>
        <v>0</v>
      </c>
      <c r="AP125">
        <v>9.367457235721876</v>
      </c>
      <c r="AQ125">
        <v>9.402992303030301</v>
      </c>
      <c r="AR125">
        <v>-6.585863519987789E-07</v>
      </c>
      <c r="AS125">
        <v>77.19028424326555</v>
      </c>
      <c r="AT125">
        <v>6</v>
      </c>
      <c r="AU125">
        <v>2</v>
      </c>
      <c r="AV125">
        <f>IF(AT125*$H$13&gt;=AX125,1.0,(AX125/(AX125-AT125*$H$13)))</f>
        <v>0</v>
      </c>
      <c r="AW125">
        <f>(AV125-1)*100</f>
        <v>0</v>
      </c>
      <c r="AX125">
        <f>MAX(0,($B$13+$C$13*EG125)/(1+$D$13*EG125)*DZ125/(EB125+273)*$E$13)</f>
        <v>0</v>
      </c>
      <c r="AY125" t="s">
        <v>434</v>
      </c>
      <c r="AZ125" t="s">
        <v>434</v>
      </c>
      <c r="BA125">
        <v>0</v>
      </c>
      <c r="BB125">
        <v>0</v>
      </c>
      <c r="BC125">
        <f>1-BA125/BB125</f>
        <v>0</v>
      </c>
      <c r="BD125">
        <v>0</v>
      </c>
      <c r="BE125" t="s">
        <v>434</v>
      </c>
      <c r="BF125" t="s">
        <v>434</v>
      </c>
      <c r="BG125">
        <v>0</v>
      </c>
      <c r="BH125">
        <v>0</v>
      </c>
      <c r="BI125">
        <f>1-BG125/BH125</f>
        <v>0</v>
      </c>
      <c r="BJ125">
        <v>0.5</v>
      </c>
      <c r="BK125">
        <f>DJ125</f>
        <v>0</v>
      </c>
      <c r="BL125">
        <f>M125</f>
        <v>0</v>
      </c>
      <c r="BM125">
        <f>BI125*BJ125*BK125</f>
        <v>0</v>
      </c>
      <c r="BN125">
        <f>(BL125-BD125)/BK125</f>
        <v>0</v>
      </c>
      <c r="BO125">
        <f>(BB125-BH125)/BH125</f>
        <v>0</v>
      </c>
      <c r="BP125">
        <f>BA125/(BC125+BA125/BH125)</f>
        <v>0</v>
      </c>
      <c r="BQ125" t="s">
        <v>434</v>
      </c>
      <c r="BR125">
        <v>0</v>
      </c>
      <c r="BS125">
        <f>IF(BR125&lt;&gt;0, BR125, BP125)</f>
        <v>0</v>
      </c>
      <c r="BT125">
        <f>1-BS125/BH125</f>
        <v>0</v>
      </c>
      <c r="BU125">
        <f>(BH125-BG125)/(BH125-BS125)</f>
        <v>0</v>
      </c>
      <c r="BV125">
        <f>(BB125-BH125)/(BB125-BS125)</f>
        <v>0</v>
      </c>
      <c r="BW125">
        <f>(BH125-BG125)/(BH125-BA125)</f>
        <v>0</v>
      </c>
      <c r="BX125">
        <f>(BB125-BH125)/(BB125-BA125)</f>
        <v>0</v>
      </c>
      <c r="BY125">
        <f>(BU125*BS125/BG125)</f>
        <v>0</v>
      </c>
      <c r="BZ125">
        <f>(1-BY125)</f>
        <v>0</v>
      </c>
      <c r="DI125">
        <f>$B$11*EH125+$C$11*EI125+$F$11*ET125*(1-EW125)</f>
        <v>0</v>
      </c>
      <c r="DJ125">
        <f>DI125*DK125</f>
        <v>0</v>
      </c>
      <c r="DK125">
        <f>($B$11*$D$9+$C$11*$D$9+$F$11*((FG125+EY125)/MAX(FG125+EY125+FH125, 0.1)*$I$9+FH125/MAX(FG125+EY125+FH125, 0.1)*$J$9))/($B$11+$C$11+$F$11)</f>
        <v>0</v>
      </c>
      <c r="DL125">
        <f>($B$11*$K$9+$C$11*$K$9+$F$11*((FG125+EY125)/MAX(FG125+EY125+FH125, 0.1)*$P$9+FH125/MAX(FG125+EY125+FH125, 0.1)*$Q$9))/($B$11+$C$11+$F$11)</f>
        <v>0</v>
      </c>
      <c r="DM125">
        <v>6</v>
      </c>
      <c r="DN125">
        <v>0.5</v>
      </c>
      <c r="DO125" t="s">
        <v>435</v>
      </c>
      <c r="DP125">
        <v>2</v>
      </c>
      <c r="DQ125" t="b">
        <v>1</v>
      </c>
      <c r="DR125">
        <v>1747226043.1</v>
      </c>
      <c r="DS125">
        <v>199.918</v>
      </c>
      <c r="DT125">
        <v>200.056</v>
      </c>
      <c r="DU125">
        <v>9.40188</v>
      </c>
      <c r="DV125">
        <v>9.353109999999999</v>
      </c>
      <c r="DW125">
        <v>199.477</v>
      </c>
      <c r="DX125">
        <v>9.442159999999999</v>
      </c>
      <c r="DY125">
        <v>399.967</v>
      </c>
      <c r="DZ125">
        <v>101.159</v>
      </c>
      <c r="EA125">
        <v>0.100011</v>
      </c>
      <c r="EB125">
        <v>25.0019</v>
      </c>
      <c r="EC125">
        <v>24.877</v>
      </c>
      <c r="ED125">
        <v>999.9</v>
      </c>
      <c r="EE125">
        <v>0</v>
      </c>
      <c r="EF125">
        <v>0</v>
      </c>
      <c r="EG125">
        <v>10041.2</v>
      </c>
      <c r="EH125">
        <v>0</v>
      </c>
      <c r="EI125">
        <v>0.221054</v>
      </c>
      <c r="EJ125">
        <v>-0.138443</v>
      </c>
      <c r="EK125">
        <v>201.815</v>
      </c>
      <c r="EL125">
        <v>201.945</v>
      </c>
      <c r="EM125">
        <v>0.0487671</v>
      </c>
      <c r="EN125">
        <v>200.056</v>
      </c>
      <c r="EO125">
        <v>9.353109999999999</v>
      </c>
      <c r="EP125">
        <v>0.951087</v>
      </c>
      <c r="EQ125">
        <v>0.9461540000000001</v>
      </c>
      <c r="ER125">
        <v>6.18785</v>
      </c>
      <c r="ES125">
        <v>6.11255</v>
      </c>
      <c r="ET125">
        <v>0.0500092</v>
      </c>
      <c r="EU125">
        <v>0</v>
      </c>
      <c r="EV125">
        <v>0</v>
      </c>
      <c r="EW125">
        <v>0</v>
      </c>
      <c r="EX125">
        <v>14.09</v>
      </c>
      <c r="EY125">
        <v>0.0500092</v>
      </c>
      <c r="EZ125">
        <v>-14.97</v>
      </c>
      <c r="FA125">
        <v>0.68</v>
      </c>
      <c r="FB125">
        <v>34.875</v>
      </c>
      <c r="FC125">
        <v>40.125</v>
      </c>
      <c r="FD125">
        <v>37.375</v>
      </c>
      <c r="FE125">
        <v>40.25</v>
      </c>
      <c r="FF125">
        <v>37.312</v>
      </c>
      <c r="FG125">
        <v>0</v>
      </c>
      <c r="FH125">
        <v>0</v>
      </c>
      <c r="FI125">
        <v>0</v>
      </c>
      <c r="FJ125">
        <v>1747226123.4</v>
      </c>
      <c r="FK125">
        <v>0</v>
      </c>
      <c r="FL125">
        <v>1.4232</v>
      </c>
      <c r="FM125">
        <v>52.06461538502919</v>
      </c>
      <c r="FN125">
        <v>-42.67615372328832</v>
      </c>
      <c r="FO125">
        <v>-3.1868</v>
      </c>
      <c r="FP125">
        <v>15</v>
      </c>
      <c r="FQ125">
        <v>1747211737.5</v>
      </c>
      <c r="FR125" t="s">
        <v>436</v>
      </c>
      <c r="FS125">
        <v>1747211737.5</v>
      </c>
      <c r="FT125">
        <v>1747211733.5</v>
      </c>
      <c r="FU125">
        <v>1</v>
      </c>
      <c r="FV125">
        <v>-0.191</v>
      </c>
      <c r="FW125">
        <v>-0.016</v>
      </c>
      <c r="FX125">
        <v>0.506</v>
      </c>
      <c r="FY125">
        <v>-0.041</v>
      </c>
      <c r="FZ125">
        <v>397</v>
      </c>
      <c r="GA125">
        <v>9</v>
      </c>
      <c r="GB125">
        <v>0.29</v>
      </c>
      <c r="GC125">
        <v>0.35</v>
      </c>
      <c r="GD125">
        <v>0.110950830348902</v>
      </c>
      <c r="GE125">
        <v>-0.04904408982039216</v>
      </c>
      <c r="GF125">
        <v>0.02172921989455439</v>
      </c>
      <c r="GG125">
        <v>1</v>
      </c>
      <c r="GH125">
        <v>0.0008461008451799203</v>
      </c>
      <c r="GI125">
        <v>0.0001165719138272498</v>
      </c>
      <c r="GJ125">
        <v>2.806048169774877E-05</v>
      </c>
      <c r="GK125">
        <v>1</v>
      </c>
      <c r="GL125">
        <v>2</v>
      </c>
      <c r="GM125">
        <v>2</v>
      </c>
      <c r="GN125" t="s">
        <v>437</v>
      </c>
      <c r="GO125">
        <v>3.01643</v>
      </c>
      <c r="GP125">
        <v>2.77504</v>
      </c>
      <c r="GQ125">
        <v>0.0546086</v>
      </c>
      <c r="GR125">
        <v>0.0543332</v>
      </c>
      <c r="GS125">
        <v>0.0615385</v>
      </c>
      <c r="GT125">
        <v>0.0610834</v>
      </c>
      <c r="GU125">
        <v>24442.5</v>
      </c>
      <c r="GV125">
        <v>28559.4</v>
      </c>
      <c r="GW125">
        <v>22655.7</v>
      </c>
      <c r="GX125">
        <v>27748.3</v>
      </c>
      <c r="GY125">
        <v>30841.3</v>
      </c>
      <c r="GZ125">
        <v>37223.7</v>
      </c>
      <c r="HA125">
        <v>36308</v>
      </c>
      <c r="HB125">
        <v>44039.2</v>
      </c>
      <c r="HC125">
        <v>1.79692</v>
      </c>
      <c r="HD125">
        <v>2.1823</v>
      </c>
      <c r="HE125">
        <v>0.0721738</v>
      </c>
      <c r="HF125">
        <v>0</v>
      </c>
      <c r="HG125">
        <v>23.6914</v>
      </c>
      <c r="HH125">
        <v>999.9</v>
      </c>
      <c r="HI125">
        <v>31.8</v>
      </c>
      <c r="HJ125">
        <v>29.4</v>
      </c>
      <c r="HK125">
        <v>12.9389</v>
      </c>
      <c r="HL125">
        <v>62.0167</v>
      </c>
      <c r="HM125">
        <v>13.778</v>
      </c>
      <c r="HN125">
        <v>1</v>
      </c>
      <c r="HO125">
        <v>-0.194675</v>
      </c>
      <c r="HP125">
        <v>-0.07036489999999999</v>
      </c>
      <c r="HQ125">
        <v>20.2959</v>
      </c>
      <c r="HR125">
        <v>5.19513</v>
      </c>
      <c r="HS125">
        <v>11.9508</v>
      </c>
      <c r="HT125">
        <v>4.94575</v>
      </c>
      <c r="HU125">
        <v>3.3</v>
      </c>
      <c r="HV125">
        <v>9999</v>
      </c>
      <c r="HW125">
        <v>9999</v>
      </c>
      <c r="HX125">
        <v>9999</v>
      </c>
      <c r="HY125">
        <v>383.8</v>
      </c>
      <c r="HZ125">
        <v>1.86018</v>
      </c>
      <c r="IA125">
        <v>1.86077</v>
      </c>
      <c r="IB125">
        <v>1.86157</v>
      </c>
      <c r="IC125">
        <v>1.85715</v>
      </c>
      <c r="ID125">
        <v>1.85684</v>
      </c>
      <c r="IE125">
        <v>1.85791</v>
      </c>
      <c r="IF125">
        <v>1.85867</v>
      </c>
      <c r="IG125">
        <v>1.85822</v>
      </c>
      <c r="IH125">
        <v>0</v>
      </c>
      <c r="II125">
        <v>0</v>
      </c>
      <c r="IJ125">
        <v>0</v>
      </c>
      <c r="IK125">
        <v>0</v>
      </c>
      <c r="IL125" t="s">
        <v>438</v>
      </c>
      <c r="IM125" t="s">
        <v>439</v>
      </c>
      <c r="IN125" t="s">
        <v>440</v>
      </c>
      <c r="IO125" t="s">
        <v>440</v>
      </c>
      <c r="IP125" t="s">
        <v>440</v>
      </c>
      <c r="IQ125" t="s">
        <v>440</v>
      </c>
      <c r="IR125">
        <v>0</v>
      </c>
      <c r="IS125">
        <v>100</v>
      </c>
      <c r="IT125">
        <v>100</v>
      </c>
      <c r="IU125">
        <v>0.441</v>
      </c>
      <c r="IV125">
        <v>-0.0403</v>
      </c>
      <c r="IW125">
        <v>0.2912723242626548</v>
      </c>
      <c r="IX125">
        <v>0.001016113312649949</v>
      </c>
      <c r="IY125">
        <v>-1.458346242818731E-06</v>
      </c>
      <c r="IZ125">
        <v>6.575581110680532E-10</v>
      </c>
      <c r="JA125">
        <v>-0.06566341879942494</v>
      </c>
      <c r="JB125">
        <v>-0.01572474794871742</v>
      </c>
      <c r="JC125">
        <v>0.002265067368507509</v>
      </c>
      <c r="JD125">
        <v>-3.336906766682508E-05</v>
      </c>
      <c r="JE125">
        <v>2</v>
      </c>
      <c r="JF125">
        <v>1799</v>
      </c>
      <c r="JG125">
        <v>1</v>
      </c>
      <c r="JH125">
        <v>18</v>
      </c>
      <c r="JI125">
        <v>238.4</v>
      </c>
      <c r="JJ125">
        <v>238.5</v>
      </c>
      <c r="JK125">
        <v>0.603027</v>
      </c>
      <c r="JL125">
        <v>2.58789</v>
      </c>
      <c r="JM125">
        <v>1.54663</v>
      </c>
      <c r="JN125">
        <v>2.16064</v>
      </c>
      <c r="JO125">
        <v>1.49658</v>
      </c>
      <c r="JP125">
        <v>2.43408</v>
      </c>
      <c r="JQ125">
        <v>34.8755</v>
      </c>
      <c r="JR125">
        <v>24.2013</v>
      </c>
      <c r="JS125">
        <v>18</v>
      </c>
      <c r="JT125">
        <v>371.256</v>
      </c>
      <c r="JU125">
        <v>648.8049999999999</v>
      </c>
      <c r="JV125">
        <v>24.0653</v>
      </c>
      <c r="JW125">
        <v>24.964</v>
      </c>
      <c r="JX125">
        <v>30.0002</v>
      </c>
      <c r="JY125">
        <v>24.9571</v>
      </c>
      <c r="JZ125">
        <v>24.9626</v>
      </c>
      <c r="KA125">
        <v>12.082</v>
      </c>
      <c r="KB125">
        <v>30.1064</v>
      </c>
      <c r="KC125">
        <v>32.2151</v>
      </c>
      <c r="KD125">
        <v>24.0622</v>
      </c>
      <c r="KE125">
        <v>200</v>
      </c>
      <c r="KF125">
        <v>9.405060000000001</v>
      </c>
      <c r="KG125">
        <v>100.213</v>
      </c>
      <c r="KH125">
        <v>100.819</v>
      </c>
    </row>
    <row r="126" spans="1:294">
      <c r="A126">
        <v>110</v>
      </c>
      <c r="B126">
        <v>1747226163.6</v>
      </c>
      <c r="C126">
        <v>13136.5</v>
      </c>
      <c r="D126" t="s">
        <v>657</v>
      </c>
      <c r="E126" t="s">
        <v>658</v>
      </c>
      <c r="F126" t="s">
        <v>431</v>
      </c>
      <c r="G126" t="s">
        <v>432</v>
      </c>
      <c r="I126" t="s">
        <v>433</v>
      </c>
      <c r="J126">
        <v>1747226163.6</v>
      </c>
      <c r="K126">
        <f>(L126)/1000</f>
        <v>0</v>
      </c>
      <c r="L126">
        <f>IF(DQ126, AO126, AI126)</f>
        <v>0</v>
      </c>
      <c r="M126">
        <f>IF(DQ126, AJ126, AH126)</f>
        <v>0</v>
      </c>
      <c r="N126">
        <f>DS126 - IF(AV126&gt;1, M126*DM126*100.0/(AX126), 0)</f>
        <v>0</v>
      </c>
      <c r="O126">
        <f>((U126-K126/2)*N126-M126)/(U126+K126/2)</f>
        <v>0</v>
      </c>
      <c r="P126">
        <f>O126*(DZ126+EA126)/1000.0</f>
        <v>0</v>
      </c>
      <c r="Q126">
        <f>(DS126 - IF(AV126&gt;1, M126*DM126*100.0/(AX126), 0))*(DZ126+EA126)/1000.0</f>
        <v>0</v>
      </c>
      <c r="R126">
        <f>2.0/((1/T126-1/S126)+SIGN(T126)*SQRT((1/T126-1/S126)*(1/T126-1/S126) + 4*DN126/((DN126+1)*(DN126+1))*(2*1/T126*1/S126-1/S126*1/S126)))</f>
        <v>0</v>
      </c>
      <c r="S126">
        <f>IF(LEFT(DO126,1)&lt;&gt;"0",IF(LEFT(DO126,1)="1",3.0,DP126),$D$5+$E$5*(EG126*DZ126/($K$5*1000))+$F$5*(EG126*DZ126/($K$5*1000))*MAX(MIN(DM126,$J$5),$I$5)*MAX(MIN(DM126,$J$5),$I$5)+$G$5*MAX(MIN(DM126,$J$5),$I$5)*(EG126*DZ126/($K$5*1000))+$H$5*(EG126*DZ126/($K$5*1000))*(EG126*DZ126/($K$5*1000)))</f>
        <v>0</v>
      </c>
      <c r="T126">
        <f>K126*(1000-(1000*0.61365*exp(17.502*X126/(240.97+X126))/(DZ126+EA126)+DU126)/2)/(1000*0.61365*exp(17.502*X126/(240.97+X126))/(DZ126+EA126)-DU126)</f>
        <v>0</v>
      </c>
      <c r="U126">
        <f>1/((DN126+1)/(R126/1.6)+1/(S126/1.37)) + DN126/((DN126+1)/(R126/1.6) + DN126/(S126/1.37))</f>
        <v>0</v>
      </c>
      <c r="V126">
        <f>(DI126*DL126)</f>
        <v>0</v>
      </c>
      <c r="W126">
        <f>(EB126+(V126+2*0.95*5.67E-8*(((EB126+$B$7)+273)^4-(EB126+273)^4)-44100*K126)/(1.84*29.3*S126+8*0.95*5.67E-8*(EB126+273)^3))</f>
        <v>0</v>
      </c>
      <c r="X126">
        <f>($C$7*EC126+$D$7*ED126+$E$7*W126)</f>
        <v>0</v>
      </c>
      <c r="Y126">
        <f>0.61365*exp(17.502*X126/(240.97+X126))</f>
        <v>0</v>
      </c>
      <c r="Z126">
        <f>(AA126/AB126*100)</f>
        <v>0</v>
      </c>
      <c r="AA126">
        <f>DU126*(DZ126+EA126)/1000</f>
        <v>0</v>
      </c>
      <c r="AB126">
        <f>0.61365*exp(17.502*EB126/(240.97+EB126))</f>
        <v>0</v>
      </c>
      <c r="AC126">
        <f>(Y126-DU126*(DZ126+EA126)/1000)</f>
        <v>0</v>
      </c>
      <c r="AD126">
        <f>(-K126*44100)</f>
        <v>0</v>
      </c>
      <c r="AE126">
        <f>2*29.3*S126*0.92*(EB126-X126)</f>
        <v>0</v>
      </c>
      <c r="AF126">
        <f>2*0.95*5.67E-8*(((EB126+$B$7)+273)^4-(X126+273)^4)</f>
        <v>0</v>
      </c>
      <c r="AG126">
        <f>V126+AF126+AD126+AE126</f>
        <v>0</v>
      </c>
      <c r="AH126">
        <f>DY126*AV126*(DT126-DS126*(1000-AV126*DV126)/(1000-AV126*DU126))/(100*DM126)</f>
        <v>0</v>
      </c>
      <c r="AI126">
        <f>1000*DY126*AV126*(DU126-DV126)/(100*DM126*(1000-AV126*DU126))</f>
        <v>0</v>
      </c>
      <c r="AJ126">
        <f>(AK126 - AL126 - DZ126*1E3/(8.314*(EB126+273.15)) * AN126/DY126 * AM126) * DY126/(100*DM126) * (1000 - DV126)/1000</f>
        <v>0</v>
      </c>
      <c r="AK126">
        <v>302.8892539561534</v>
      </c>
      <c r="AL126">
        <v>302.7645818181819</v>
      </c>
      <c r="AM126">
        <v>0.0001569089279166064</v>
      </c>
      <c r="AN126">
        <v>65.8605414192894</v>
      </c>
      <c r="AO126">
        <f>(AQ126 - AP126 + DZ126*1E3/(8.314*(EB126+273.15)) * AS126/DY126 * AR126) * DY126/(100*DM126) * 1000/(1000 - AQ126)</f>
        <v>0</v>
      </c>
      <c r="AP126">
        <v>9.400678803497007</v>
      </c>
      <c r="AQ126">
        <v>9.427168484848485</v>
      </c>
      <c r="AR126">
        <v>3.962058915016557E-07</v>
      </c>
      <c r="AS126">
        <v>77.19028424326555</v>
      </c>
      <c r="AT126">
        <v>6</v>
      </c>
      <c r="AU126">
        <v>1</v>
      </c>
      <c r="AV126">
        <f>IF(AT126*$H$13&gt;=AX126,1.0,(AX126/(AX126-AT126*$H$13)))</f>
        <v>0</v>
      </c>
      <c r="AW126">
        <f>(AV126-1)*100</f>
        <v>0</v>
      </c>
      <c r="AX126">
        <f>MAX(0,($B$13+$C$13*EG126)/(1+$D$13*EG126)*DZ126/(EB126+273)*$E$13)</f>
        <v>0</v>
      </c>
      <c r="AY126" t="s">
        <v>434</v>
      </c>
      <c r="AZ126" t="s">
        <v>434</v>
      </c>
      <c r="BA126">
        <v>0</v>
      </c>
      <c r="BB126">
        <v>0</v>
      </c>
      <c r="BC126">
        <f>1-BA126/BB126</f>
        <v>0</v>
      </c>
      <c r="BD126">
        <v>0</v>
      </c>
      <c r="BE126" t="s">
        <v>434</v>
      </c>
      <c r="BF126" t="s">
        <v>434</v>
      </c>
      <c r="BG126">
        <v>0</v>
      </c>
      <c r="BH126">
        <v>0</v>
      </c>
      <c r="BI126">
        <f>1-BG126/BH126</f>
        <v>0</v>
      </c>
      <c r="BJ126">
        <v>0.5</v>
      </c>
      <c r="BK126">
        <f>DJ126</f>
        <v>0</v>
      </c>
      <c r="BL126">
        <f>M126</f>
        <v>0</v>
      </c>
      <c r="BM126">
        <f>BI126*BJ126*BK126</f>
        <v>0</v>
      </c>
      <c r="BN126">
        <f>(BL126-BD126)/BK126</f>
        <v>0</v>
      </c>
      <c r="BO126">
        <f>(BB126-BH126)/BH126</f>
        <v>0</v>
      </c>
      <c r="BP126">
        <f>BA126/(BC126+BA126/BH126)</f>
        <v>0</v>
      </c>
      <c r="BQ126" t="s">
        <v>434</v>
      </c>
      <c r="BR126">
        <v>0</v>
      </c>
      <c r="BS126">
        <f>IF(BR126&lt;&gt;0, BR126, BP126)</f>
        <v>0</v>
      </c>
      <c r="BT126">
        <f>1-BS126/BH126</f>
        <v>0</v>
      </c>
      <c r="BU126">
        <f>(BH126-BG126)/(BH126-BS126)</f>
        <v>0</v>
      </c>
      <c r="BV126">
        <f>(BB126-BH126)/(BB126-BS126)</f>
        <v>0</v>
      </c>
      <c r="BW126">
        <f>(BH126-BG126)/(BH126-BA126)</f>
        <v>0</v>
      </c>
      <c r="BX126">
        <f>(BB126-BH126)/(BB126-BA126)</f>
        <v>0</v>
      </c>
      <c r="BY126">
        <f>(BU126*BS126/BG126)</f>
        <v>0</v>
      </c>
      <c r="BZ126">
        <f>(1-BY126)</f>
        <v>0</v>
      </c>
      <c r="DI126">
        <f>$B$11*EH126+$C$11*EI126+$F$11*ET126*(1-EW126)</f>
        <v>0</v>
      </c>
      <c r="DJ126">
        <f>DI126*DK126</f>
        <v>0</v>
      </c>
      <c r="DK126">
        <f>($B$11*$D$9+$C$11*$D$9+$F$11*((FG126+EY126)/MAX(FG126+EY126+FH126, 0.1)*$I$9+FH126/MAX(FG126+EY126+FH126, 0.1)*$J$9))/($B$11+$C$11+$F$11)</f>
        <v>0</v>
      </c>
      <c r="DL126">
        <f>($B$11*$K$9+$C$11*$K$9+$F$11*((FG126+EY126)/MAX(FG126+EY126+FH126, 0.1)*$P$9+FH126/MAX(FG126+EY126+FH126, 0.1)*$Q$9))/($B$11+$C$11+$F$11)</f>
        <v>0</v>
      </c>
      <c r="DM126">
        <v>6</v>
      </c>
      <c r="DN126">
        <v>0.5</v>
      </c>
      <c r="DO126" t="s">
        <v>435</v>
      </c>
      <c r="DP126">
        <v>2</v>
      </c>
      <c r="DQ126" t="b">
        <v>1</v>
      </c>
      <c r="DR126">
        <v>1747226163.6</v>
      </c>
      <c r="DS126">
        <v>299.919</v>
      </c>
      <c r="DT126">
        <v>300.04</v>
      </c>
      <c r="DU126">
        <v>9.42684</v>
      </c>
      <c r="DV126">
        <v>9.4009</v>
      </c>
      <c r="DW126">
        <v>299.436</v>
      </c>
      <c r="DX126">
        <v>9.46669</v>
      </c>
      <c r="DY126">
        <v>400.023</v>
      </c>
      <c r="DZ126">
        <v>101.159</v>
      </c>
      <c r="EA126">
        <v>0.09998460000000001</v>
      </c>
      <c r="EB126">
        <v>24.984</v>
      </c>
      <c r="EC126">
        <v>24.8591</v>
      </c>
      <c r="ED126">
        <v>999.9</v>
      </c>
      <c r="EE126">
        <v>0</v>
      </c>
      <c r="EF126">
        <v>0</v>
      </c>
      <c r="EG126">
        <v>10047.5</v>
      </c>
      <c r="EH126">
        <v>0</v>
      </c>
      <c r="EI126">
        <v>0.221054</v>
      </c>
      <c r="EJ126">
        <v>-0.121643</v>
      </c>
      <c r="EK126">
        <v>302.773</v>
      </c>
      <c r="EL126">
        <v>302.888</v>
      </c>
      <c r="EM126">
        <v>0.025938</v>
      </c>
      <c r="EN126">
        <v>300.04</v>
      </c>
      <c r="EO126">
        <v>9.4009</v>
      </c>
      <c r="EP126">
        <v>0.953614</v>
      </c>
      <c r="EQ126">
        <v>0.95099</v>
      </c>
      <c r="ER126">
        <v>6.22629</v>
      </c>
      <c r="ES126">
        <v>6.18637</v>
      </c>
      <c r="ET126">
        <v>0.0500092</v>
      </c>
      <c r="EU126">
        <v>0</v>
      </c>
      <c r="EV126">
        <v>0</v>
      </c>
      <c r="EW126">
        <v>0</v>
      </c>
      <c r="EX126">
        <v>-10.07</v>
      </c>
      <c r="EY126">
        <v>0.0500092</v>
      </c>
      <c r="EZ126">
        <v>6.75</v>
      </c>
      <c r="FA126">
        <v>0.95</v>
      </c>
      <c r="FB126">
        <v>34</v>
      </c>
      <c r="FC126">
        <v>38.937</v>
      </c>
      <c r="FD126">
        <v>36.437</v>
      </c>
      <c r="FE126">
        <v>38.5</v>
      </c>
      <c r="FF126">
        <v>36.625</v>
      </c>
      <c r="FG126">
        <v>0</v>
      </c>
      <c r="FH126">
        <v>0</v>
      </c>
      <c r="FI126">
        <v>0</v>
      </c>
      <c r="FJ126">
        <v>1747226244</v>
      </c>
      <c r="FK126">
        <v>0</v>
      </c>
      <c r="FL126">
        <v>1.39</v>
      </c>
      <c r="FM126">
        <v>3.834529601924368</v>
      </c>
      <c r="FN126">
        <v>-10.06017088479759</v>
      </c>
      <c r="FO126">
        <v>-1.541538461538462</v>
      </c>
      <c r="FP126">
        <v>15</v>
      </c>
      <c r="FQ126">
        <v>1747211737.5</v>
      </c>
      <c r="FR126" t="s">
        <v>436</v>
      </c>
      <c r="FS126">
        <v>1747211737.5</v>
      </c>
      <c r="FT126">
        <v>1747211733.5</v>
      </c>
      <c r="FU126">
        <v>1</v>
      </c>
      <c r="FV126">
        <v>-0.191</v>
      </c>
      <c r="FW126">
        <v>-0.016</v>
      </c>
      <c r="FX126">
        <v>0.506</v>
      </c>
      <c r="FY126">
        <v>-0.041</v>
      </c>
      <c r="FZ126">
        <v>397</v>
      </c>
      <c r="GA126">
        <v>9</v>
      </c>
      <c r="GB126">
        <v>0.29</v>
      </c>
      <c r="GC126">
        <v>0.35</v>
      </c>
      <c r="GD126">
        <v>0.08288685002700349</v>
      </c>
      <c r="GE126">
        <v>-0.1046513822750326</v>
      </c>
      <c r="GF126">
        <v>0.03562923267752482</v>
      </c>
      <c r="GG126">
        <v>1</v>
      </c>
      <c r="GH126">
        <v>0.0007967191336801902</v>
      </c>
      <c r="GI126">
        <v>-7.199616937158237E-05</v>
      </c>
      <c r="GJ126">
        <v>3.164023254784956E-05</v>
      </c>
      <c r="GK126">
        <v>1</v>
      </c>
      <c r="GL126">
        <v>2</v>
      </c>
      <c r="GM126">
        <v>2</v>
      </c>
      <c r="GN126" t="s">
        <v>437</v>
      </c>
      <c r="GO126">
        <v>3.0165</v>
      </c>
      <c r="GP126">
        <v>2.77507</v>
      </c>
      <c r="GQ126">
        <v>0.07712869999999999</v>
      </c>
      <c r="GR126">
        <v>0.0766897</v>
      </c>
      <c r="GS126">
        <v>0.061663</v>
      </c>
      <c r="GT126">
        <v>0.0613221</v>
      </c>
      <c r="GU126">
        <v>23860.7</v>
      </c>
      <c r="GV126">
        <v>27885.5</v>
      </c>
      <c r="GW126">
        <v>22656.1</v>
      </c>
      <c r="GX126">
        <v>27749.5</v>
      </c>
      <c r="GY126">
        <v>30838</v>
      </c>
      <c r="GZ126">
        <v>37216.9</v>
      </c>
      <c r="HA126">
        <v>36308.3</v>
      </c>
      <c r="HB126">
        <v>44041.7</v>
      </c>
      <c r="HC126">
        <v>1.79673</v>
      </c>
      <c r="HD126">
        <v>2.18267</v>
      </c>
      <c r="HE126">
        <v>0.0708066</v>
      </c>
      <c r="HF126">
        <v>0</v>
      </c>
      <c r="HG126">
        <v>23.696</v>
      </c>
      <c r="HH126">
        <v>999.9</v>
      </c>
      <c r="HI126">
        <v>31.7</v>
      </c>
      <c r="HJ126">
        <v>29.4</v>
      </c>
      <c r="HK126">
        <v>12.8981</v>
      </c>
      <c r="HL126">
        <v>61.8667</v>
      </c>
      <c r="HM126">
        <v>13.5938</v>
      </c>
      <c r="HN126">
        <v>1</v>
      </c>
      <c r="HO126">
        <v>-0.194705</v>
      </c>
      <c r="HP126">
        <v>-0.266356</v>
      </c>
      <c r="HQ126">
        <v>20.2984</v>
      </c>
      <c r="HR126">
        <v>5.19348</v>
      </c>
      <c r="HS126">
        <v>11.9505</v>
      </c>
      <c r="HT126">
        <v>4.94725</v>
      </c>
      <c r="HU126">
        <v>3.3</v>
      </c>
      <c r="HV126">
        <v>9999</v>
      </c>
      <c r="HW126">
        <v>9999</v>
      </c>
      <c r="HX126">
        <v>9999</v>
      </c>
      <c r="HY126">
        <v>383.8</v>
      </c>
      <c r="HZ126">
        <v>1.8602</v>
      </c>
      <c r="IA126">
        <v>1.86081</v>
      </c>
      <c r="IB126">
        <v>1.86157</v>
      </c>
      <c r="IC126">
        <v>1.85715</v>
      </c>
      <c r="ID126">
        <v>1.85684</v>
      </c>
      <c r="IE126">
        <v>1.85791</v>
      </c>
      <c r="IF126">
        <v>1.85867</v>
      </c>
      <c r="IG126">
        <v>1.85822</v>
      </c>
      <c r="IH126">
        <v>0</v>
      </c>
      <c r="II126">
        <v>0</v>
      </c>
      <c r="IJ126">
        <v>0</v>
      </c>
      <c r="IK126">
        <v>0</v>
      </c>
      <c r="IL126" t="s">
        <v>438</v>
      </c>
      <c r="IM126" t="s">
        <v>439</v>
      </c>
      <c r="IN126" t="s">
        <v>440</v>
      </c>
      <c r="IO126" t="s">
        <v>440</v>
      </c>
      <c r="IP126" t="s">
        <v>440</v>
      </c>
      <c r="IQ126" t="s">
        <v>440</v>
      </c>
      <c r="IR126">
        <v>0</v>
      </c>
      <c r="IS126">
        <v>100</v>
      </c>
      <c r="IT126">
        <v>100</v>
      </c>
      <c r="IU126">
        <v>0.483</v>
      </c>
      <c r="IV126">
        <v>-0.0398</v>
      </c>
      <c r="IW126">
        <v>0.2912723242626548</v>
      </c>
      <c r="IX126">
        <v>0.001016113312649949</v>
      </c>
      <c r="IY126">
        <v>-1.458346242818731E-06</v>
      </c>
      <c r="IZ126">
        <v>6.575581110680532E-10</v>
      </c>
      <c r="JA126">
        <v>-0.06566341879942494</v>
      </c>
      <c r="JB126">
        <v>-0.01572474794871742</v>
      </c>
      <c r="JC126">
        <v>0.002265067368507509</v>
      </c>
      <c r="JD126">
        <v>-3.336906766682508E-05</v>
      </c>
      <c r="JE126">
        <v>2</v>
      </c>
      <c r="JF126">
        <v>1799</v>
      </c>
      <c r="JG126">
        <v>1</v>
      </c>
      <c r="JH126">
        <v>18</v>
      </c>
      <c r="JI126">
        <v>240.4</v>
      </c>
      <c r="JJ126">
        <v>240.5</v>
      </c>
      <c r="JK126">
        <v>0.820312</v>
      </c>
      <c r="JL126">
        <v>2.57324</v>
      </c>
      <c r="JM126">
        <v>1.54663</v>
      </c>
      <c r="JN126">
        <v>2.16187</v>
      </c>
      <c r="JO126">
        <v>1.49658</v>
      </c>
      <c r="JP126">
        <v>2.44141</v>
      </c>
      <c r="JQ126">
        <v>34.8525</v>
      </c>
      <c r="JR126">
        <v>24.2101</v>
      </c>
      <c r="JS126">
        <v>18</v>
      </c>
      <c r="JT126">
        <v>371.16</v>
      </c>
      <c r="JU126">
        <v>649.111</v>
      </c>
      <c r="JV126">
        <v>24.2589</v>
      </c>
      <c r="JW126">
        <v>24.9661</v>
      </c>
      <c r="JX126">
        <v>30</v>
      </c>
      <c r="JY126">
        <v>24.9571</v>
      </c>
      <c r="JZ126">
        <v>24.9626</v>
      </c>
      <c r="KA126">
        <v>16.4616</v>
      </c>
      <c r="KB126">
        <v>29.8294</v>
      </c>
      <c r="KC126">
        <v>32.2151</v>
      </c>
      <c r="KD126">
        <v>24.2666</v>
      </c>
      <c r="KE126">
        <v>300</v>
      </c>
      <c r="KF126">
        <v>9.411670000000001</v>
      </c>
      <c r="KG126">
        <v>100.214</v>
      </c>
      <c r="KH126">
        <v>100.824</v>
      </c>
    </row>
    <row r="127" spans="1:294">
      <c r="A127">
        <v>111</v>
      </c>
      <c r="B127">
        <v>1747226284.1</v>
      </c>
      <c r="C127">
        <v>13257</v>
      </c>
      <c r="D127" t="s">
        <v>659</v>
      </c>
      <c r="E127" t="s">
        <v>660</v>
      </c>
      <c r="F127" t="s">
        <v>431</v>
      </c>
      <c r="G127" t="s">
        <v>432</v>
      </c>
      <c r="I127" t="s">
        <v>433</v>
      </c>
      <c r="J127">
        <v>1747226284.1</v>
      </c>
      <c r="K127">
        <f>(L127)/1000</f>
        <v>0</v>
      </c>
      <c r="L127">
        <f>IF(DQ127, AO127, AI127)</f>
        <v>0</v>
      </c>
      <c r="M127">
        <f>IF(DQ127, AJ127, AH127)</f>
        <v>0</v>
      </c>
      <c r="N127">
        <f>DS127 - IF(AV127&gt;1, M127*DM127*100.0/(AX127), 0)</f>
        <v>0</v>
      </c>
      <c r="O127">
        <f>((U127-K127/2)*N127-M127)/(U127+K127/2)</f>
        <v>0</v>
      </c>
      <c r="P127">
        <f>O127*(DZ127+EA127)/1000.0</f>
        <v>0</v>
      </c>
      <c r="Q127">
        <f>(DS127 - IF(AV127&gt;1, M127*DM127*100.0/(AX127), 0))*(DZ127+EA127)/1000.0</f>
        <v>0</v>
      </c>
      <c r="R127">
        <f>2.0/((1/T127-1/S127)+SIGN(T127)*SQRT((1/T127-1/S127)*(1/T127-1/S127) + 4*DN127/((DN127+1)*(DN127+1))*(2*1/T127*1/S127-1/S127*1/S127)))</f>
        <v>0</v>
      </c>
      <c r="S127">
        <f>IF(LEFT(DO127,1)&lt;&gt;"0",IF(LEFT(DO127,1)="1",3.0,DP127),$D$5+$E$5*(EG127*DZ127/($K$5*1000))+$F$5*(EG127*DZ127/($K$5*1000))*MAX(MIN(DM127,$J$5),$I$5)*MAX(MIN(DM127,$J$5),$I$5)+$G$5*MAX(MIN(DM127,$J$5),$I$5)*(EG127*DZ127/($K$5*1000))+$H$5*(EG127*DZ127/($K$5*1000))*(EG127*DZ127/($K$5*1000)))</f>
        <v>0</v>
      </c>
      <c r="T127">
        <f>K127*(1000-(1000*0.61365*exp(17.502*X127/(240.97+X127))/(DZ127+EA127)+DU127)/2)/(1000*0.61365*exp(17.502*X127/(240.97+X127))/(DZ127+EA127)-DU127)</f>
        <v>0</v>
      </c>
      <c r="U127">
        <f>1/((DN127+1)/(R127/1.6)+1/(S127/1.37)) + DN127/((DN127+1)/(R127/1.6) + DN127/(S127/1.37))</f>
        <v>0</v>
      </c>
      <c r="V127">
        <f>(DI127*DL127)</f>
        <v>0</v>
      </c>
      <c r="W127">
        <f>(EB127+(V127+2*0.95*5.67E-8*(((EB127+$B$7)+273)^4-(EB127+273)^4)-44100*K127)/(1.84*29.3*S127+8*0.95*5.67E-8*(EB127+273)^3))</f>
        <v>0</v>
      </c>
      <c r="X127">
        <f>($C$7*EC127+$D$7*ED127+$E$7*W127)</f>
        <v>0</v>
      </c>
      <c r="Y127">
        <f>0.61365*exp(17.502*X127/(240.97+X127))</f>
        <v>0</v>
      </c>
      <c r="Z127">
        <f>(AA127/AB127*100)</f>
        <v>0</v>
      </c>
      <c r="AA127">
        <f>DU127*(DZ127+EA127)/1000</f>
        <v>0</v>
      </c>
      <c r="AB127">
        <f>0.61365*exp(17.502*EB127/(240.97+EB127))</f>
        <v>0</v>
      </c>
      <c r="AC127">
        <f>(Y127-DU127*(DZ127+EA127)/1000)</f>
        <v>0</v>
      </c>
      <c r="AD127">
        <f>(-K127*44100)</f>
        <v>0</v>
      </c>
      <c r="AE127">
        <f>2*29.3*S127*0.92*(EB127-X127)</f>
        <v>0</v>
      </c>
      <c r="AF127">
        <f>2*0.95*5.67E-8*(((EB127+$B$7)+273)^4-(X127+273)^4)</f>
        <v>0</v>
      </c>
      <c r="AG127">
        <f>V127+AF127+AD127+AE127</f>
        <v>0</v>
      </c>
      <c r="AH127">
        <f>DY127*AV127*(DT127-DS127*(1000-AV127*DV127)/(1000-AV127*DU127))/(100*DM127)</f>
        <v>0</v>
      </c>
      <c r="AI127">
        <f>1000*DY127*AV127*(DU127-DV127)/(100*DM127*(1000-AV127*DU127))</f>
        <v>0</v>
      </c>
      <c r="AJ127">
        <f>(AK127 - AL127 - DZ127*1E3/(8.314*(EB127+273.15)) * AN127/DY127 * AM127) * DY127/(100*DM127) * (1000 - DV127)/1000</f>
        <v>0</v>
      </c>
      <c r="AK127">
        <v>403.8332700297045</v>
      </c>
      <c r="AL127">
        <v>403.5072909090907</v>
      </c>
      <c r="AM127">
        <v>-0.001140766577425116</v>
      </c>
      <c r="AN127">
        <v>65.8605414192894</v>
      </c>
      <c r="AO127">
        <f>(AQ127 - AP127 + DZ127*1E3/(8.314*(EB127+273.15)) * AS127/DY127 * AR127) * DY127/(100*DM127) * 1000/(1000 - AQ127)</f>
        <v>0</v>
      </c>
      <c r="AP127">
        <v>9.380746146183006</v>
      </c>
      <c r="AQ127">
        <v>9.40822096969697</v>
      </c>
      <c r="AR127">
        <v>-4.717716181991379E-07</v>
      </c>
      <c r="AS127">
        <v>77.19028424326555</v>
      </c>
      <c r="AT127">
        <v>6</v>
      </c>
      <c r="AU127">
        <v>2</v>
      </c>
      <c r="AV127">
        <f>IF(AT127*$H$13&gt;=AX127,1.0,(AX127/(AX127-AT127*$H$13)))</f>
        <v>0</v>
      </c>
      <c r="AW127">
        <f>(AV127-1)*100</f>
        <v>0</v>
      </c>
      <c r="AX127">
        <f>MAX(0,($B$13+$C$13*EG127)/(1+$D$13*EG127)*DZ127/(EB127+273)*$E$13)</f>
        <v>0</v>
      </c>
      <c r="AY127" t="s">
        <v>434</v>
      </c>
      <c r="AZ127" t="s">
        <v>434</v>
      </c>
      <c r="BA127">
        <v>0</v>
      </c>
      <c r="BB127">
        <v>0</v>
      </c>
      <c r="BC127">
        <f>1-BA127/BB127</f>
        <v>0</v>
      </c>
      <c r="BD127">
        <v>0</v>
      </c>
      <c r="BE127" t="s">
        <v>434</v>
      </c>
      <c r="BF127" t="s">
        <v>434</v>
      </c>
      <c r="BG127">
        <v>0</v>
      </c>
      <c r="BH127">
        <v>0</v>
      </c>
      <c r="BI127">
        <f>1-BG127/BH127</f>
        <v>0</v>
      </c>
      <c r="BJ127">
        <v>0.5</v>
      </c>
      <c r="BK127">
        <f>DJ127</f>
        <v>0</v>
      </c>
      <c r="BL127">
        <f>M127</f>
        <v>0</v>
      </c>
      <c r="BM127">
        <f>BI127*BJ127*BK127</f>
        <v>0</v>
      </c>
      <c r="BN127">
        <f>(BL127-BD127)/BK127</f>
        <v>0</v>
      </c>
      <c r="BO127">
        <f>(BB127-BH127)/BH127</f>
        <v>0</v>
      </c>
      <c r="BP127">
        <f>BA127/(BC127+BA127/BH127)</f>
        <v>0</v>
      </c>
      <c r="BQ127" t="s">
        <v>434</v>
      </c>
      <c r="BR127">
        <v>0</v>
      </c>
      <c r="BS127">
        <f>IF(BR127&lt;&gt;0, BR127, BP127)</f>
        <v>0</v>
      </c>
      <c r="BT127">
        <f>1-BS127/BH127</f>
        <v>0</v>
      </c>
      <c r="BU127">
        <f>(BH127-BG127)/(BH127-BS127)</f>
        <v>0</v>
      </c>
      <c r="BV127">
        <f>(BB127-BH127)/(BB127-BS127)</f>
        <v>0</v>
      </c>
      <c r="BW127">
        <f>(BH127-BG127)/(BH127-BA127)</f>
        <v>0</v>
      </c>
      <c r="BX127">
        <f>(BB127-BH127)/(BB127-BA127)</f>
        <v>0</v>
      </c>
      <c r="BY127">
        <f>(BU127*BS127/BG127)</f>
        <v>0</v>
      </c>
      <c r="BZ127">
        <f>(1-BY127)</f>
        <v>0</v>
      </c>
      <c r="DI127">
        <f>$B$11*EH127+$C$11*EI127+$F$11*ET127*(1-EW127)</f>
        <v>0</v>
      </c>
      <c r="DJ127">
        <f>DI127*DK127</f>
        <v>0</v>
      </c>
      <c r="DK127">
        <f>($B$11*$D$9+$C$11*$D$9+$F$11*((FG127+EY127)/MAX(FG127+EY127+FH127, 0.1)*$I$9+FH127/MAX(FG127+EY127+FH127, 0.1)*$J$9))/($B$11+$C$11+$F$11)</f>
        <v>0</v>
      </c>
      <c r="DL127">
        <f>($B$11*$K$9+$C$11*$K$9+$F$11*((FG127+EY127)/MAX(FG127+EY127+FH127, 0.1)*$P$9+FH127/MAX(FG127+EY127+FH127, 0.1)*$Q$9))/($B$11+$C$11+$F$11)</f>
        <v>0</v>
      </c>
      <c r="DM127">
        <v>6</v>
      </c>
      <c r="DN127">
        <v>0.5</v>
      </c>
      <c r="DO127" t="s">
        <v>435</v>
      </c>
      <c r="DP127">
        <v>2</v>
      </c>
      <c r="DQ127" t="b">
        <v>1</v>
      </c>
      <c r="DR127">
        <v>1747226284.1</v>
      </c>
      <c r="DS127">
        <v>399.714</v>
      </c>
      <c r="DT127">
        <v>399.988</v>
      </c>
      <c r="DU127">
        <v>9.40849</v>
      </c>
      <c r="DV127">
        <v>9.381830000000001</v>
      </c>
      <c r="DW127">
        <v>399.207</v>
      </c>
      <c r="DX127">
        <v>9.44866</v>
      </c>
      <c r="DY127">
        <v>399.871</v>
      </c>
      <c r="DZ127">
        <v>101.16</v>
      </c>
      <c r="EA127">
        <v>0.100003</v>
      </c>
      <c r="EB127">
        <v>25.0072</v>
      </c>
      <c r="EC127">
        <v>24.8731</v>
      </c>
      <c r="ED127">
        <v>999.9</v>
      </c>
      <c r="EE127">
        <v>0</v>
      </c>
      <c r="EF127">
        <v>0</v>
      </c>
      <c r="EG127">
        <v>10048.1</v>
      </c>
      <c r="EH127">
        <v>0</v>
      </c>
      <c r="EI127">
        <v>0.221054</v>
      </c>
      <c r="EJ127">
        <v>-0.274078</v>
      </c>
      <c r="EK127">
        <v>403.51</v>
      </c>
      <c r="EL127">
        <v>403.776</v>
      </c>
      <c r="EM127">
        <v>0.0266628</v>
      </c>
      <c r="EN127">
        <v>399.988</v>
      </c>
      <c r="EO127">
        <v>9.381830000000001</v>
      </c>
      <c r="EP127">
        <v>0.951767</v>
      </c>
      <c r="EQ127">
        <v>0.9490690000000001</v>
      </c>
      <c r="ER127">
        <v>6.1982</v>
      </c>
      <c r="ES127">
        <v>6.1571</v>
      </c>
      <c r="ET127">
        <v>0.0500092</v>
      </c>
      <c r="EU127">
        <v>0</v>
      </c>
      <c r="EV127">
        <v>0</v>
      </c>
      <c r="EW127">
        <v>0</v>
      </c>
      <c r="EX127">
        <v>11.53</v>
      </c>
      <c r="EY127">
        <v>0.0500092</v>
      </c>
      <c r="EZ127">
        <v>-13.8</v>
      </c>
      <c r="FA127">
        <v>-0.01</v>
      </c>
      <c r="FB127">
        <v>34.687</v>
      </c>
      <c r="FC127">
        <v>40.437</v>
      </c>
      <c r="FD127">
        <v>37.375</v>
      </c>
      <c r="FE127">
        <v>40.812</v>
      </c>
      <c r="FF127">
        <v>37.437</v>
      </c>
      <c r="FG127">
        <v>0</v>
      </c>
      <c r="FH127">
        <v>0</v>
      </c>
      <c r="FI127">
        <v>0</v>
      </c>
      <c r="FJ127">
        <v>1747226364.6</v>
      </c>
      <c r="FK127">
        <v>0</v>
      </c>
      <c r="FL127">
        <v>4.4644</v>
      </c>
      <c r="FM127">
        <v>17.72461568625954</v>
      </c>
      <c r="FN127">
        <v>-22.56153860202672</v>
      </c>
      <c r="FO127">
        <v>-5.202000000000001</v>
      </c>
      <c r="FP127">
        <v>15</v>
      </c>
      <c r="FQ127">
        <v>1747211737.5</v>
      </c>
      <c r="FR127" t="s">
        <v>436</v>
      </c>
      <c r="FS127">
        <v>1747211737.5</v>
      </c>
      <c r="FT127">
        <v>1747211733.5</v>
      </c>
      <c r="FU127">
        <v>1</v>
      </c>
      <c r="FV127">
        <v>-0.191</v>
      </c>
      <c r="FW127">
        <v>-0.016</v>
      </c>
      <c r="FX127">
        <v>0.506</v>
      </c>
      <c r="FY127">
        <v>-0.041</v>
      </c>
      <c r="FZ127">
        <v>397</v>
      </c>
      <c r="GA127">
        <v>9</v>
      </c>
      <c r="GB127">
        <v>0.29</v>
      </c>
      <c r="GC127">
        <v>0.35</v>
      </c>
      <c r="GD127">
        <v>0.1789047887665519</v>
      </c>
      <c r="GE127">
        <v>-0.06765732840416512</v>
      </c>
      <c r="GF127">
        <v>0.06701588033113201</v>
      </c>
      <c r="GG127">
        <v>1</v>
      </c>
      <c r="GH127">
        <v>0.0008446612550844631</v>
      </c>
      <c r="GI127">
        <v>-1.84426436299345E-05</v>
      </c>
      <c r="GJ127">
        <v>2.65379400951712E-05</v>
      </c>
      <c r="GK127">
        <v>1</v>
      </c>
      <c r="GL127">
        <v>2</v>
      </c>
      <c r="GM127">
        <v>2</v>
      </c>
      <c r="GN127" t="s">
        <v>437</v>
      </c>
      <c r="GO127">
        <v>3.01632</v>
      </c>
      <c r="GP127">
        <v>2.77509</v>
      </c>
      <c r="GQ127">
        <v>0.09683659999999999</v>
      </c>
      <c r="GR127">
        <v>0.0962949</v>
      </c>
      <c r="GS127">
        <v>0.0615725</v>
      </c>
      <c r="GT127">
        <v>0.0612279</v>
      </c>
      <c r="GU127">
        <v>23351</v>
      </c>
      <c r="GV127">
        <v>27293.3</v>
      </c>
      <c r="GW127">
        <v>22655.6</v>
      </c>
      <c r="GX127">
        <v>27749.1</v>
      </c>
      <c r="GY127">
        <v>30841.4</v>
      </c>
      <c r="GZ127">
        <v>37221</v>
      </c>
      <c r="HA127">
        <v>36308.1</v>
      </c>
      <c r="HB127">
        <v>44041.5</v>
      </c>
      <c r="HC127">
        <v>1.79638</v>
      </c>
      <c r="HD127">
        <v>2.18313</v>
      </c>
      <c r="HE127">
        <v>0.0714511</v>
      </c>
      <c r="HF127">
        <v>0</v>
      </c>
      <c r="HG127">
        <v>23.6994</v>
      </c>
      <c r="HH127">
        <v>999.9</v>
      </c>
      <c r="HI127">
        <v>31.6</v>
      </c>
      <c r="HJ127">
        <v>29.4</v>
      </c>
      <c r="HK127">
        <v>12.8573</v>
      </c>
      <c r="HL127">
        <v>62.0367</v>
      </c>
      <c r="HM127">
        <v>13.5817</v>
      </c>
      <c r="HN127">
        <v>1</v>
      </c>
      <c r="HO127">
        <v>-0.194891</v>
      </c>
      <c r="HP127">
        <v>-0.119412</v>
      </c>
      <c r="HQ127">
        <v>20.2987</v>
      </c>
      <c r="HR127">
        <v>5.19767</v>
      </c>
      <c r="HS127">
        <v>11.9511</v>
      </c>
      <c r="HT127">
        <v>4.9467</v>
      </c>
      <c r="HU127">
        <v>3.3</v>
      </c>
      <c r="HV127">
        <v>9999</v>
      </c>
      <c r="HW127">
        <v>9999</v>
      </c>
      <c r="HX127">
        <v>9999</v>
      </c>
      <c r="HY127">
        <v>383.8</v>
      </c>
      <c r="HZ127">
        <v>1.8602</v>
      </c>
      <c r="IA127">
        <v>1.86081</v>
      </c>
      <c r="IB127">
        <v>1.86157</v>
      </c>
      <c r="IC127">
        <v>1.8572</v>
      </c>
      <c r="ID127">
        <v>1.85686</v>
      </c>
      <c r="IE127">
        <v>1.85791</v>
      </c>
      <c r="IF127">
        <v>1.85868</v>
      </c>
      <c r="IG127">
        <v>1.85822</v>
      </c>
      <c r="IH127">
        <v>0</v>
      </c>
      <c r="II127">
        <v>0</v>
      </c>
      <c r="IJ127">
        <v>0</v>
      </c>
      <c r="IK127">
        <v>0</v>
      </c>
      <c r="IL127" t="s">
        <v>438</v>
      </c>
      <c r="IM127" t="s">
        <v>439</v>
      </c>
      <c r="IN127" t="s">
        <v>440</v>
      </c>
      <c r="IO127" t="s">
        <v>440</v>
      </c>
      <c r="IP127" t="s">
        <v>440</v>
      </c>
      <c r="IQ127" t="s">
        <v>440</v>
      </c>
      <c r="IR127">
        <v>0</v>
      </c>
      <c r="IS127">
        <v>100</v>
      </c>
      <c r="IT127">
        <v>100</v>
      </c>
      <c r="IU127">
        <v>0.507</v>
      </c>
      <c r="IV127">
        <v>-0.0402</v>
      </c>
      <c r="IW127">
        <v>0.2912723242626548</v>
      </c>
      <c r="IX127">
        <v>0.001016113312649949</v>
      </c>
      <c r="IY127">
        <v>-1.458346242818731E-06</v>
      </c>
      <c r="IZ127">
        <v>6.575581110680532E-10</v>
      </c>
      <c r="JA127">
        <v>-0.06566341879942494</v>
      </c>
      <c r="JB127">
        <v>-0.01572474794871742</v>
      </c>
      <c r="JC127">
        <v>0.002265067368507509</v>
      </c>
      <c r="JD127">
        <v>-3.336906766682508E-05</v>
      </c>
      <c r="JE127">
        <v>2</v>
      </c>
      <c r="JF127">
        <v>1799</v>
      </c>
      <c r="JG127">
        <v>1</v>
      </c>
      <c r="JH127">
        <v>18</v>
      </c>
      <c r="JI127">
        <v>242.4</v>
      </c>
      <c r="JJ127">
        <v>242.5</v>
      </c>
      <c r="JK127">
        <v>1.03149</v>
      </c>
      <c r="JL127">
        <v>2.56348</v>
      </c>
      <c r="JM127">
        <v>1.54663</v>
      </c>
      <c r="JN127">
        <v>2.16187</v>
      </c>
      <c r="JO127">
        <v>1.49658</v>
      </c>
      <c r="JP127">
        <v>2.46338</v>
      </c>
      <c r="JQ127">
        <v>34.8755</v>
      </c>
      <c r="JR127">
        <v>24.2101</v>
      </c>
      <c r="JS127">
        <v>18</v>
      </c>
      <c r="JT127">
        <v>370.978</v>
      </c>
      <c r="JU127">
        <v>649.452</v>
      </c>
      <c r="JV127">
        <v>24.1549</v>
      </c>
      <c r="JW127">
        <v>24.9598</v>
      </c>
      <c r="JX127">
        <v>30.0001</v>
      </c>
      <c r="JY127">
        <v>24.955</v>
      </c>
      <c r="JZ127">
        <v>24.9605</v>
      </c>
      <c r="KA127">
        <v>20.681</v>
      </c>
      <c r="KB127">
        <v>29.8294</v>
      </c>
      <c r="KC127">
        <v>31.8449</v>
      </c>
      <c r="KD127">
        <v>24.1504</v>
      </c>
      <c r="KE127">
        <v>400</v>
      </c>
      <c r="KF127">
        <v>9.411670000000001</v>
      </c>
      <c r="KG127">
        <v>100.213</v>
      </c>
      <c r="KH127">
        <v>100.824</v>
      </c>
    </row>
    <row r="128" spans="1:294">
      <c r="A128">
        <v>112</v>
      </c>
      <c r="B128">
        <v>1747226404.6</v>
      </c>
      <c r="C128">
        <v>13377.5</v>
      </c>
      <c r="D128" t="s">
        <v>661</v>
      </c>
      <c r="E128" t="s">
        <v>662</v>
      </c>
      <c r="F128" t="s">
        <v>431</v>
      </c>
      <c r="G128" t="s">
        <v>432</v>
      </c>
      <c r="I128" t="s">
        <v>433</v>
      </c>
      <c r="J128">
        <v>1747226404.6</v>
      </c>
      <c r="K128">
        <f>(L128)/1000</f>
        <v>0</v>
      </c>
      <c r="L128">
        <f>IF(DQ128, AO128, AI128)</f>
        <v>0</v>
      </c>
      <c r="M128">
        <f>IF(DQ128, AJ128, AH128)</f>
        <v>0</v>
      </c>
      <c r="N128">
        <f>DS128 - IF(AV128&gt;1, M128*DM128*100.0/(AX128), 0)</f>
        <v>0</v>
      </c>
      <c r="O128">
        <f>((U128-K128/2)*N128-M128)/(U128+K128/2)</f>
        <v>0</v>
      </c>
      <c r="P128">
        <f>O128*(DZ128+EA128)/1000.0</f>
        <v>0</v>
      </c>
      <c r="Q128">
        <f>(DS128 - IF(AV128&gt;1, M128*DM128*100.0/(AX128), 0))*(DZ128+EA128)/1000.0</f>
        <v>0</v>
      </c>
      <c r="R128">
        <f>2.0/((1/T128-1/S128)+SIGN(T128)*SQRT((1/T128-1/S128)*(1/T128-1/S128) + 4*DN128/((DN128+1)*(DN128+1))*(2*1/T128*1/S128-1/S128*1/S128)))</f>
        <v>0</v>
      </c>
      <c r="S128">
        <f>IF(LEFT(DO128,1)&lt;&gt;"0",IF(LEFT(DO128,1)="1",3.0,DP128),$D$5+$E$5*(EG128*DZ128/($K$5*1000))+$F$5*(EG128*DZ128/($K$5*1000))*MAX(MIN(DM128,$J$5),$I$5)*MAX(MIN(DM128,$J$5),$I$5)+$G$5*MAX(MIN(DM128,$J$5),$I$5)*(EG128*DZ128/($K$5*1000))+$H$5*(EG128*DZ128/($K$5*1000))*(EG128*DZ128/($K$5*1000)))</f>
        <v>0</v>
      </c>
      <c r="T128">
        <f>K128*(1000-(1000*0.61365*exp(17.502*X128/(240.97+X128))/(DZ128+EA128)+DU128)/2)/(1000*0.61365*exp(17.502*X128/(240.97+X128))/(DZ128+EA128)-DU128)</f>
        <v>0</v>
      </c>
      <c r="U128">
        <f>1/((DN128+1)/(R128/1.6)+1/(S128/1.37)) + DN128/((DN128+1)/(R128/1.6) + DN128/(S128/1.37))</f>
        <v>0</v>
      </c>
      <c r="V128">
        <f>(DI128*DL128)</f>
        <v>0</v>
      </c>
      <c r="W128">
        <f>(EB128+(V128+2*0.95*5.67E-8*(((EB128+$B$7)+273)^4-(EB128+273)^4)-44100*K128)/(1.84*29.3*S128+8*0.95*5.67E-8*(EB128+273)^3))</f>
        <v>0</v>
      </c>
      <c r="X128">
        <f>($C$7*EC128+$D$7*ED128+$E$7*W128)</f>
        <v>0</v>
      </c>
      <c r="Y128">
        <f>0.61365*exp(17.502*X128/(240.97+X128))</f>
        <v>0</v>
      </c>
      <c r="Z128">
        <f>(AA128/AB128*100)</f>
        <v>0</v>
      </c>
      <c r="AA128">
        <f>DU128*(DZ128+EA128)/1000</f>
        <v>0</v>
      </c>
      <c r="AB128">
        <f>0.61365*exp(17.502*EB128/(240.97+EB128))</f>
        <v>0</v>
      </c>
      <c r="AC128">
        <f>(Y128-DU128*(DZ128+EA128)/1000)</f>
        <v>0</v>
      </c>
      <c r="AD128">
        <f>(-K128*44100)</f>
        <v>0</v>
      </c>
      <c r="AE128">
        <f>2*29.3*S128*0.92*(EB128-X128)</f>
        <v>0</v>
      </c>
      <c r="AF128">
        <f>2*0.95*5.67E-8*(((EB128+$B$7)+273)^4-(X128+273)^4)</f>
        <v>0</v>
      </c>
      <c r="AG128">
        <f>V128+AF128+AD128+AE128</f>
        <v>0</v>
      </c>
      <c r="AH128">
        <f>DY128*AV128*(DT128-DS128*(1000-AV128*DV128)/(1000-AV128*DU128))/(100*DM128)</f>
        <v>0</v>
      </c>
      <c r="AI128">
        <f>1000*DY128*AV128*(DU128-DV128)/(100*DM128*(1000-AV128*DU128))</f>
        <v>0</v>
      </c>
      <c r="AJ128">
        <f>(AK128 - AL128 - DZ128*1E3/(8.314*(EB128+273.15)) * AN128/DY128 * AM128) * DY128/(100*DM128) * (1000 - DV128)/1000</f>
        <v>0</v>
      </c>
      <c r="AK128">
        <v>504.7055595775538</v>
      </c>
      <c r="AL128">
        <v>504.388721212121</v>
      </c>
      <c r="AM128">
        <v>0.01275559227021497</v>
      </c>
      <c r="AN128">
        <v>65.8605414192894</v>
      </c>
      <c r="AO128">
        <f>(AQ128 - AP128 + DZ128*1E3/(8.314*(EB128+273.15)) * AS128/DY128 * AR128) * DY128/(100*DM128) * 1000/(1000 - AQ128)</f>
        <v>0</v>
      </c>
      <c r="AP128">
        <v>9.357012532789206</v>
      </c>
      <c r="AQ128">
        <v>9.391624121212123</v>
      </c>
      <c r="AR128">
        <v>-8.848010422474199E-07</v>
      </c>
      <c r="AS128">
        <v>77.19028424326555</v>
      </c>
      <c r="AT128">
        <v>6</v>
      </c>
      <c r="AU128">
        <v>1</v>
      </c>
      <c r="AV128">
        <f>IF(AT128*$H$13&gt;=AX128,1.0,(AX128/(AX128-AT128*$H$13)))</f>
        <v>0</v>
      </c>
      <c r="AW128">
        <f>(AV128-1)*100</f>
        <v>0</v>
      </c>
      <c r="AX128">
        <f>MAX(0,($B$13+$C$13*EG128)/(1+$D$13*EG128)*DZ128/(EB128+273)*$E$13)</f>
        <v>0</v>
      </c>
      <c r="AY128" t="s">
        <v>434</v>
      </c>
      <c r="AZ128" t="s">
        <v>434</v>
      </c>
      <c r="BA128">
        <v>0</v>
      </c>
      <c r="BB128">
        <v>0</v>
      </c>
      <c r="BC128">
        <f>1-BA128/BB128</f>
        <v>0</v>
      </c>
      <c r="BD128">
        <v>0</v>
      </c>
      <c r="BE128" t="s">
        <v>434</v>
      </c>
      <c r="BF128" t="s">
        <v>434</v>
      </c>
      <c r="BG128">
        <v>0</v>
      </c>
      <c r="BH128">
        <v>0</v>
      </c>
      <c r="BI128">
        <f>1-BG128/BH128</f>
        <v>0</v>
      </c>
      <c r="BJ128">
        <v>0.5</v>
      </c>
      <c r="BK128">
        <f>DJ128</f>
        <v>0</v>
      </c>
      <c r="BL128">
        <f>M128</f>
        <v>0</v>
      </c>
      <c r="BM128">
        <f>BI128*BJ128*BK128</f>
        <v>0</v>
      </c>
      <c r="BN128">
        <f>(BL128-BD128)/BK128</f>
        <v>0</v>
      </c>
      <c r="BO128">
        <f>(BB128-BH128)/BH128</f>
        <v>0</v>
      </c>
      <c r="BP128">
        <f>BA128/(BC128+BA128/BH128)</f>
        <v>0</v>
      </c>
      <c r="BQ128" t="s">
        <v>434</v>
      </c>
      <c r="BR128">
        <v>0</v>
      </c>
      <c r="BS128">
        <f>IF(BR128&lt;&gt;0, BR128, BP128)</f>
        <v>0</v>
      </c>
      <c r="BT128">
        <f>1-BS128/BH128</f>
        <v>0</v>
      </c>
      <c r="BU128">
        <f>(BH128-BG128)/(BH128-BS128)</f>
        <v>0</v>
      </c>
      <c r="BV128">
        <f>(BB128-BH128)/(BB128-BS128)</f>
        <v>0</v>
      </c>
      <c r="BW128">
        <f>(BH128-BG128)/(BH128-BA128)</f>
        <v>0</v>
      </c>
      <c r="BX128">
        <f>(BB128-BH128)/(BB128-BA128)</f>
        <v>0</v>
      </c>
      <c r="BY128">
        <f>(BU128*BS128/BG128)</f>
        <v>0</v>
      </c>
      <c r="BZ128">
        <f>(1-BY128)</f>
        <v>0</v>
      </c>
      <c r="DI128">
        <f>$B$11*EH128+$C$11*EI128+$F$11*ET128*(1-EW128)</f>
        <v>0</v>
      </c>
      <c r="DJ128">
        <f>DI128*DK128</f>
        <v>0</v>
      </c>
      <c r="DK128">
        <f>($B$11*$D$9+$C$11*$D$9+$F$11*((FG128+EY128)/MAX(FG128+EY128+FH128, 0.1)*$I$9+FH128/MAX(FG128+EY128+FH128, 0.1)*$J$9))/($B$11+$C$11+$F$11)</f>
        <v>0</v>
      </c>
      <c r="DL128">
        <f>($B$11*$K$9+$C$11*$K$9+$F$11*((FG128+EY128)/MAX(FG128+EY128+FH128, 0.1)*$P$9+FH128/MAX(FG128+EY128+FH128, 0.1)*$Q$9))/($B$11+$C$11+$F$11)</f>
        <v>0</v>
      </c>
      <c r="DM128">
        <v>6</v>
      </c>
      <c r="DN128">
        <v>0.5</v>
      </c>
      <c r="DO128" t="s">
        <v>435</v>
      </c>
      <c r="DP128">
        <v>2</v>
      </c>
      <c r="DQ128" t="b">
        <v>1</v>
      </c>
      <c r="DR128">
        <v>1747226404.6</v>
      </c>
      <c r="DS128">
        <v>499.627</v>
      </c>
      <c r="DT128">
        <v>500.029</v>
      </c>
      <c r="DU128">
        <v>9.39165</v>
      </c>
      <c r="DV128">
        <v>9.35689</v>
      </c>
      <c r="DW128">
        <v>499.11</v>
      </c>
      <c r="DX128">
        <v>9.432119999999999</v>
      </c>
      <c r="DY128">
        <v>400.099</v>
      </c>
      <c r="DZ128">
        <v>101.157</v>
      </c>
      <c r="EA128">
        <v>0.100187</v>
      </c>
      <c r="EB128">
        <v>25.0057</v>
      </c>
      <c r="EC128">
        <v>24.889</v>
      </c>
      <c r="ED128">
        <v>999.9</v>
      </c>
      <c r="EE128">
        <v>0</v>
      </c>
      <c r="EF128">
        <v>0</v>
      </c>
      <c r="EG128">
        <v>10027.5</v>
      </c>
      <c r="EH128">
        <v>0</v>
      </c>
      <c r="EI128">
        <v>0.221054</v>
      </c>
      <c r="EJ128">
        <v>-0.401276</v>
      </c>
      <c r="EK128">
        <v>504.364</v>
      </c>
      <c r="EL128">
        <v>504.751</v>
      </c>
      <c r="EM128">
        <v>0.0347624</v>
      </c>
      <c r="EN128">
        <v>500.029</v>
      </c>
      <c r="EO128">
        <v>9.35689</v>
      </c>
      <c r="EP128">
        <v>0.950029</v>
      </c>
      <c r="EQ128">
        <v>0.946513</v>
      </c>
      <c r="ER128">
        <v>6.17174</v>
      </c>
      <c r="ES128">
        <v>6.11804</v>
      </c>
      <c r="ET128">
        <v>0.0500092</v>
      </c>
      <c r="EU128">
        <v>0</v>
      </c>
      <c r="EV128">
        <v>0</v>
      </c>
      <c r="EW128">
        <v>0</v>
      </c>
      <c r="EX128">
        <v>-4.74</v>
      </c>
      <c r="EY128">
        <v>0.0500092</v>
      </c>
      <c r="EZ128">
        <v>-1.03</v>
      </c>
      <c r="FA128">
        <v>0.7</v>
      </c>
      <c r="FB128">
        <v>35.062</v>
      </c>
      <c r="FC128">
        <v>40.625</v>
      </c>
      <c r="FD128">
        <v>37.625</v>
      </c>
      <c r="FE128">
        <v>40.937</v>
      </c>
      <c r="FF128">
        <v>37.562</v>
      </c>
      <c r="FG128">
        <v>0</v>
      </c>
      <c r="FH128">
        <v>0</v>
      </c>
      <c r="FI128">
        <v>0</v>
      </c>
      <c r="FJ128">
        <v>1747226484.6</v>
      </c>
      <c r="FK128">
        <v>0</v>
      </c>
      <c r="FL128">
        <v>1.0132</v>
      </c>
      <c r="FM128">
        <v>5.036154060963345</v>
      </c>
      <c r="FN128">
        <v>6.217692148739527</v>
      </c>
      <c r="FO128">
        <v>-4.502000000000001</v>
      </c>
      <c r="FP128">
        <v>15</v>
      </c>
      <c r="FQ128">
        <v>1747211737.5</v>
      </c>
      <c r="FR128" t="s">
        <v>436</v>
      </c>
      <c r="FS128">
        <v>1747211737.5</v>
      </c>
      <c r="FT128">
        <v>1747211733.5</v>
      </c>
      <c r="FU128">
        <v>1</v>
      </c>
      <c r="FV128">
        <v>-0.191</v>
      </c>
      <c r="FW128">
        <v>-0.016</v>
      </c>
      <c r="FX128">
        <v>0.506</v>
      </c>
      <c r="FY128">
        <v>-0.041</v>
      </c>
      <c r="FZ128">
        <v>397</v>
      </c>
      <c r="GA128">
        <v>9</v>
      </c>
      <c r="GB128">
        <v>0.29</v>
      </c>
      <c r="GC128">
        <v>0.35</v>
      </c>
      <c r="GD128">
        <v>0.2550227308427264</v>
      </c>
      <c r="GE128">
        <v>-0.0175647334874511</v>
      </c>
      <c r="GF128">
        <v>0.08087961469738854</v>
      </c>
      <c r="GG128">
        <v>1</v>
      </c>
      <c r="GH128">
        <v>0.001032746361173486</v>
      </c>
      <c r="GI128">
        <v>0.001051886485219856</v>
      </c>
      <c r="GJ128">
        <v>0.0002043855442745546</v>
      </c>
      <c r="GK128">
        <v>1</v>
      </c>
      <c r="GL128">
        <v>2</v>
      </c>
      <c r="GM128">
        <v>2</v>
      </c>
      <c r="GN128" t="s">
        <v>437</v>
      </c>
      <c r="GO128">
        <v>3.01658</v>
      </c>
      <c r="GP128">
        <v>2.7751</v>
      </c>
      <c r="GQ128">
        <v>0.114445</v>
      </c>
      <c r="GR128">
        <v>0.11381</v>
      </c>
      <c r="GS128">
        <v>0.0614873</v>
      </c>
      <c r="GT128">
        <v>0.0611021</v>
      </c>
      <c r="GU128">
        <v>22896.6</v>
      </c>
      <c r="GV128">
        <v>26765.3</v>
      </c>
      <c r="GW128">
        <v>22656.1</v>
      </c>
      <c r="GX128">
        <v>27749.7</v>
      </c>
      <c r="GY128">
        <v>30845.7</v>
      </c>
      <c r="GZ128">
        <v>37226.7</v>
      </c>
      <c r="HA128">
        <v>36309.3</v>
      </c>
      <c r="HB128">
        <v>44041.6</v>
      </c>
      <c r="HC128">
        <v>1.79705</v>
      </c>
      <c r="HD128">
        <v>2.18315</v>
      </c>
      <c r="HE128">
        <v>0.07387249999999999</v>
      </c>
      <c r="HF128">
        <v>0</v>
      </c>
      <c r="HG128">
        <v>23.6755</v>
      </c>
      <c r="HH128">
        <v>999.9</v>
      </c>
      <c r="HI128">
        <v>31.5</v>
      </c>
      <c r="HJ128">
        <v>29.4</v>
      </c>
      <c r="HK128">
        <v>12.816</v>
      </c>
      <c r="HL128">
        <v>62.0668</v>
      </c>
      <c r="HM128">
        <v>13.2332</v>
      </c>
      <c r="HN128">
        <v>1</v>
      </c>
      <c r="HO128">
        <v>-0.195572</v>
      </c>
      <c r="HP128">
        <v>-0.077628</v>
      </c>
      <c r="HQ128">
        <v>20.2964</v>
      </c>
      <c r="HR128">
        <v>5.19902</v>
      </c>
      <c r="HS128">
        <v>11.9509</v>
      </c>
      <c r="HT128">
        <v>4.94765</v>
      </c>
      <c r="HU128">
        <v>3.29998</v>
      </c>
      <c r="HV128">
        <v>9999</v>
      </c>
      <c r="HW128">
        <v>9999</v>
      </c>
      <c r="HX128">
        <v>9999</v>
      </c>
      <c r="HY128">
        <v>383.9</v>
      </c>
      <c r="HZ128">
        <v>1.86019</v>
      </c>
      <c r="IA128">
        <v>1.86081</v>
      </c>
      <c r="IB128">
        <v>1.86158</v>
      </c>
      <c r="IC128">
        <v>1.85715</v>
      </c>
      <c r="ID128">
        <v>1.85684</v>
      </c>
      <c r="IE128">
        <v>1.85791</v>
      </c>
      <c r="IF128">
        <v>1.85867</v>
      </c>
      <c r="IG128">
        <v>1.85822</v>
      </c>
      <c r="IH128">
        <v>0</v>
      </c>
      <c r="II128">
        <v>0</v>
      </c>
      <c r="IJ128">
        <v>0</v>
      </c>
      <c r="IK128">
        <v>0</v>
      </c>
      <c r="IL128" t="s">
        <v>438</v>
      </c>
      <c r="IM128" t="s">
        <v>439</v>
      </c>
      <c r="IN128" t="s">
        <v>440</v>
      </c>
      <c r="IO128" t="s">
        <v>440</v>
      </c>
      <c r="IP128" t="s">
        <v>440</v>
      </c>
      <c r="IQ128" t="s">
        <v>440</v>
      </c>
      <c r="IR128">
        <v>0</v>
      </c>
      <c r="IS128">
        <v>100</v>
      </c>
      <c r="IT128">
        <v>100</v>
      </c>
      <c r="IU128">
        <v>0.517</v>
      </c>
      <c r="IV128">
        <v>-0.0405</v>
      </c>
      <c r="IW128">
        <v>0.2912723242626548</v>
      </c>
      <c r="IX128">
        <v>0.001016113312649949</v>
      </c>
      <c r="IY128">
        <v>-1.458346242818731E-06</v>
      </c>
      <c r="IZ128">
        <v>6.575581110680532E-10</v>
      </c>
      <c r="JA128">
        <v>-0.06566341879942494</v>
      </c>
      <c r="JB128">
        <v>-0.01572474794871742</v>
      </c>
      <c r="JC128">
        <v>0.002265067368507509</v>
      </c>
      <c r="JD128">
        <v>-3.336906766682508E-05</v>
      </c>
      <c r="JE128">
        <v>2</v>
      </c>
      <c r="JF128">
        <v>1799</v>
      </c>
      <c r="JG128">
        <v>1</v>
      </c>
      <c r="JH128">
        <v>18</v>
      </c>
      <c r="JI128">
        <v>244.5</v>
      </c>
      <c r="JJ128">
        <v>244.5</v>
      </c>
      <c r="JK128">
        <v>1.23535</v>
      </c>
      <c r="JL128">
        <v>2.55737</v>
      </c>
      <c r="JM128">
        <v>1.54663</v>
      </c>
      <c r="JN128">
        <v>2.16064</v>
      </c>
      <c r="JO128">
        <v>1.49658</v>
      </c>
      <c r="JP128">
        <v>2.41089</v>
      </c>
      <c r="JQ128">
        <v>34.8525</v>
      </c>
      <c r="JR128">
        <v>24.2013</v>
      </c>
      <c r="JS128">
        <v>18</v>
      </c>
      <c r="JT128">
        <v>371.263</v>
      </c>
      <c r="JU128">
        <v>649.395</v>
      </c>
      <c r="JV128">
        <v>24.0985</v>
      </c>
      <c r="JW128">
        <v>24.9514</v>
      </c>
      <c r="JX128">
        <v>30</v>
      </c>
      <c r="JY128">
        <v>24.9487</v>
      </c>
      <c r="JZ128">
        <v>24.9543</v>
      </c>
      <c r="KA128">
        <v>24.7393</v>
      </c>
      <c r="KB128">
        <v>29.8294</v>
      </c>
      <c r="KC128">
        <v>31.474</v>
      </c>
      <c r="KD128">
        <v>24.0938</v>
      </c>
      <c r="KE128">
        <v>500</v>
      </c>
      <c r="KF128">
        <v>9.413460000000001</v>
      </c>
      <c r="KG128">
        <v>100.216</v>
      </c>
      <c r="KH128">
        <v>100.824</v>
      </c>
    </row>
    <row r="129" spans="1:294">
      <c r="A129">
        <v>113</v>
      </c>
      <c r="B129">
        <v>1747226525.1</v>
      </c>
      <c r="C129">
        <v>13498</v>
      </c>
      <c r="D129" t="s">
        <v>663</v>
      </c>
      <c r="E129" t="s">
        <v>664</v>
      </c>
      <c r="F129" t="s">
        <v>431</v>
      </c>
      <c r="G129" t="s">
        <v>432</v>
      </c>
      <c r="I129" t="s">
        <v>433</v>
      </c>
      <c r="J129">
        <v>1747226525.1</v>
      </c>
      <c r="K129">
        <f>(L129)/1000</f>
        <v>0</v>
      </c>
      <c r="L129">
        <f>IF(DQ129, AO129, AI129)</f>
        <v>0</v>
      </c>
      <c r="M129">
        <f>IF(DQ129, AJ129, AH129)</f>
        <v>0</v>
      </c>
      <c r="N129">
        <f>DS129 - IF(AV129&gt;1, M129*DM129*100.0/(AX129), 0)</f>
        <v>0</v>
      </c>
      <c r="O129">
        <f>((U129-K129/2)*N129-M129)/(U129+K129/2)</f>
        <v>0</v>
      </c>
      <c r="P129">
        <f>O129*(DZ129+EA129)/1000.0</f>
        <v>0</v>
      </c>
      <c r="Q129">
        <f>(DS129 - IF(AV129&gt;1, M129*DM129*100.0/(AX129), 0))*(DZ129+EA129)/1000.0</f>
        <v>0</v>
      </c>
      <c r="R129">
        <f>2.0/((1/T129-1/S129)+SIGN(T129)*SQRT((1/T129-1/S129)*(1/T129-1/S129) + 4*DN129/((DN129+1)*(DN129+1))*(2*1/T129*1/S129-1/S129*1/S129)))</f>
        <v>0</v>
      </c>
      <c r="S129">
        <f>IF(LEFT(DO129,1)&lt;&gt;"0",IF(LEFT(DO129,1)="1",3.0,DP129),$D$5+$E$5*(EG129*DZ129/($K$5*1000))+$F$5*(EG129*DZ129/($K$5*1000))*MAX(MIN(DM129,$J$5),$I$5)*MAX(MIN(DM129,$J$5),$I$5)+$G$5*MAX(MIN(DM129,$J$5),$I$5)*(EG129*DZ129/($K$5*1000))+$H$5*(EG129*DZ129/($K$5*1000))*(EG129*DZ129/($K$5*1000)))</f>
        <v>0</v>
      </c>
      <c r="T129">
        <f>K129*(1000-(1000*0.61365*exp(17.502*X129/(240.97+X129))/(DZ129+EA129)+DU129)/2)/(1000*0.61365*exp(17.502*X129/(240.97+X129))/(DZ129+EA129)-DU129)</f>
        <v>0</v>
      </c>
      <c r="U129">
        <f>1/((DN129+1)/(R129/1.6)+1/(S129/1.37)) + DN129/((DN129+1)/(R129/1.6) + DN129/(S129/1.37))</f>
        <v>0</v>
      </c>
      <c r="V129">
        <f>(DI129*DL129)</f>
        <v>0</v>
      </c>
      <c r="W129">
        <f>(EB129+(V129+2*0.95*5.67E-8*(((EB129+$B$7)+273)^4-(EB129+273)^4)-44100*K129)/(1.84*29.3*S129+8*0.95*5.67E-8*(EB129+273)^3))</f>
        <v>0</v>
      </c>
      <c r="X129">
        <f>($C$7*EC129+$D$7*ED129+$E$7*W129)</f>
        <v>0</v>
      </c>
      <c r="Y129">
        <f>0.61365*exp(17.502*X129/(240.97+X129))</f>
        <v>0</v>
      </c>
      <c r="Z129">
        <f>(AA129/AB129*100)</f>
        <v>0</v>
      </c>
      <c r="AA129">
        <f>DU129*(DZ129+EA129)/1000</f>
        <v>0</v>
      </c>
      <c r="AB129">
        <f>0.61365*exp(17.502*EB129/(240.97+EB129))</f>
        <v>0</v>
      </c>
      <c r="AC129">
        <f>(Y129-DU129*(DZ129+EA129)/1000)</f>
        <v>0</v>
      </c>
      <c r="AD129">
        <f>(-K129*44100)</f>
        <v>0</v>
      </c>
      <c r="AE129">
        <f>2*29.3*S129*0.92*(EB129-X129)</f>
        <v>0</v>
      </c>
      <c r="AF129">
        <f>2*0.95*5.67E-8*(((EB129+$B$7)+273)^4-(X129+273)^4)</f>
        <v>0</v>
      </c>
      <c r="AG129">
        <f>V129+AF129+AD129+AE129</f>
        <v>0</v>
      </c>
      <c r="AH129">
        <f>DY129*AV129*(DT129-DS129*(1000-AV129*DV129)/(1000-AV129*DU129))/(100*DM129)</f>
        <v>0</v>
      </c>
      <c r="AI129">
        <f>1000*DY129*AV129*(DU129-DV129)/(100*DM129*(1000-AV129*DU129))</f>
        <v>0</v>
      </c>
      <c r="AJ129">
        <f>(AK129 - AL129 - DZ129*1E3/(8.314*(EB129+273.15)) * AN129/DY129 * AM129) * DY129/(100*DM129) * (1000 - DV129)/1000</f>
        <v>0</v>
      </c>
      <c r="AK129">
        <v>605.6644691554122</v>
      </c>
      <c r="AL129">
        <v>605.4837454545452</v>
      </c>
      <c r="AM129">
        <v>-0.001936707356176662</v>
      </c>
      <c r="AN129">
        <v>65.8605414192894</v>
      </c>
      <c r="AO129">
        <f>(AQ129 - AP129 + DZ129*1E3/(8.314*(EB129+273.15)) * AS129/DY129 * AR129) * DY129/(100*DM129) * 1000/(1000 - AQ129)</f>
        <v>0</v>
      </c>
      <c r="AP129">
        <v>9.435970942504518</v>
      </c>
      <c r="AQ129">
        <v>9.458935393939392</v>
      </c>
      <c r="AR129">
        <v>-8.748414800073824E-07</v>
      </c>
      <c r="AS129">
        <v>77.19028424326555</v>
      </c>
      <c r="AT129">
        <v>1</v>
      </c>
      <c r="AU129">
        <v>0</v>
      </c>
      <c r="AV129">
        <f>IF(AT129*$H$13&gt;=AX129,1.0,(AX129/(AX129-AT129*$H$13)))</f>
        <v>0</v>
      </c>
      <c r="AW129">
        <f>(AV129-1)*100</f>
        <v>0</v>
      </c>
      <c r="AX129">
        <f>MAX(0,($B$13+$C$13*EG129)/(1+$D$13*EG129)*DZ129/(EB129+273)*$E$13)</f>
        <v>0</v>
      </c>
      <c r="AY129" t="s">
        <v>434</v>
      </c>
      <c r="AZ129" t="s">
        <v>434</v>
      </c>
      <c r="BA129">
        <v>0</v>
      </c>
      <c r="BB129">
        <v>0</v>
      </c>
      <c r="BC129">
        <f>1-BA129/BB129</f>
        <v>0</v>
      </c>
      <c r="BD129">
        <v>0</v>
      </c>
      <c r="BE129" t="s">
        <v>434</v>
      </c>
      <c r="BF129" t="s">
        <v>434</v>
      </c>
      <c r="BG129">
        <v>0</v>
      </c>
      <c r="BH129">
        <v>0</v>
      </c>
      <c r="BI129">
        <f>1-BG129/BH129</f>
        <v>0</v>
      </c>
      <c r="BJ129">
        <v>0.5</v>
      </c>
      <c r="BK129">
        <f>DJ129</f>
        <v>0</v>
      </c>
      <c r="BL129">
        <f>M129</f>
        <v>0</v>
      </c>
      <c r="BM129">
        <f>BI129*BJ129*BK129</f>
        <v>0</v>
      </c>
      <c r="BN129">
        <f>(BL129-BD129)/BK129</f>
        <v>0</v>
      </c>
      <c r="BO129">
        <f>(BB129-BH129)/BH129</f>
        <v>0</v>
      </c>
      <c r="BP129">
        <f>BA129/(BC129+BA129/BH129)</f>
        <v>0</v>
      </c>
      <c r="BQ129" t="s">
        <v>434</v>
      </c>
      <c r="BR129">
        <v>0</v>
      </c>
      <c r="BS129">
        <f>IF(BR129&lt;&gt;0, BR129, BP129)</f>
        <v>0</v>
      </c>
      <c r="BT129">
        <f>1-BS129/BH129</f>
        <v>0</v>
      </c>
      <c r="BU129">
        <f>(BH129-BG129)/(BH129-BS129)</f>
        <v>0</v>
      </c>
      <c r="BV129">
        <f>(BB129-BH129)/(BB129-BS129)</f>
        <v>0</v>
      </c>
      <c r="BW129">
        <f>(BH129-BG129)/(BH129-BA129)</f>
        <v>0</v>
      </c>
      <c r="BX129">
        <f>(BB129-BH129)/(BB129-BA129)</f>
        <v>0</v>
      </c>
      <c r="BY129">
        <f>(BU129*BS129/BG129)</f>
        <v>0</v>
      </c>
      <c r="BZ129">
        <f>(1-BY129)</f>
        <v>0</v>
      </c>
      <c r="DI129">
        <f>$B$11*EH129+$C$11*EI129+$F$11*ET129*(1-EW129)</f>
        <v>0</v>
      </c>
      <c r="DJ129">
        <f>DI129*DK129</f>
        <v>0</v>
      </c>
      <c r="DK129">
        <f>($B$11*$D$9+$C$11*$D$9+$F$11*((FG129+EY129)/MAX(FG129+EY129+FH129, 0.1)*$I$9+FH129/MAX(FG129+EY129+FH129, 0.1)*$J$9))/($B$11+$C$11+$F$11)</f>
        <v>0</v>
      </c>
      <c r="DL129">
        <f>($B$11*$K$9+$C$11*$K$9+$F$11*((FG129+EY129)/MAX(FG129+EY129+FH129, 0.1)*$P$9+FH129/MAX(FG129+EY129+FH129, 0.1)*$Q$9))/($B$11+$C$11+$F$11)</f>
        <v>0</v>
      </c>
      <c r="DM129">
        <v>6</v>
      </c>
      <c r="DN129">
        <v>0.5</v>
      </c>
      <c r="DO129" t="s">
        <v>435</v>
      </c>
      <c r="DP129">
        <v>2</v>
      </c>
      <c r="DQ129" t="b">
        <v>1</v>
      </c>
      <c r="DR129">
        <v>1747226525.1</v>
      </c>
      <c r="DS129">
        <v>599.761</v>
      </c>
      <c r="DT129">
        <v>599.971</v>
      </c>
      <c r="DU129">
        <v>9.45899</v>
      </c>
      <c r="DV129">
        <v>9.435779999999999</v>
      </c>
      <c r="DW129">
        <v>599.2430000000001</v>
      </c>
      <c r="DX129">
        <v>9.49826</v>
      </c>
      <c r="DY129">
        <v>400.101</v>
      </c>
      <c r="DZ129">
        <v>101.16</v>
      </c>
      <c r="EA129">
        <v>0.100056</v>
      </c>
      <c r="EB129">
        <v>24.9901</v>
      </c>
      <c r="EC129">
        <v>24.8741</v>
      </c>
      <c r="ED129">
        <v>999.9</v>
      </c>
      <c r="EE129">
        <v>0</v>
      </c>
      <c r="EF129">
        <v>0</v>
      </c>
      <c r="EG129">
        <v>10044.4</v>
      </c>
      <c r="EH129">
        <v>0</v>
      </c>
      <c r="EI129">
        <v>0.23487</v>
      </c>
      <c r="EJ129">
        <v>-0.209351</v>
      </c>
      <c r="EK129">
        <v>605.489</v>
      </c>
      <c r="EL129">
        <v>605.686</v>
      </c>
      <c r="EM129">
        <v>0.0232172</v>
      </c>
      <c r="EN129">
        <v>599.971</v>
      </c>
      <c r="EO129">
        <v>9.435779999999999</v>
      </c>
      <c r="EP129">
        <v>0.956874</v>
      </c>
      <c r="EQ129">
        <v>0.954525</v>
      </c>
      <c r="ER129">
        <v>6.27574</v>
      </c>
      <c r="ES129">
        <v>6.24013</v>
      </c>
      <c r="ET129">
        <v>0.0500092</v>
      </c>
      <c r="EU129">
        <v>0</v>
      </c>
      <c r="EV129">
        <v>0</v>
      </c>
      <c r="EW129">
        <v>0</v>
      </c>
      <c r="EX129">
        <v>8.5</v>
      </c>
      <c r="EY129">
        <v>0.0500092</v>
      </c>
      <c r="EZ129">
        <v>-2.03</v>
      </c>
      <c r="FA129">
        <v>1.57</v>
      </c>
      <c r="FB129">
        <v>34</v>
      </c>
      <c r="FC129">
        <v>38.75</v>
      </c>
      <c r="FD129">
        <v>36.375</v>
      </c>
      <c r="FE129">
        <v>38.312</v>
      </c>
      <c r="FF129">
        <v>36.562</v>
      </c>
      <c r="FG129">
        <v>0</v>
      </c>
      <c r="FH129">
        <v>0</v>
      </c>
      <c r="FI129">
        <v>0</v>
      </c>
      <c r="FJ129">
        <v>1747226605.2</v>
      </c>
      <c r="FK129">
        <v>0</v>
      </c>
      <c r="FL129">
        <v>0.6657692307692309</v>
      </c>
      <c r="FM129">
        <v>37.05264944069686</v>
      </c>
      <c r="FN129">
        <v>-10.34017098357245</v>
      </c>
      <c r="FO129">
        <v>-2.698076923076923</v>
      </c>
      <c r="FP129">
        <v>15</v>
      </c>
      <c r="FQ129">
        <v>1747211737.5</v>
      </c>
      <c r="FR129" t="s">
        <v>436</v>
      </c>
      <c r="FS129">
        <v>1747211737.5</v>
      </c>
      <c r="FT129">
        <v>1747211733.5</v>
      </c>
      <c r="FU129">
        <v>1</v>
      </c>
      <c r="FV129">
        <v>-0.191</v>
      </c>
      <c r="FW129">
        <v>-0.016</v>
      </c>
      <c r="FX129">
        <v>0.506</v>
      </c>
      <c r="FY129">
        <v>-0.041</v>
      </c>
      <c r="FZ129">
        <v>397</v>
      </c>
      <c r="GA129">
        <v>9</v>
      </c>
      <c r="GB129">
        <v>0.29</v>
      </c>
      <c r="GC129">
        <v>0.35</v>
      </c>
      <c r="GD129">
        <v>0.158551073557549</v>
      </c>
      <c r="GE129">
        <v>0.01847294293640395</v>
      </c>
      <c r="GF129">
        <v>0.05681638920109767</v>
      </c>
      <c r="GG129">
        <v>1</v>
      </c>
      <c r="GH129">
        <v>0.0006750659835235659</v>
      </c>
      <c r="GI129">
        <v>9.208868093289593E-05</v>
      </c>
      <c r="GJ129">
        <v>2.730860764816709E-05</v>
      </c>
      <c r="GK129">
        <v>1</v>
      </c>
      <c r="GL129">
        <v>2</v>
      </c>
      <c r="GM129">
        <v>2</v>
      </c>
      <c r="GN129" t="s">
        <v>437</v>
      </c>
      <c r="GO129">
        <v>3.0166</v>
      </c>
      <c r="GP129">
        <v>2.77511</v>
      </c>
      <c r="GQ129">
        <v>0.130466</v>
      </c>
      <c r="GR129">
        <v>0.129699</v>
      </c>
      <c r="GS129">
        <v>0.0618254</v>
      </c>
      <c r="GT129">
        <v>0.0614981</v>
      </c>
      <c r="GU129">
        <v>22482.5</v>
      </c>
      <c r="GV129">
        <v>26284.8</v>
      </c>
      <c r="GW129">
        <v>22655.8</v>
      </c>
      <c r="GX129">
        <v>27748.5</v>
      </c>
      <c r="GY129">
        <v>30834.6</v>
      </c>
      <c r="GZ129">
        <v>37210.6</v>
      </c>
      <c r="HA129">
        <v>36309.1</v>
      </c>
      <c r="HB129">
        <v>44040.7</v>
      </c>
      <c r="HC129">
        <v>1.8087</v>
      </c>
      <c r="HD129">
        <v>2.18355</v>
      </c>
      <c r="HE129">
        <v>0.0726059</v>
      </c>
      <c r="HF129">
        <v>0</v>
      </c>
      <c r="HG129">
        <v>23.6815</v>
      </c>
      <c r="HH129">
        <v>999.9</v>
      </c>
      <c r="HI129">
        <v>31.4</v>
      </c>
      <c r="HJ129">
        <v>29.4</v>
      </c>
      <c r="HK129">
        <v>12.7752</v>
      </c>
      <c r="HL129">
        <v>61.9068</v>
      </c>
      <c r="HM129">
        <v>13.3814</v>
      </c>
      <c r="HN129">
        <v>1</v>
      </c>
      <c r="HO129">
        <v>-0.195569</v>
      </c>
      <c r="HP129">
        <v>-0.253845</v>
      </c>
      <c r="HQ129">
        <v>20.2986</v>
      </c>
      <c r="HR129">
        <v>5.19423</v>
      </c>
      <c r="HS129">
        <v>11.9508</v>
      </c>
      <c r="HT129">
        <v>4.9476</v>
      </c>
      <c r="HU129">
        <v>3.3</v>
      </c>
      <c r="HV129">
        <v>9999</v>
      </c>
      <c r="HW129">
        <v>9999</v>
      </c>
      <c r="HX129">
        <v>9999</v>
      </c>
      <c r="HY129">
        <v>383.9</v>
      </c>
      <c r="HZ129">
        <v>1.8602</v>
      </c>
      <c r="IA129">
        <v>1.8608</v>
      </c>
      <c r="IB129">
        <v>1.86157</v>
      </c>
      <c r="IC129">
        <v>1.85717</v>
      </c>
      <c r="ID129">
        <v>1.85684</v>
      </c>
      <c r="IE129">
        <v>1.85791</v>
      </c>
      <c r="IF129">
        <v>1.85867</v>
      </c>
      <c r="IG129">
        <v>1.85822</v>
      </c>
      <c r="IH129">
        <v>0</v>
      </c>
      <c r="II129">
        <v>0</v>
      </c>
      <c r="IJ129">
        <v>0</v>
      </c>
      <c r="IK129">
        <v>0</v>
      </c>
      <c r="IL129" t="s">
        <v>438</v>
      </c>
      <c r="IM129" t="s">
        <v>439</v>
      </c>
      <c r="IN129" t="s">
        <v>440</v>
      </c>
      <c r="IO129" t="s">
        <v>440</v>
      </c>
      <c r="IP129" t="s">
        <v>440</v>
      </c>
      <c r="IQ129" t="s">
        <v>440</v>
      </c>
      <c r="IR129">
        <v>0</v>
      </c>
      <c r="IS129">
        <v>100</v>
      </c>
      <c r="IT129">
        <v>100</v>
      </c>
      <c r="IU129">
        <v>0.518</v>
      </c>
      <c r="IV129">
        <v>-0.0393</v>
      </c>
      <c r="IW129">
        <v>0.2912723242626548</v>
      </c>
      <c r="IX129">
        <v>0.001016113312649949</v>
      </c>
      <c r="IY129">
        <v>-1.458346242818731E-06</v>
      </c>
      <c r="IZ129">
        <v>6.575581110680532E-10</v>
      </c>
      <c r="JA129">
        <v>-0.06566341879942494</v>
      </c>
      <c r="JB129">
        <v>-0.01572474794871742</v>
      </c>
      <c r="JC129">
        <v>0.002265067368507509</v>
      </c>
      <c r="JD129">
        <v>-3.336906766682508E-05</v>
      </c>
      <c r="JE129">
        <v>2</v>
      </c>
      <c r="JF129">
        <v>1799</v>
      </c>
      <c r="JG129">
        <v>1</v>
      </c>
      <c r="JH129">
        <v>18</v>
      </c>
      <c r="JI129">
        <v>246.5</v>
      </c>
      <c r="JJ129">
        <v>246.5</v>
      </c>
      <c r="JK129">
        <v>1.43188</v>
      </c>
      <c r="JL129">
        <v>2.55249</v>
      </c>
      <c r="JM129">
        <v>1.54663</v>
      </c>
      <c r="JN129">
        <v>2.16064</v>
      </c>
      <c r="JO129">
        <v>1.49658</v>
      </c>
      <c r="JP129">
        <v>2.34253</v>
      </c>
      <c r="JQ129">
        <v>34.8525</v>
      </c>
      <c r="JR129">
        <v>24.2013</v>
      </c>
      <c r="JS129">
        <v>18</v>
      </c>
      <c r="JT129">
        <v>376.874</v>
      </c>
      <c r="JU129">
        <v>649.696</v>
      </c>
      <c r="JV129">
        <v>24.2675</v>
      </c>
      <c r="JW129">
        <v>24.9514</v>
      </c>
      <c r="JX129">
        <v>30.0001</v>
      </c>
      <c r="JY129">
        <v>24.9466</v>
      </c>
      <c r="JZ129">
        <v>24.9522</v>
      </c>
      <c r="KA129">
        <v>28.68</v>
      </c>
      <c r="KB129">
        <v>29.5534</v>
      </c>
      <c r="KC129">
        <v>31.474</v>
      </c>
      <c r="KD129">
        <v>24.2701</v>
      </c>
      <c r="KE129">
        <v>600</v>
      </c>
      <c r="KF129">
        <v>9.4062</v>
      </c>
      <c r="KG129">
        <v>100.215</v>
      </c>
      <c r="KH129">
        <v>100.822</v>
      </c>
    </row>
    <row r="130" spans="1:294">
      <c r="A130">
        <v>114</v>
      </c>
      <c r="B130">
        <v>1747226645.6</v>
      </c>
      <c r="C130">
        <v>13618.5</v>
      </c>
      <c r="D130" t="s">
        <v>665</v>
      </c>
      <c r="E130" t="s">
        <v>666</v>
      </c>
      <c r="F130" t="s">
        <v>431</v>
      </c>
      <c r="G130" t="s">
        <v>432</v>
      </c>
      <c r="I130" t="s">
        <v>433</v>
      </c>
      <c r="J130">
        <v>1747226645.6</v>
      </c>
      <c r="K130">
        <f>(L130)/1000</f>
        <v>0</v>
      </c>
      <c r="L130">
        <f>IF(DQ130, AO130, AI130)</f>
        <v>0</v>
      </c>
      <c r="M130">
        <f>IF(DQ130, AJ130, AH130)</f>
        <v>0</v>
      </c>
      <c r="N130">
        <f>DS130 - IF(AV130&gt;1, M130*DM130*100.0/(AX130), 0)</f>
        <v>0</v>
      </c>
      <c r="O130">
        <f>((U130-K130/2)*N130-M130)/(U130+K130/2)</f>
        <v>0</v>
      </c>
      <c r="P130">
        <f>O130*(DZ130+EA130)/1000.0</f>
        <v>0</v>
      </c>
      <c r="Q130">
        <f>(DS130 - IF(AV130&gt;1, M130*DM130*100.0/(AX130), 0))*(DZ130+EA130)/1000.0</f>
        <v>0</v>
      </c>
      <c r="R130">
        <f>2.0/((1/T130-1/S130)+SIGN(T130)*SQRT((1/T130-1/S130)*(1/T130-1/S130) + 4*DN130/((DN130+1)*(DN130+1))*(2*1/T130*1/S130-1/S130*1/S130)))</f>
        <v>0</v>
      </c>
      <c r="S130">
        <f>IF(LEFT(DO130,1)&lt;&gt;"0",IF(LEFT(DO130,1)="1",3.0,DP130),$D$5+$E$5*(EG130*DZ130/($K$5*1000))+$F$5*(EG130*DZ130/($K$5*1000))*MAX(MIN(DM130,$J$5),$I$5)*MAX(MIN(DM130,$J$5),$I$5)+$G$5*MAX(MIN(DM130,$J$5),$I$5)*(EG130*DZ130/($K$5*1000))+$H$5*(EG130*DZ130/($K$5*1000))*(EG130*DZ130/($K$5*1000)))</f>
        <v>0</v>
      </c>
      <c r="T130">
        <f>K130*(1000-(1000*0.61365*exp(17.502*X130/(240.97+X130))/(DZ130+EA130)+DU130)/2)/(1000*0.61365*exp(17.502*X130/(240.97+X130))/(DZ130+EA130)-DU130)</f>
        <v>0</v>
      </c>
      <c r="U130">
        <f>1/((DN130+1)/(R130/1.6)+1/(S130/1.37)) + DN130/((DN130+1)/(R130/1.6) + DN130/(S130/1.37))</f>
        <v>0</v>
      </c>
      <c r="V130">
        <f>(DI130*DL130)</f>
        <v>0</v>
      </c>
      <c r="W130">
        <f>(EB130+(V130+2*0.95*5.67E-8*(((EB130+$B$7)+273)^4-(EB130+273)^4)-44100*K130)/(1.84*29.3*S130+8*0.95*5.67E-8*(EB130+273)^3))</f>
        <v>0</v>
      </c>
      <c r="X130">
        <f>($C$7*EC130+$D$7*ED130+$E$7*W130)</f>
        <v>0</v>
      </c>
      <c r="Y130">
        <f>0.61365*exp(17.502*X130/(240.97+X130))</f>
        <v>0</v>
      </c>
      <c r="Z130">
        <f>(AA130/AB130*100)</f>
        <v>0</v>
      </c>
      <c r="AA130">
        <f>DU130*(DZ130+EA130)/1000</f>
        <v>0</v>
      </c>
      <c r="AB130">
        <f>0.61365*exp(17.502*EB130/(240.97+EB130))</f>
        <v>0</v>
      </c>
      <c r="AC130">
        <f>(Y130-DU130*(DZ130+EA130)/1000)</f>
        <v>0</v>
      </c>
      <c r="AD130">
        <f>(-K130*44100)</f>
        <v>0</v>
      </c>
      <c r="AE130">
        <f>2*29.3*S130*0.92*(EB130-X130)</f>
        <v>0</v>
      </c>
      <c r="AF130">
        <f>2*0.95*5.67E-8*(((EB130+$B$7)+273)^4-(X130+273)^4)</f>
        <v>0</v>
      </c>
      <c r="AG130">
        <f>V130+AF130+AD130+AE130</f>
        <v>0</v>
      </c>
      <c r="AH130">
        <f>DY130*AV130*(DT130-DS130*(1000-AV130*DV130)/(1000-AV130*DU130))/(100*DM130)</f>
        <v>0</v>
      </c>
      <c r="AI130">
        <f>1000*DY130*AV130*(DU130-DV130)/(100*DM130*(1000-AV130*DU130))</f>
        <v>0</v>
      </c>
      <c r="AJ130">
        <f>(AK130 - AL130 - DZ130*1E3/(8.314*(EB130+273.15)) * AN130/DY130 * AM130) * DY130/(100*DM130) * (1000 - DV130)/1000</f>
        <v>0</v>
      </c>
      <c r="AK130">
        <v>504.7746735650133</v>
      </c>
      <c r="AL130">
        <v>504.4909272727273</v>
      </c>
      <c r="AM130">
        <v>-0.0008585509572416575</v>
      </c>
      <c r="AN130">
        <v>65.8605414192894</v>
      </c>
      <c r="AO130">
        <f>(AQ130 - AP130 + DZ130*1E3/(8.314*(EB130+273.15)) * AS130/DY130 * AR130) * DY130/(100*DM130) * 1000/(1000 - AQ130)</f>
        <v>0</v>
      </c>
      <c r="AP130">
        <v>9.344456812719237</v>
      </c>
      <c r="AQ130">
        <v>9.373895393939396</v>
      </c>
      <c r="AR130">
        <v>-2.603842086949059E-05</v>
      </c>
      <c r="AS130">
        <v>77.19028424326555</v>
      </c>
      <c r="AT130">
        <v>1</v>
      </c>
      <c r="AU130">
        <v>0</v>
      </c>
      <c r="AV130">
        <f>IF(AT130*$H$13&gt;=AX130,1.0,(AX130/(AX130-AT130*$H$13)))</f>
        <v>0</v>
      </c>
      <c r="AW130">
        <f>(AV130-1)*100</f>
        <v>0</v>
      </c>
      <c r="AX130">
        <f>MAX(0,($B$13+$C$13*EG130)/(1+$D$13*EG130)*DZ130/(EB130+273)*$E$13)</f>
        <v>0</v>
      </c>
      <c r="AY130" t="s">
        <v>434</v>
      </c>
      <c r="AZ130" t="s">
        <v>434</v>
      </c>
      <c r="BA130">
        <v>0</v>
      </c>
      <c r="BB130">
        <v>0</v>
      </c>
      <c r="BC130">
        <f>1-BA130/BB130</f>
        <v>0</v>
      </c>
      <c r="BD130">
        <v>0</v>
      </c>
      <c r="BE130" t="s">
        <v>434</v>
      </c>
      <c r="BF130" t="s">
        <v>434</v>
      </c>
      <c r="BG130">
        <v>0</v>
      </c>
      <c r="BH130">
        <v>0</v>
      </c>
      <c r="BI130">
        <f>1-BG130/BH130</f>
        <v>0</v>
      </c>
      <c r="BJ130">
        <v>0.5</v>
      </c>
      <c r="BK130">
        <f>DJ130</f>
        <v>0</v>
      </c>
      <c r="BL130">
        <f>M130</f>
        <v>0</v>
      </c>
      <c r="BM130">
        <f>BI130*BJ130*BK130</f>
        <v>0</v>
      </c>
      <c r="BN130">
        <f>(BL130-BD130)/BK130</f>
        <v>0</v>
      </c>
      <c r="BO130">
        <f>(BB130-BH130)/BH130</f>
        <v>0</v>
      </c>
      <c r="BP130">
        <f>BA130/(BC130+BA130/BH130)</f>
        <v>0</v>
      </c>
      <c r="BQ130" t="s">
        <v>434</v>
      </c>
      <c r="BR130">
        <v>0</v>
      </c>
      <c r="BS130">
        <f>IF(BR130&lt;&gt;0, BR130, BP130)</f>
        <v>0</v>
      </c>
      <c r="BT130">
        <f>1-BS130/BH130</f>
        <v>0</v>
      </c>
      <c r="BU130">
        <f>(BH130-BG130)/(BH130-BS130)</f>
        <v>0</v>
      </c>
      <c r="BV130">
        <f>(BB130-BH130)/(BB130-BS130)</f>
        <v>0</v>
      </c>
      <c r="BW130">
        <f>(BH130-BG130)/(BH130-BA130)</f>
        <v>0</v>
      </c>
      <c r="BX130">
        <f>(BB130-BH130)/(BB130-BA130)</f>
        <v>0</v>
      </c>
      <c r="BY130">
        <f>(BU130*BS130/BG130)</f>
        <v>0</v>
      </c>
      <c r="BZ130">
        <f>(1-BY130)</f>
        <v>0</v>
      </c>
      <c r="DI130">
        <f>$B$11*EH130+$C$11*EI130+$F$11*ET130*(1-EW130)</f>
        <v>0</v>
      </c>
      <c r="DJ130">
        <f>DI130*DK130</f>
        <v>0</v>
      </c>
      <c r="DK130">
        <f>($B$11*$D$9+$C$11*$D$9+$F$11*((FG130+EY130)/MAX(FG130+EY130+FH130, 0.1)*$I$9+FH130/MAX(FG130+EY130+FH130, 0.1)*$J$9))/($B$11+$C$11+$F$11)</f>
        <v>0</v>
      </c>
      <c r="DL130">
        <f>($B$11*$K$9+$C$11*$K$9+$F$11*((FG130+EY130)/MAX(FG130+EY130+FH130, 0.1)*$P$9+FH130/MAX(FG130+EY130+FH130, 0.1)*$Q$9))/($B$11+$C$11+$F$11)</f>
        <v>0</v>
      </c>
      <c r="DM130">
        <v>6</v>
      </c>
      <c r="DN130">
        <v>0.5</v>
      </c>
      <c r="DO130" t="s">
        <v>435</v>
      </c>
      <c r="DP130">
        <v>2</v>
      </c>
      <c r="DQ130" t="b">
        <v>1</v>
      </c>
      <c r="DR130">
        <v>1747226645.6</v>
      </c>
      <c r="DS130">
        <v>499.771</v>
      </c>
      <c r="DT130">
        <v>499.964</v>
      </c>
      <c r="DU130">
        <v>9.37444</v>
      </c>
      <c r="DV130">
        <v>9.345230000000001</v>
      </c>
      <c r="DW130">
        <v>499.254</v>
      </c>
      <c r="DX130">
        <v>9.41522</v>
      </c>
      <c r="DY130">
        <v>400.097</v>
      </c>
      <c r="DZ130">
        <v>101.16</v>
      </c>
      <c r="EA130">
        <v>0.100091</v>
      </c>
      <c r="EB130">
        <v>25.0064</v>
      </c>
      <c r="EC130">
        <v>24.8886</v>
      </c>
      <c r="ED130">
        <v>999.9</v>
      </c>
      <c r="EE130">
        <v>0</v>
      </c>
      <c r="EF130">
        <v>0</v>
      </c>
      <c r="EG130">
        <v>10038.1</v>
      </c>
      <c r="EH130">
        <v>0</v>
      </c>
      <c r="EI130">
        <v>0.221054</v>
      </c>
      <c r="EJ130">
        <v>-0.193085</v>
      </c>
      <c r="EK130">
        <v>504.5</v>
      </c>
      <c r="EL130">
        <v>504.68</v>
      </c>
      <c r="EM130">
        <v>0.0292139</v>
      </c>
      <c r="EN130">
        <v>499.964</v>
      </c>
      <c r="EO130">
        <v>9.345230000000001</v>
      </c>
      <c r="EP130">
        <v>0.948319</v>
      </c>
      <c r="EQ130">
        <v>0.945364</v>
      </c>
      <c r="ER130">
        <v>6.14565</v>
      </c>
      <c r="ES130">
        <v>6.10046</v>
      </c>
      <c r="ET130">
        <v>0.0500092</v>
      </c>
      <c r="EU130">
        <v>0</v>
      </c>
      <c r="EV130">
        <v>0</v>
      </c>
      <c r="EW130">
        <v>0</v>
      </c>
      <c r="EX130">
        <v>-4.89</v>
      </c>
      <c r="EY130">
        <v>0.0500092</v>
      </c>
      <c r="EZ130">
        <v>-0.68</v>
      </c>
      <c r="FA130">
        <v>0.86</v>
      </c>
      <c r="FB130">
        <v>34.625</v>
      </c>
      <c r="FC130">
        <v>40.375</v>
      </c>
      <c r="FD130">
        <v>37.312</v>
      </c>
      <c r="FE130">
        <v>40.687</v>
      </c>
      <c r="FF130">
        <v>37.375</v>
      </c>
      <c r="FG130">
        <v>0</v>
      </c>
      <c r="FH130">
        <v>0</v>
      </c>
      <c r="FI130">
        <v>0</v>
      </c>
      <c r="FJ130">
        <v>1747226725.8</v>
      </c>
      <c r="FK130">
        <v>0</v>
      </c>
      <c r="FL130">
        <v>3.886000000000001</v>
      </c>
      <c r="FM130">
        <v>-24.63076946255723</v>
      </c>
      <c r="FN130">
        <v>42.55461549665563</v>
      </c>
      <c r="FO130">
        <v>-4.456399999999999</v>
      </c>
      <c r="FP130">
        <v>15</v>
      </c>
      <c r="FQ130">
        <v>1747211737.5</v>
      </c>
      <c r="FR130" t="s">
        <v>436</v>
      </c>
      <c r="FS130">
        <v>1747211737.5</v>
      </c>
      <c r="FT130">
        <v>1747211733.5</v>
      </c>
      <c r="FU130">
        <v>1</v>
      </c>
      <c r="FV130">
        <v>-0.191</v>
      </c>
      <c r="FW130">
        <v>-0.016</v>
      </c>
      <c r="FX130">
        <v>0.506</v>
      </c>
      <c r="FY130">
        <v>-0.041</v>
      </c>
      <c r="FZ130">
        <v>397</v>
      </c>
      <c r="GA130">
        <v>9</v>
      </c>
      <c r="GB130">
        <v>0.29</v>
      </c>
      <c r="GC130">
        <v>0.35</v>
      </c>
      <c r="GD130">
        <v>0.1624175194164865</v>
      </c>
      <c r="GE130">
        <v>0.08039195615179234</v>
      </c>
      <c r="GF130">
        <v>0.06711019469660331</v>
      </c>
      <c r="GG130">
        <v>1</v>
      </c>
      <c r="GH130">
        <v>0.0009828829431807605</v>
      </c>
      <c r="GI130">
        <v>-0.0005148035112189724</v>
      </c>
      <c r="GJ130">
        <v>7.932152653102944E-05</v>
      </c>
      <c r="GK130">
        <v>1</v>
      </c>
      <c r="GL130">
        <v>2</v>
      </c>
      <c r="GM130">
        <v>2</v>
      </c>
      <c r="GN130" t="s">
        <v>437</v>
      </c>
      <c r="GO130">
        <v>3.01658</v>
      </c>
      <c r="GP130">
        <v>2.77509</v>
      </c>
      <c r="GQ130">
        <v>0.114474</v>
      </c>
      <c r="GR130">
        <v>0.113804</v>
      </c>
      <c r="GS130">
        <v>0.061404</v>
      </c>
      <c r="GT130">
        <v>0.0610464</v>
      </c>
      <c r="GU130">
        <v>22895.5</v>
      </c>
      <c r="GV130">
        <v>26765.8</v>
      </c>
      <c r="GW130">
        <v>22655.8</v>
      </c>
      <c r="GX130">
        <v>27750</v>
      </c>
      <c r="GY130">
        <v>30847.7</v>
      </c>
      <c r="GZ130">
        <v>37229.7</v>
      </c>
      <c r="HA130">
        <v>36308.4</v>
      </c>
      <c r="HB130">
        <v>44042.5</v>
      </c>
      <c r="HC130">
        <v>1.80875</v>
      </c>
      <c r="HD130">
        <v>2.1829</v>
      </c>
      <c r="HE130">
        <v>0.0713058</v>
      </c>
      <c r="HF130">
        <v>0</v>
      </c>
      <c r="HG130">
        <v>23.7173</v>
      </c>
      <c r="HH130">
        <v>999.9</v>
      </c>
      <c r="HI130">
        <v>31.4</v>
      </c>
      <c r="HJ130">
        <v>29.4</v>
      </c>
      <c r="HK130">
        <v>12.7753</v>
      </c>
      <c r="HL130">
        <v>62.0268</v>
      </c>
      <c r="HM130">
        <v>13.6058</v>
      </c>
      <c r="HN130">
        <v>1</v>
      </c>
      <c r="HO130">
        <v>-0.196113</v>
      </c>
      <c r="HP130">
        <v>-0.0410948</v>
      </c>
      <c r="HQ130">
        <v>20.2988</v>
      </c>
      <c r="HR130">
        <v>5.19812</v>
      </c>
      <c r="HS130">
        <v>11.9511</v>
      </c>
      <c r="HT130">
        <v>4.94755</v>
      </c>
      <c r="HU130">
        <v>3.3</v>
      </c>
      <c r="HV130">
        <v>9999</v>
      </c>
      <c r="HW130">
        <v>9999</v>
      </c>
      <c r="HX130">
        <v>9999</v>
      </c>
      <c r="HY130">
        <v>383.9</v>
      </c>
      <c r="HZ130">
        <v>1.8602</v>
      </c>
      <c r="IA130">
        <v>1.86081</v>
      </c>
      <c r="IB130">
        <v>1.86157</v>
      </c>
      <c r="IC130">
        <v>1.85719</v>
      </c>
      <c r="ID130">
        <v>1.85686</v>
      </c>
      <c r="IE130">
        <v>1.85791</v>
      </c>
      <c r="IF130">
        <v>1.85867</v>
      </c>
      <c r="IG130">
        <v>1.85822</v>
      </c>
      <c r="IH130">
        <v>0</v>
      </c>
      <c r="II130">
        <v>0</v>
      </c>
      <c r="IJ130">
        <v>0</v>
      </c>
      <c r="IK130">
        <v>0</v>
      </c>
      <c r="IL130" t="s">
        <v>438</v>
      </c>
      <c r="IM130" t="s">
        <v>439</v>
      </c>
      <c r="IN130" t="s">
        <v>440</v>
      </c>
      <c r="IO130" t="s">
        <v>440</v>
      </c>
      <c r="IP130" t="s">
        <v>440</v>
      </c>
      <c r="IQ130" t="s">
        <v>440</v>
      </c>
      <c r="IR130">
        <v>0</v>
      </c>
      <c r="IS130">
        <v>100</v>
      </c>
      <c r="IT130">
        <v>100</v>
      </c>
      <c r="IU130">
        <v>0.517</v>
      </c>
      <c r="IV130">
        <v>-0.0408</v>
      </c>
      <c r="IW130">
        <v>0.2912723242626548</v>
      </c>
      <c r="IX130">
        <v>0.001016113312649949</v>
      </c>
      <c r="IY130">
        <v>-1.458346242818731E-06</v>
      </c>
      <c r="IZ130">
        <v>6.575581110680532E-10</v>
      </c>
      <c r="JA130">
        <v>-0.06566341879942494</v>
      </c>
      <c r="JB130">
        <v>-0.01572474794871742</v>
      </c>
      <c r="JC130">
        <v>0.002265067368507509</v>
      </c>
      <c r="JD130">
        <v>-3.336906766682508E-05</v>
      </c>
      <c r="JE130">
        <v>2</v>
      </c>
      <c r="JF130">
        <v>1799</v>
      </c>
      <c r="JG130">
        <v>1</v>
      </c>
      <c r="JH130">
        <v>18</v>
      </c>
      <c r="JI130">
        <v>248.5</v>
      </c>
      <c r="JJ130">
        <v>248.5</v>
      </c>
      <c r="JK130">
        <v>1.23413</v>
      </c>
      <c r="JL130">
        <v>2.53174</v>
      </c>
      <c r="JM130">
        <v>1.54663</v>
      </c>
      <c r="JN130">
        <v>2.16187</v>
      </c>
      <c r="JO130">
        <v>1.49658</v>
      </c>
      <c r="JP130">
        <v>2.39502</v>
      </c>
      <c r="JQ130">
        <v>34.8525</v>
      </c>
      <c r="JR130">
        <v>24.2013</v>
      </c>
      <c r="JS130">
        <v>18</v>
      </c>
      <c r="JT130">
        <v>376.885</v>
      </c>
      <c r="JU130">
        <v>649.139</v>
      </c>
      <c r="JV130">
        <v>24.0853</v>
      </c>
      <c r="JW130">
        <v>24.9535</v>
      </c>
      <c r="JX130">
        <v>30.0001</v>
      </c>
      <c r="JY130">
        <v>24.9445</v>
      </c>
      <c r="JZ130">
        <v>24.9501</v>
      </c>
      <c r="KA130">
        <v>24.7326</v>
      </c>
      <c r="KB130">
        <v>29.8437</v>
      </c>
      <c r="KC130">
        <v>31.1016</v>
      </c>
      <c r="KD130">
        <v>24.0825</v>
      </c>
      <c r="KE130">
        <v>500</v>
      </c>
      <c r="KF130">
        <v>9.39936</v>
      </c>
      <c r="KG130">
        <v>100.214</v>
      </c>
      <c r="KH130">
        <v>100.826</v>
      </c>
    </row>
    <row r="131" spans="1:294">
      <c r="A131">
        <v>115</v>
      </c>
      <c r="B131">
        <v>1747226766.1</v>
      </c>
      <c r="C131">
        <v>13739</v>
      </c>
      <c r="D131" t="s">
        <v>667</v>
      </c>
      <c r="E131" t="s">
        <v>668</v>
      </c>
      <c r="F131" t="s">
        <v>431</v>
      </c>
      <c r="G131" t="s">
        <v>432</v>
      </c>
      <c r="I131" t="s">
        <v>433</v>
      </c>
      <c r="J131">
        <v>1747226766.1</v>
      </c>
      <c r="K131">
        <f>(L131)/1000</f>
        <v>0</v>
      </c>
      <c r="L131">
        <f>IF(DQ131, AO131, AI131)</f>
        <v>0</v>
      </c>
      <c r="M131">
        <f>IF(DQ131, AJ131, AH131)</f>
        <v>0</v>
      </c>
      <c r="N131">
        <f>DS131 - IF(AV131&gt;1, M131*DM131*100.0/(AX131), 0)</f>
        <v>0</v>
      </c>
      <c r="O131">
        <f>((U131-K131/2)*N131-M131)/(U131+K131/2)</f>
        <v>0</v>
      </c>
      <c r="P131">
        <f>O131*(DZ131+EA131)/1000.0</f>
        <v>0</v>
      </c>
      <c r="Q131">
        <f>(DS131 - IF(AV131&gt;1, M131*DM131*100.0/(AX131), 0))*(DZ131+EA131)/1000.0</f>
        <v>0</v>
      </c>
      <c r="R131">
        <f>2.0/((1/T131-1/S131)+SIGN(T131)*SQRT((1/T131-1/S131)*(1/T131-1/S131) + 4*DN131/((DN131+1)*(DN131+1))*(2*1/T131*1/S131-1/S131*1/S131)))</f>
        <v>0</v>
      </c>
      <c r="S131">
        <f>IF(LEFT(DO131,1)&lt;&gt;"0",IF(LEFT(DO131,1)="1",3.0,DP131),$D$5+$E$5*(EG131*DZ131/($K$5*1000))+$F$5*(EG131*DZ131/($K$5*1000))*MAX(MIN(DM131,$J$5),$I$5)*MAX(MIN(DM131,$J$5),$I$5)+$G$5*MAX(MIN(DM131,$J$5),$I$5)*(EG131*DZ131/($K$5*1000))+$H$5*(EG131*DZ131/($K$5*1000))*(EG131*DZ131/($K$5*1000)))</f>
        <v>0</v>
      </c>
      <c r="T131">
        <f>K131*(1000-(1000*0.61365*exp(17.502*X131/(240.97+X131))/(DZ131+EA131)+DU131)/2)/(1000*0.61365*exp(17.502*X131/(240.97+X131))/(DZ131+EA131)-DU131)</f>
        <v>0</v>
      </c>
      <c r="U131">
        <f>1/((DN131+1)/(R131/1.6)+1/(S131/1.37)) + DN131/((DN131+1)/(R131/1.6) + DN131/(S131/1.37))</f>
        <v>0</v>
      </c>
      <c r="V131">
        <f>(DI131*DL131)</f>
        <v>0</v>
      </c>
      <c r="W131">
        <f>(EB131+(V131+2*0.95*5.67E-8*(((EB131+$B$7)+273)^4-(EB131+273)^4)-44100*K131)/(1.84*29.3*S131+8*0.95*5.67E-8*(EB131+273)^3))</f>
        <v>0</v>
      </c>
      <c r="X131">
        <f>($C$7*EC131+$D$7*ED131+$E$7*W131)</f>
        <v>0</v>
      </c>
      <c r="Y131">
        <f>0.61365*exp(17.502*X131/(240.97+X131))</f>
        <v>0</v>
      </c>
      <c r="Z131">
        <f>(AA131/AB131*100)</f>
        <v>0</v>
      </c>
      <c r="AA131">
        <f>DU131*(DZ131+EA131)/1000</f>
        <v>0</v>
      </c>
      <c r="AB131">
        <f>0.61365*exp(17.502*EB131/(240.97+EB131))</f>
        <v>0</v>
      </c>
      <c r="AC131">
        <f>(Y131-DU131*(DZ131+EA131)/1000)</f>
        <v>0</v>
      </c>
      <c r="AD131">
        <f>(-K131*44100)</f>
        <v>0</v>
      </c>
      <c r="AE131">
        <f>2*29.3*S131*0.92*(EB131-X131)</f>
        <v>0</v>
      </c>
      <c r="AF131">
        <f>2*0.95*5.67E-8*(((EB131+$B$7)+273)^4-(X131+273)^4)</f>
        <v>0</v>
      </c>
      <c r="AG131">
        <f>V131+AF131+AD131+AE131</f>
        <v>0</v>
      </c>
      <c r="AH131">
        <f>DY131*AV131*(DT131-DS131*(1000-AV131*DV131)/(1000-AV131*DU131))/(100*DM131)</f>
        <v>0</v>
      </c>
      <c r="AI131">
        <f>1000*DY131*AV131*(DU131-DV131)/(100*DM131*(1000-AV131*DU131))</f>
        <v>0</v>
      </c>
      <c r="AJ131">
        <f>(AK131 - AL131 - DZ131*1E3/(8.314*(EB131+273.15)) * AN131/DY131 * AM131) * DY131/(100*DM131) * (1000 - DV131)/1000</f>
        <v>0</v>
      </c>
      <c r="AK131">
        <v>403.7902607080754</v>
      </c>
      <c r="AL131">
        <v>403.7796787878788</v>
      </c>
      <c r="AM131">
        <v>-0.00120106292829327</v>
      </c>
      <c r="AN131">
        <v>65.8605414192894</v>
      </c>
      <c r="AO131">
        <f>(AQ131 - AP131 + DZ131*1E3/(8.314*(EB131+273.15)) * AS131/DY131 * AR131) * DY131/(100*DM131) * 1000/(1000 - AQ131)</f>
        <v>0</v>
      </c>
      <c r="AP131">
        <v>9.38247999878077</v>
      </c>
      <c r="AQ131">
        <v>9.402814363636358</v>
      </c>
      <c r="AR131">
        <v>2.866274567676566E-07</v>
      </c>
      <c r="AS131">
        <v>77.19028424326555</v>
      </c>
      <c r="AT131">
        <v>1</v>
      </c>
      <c r="AU131">
        <v>0</v>
      </c>
      <c r="AV131">
        <f>IF(AT131*$H$13&gt;=AX131,1.0,(AX131/(AX131-AT131*$H$13)))</f>
        <v>0</v>
      </c>
      <c r="AW131">
        <f>(AV131-1)*100</f>
        <v>0</v>
      </c>
      <c r="AX131">
        <f>MAX(0,($B$13+$C$13*EG131)/(1+$D$13*EG131)*DZ131/(EB131+273)*$E$13)</f>
        <v>0</v>
      </c>
      <c r="AY131" t="s">
        <v>434</v>
      </c>
      <c r="AZ131" t="s">
        <v>434</v>
      </c>
      <c r="BA131">
        <v>0</v>
      </c>
      <c r="BB131">
        <v>0</v>
      </c>
      <c r="BC131">
        <f>1-BA131/BB131</f>
        <v>0</v>
      </c>
      <c r="BD131">
        <v>0</v>
      </c>
      <c r="BE131" t="s">
        <v>434</v>
      </c>
      <c r="BF131" t="s">
        <v>434</v>
      </c>
      <c r="BG131">
        <v>0</v>
      </c>
      <c r="BH131">
        <v>0</v>
      </c>
      <c r="BI131">
        <f>1-BG131/BH131</f>
        <v>0</v>
      </c>
      <c r="BJ131">
        <v>0.5</v>
      </c>
      <c r="BK131">
        <f>DJ131</f>
        <v>0</v>
      </c>
      <c r="BL131">
        <f>M131</f>
        <v>0</v>
      </c>
      <c r="BM131">
        <f>BI131*BJ131*BK131</f>
        <v>0</v>
      </c>
      <c r="BN131">
        <f>(BL131-BD131)/BK131</f>
        <v>0</v>
      </c>
      <c r="BO131">
        <f>(BB131-BH131)/BH131</f>
        <v>0</v>
      </c>
      <c r="BP131">
        <f>BA131/(BC131+BA131/BH131)</f>
        <v>0</v>
      </c>
      <c r="BQ131" t="s">
        <v>434</v>
      </c>
      <c r="BR131">
        <v>0</v>
      </c>
      <c r="BS131">
        <f>IF(BR131&lt;&gt;0, BR131, BP131)</f>
        <v>0</v>
      </c>
      <c r="BT131">
        <f>1-BS131/BH131</f>
        <v>0</v>
      </c>
      <c r="BU131">
        <f>(BH131-BG131)/(BH131-BS131)</f>
        <v>0</v>
      </c>
      <c r="BV131">
        <f>(BB131-BH131)/(BB131-BS131)</f>
        <v>0</v>
      </c>
      <c r="BW131">
        <f>(BH131-BG131)/(BH131-BA131)</f>
        <v>0</v>
      </c>
      <c r="BX131">
        <f>(BB131-BH131)/(BB131-BA131)</f>
        <v>0</v>
      </c>
      <c r="BY131">
        <f>(BU131*BS131/BG131)</f>
        <v>0</v>
      </c>
      <c r="BZ131">
        <f>(1-BY131)</f>
        <v>0</v>
      </c>
      <c r="DI131">
        <f>$B$11*EH131+$C$11*EI131+$F$11*ET131*(1-EW131)</f>
        <v>0</v>
      </c>
      <c r="DJ131">
        <f>DI131*DK131</f>
        <v>0</v>
      </c>
      <c r="DK131">
        <f>($B$11*$D$9+$C$11*$D$9+$F$11*((FG131+EY131)/MAX(FG131+EY131+FH131, 0.1)*$I$9+FH131/MAX(FG131+EY131+FH131, 0.1)*$J$9))/($B$11+$C$11+$F$11)</f>
        <v>0</v>
      </c>
      <c r="DL131">
        <f>($B$11*$K$9+$C$11*$K$9+$F$11*((FG131+EY131)/MAX(FG131+EY131+FH131, 0.1)*$P$9+FH131/MAX(FG131+EY131+FH131, 0.1)*$Q$9))/($B$11+$C$11+$F$11)</f>
        <v>0</v>
      </c>
      <c r="DM131">
        <v>6</v>
      </c>
      <c r="DN131">
        <v>0.5</v>
      </c>
      <c r="DO131" t="s">
        <v>435</v>
      </c>
      <c r="DP131">
        <v>2</v>
      </c>
      <c r="DQ131" t="b">
        <v>1</v>
      </c>
      <c r="DR131">
        <v>1747226766.1</v>
      </c>
      <c r="DS131">
        <v>399.986</v>
      </c>
      <c r="DT131">
        <v>399.976</v>
      </c>
      <c r="DU131">
        <v>9.40296</v>
      </c>
      <c r="DV131">
        <v>9.38306</v>
      </c>
      <c r="DW131">
        <v>399.48</v>
      </c>
      <c r="DX131">
        <v>9.44322</v>
      </c>
      <c r="DY131">
        <v>400.042</v>
      </c>
      <c r="DZ131">
        <v>101.158</v>
      </c>
      <c r="EA131">
        <v>0.09992239999999999</v>
      </c>
      <c r="EB131">
        <v>25.0055</v>
      </c>
      <c r="EC131">
        <v>24.8959</v>
      </c>
      <c r="ED131">
        <v>999.9</v>
      </c>
      <c r="EE131">
        <v>0</v>
      </c>
      <c r="EF131">
        <v>0</v>
      </c>
      <c r="EG131">
        <v>10051.2</v>
      </c>
      <c r="EH131">
        <v>0</v>
      </c>
      <c r="EI131">
        <v>0.221054</v>
      </c>
      <c r="EJ131">
        <v>0.0101624</v>
      </c>
      <c r="EK131">
        <v>403.783</v>
      </c>
      <c r="EL131">
        <v>403.765</v>
      </c>
      <c r="EM131">
        <v>0.0198994</v>
      </c>
      <c r="EN131">
        <v>399.976</v>
      </c>
      <c r="EO131">
        <v>9.38306</v>
      </c>
      <c r="EP131">
        <v>0.951186</v>
      </c>
      <c r="EQ131">
        <v>0.949173</v>
      </c>
      <c r="ER131">
        <v>6.18936</v>
      </c>
      <c r="ES131">
        <v>6.15868</v>
      </c>
      <c r="ET131">
        <v>0.0500092</v>
      </c>
      <c r="EU131">
        <v>0</v>
      </c>
      <c r="EV131">
        <v>0</v>
      </c>
      <c r="EW131">
        <v>0</v>
      </c>
      <c r="EX131">
        <v>-4.4</v>
      </c>
      <c r="EY131">
        <v>0.0500092</v>
      </c>
      <c r="EZ131">
        <v>6.63</v>
      </c>
      <c r="FA131">
        <v>1.02</v>
      </c>
      <c r="FB131">
        <v>35.125</v>
      </c>
      <c r="FC131">
        <v>40.812</v>
      </c>
      <c r="FD131">
        <v>37.75</v>
      </c>
      <c r="FE131">
        <v>41.25</v>
      </c>
      <c r="FF131">
        <v>37.687</v>
      </c>
      <c r="FG131">
        <v>0</v>
      </c>
      <c r="FH131">
        <v>0</v>
      </c>
      <c r="FI131">
        <v>0</v>
      </c>
      <c r="FJ131">
        <v>1747226846.4</v>
      </c>
      <c r="FK131">
        <v>0</v>
      </c>
      <c r="FL131">
        <v>3.826538461538461</v>
      </c>
      <c r="FM131">
        <v>-35.83008604442602</v>
      </c>
      <c r="FN131">
        <v>24.16547029757746</v>
      </c>
      <c r="FO131">
        <v>-4.751538461538463</v>
      </c>
      <c r="FP131">
        <v>15</v>
      </c>
      <c r="FQ131">
        <v>1747211737.5</v>
      </c>
      <c r="FR131" t="s">
        <v>436</v>
      </c>
      <c r="FS131">
        <v>1747211737.5</v>
      </c>
      <c r="FT131">
        <v>1747211733.5</v>
      </c>
      <c r="FU131">
        <v>1</v>
      </c>
      <c r="FV131">
        <v>-0.191</v>
      </c>
      <c r="FW131">
        <v>-0.016</v>
      </c>
      <c r="FX131">
        <v>0.506</v>
      </c>
      <c r="FY131">
        <v>-0.041</v>
      </c>
      <c r="FZ131">
        <v>397</v>
      </c>
      <c r="GA131">
        <v>9</v>
      </c>
      <c r="GB131">
        <v>0.29</v>
      </c>
      <c r="GC131">
        <v>0.35</v>
      </c>
      <c r="GD131">
        <v>0.03310556143105362</v>
      </c>
      <c r="GE131">
        <v>-0.03858657752296988</v>
      </c>
      <c r="GF131">
        <v>0.04350428971270739</v>
      </c>
      <c r="GG131">
        <v>1</v>
      </c>
      <c r="GH131">
        <v>0.0006541902941215086</v>
      </c>
      <c r="GI131">
        <v>-4.484431355619908E-05</v>
      </c>
      <c r="GJ131">
        <v>2.173398365619175E-05</v>
      </c>
      <c r="GK131">
        <v>1</v>
      </c>
      <c r="GL131">
        <v>2</v>
      </c>
      <c r="GM131">
        <v>2</v>
      </c>
      <c r="GN131" t="s">
        <v>437</v>
      </c>
      <c r="GO131">
        <v>3.01652</v>
      </c>
      <c r="GP131">
        <v>2.77504</v>
      </c>
      <c r="GQ131">
        <v>0.09688960000000001</v>
      </c>
      <c r="GR131">
        <v>0.09629500000000001</v>
      </c>
      <c r="GS131">
        <v>0.0615464</v>
      </c>
      <c r="GT131">
        <v>0.0612355</v>
      </c>
      <c r="GU131">
        <v>23351.1</v>
      </c>
      <c r="GV131">
        <v>27293.7</v>
      </c>
      <c r="GW131">
        <v>22657</v>
      </c>
      <c r="GX131">
        <v>27749.4</v>
      </c>
      <c r="GY131">
        <v>30844</v>
      </c>
      <c r="GZ131">
        <v>37221.2</v>
      </c>
      <c r="HA131">
        <v>36310.3</v>
      </c>
      <c r="HB131">
        <v>44042.1</v>
      </c>
      <c r="HC131">
        <v>1.8084</v>
      </c>
      <c r="HD131">
        <v>2.18307</v>
      </c>
      <c r="HE131">
        <v>0.0720918</v>
      </c>
      <c r="HF131">
        <v>0</v>
      </c>
      <c r="HG131">
        <v>23.7117</v>
      </c>
      <c r="HH131">
        <v>999.9</v>
      </c>
      <c r="HI131">
        <v>31.3</v>
      </c>
      <c r="HJ131">
        <v>29.5</v>
      </c>
      <c r="HK131">
        <v>12.8069</v>
      </c>
      <c r="HL131">
        <v>61.8969</v>
      </c>
      <c r="HM131">
        <v>13.5737</v>
      </c>
      <c r="HN131">
        <v>1</v>
      </c>
      <c r="HO131">
        <v>-0.197043</v>
      </c>
      <c r="HP131">
        <v>0.0457326</v>
      </c>
      <c r="HQ131">
        <v>20.2962</v>
      </c>
      <c r="HR131">
        <v>5.19363</v>
      </c>
      <c r="HS131">
        <v>11.9505</v>
      </c>
      <c r="HT131">
        <v>4.94745</v>
      </c>
      <c r="HU131">
        <v>3.3</v>
      </c>
      <c r="HV131">
        <v>9999</v>
      </c>
      <c r="HW131">
        <v>9999</v>
      </c>
      <c r="HX131">
        <v>9999</v>
      </c>
      <c r="HY131">
        <v>384</v>
      </c>
      <c r="HZ131">
        <v>1.86019</v>
      </c>
      <c r="IA131">
        <v>1.86081</v>
      </c>
      <c r="IB131">
        <v>1.86158</v>
      </c>
      <c r="IC131">
        <v>1.85715</v>
      </c>
      <c r="ID131">
        <v>1.85684</v>
      </c>
      <c r="IE131">
        <v>1.85791</v>
      </c>
      <c r="IF131">
        <v>1.85867</v>
      </c>
      <c r="IG131">
        <v>1.85822</v>
      </c>
      <c r="IH131">
        <v>0</v>
      </c>
      <c r="II131">
        <v>0</v>
      </c>
      <c r="IJ131">
        <v>0</v>
      </c>
      <c r="IK131">
        <v>0</v>
      </c>
      <c r="IL131" t="s">
        <v>438</v>
      </c>
      <c r="IM131" t="s">
        <v>439</v>
      </c>
      <c r="IN131" t="s">
        <v>440</v>
      </c>
      <c r="IO131" t="s">
        <v>440</v>
      </c>
      <c r="IP131" t="s">
        <v>440</v>
      </c>
      <c r="IQ131" t="s">
        <v>440</v>
      </c>
      <c r="IR131">
        <v>0</v>
      </c>
      <c r="IS131">
        <v>100</v>
      </c>
      <c r="IT131">
        <v>100</v>
      </c>
      <c r="IU131">
        <v>0.506</v>
      </c>
      <c r="IV131">
        <v>-0.0403</v>
      </c>
      <c r="IW131">
        <v>0.2912723242626548</v>
      </c>
      <c r="IX131">
        <v>0.001016113312649949</v>
      </c>
      <c r="IY131">
        <v>-1.458346242818731E-06</v>
      </c>
      <c r="IZ131">
        <v>6.575581110680532E-10</v>
      </c>
      <c r="JA131">
        <v>-0.06566341879942494</v>
      </c>
      <c r="JB131">
        <v>-0.01572474794871742</v>
      </c>
      <c r="JC131">
        <v>0.002265067368507509</v>
      </c>
      <c r="JD131">
        <v>-3.336906766682508E-05</v>
      </c>
      <c r="JE131">
        <v>2</v>
      </c>
      <c r="JF131">
        <v>1799</v>
      </c>
      <c r="JG131">
        <v>1</v>
      </c>
      <c r="JH131">
        <v>18</v>
      </c>
      <c r="JI131">
        <v>250.5</v>
      </c>
      <c r="JJ131">
        <v>250.5</v>
      </c>
      <c r="JK131">
        <v>1.03149</v>
      </c>
      <c r="JL131">
        <v>2.53418</v>
      </c>
      <c r="JM131">
        <v>1.54663</v>
      </c>
      <c r="JN131">
        <v>2.16064</v>
      </c>
      <c r="JO131">
        <v>1.49658</v>
      </c>
      <c r="JP131">
        <v>2.46582</v>
      </c>
      <c r="JQ131">
        <v>34.8755</v>
      </c>
      <c r="JR131">
        <v>24.2013</v>
      </c>
      <c r="JS131">
        <v>18</v>
      </c>
      <c r="JT131">
        <v>376.662</v>
      </c>
      <c r="JU131">
        <v>649.1799999999999</v>
      </c>
      <c r="JV131">
        <v>23.9646</v>
      </c>
      <c r="JW131">
        <v>24.9452</v>
      </c>
      <c r="JX131">
        <v>30.0001</v>
      </c>
      <c r="JY131">
        <v>24.9362</v>
      </c>
      <c r="JZ131">
        <v>24.9418</v>
      </c>
      <c r="KA131">
        <v>20.6732</v>
      </c>
      <c r="KB131">
        <v>29.5695</v>
      </c>
      <c r="KC131">
        <v>31.1016</v>
      </c>
      <c r="KD131">
        <v>23.9629</v>
      </c>
      <c r="KE131">
        <v>400</v>
      </c>
      <c r="KF131">
        <v>9.414429999999999</v>
      </c>
      <c r="KG131">
        <v>100.219</v>
      </c>
      <c r="KH131">
        <v>100.825</v>
      </c>
    </row>
    <row r="132" spans="1:294">
      <c r="A132">
        <v>116</v>
      </c>
      <c r="B132">
        <v>1747226886.6</v>
      </c>
      <c r="C132">
        <v>13859.5</v>
      </c>
      <c r="D132" t="s">
        <v>669</v>
      </c>
      <c r="E132" t="s">
        <v>670</v>
      </c>
      <c r="F132" t="s">
        <v>431</v>
      </c>
      <c r="G132" t="s">
        <v>432</v>
      </c>
      <c r="I132" t="s">
        <v>433</v>
      </c>
      <c r="J132">
        <v>1747226886.6</v>
      </c>
      <c r="K132">
        <f>(L132)/1000</f>
        <v>0</v>
      </c>
      <c r="L132">
        <f>IF(DQ132, AO132, AI132)</f>
        <v>0</v>
      </c>
      <c r="M132">
        <f>IF(DQ132, AJ132, AH132)</f>
        <v>0</v>
      </c>
      <c r="N132">
        <f>DS132 - IF(AV132&gt;1, M132*DM132*100.0/(AX132), 0)</f>
        <v>0</v>
      </c>
      <c r="O132">
        <f>((U132-K132/2)*N132-M132)/(U132+K132/2)</f>
        <v>0</v>
      </c>
      <c r="P132">
        <f>O132*(DZ132+EA132)/1000.0</f>
        <v>0</v>
      </c>
      <c r="Q132">
        <f>(DS132 - IF(AV132&gt;1, M132*DM132*100.0/(AX132), 0))*(DZ132+EA132)/1000.0</f>
        <v>0</v>
      </c>
      <c r="R132">
        <f>2.0/((1/T132-1/S132)+SIGN(T132)*SQRT((1/T132-1/S132)*(1/T132-1/S132) + 4*DN132/((DN132+1)*(DN132+1))*(2*1/T132*1/S132-1/S132*1/S132)))</f>
        <v>0</v>
      </c>
      <c r="S132">
        <f>IF(LEFT(DO132,1)&lt;&gt;"0",IF(LEFT(DO132,1)="1",3.0,DP132),$D$5+$E$5*(EG132*DZ132/($K$5*1000))+$F$5*(EG132*DZ132/($K$5*1000))*MAX(MIN(DM132,$J$5),$I$5)*MAX(MIN(DM132,$J$5),$I$5)+$G$5*MAX(MIN(DM132,$J$5),$I$5)*(EG132*DZ132/($K$5*1000))+$H$5*(EG132*DZ132/($K$5*1000))*(EG132*DZ132/($K$5*1000)))</f>
        <v>0</v>
      </c>
      <c r="T132">
        <f>K132*(1000-(1000*0.61365*exp(17.502*X132/(240.97+X132))/(DZ132+EA132)+DU132)/2)/(1000*0.61365*exp(17.502*X132/(240.97+X132))/(DZ132+EA132)-DU132)</f>
        <v>0</v>
      </c>
      <c r="U132">
        <f>1/((DN132+1)/(R132/1.6)+1/(S132/1.37)) + DN132/((DN132+1)/(R132/1.6) + DN132/(S132/1.37))</f>
        <v>0</v>
      </c>
      <c r="V132">
        <f>(DI132*DL132)</f>
        <v>0</v>
      </c>
      <c r="W132">
        <f>(EB132+(V132+2*0.95*5.67E-8*(((EB132+$B$7)+273)^4-(EB132+273)^4)-44100*K132)/(1.84*29.3*S132+8*0.95*5.67E-8*(EB132+273)^3))</f>
        <v>0</v>
      </c>
      <c r="X132">
        <f>($C$7*EC132+$D$7*ED132+$E$7*W132)</f>
        <v>0</v>
      </c>
      <c r="Y132">
        <f>0.61365*exp(17.502*X132/(240.97+X132))</f>
        <v>0</v>
      </c>
      <c r="Z132">
        <f>(AA132/AB132*100)</f>
        <v>0</v>
      </c>
      <c r="AA132">
        <f>DU132*(DZ132+EA132)/1000</f>
        <v>0</v>
      </c>
      <c r="AB132">
        <f>0.61365*exp(17.502*EB132/(240.97+EB132))</f>
        <v>0</v>
      </c>
      <c r="AC132">
        <f>(Y132-DU132*(DZ132+EA132)/1000)</f>
        <v>0</v>
      </c>
      <c r="AD132">
        <f>(-K132*44100)</f>
        <v>0</v>
      </c>
      <c r="AE132">
        <f>2*29.3*S132*0.92*(EB132-X132)</f>
        <v>0</v>
      </c>
      <c r="AF132">
        <f>2*0.95*5.67E-8*(((EB132+$B$7)+273)^4-(X132+273)^4)</f>
        <v>0</v>
      </c>
      <c r="AG132">
        <f>V132+AF132+AD132+AE132</f>
        <v>0</v>
      </c>
      <c r="AH132">
        <f>DY132*AV132*(DT132-DS132*(1000-AV132*DV132)/(1000-AV132*DU132))/(100*DM132)</f>
        <v>0</v>
      </c>
      <c r="AI132">
        <f>1000*DY132*AV132*(DU132-DV132)/(100*DM132*(1000-AV132*DU132))</f>
        <v>0</v>
      </c>
      <c r="AJ132">
        <f>(AK132 - AL132 - DZ132*1E3/(8.314*(EB132+273.15)) * AN132/DY132 * AM132) * DY132/(100*DM132) * (1000 - DV132)/1000</f>
        <v>0</v>
      </c>
      <c r="AK132">
        <v>302.8720899581321</v>
      </c>
      <c r="AL132">
        <v>303.0100484848484</v>
      </c>
      <c r="AM132">
        <v>-0.0004208857344895741</v>
      </c>
      <c r="AN132">
        <v>65.8605414192894</v>
      </c>
      <c r="AO132">
        <f>(AQ132 - AP132 + DZ132*1E3/(8.314*(EB132+273.15)) * AS132/DY132 * AR132) * DY132/(100*DM132) * 1000/(1000 - AQ132)</f>
        <v>0</v>
      </c>
      <c r="AP132">
        <v>9.426529052753827</v>
      </c>
      <c r="AQ132">
        <v>9.442305757575758</v>
      </c>
      <c r="AR132">
        <v>-2.192573446862729E-06</v>
      </c>
      <c r="AS132">
        <v>77.19028424326555</v>
      </c>
      <c r="AT132">
        <v>1</v>
      </c>
      <c r="AU132">
        <v>0</v>
      </c>
      <c r="AV132">
        <f>IF(AT132*$H$13&gt;=AX132,1.0,(AX132/(AX132-AT132*$H$13)))</f>
        <v>0</v>
      </c>
      <c r="AW132">
        <f>(AV132-1)*100</f>
        <v>0</v>
      </c>
      <c r="AX132">
        <f>MAX(0,($B$13+$C$13*EG132)/(1+$D$13*EG132)*DZ132/(EB132+273)*$E$13)</f>
        <v>0</v>
      </c>
      <c r="AY132" t="s">
        <v>434</v>
      </c>
      <c r="AZ132" t="s">
        <v>434</v>
      </c>
      <c r="BA132">
        <v>0</v>
      </c>
      <c r="BB132">
        <v>0</v>
      </c>
      <c r="BC132">
        <f>1-BA132/BB132</f>
        <v>0</v>
      </c>
      <c r="BD132">
        <v>0</v>
      </c>
      <c r="BE132" t="s">
        <v>434</v>
      </c>
      <c r="BF132" t="s">
        <v>434</v>
      </c>
      <c r="BG132">
        <v>0</v>
      </c>
      <c r="BH132">
        <v>0</v>
      </c>
      <c r="BI132">
        <f>1-BG132/BH132</f>
        <v>0</v>
      </c>
      <c r="BJ132">
        <v>0.5</v>
      </c>
      <c r="BK132">
        <f>DJ132</f>
        <v>0</v>
      </c>
      <c r="BL132">
        <f>M132</f>
        <v>0</v>
      </c>
      <c r="BM132">
        <f>BI132*BJ132*BK132</f>
        <v>0</v>
      </c>
      <c r="BN132">
        <f>(BL132-BD132)/BK132</f>
        <v>0</v>
      </c>
      <c r="BO132">
        <f>(BB132-BH132)/BH132</f>
        <v>0</v>
      </c>
      <c r="BP132">
        <f>BA132/(BC132+BA132/BH132)</f>
        <v>0</v>
      </c>
      <c r="BQ132" t="s">
        <v>434</v>
      </c>
      <c r="BR132">
        <v>0</v>
      </c>
      <c r="BS132">
        <f>IF(BR132&lt;&gt;0, BR132, BP132)</f>
        <v>0</v>
      </c>
      <c r="BT132">
        <f>1-BS132/BH132</f>
        <v>0</v>
      </c>
      <c r="BU132">
        <f>(BH132-BG132)/(BH132-BS132)</f>
        <v>0</v>
      </c>
      <c r="BV132">
        <f>(BB132-BH132)/(BB132-BS132)</f>
        <v>0</v>
      </c>
      <c r="BW132">
        <f>(BH132-BG132)/(BH132-BA132)</f>
        <v>0</v>
      </c>
      <c r="BX132">
        <f>(BB132-BH132)/(BB132-BA132)</f>
        <v>0</v>
      </c>
      <c r="BY132">
        <f>(BU132*BS132/BG132)</f>
        <v>0</v>
      </c>
      <c r="BZ132">
        <f>(1-BY132)</f>
        <v>0</v>
      </c>
      <c r="DI132">
        <f>$B$11*EH132+$C$11*EI132+$F$11*ET132*(1-EW132)</f>
        <v>0</v>
      </c>
      <c r="DJ132">
        <f>DI132*DK132</f>
        <v>0</v>
      </c>
      <c r="DK132">
        <f>($B$11*$D$9+$C$11*$D$9+$F$11*((FG132+EY132)/MAX(FG132+EY132+FH132, 0.1)*$I$9+FH132/MAX(FG132+EY132+FH132, 0.1)*$J$9))/($B$11+$C$11+$F$11)</f>
        <v>0</v>
      </c>
      <c r="DL132">
        <f>($B$11*$K$9+$C$11*$K$9+$F$11*((FG132+EY132)/MAX(FG132+EY132+FH132, 0.1)*$P$9+FH132/MAX(FG132+EY132+FH132, 0.1)*$Q$9))/($B$11+$C$11+$F$11)</f>
        <v>0</v>
      </c>
      <c r="DM132">
        <v>6</v>
      </c>
      <c r="DN132">
        <v>0.5</v>
      </c>
      <c r="DO132" t="s">
        <v>435</v>
      </c>
      <c r="DP132">
        <v>2</v>
      </c>
      <c r="DQ132" t="b">
        <v>1</v>
      </c>
      <c r="DR132">
        <v>1747226886.6</v>
      </c>
      <c r="DS132">
        <v>300.15</v>
      </c>
      <c r="DT132">
        <v>299.967</v>
      </c>
      <c r="DU132">
        <v>9.442170000000001</v>
      </c>
      <c r="DV132">
        <v>9.42693</v>
      </c>
      <c r="DW132">
        <v>299.667</v>
      </c>
      <c r="DX132">
        <v>9.48174</v>
      </c>
      <c r="DY132">
        <v>400.07</v>
      </c>
      <c r="DZ132">
        <v>101.157</v>
      </c>
      <c r="EA132">
        <v>0.100073</v>
      </c>
      <c r="EB132">
        <v>24.9813</v>
      </c>
      <c r="EC132">
        <v>24.871</v>
      </c>
      <c r="ED132">
        <v>999.9</v>
      </c>
      <c r="EE132">
        <v>0</v>
      </c>
      <c r="EF132">
        <v>0</v>
      </c>
      <c r="EG132">
        <v>10036.9</v>
      </c>
      <c r="EH132">
        <v>0</v>
      </c>
      <c r="EI132">
        <v>0.221054</v>
      </c>
      <c r="EJ132">
        <v>0.182892</v>
      </c>
      <c r="EK132">
        <v>303.011</v>
      </c>
      <c r="EL132">
        <v>302.821</v>
      </c>
      <c r="EM132">
        <v>0.0152378</v>
      </c>
      <c r="EN132">
        <v>299.967</v>
      </c>
      <c r="EO132">
        <v>9.42693</v>
      </c>
      <c r="EP132">
        <v>0.955143</v>
      </c>
      <c r="EQ132">
        <v>0.953601</v>
      </c>
      <c r="ER132">
        <v>6.2495</v>
      </c>
      <c r="ES132">
        <v>6.2261</v>
      </c>
      <c r="ET132">
        <v>0.0500092</v>
      </c>
      <c r="EU132">
        <v>0</v>
      </c>
      <c r="EV132">
        <v>0</v>
      </c>
      <c r="EW132">
        <v>0</v>
      </c>
      <c r="EX132">
        <v>-5.28</v>
      </c>
      <c r="EY132">
        <v>0.0500092</v>
      </c>
      <c r="EZ132">
        <v>-1.43</v>
      </c>
      <c r="FA132">
        <v>1.14</v>
      </c>
      <c r="FB132">
        <v>33.937</v>
      </c>
      <c r="FC132">
        <v>38.687</v>
      </c>
      <c r="FD132">
        <v>36.312</v>
      </c>
      <c r="FE132">
        <v>38.187</v>
      </c>
      <c r="FF132">
        <v>36.5</v>
      </c>
      <c r="FG132">
        <v>0</v>
      </c>
      <c r="FH132">
        <v>0</v>
      </c>
      <c r="FI132">
        <v>0</v>
      </c>
      <c r="FJ132">
        <v>1747226967</v>
      </c>
      <c r="FK132">
        <v>0</v>
      </c>
      <c r="FL132">
        <v>2.112</v>
      </c>
      <c r="FM132">
        <v>1.859230293190687</v>
      </c>
      <c r="FN132">
        <v>-3.718461289899581</v>
      </c>
      <c r="FO132">
        <v>-3.6708</v>
      </c>
      <c r="FP132">
        <v>15</v>
      </c>
      <c r="FQ132">
        <v>1747211737.5</v>
      </c>
      <c r="FR132" t="s">
        <v>436</v>
      </c>
      <c r="FS132">
        <v>1747211737.5</v>
      </c>
      <c r="FT132">
        <v>1747211733.5</v>
      </c>
      <c r="FU132">
        <v>1</v>
      </c>
      <c r="FV132">
        <v>-0.191</v>
      </c>
      <c r="FW132">
        <v>-0.016</v>
      </c>
      <c r="FX132">
        <v>0.506</v>
      </c>
      <c r="FY132">
        <v>-0.041</v>
      </c>
      <c r="FZ132">
        <v>397</v>
      </c>
      <c r="GA132">
        <v>9</v>
      </c>
      <c r="GB132">
        <v>0.29</v>
      </c>
      <c r="GC132">
        <v>0.35</v>
      </c>
      <c r="GD132">
        <v>-0.113432391937318</v>
      </c>
      <c r="GE132">
        <v>-0.03052084558456258</v>
      </c>
      <c r="GF132">
        <v>0.05741573639163029</v>
      </c>
      <c r="GG132">
        <v>1</v>
      </c>
      <c r="GH132">
        <v>0.0002944810688539164</v>
      </c>
      <c r="GI132">
        <v>0.001092168848631906</v>
      </c>
      <c r="GJ132">
        <v>0.0001613690650852228</v>
      </c>
      <c r="GK132">
        <v>1</v>
      </c>
      <c r="GL132">
        <v>2</v>
      </c>
      <c r="GM132">
        <v>2</v>
      </c>
      <c r="GN132" t="s">
        <v>437</v>
      </c>
      <c r="GO132">
        <v>3.01656</v>
      </c>
      <c r="GP132">
        <v>2.77507</v>
      </c>
      <c r="GQ132">
        <v>0.0771824</v>
      </c>
      <c r="GR132">
        <v>0.0766795</v>
      </c>
      <c r="GS132">
        <v>0.0617433</v>
      </c>
      <c r="GT132">
        <v>0.0614557</v>
      </c>
      <c r="GU132">
        <v>23860.7</v>
      </c>
      <c r="GV132">
        <v>27887</v>
      </c>
      <c r="GW132">
        <v>22657.2</v>
      </c>
      <c r="GX132">
        <v>27750.5</v>
      </c>
      <c r="GY132">
        <v>30837.5</v>
      </c>
      <c r="GZ132">
        <v>37213.3</v>
      </c>
      <c r="HA132">
        <v>36310.9</v>
      </c>
      <c r="HB132">
        <v>44043.8</v>
      </c>
      <c r="HC132">
        <v>1.80847</v>
      </c>
      <c r="HD132">
        <v>2.18298</v>
      </c>
      <c r="HE132">
        <v>0.0718087</v>
      </c>
      <c r="HF132">
        <v>0</v>
      </c>
      <c r="HG132">
        <v>23.6914</v>
      </c>
      <c r="HH132">
        <v>999.9</v>
      </c>
      <c r="HI132">
        <v>31.2</v>
      </c>
      <c r="HJ132">
        <v>29.5</v>
      </c>
      <c r="HK132">
        <v>12.7686</v>
      </c>
      <c r="HL132">
        <v>62.1069</v>
      </c>
      <c r="HM132">
        <v>13.2772</v>
      </c>
      <c r="HN132">
        <v>1</v>
      </c>
      <c r="HO132">
        <v>-0.197807</v>
      </c>
      <c r="HP132">
        <v>-0.252446</v>
      </c>
      <c r="HQ132">
        <v>20.2983</v>
      </c>
      <c r="HR132">
        <v>5.19812</v>
      </c>
      <c r="HS132">
        <v>11.9505</v>
      </c>
      <c r="HT132">
        <v>4.9475</v>
      </c>
      <c r="HU132">
        <v>3.3</v>
      </c>
      <c r="HV132">
        <v>9999</v>
      </c>
      <c r="HW132">
        <v>9999</v>
      </c>
      <c r="HX132">
        <v>9999</v>
      </c>
      <c r="HY132">
        <v>384</v>
      </c>
      <c r="HZ132">
        <v>1.8602</v>
      </c>
      <c r="IA132">
        <v>1.86081</v>
      </c>
      <c r="IB132">
        <v>1.86158</v>
      </c>
      <c r="IC132">
        <v>1.85717</v>
      </c>
      <c r="ID132">
        <v>1.85684</v>
      </c>
      <c r="IE132">
        <v>1.85791</v>
      </c>
      <c r="IF132">
        <v>1.85867</v>
      </c>
      <c r="IG132">
        <v>1.85822</v>
      </c>
      <c r="IH132">
        <v>0</v>
      </c>
      <c r="II132">
        <v>0</v>
      </c>
      <c r="IJ132">
        <v>0</v>
      </c>
      <c r="IK132">
        <v>0</v>
      </c>
      <c r="IL132" t="s">
        <v>438</v>
      </c>
      <c r="IM132" t="s">
        <v>439</v>
      </c>
      <c r="IN132" t="s">
        <v>440</v>
      </c>
      <c r="IO132" t="s">
        <v>440</v>
      </c>
      <c r="IP132" t="s">
        <v>440</v>
      </c>
      <c r="IQ132" t="s">
        <v>440</v>
      </c>
      <c r="IR132">
        <v>0</v>
      </c>
      <c r="IS132">
        <v>100</v>
      </c>
      <c r="IT132">
        <v>100</v>
      </c>
      <c r="IU132">
        <v>0.483</v>
      </c>
      <c r="IV132">
        <v>-0.0396</v>
      </c>
      <c r="IW132">
        <v>0.2912723242626548</v>
      </c>
      <c r="IX132">
        <v>0.001016113312649949</v>
      </c>
      <c r="IY132">
        <v>-1.458346242818731E-06</v>
      </c>
      <c r="IZ132">
        <v>6.575581110680532E-10</v>
      </c>
      <c r="JA132">
        <v>-0.06566341879942494</v>
      </c>
      <c r="JB132">
        <v>-0.01572474794871742</v>
      </c>
      <c r="JC132">
        <v>0.002265067368507509</v>
      </c>
      <c r="JD132">
        <v>-3.336906766682508E-05</v>
      </c>
      <c r="JE132">
        <v>2</v>
      </c>
      <c r="JF132">
        <v>1799</v>
      </c>
      <c r="JG132">
        <v>1</v>
      </c>
      <c r="JH132">
        <v>18</v>
      </c>
      <c r="JI132">
        <v>252.5</v>
      </c>
      <c r="JJ132">
        <v>252.6</v>
      </c>
      <c r="JK132">
        <v>0.820312</v>
      </c>
      <c r="JL132">
        <v>2.54883</v>
      </c>
      <c r="JM132">
        <v>1.54663</v>
      </c>
      <c r="JN132">
        <v>2.16064</v>
      </c>
      <c r="JO132">
        <v>1.49658</v>
      </c>
      <c r="JP132">
        <v>2.43042</v>
      </c>
      <c r="JQ132">
        <v>34.8755</v>
      </c>
      <c r="JR132">
        <v>24.2013</v>
      </c>
      <c r="JS132">
        <v>18</v>
      </c>
      <c r="JT132">
        <v>376.644</v>
      </c>
      <c r="JU132">
        <v>648.995</v>
      </c>
      <c r="JV132">
        <v>24.2207</v>
      </c>
      <c r="JW132">
        <v>24.9346</v>
      </c>
      <c r="JX132">
        <v>30</v>
      </c>
      <c r="JY132">
        <v>24.9277</v>
      </c>
      <c r="JZ132">
        <v>24.9334</v>
      </c>
      <c r="KA132">
        <v>16.4444</v>
      </c>
      <c r="KB132">
        <v>29.2722</v>
      </c>
      <c r="KC132">
        <v>30.7311</v>
      </c>
      <c r="KD132">
        <v>24.2224</v>
      </c>
      <c r="KE132">
        <v>300</v>
      </c>
      <c r="KF132">
        <v>9.41877</v>
      </c>
      <c r="KG132">
        <v>100.22</v>
      </c>
      <c r="KH132">
        <v>100.829</v>
      </c>
    </row>
    <row r="133" spans="1:294">
      <c r="A133">
        <v>117</v>
      </c>
      <c r="B133">
        <v>1747227007.1</v>
      </c>
      <c r="C133">
        <v>13980</v>
      </c>
      <c r="D133" t="s">
        <v>671</v>
      </c>
      <c r="E133" t="s">
        <v>672</v>
      </c>
      <c r="F133" t="s">
        <v>431</v>
      </c>
      <c r="G133" t="s">
        <v>432</v>
      </c>
      <c r="I133" t="s">
        <v>433</v>
      </c>
      <c r="J133">
        <v>1747227007.1</v>
      </c>
      <c r="K133">
        <f>(L133)/1000</f>
        <v>0</v>
      </c>
      <c r="L133">
        <f>IF(DQ133, AO133, AI133)</f>
        <v>0</v>
      </c>
      <c r="M133">
        <f>IF(DQ133, AJ133, AH133)</f>
        <v>0</v>
      </c>
      <c r="N133">
        <f>DS133 - IF(AV133&gt;1, M133*DM133*100.0/(AX133), 0)</f>
        <v>0</v>
      </c>
      <c r="O133">
        <f>((U133-K133/2)*N133-M133)/(U133+K133/2)</f>
        <v>0</v>
      </c>
      <c r="P133">
        <f>O133*(DZ133+EA133)/1000.0</f>
        <v>0</v>
      </c>
      <c r="Q133">
        <f>(DS133 - IF(AV133&gt;1, M133*DM133*100.0/(AX133), 0))*(DZ133+EA133)/1000.0</f>
        <v>0</v>
      </c>
      <c r="R133">
        <f>2.0/((1/T133-1/S133)+SIGN(T133)*SQRT((1/T133-1/S133)*(1/T133-1/S133) + 4*DN133/((DN133+1)*(DN133+1))*(2*1/T133*1/S133-1/S133*1/S133)))</f>
        <v>0</v>
      </c>
      <c r="S133">
        <f>IF(LEFT(DO133,1)&lt;&gt;"0",IF(LEFT(DO133,1)="1",3.0,DP133),$D$5+$E$5*(EG133*DZ133/($K$5*1000))+$F$5*(EG133*DZ133/($K$5*1000))*MAX(MIN(DM133,$J$5),$I$5)*MAX(MIN(DM133,$J$5),$I$5)+$G$5*MAX(MIN(DM133,$J$5),$I$5)*(EG133*DZ133/($K$5*1000))+$H$5*(EG133*DZ133/($K$5*1000))*(EG133*DZ133/($K$5*1000)))</f>
        <v>0</v>
      </c>
      <c r="T133">
        <f>K133*(1000-(1000*0.61365*exp(17.502*X133/(240.97+X133))/(DZ133+EA133)+DU133)/2)/(1000*0.61365*exp(17.502*X133/(240.97+X133))/(DZ133+EA133)-DU133)</f>
        <v>0</v>
      </c>
      <c r="U133">
        <f>1/((DN133+1)/(R133/1.6)+1/(S133/1.37)) + DN133/((DN133+1)/(R133/1.6) + DN133/(S133/1.37))</f>
        <v>0</v>
      </c>
      <c r="V133">
        <f>(DI133*DL133)</f>
        <v>0</v>
      </c>
      <c r="W133">
        <f>(EB133+(V133+2*0.95*5.67E-8*(((EB133+$B$7)+273)^4-(EB133+273)^4)-44100*K133)/(1.84*29.3*S133+8*0.95*5.67E-8*(EB133+273)^3))</f>
        <v>0</v>
      </c>
      <c r="X133">
        <f>($C$7*EC133+$D$7*ED133+$E$7*W133)</f>
        <v>0</v>
      </c>
      <c r="Y133">
        <f>0.61365*exp(17.502*X133/(240.97+X133))</f>
        <v>0</v>
      </c>
      <c r="Z133">
        <f>(AA133/AB133*100)</f>
        <v>0</v>
      </c>
      <c r="AA133">
        <f>DU133*(DZ133+EA133)/1000</f>
        <v>0</v>
      </c>
      <c r="AB133">
        <f>0.61365*exp(17.502*EB133/(240.97+EB133))</f>
        <v>0</v>
      </c>
      <c r="AC133">
        <f>(Y133-DU133*(DZ133+EA133)/1000)</f>
        <v>0</v>
      </c>
      <c r="AD133">
        <f>(-K133*44100)</f>
        <v>0</v>
      </c>
      <c r="AE133">
        <f>2*29.3*S133*0.92*(EB133-X133)</f>
        <v>0</v>
      </c>
      <c r="AF133">
        <f>2*0.95*5.67E-8*(((EB133+$B$7)+273)^4-(X133+273)^4)</f>
        <v>0</v>
      </c>
      <c r="AG133">
        <f>V133+AF133+AD133+AE133</f>
        <v>0</v>
      </c>
      <c r="AH133">
        <f>DY133*AV133*(DT133-DS133*(1000-AV133*DV133)/(1000-AV133*DU133))/(100*DM133)</f>
        <v>0</v>
      </c>
      <c r="AI133">
        <f>1000*DY133*AV133*(DU133-DV133)/(100*DM133*(1000-AV133*DU133))</f>
        <v>0</v>
      </c>
      <c r="AJ133">
        <f>(AK133 - AL133 - DZ133*1E3/(8.314*(EB133+273.15)) * AN133/DY133 * AM133) * DY133/(100*DM133) * (1000 - DV133)/1000</f>
        <v>0</v>
      </c>
      <c r="AK133">
        <v>201.9402530802891</v>
      </c>
      <c r="AL133">
        <v>202.0011393939394</v>
      </c>
      <c r="AM133">
        <v>-0.0004211341139821889</v>
      </c>
      <c r="AN133">
        <v>65.77429948118555</v>
      </c>
      <c r="AO133">
        <f>(AQ133 - AP133 + DZ133*1E3/(8.314*(EB133+273.15)) * AS133/DY133 * AR133) * DY133/(100*DM133) * 1000/(1000 - AQ133)</f>
        <v>0</v>
      </c>
      <c r="AP133">
        <v>9.405870074907334</v>
      </c>
      <c r="AQ133">
        <v>9.435243999999999</v>
      </c>
      <c r="AR133">
        <v>-6.335809619662479E-06</v>
      </c>
      <c r="AS133">
        <v>77.3395483019389</v>
      </c>
      <c r="AT133">
        <v>1</v>
      </c>
      <c r="AU133">
        <v>0</v>
      </c>
      <c r="AV133">
        <f>IF(AT133*$H$13&gt;=AX133,1.0,(AX133/(AX133-AT133*$H$13)))</f>
        <v>0</v>
      </c>
      <c r="AW133">
        <f>(AV133-1)*100</f>
        <v>0</v>
      </c>
      <c r="AX133">
        <f>MAX(0,($B$13+$C$13*EG133)/(1+$D$13*EG133)*DZ133/(EB133+273)*$E$13)</f>
        <v>0</v>
      </c>
      <c r="AY133" t="s">
        <v>434</v>
      </c>
      <c r="AZ133" t="s">
        <v>434</v>
      </c>
      <c r="BA133">
        <v>0</v>
      </c>
      <c r="BB133">
        <v>0</v>
      </c>
      <c r="BC133">
        <f>1-BA133/BB133</f>
        <v>0</v>
      </c>
      <c r="BD133">
        <v>0</v>
      </c>
      <c r="BE133" t="s">
        <v>434</v>
      </c>
      <c r="BF133" t="s">
        <v>434</v>
      </c>
      <c r="BG133">
        <v>0</v>
      </c>
      <c r="BH133">
        <v>0</v>
      </c>
      <c r="BI133">
        <f>1-BG133/BH133</f>
        <v>0</v>
      </c>
      <c r="BJ133">
        <v>0.5</v>
      </c>
      <c r="BK133">
        <f>DJ133</f>
        <v>0</v>
      </c>
      <c r="BL133">
        <f>M133</f>
        <v>0</v>
      </c>
      <c r="BM133">
        <f>BI133*BJ133*BK133</f>
        <v>0</v>
      </c>
      <c r="BN133">
        <f>(BL133-BD133)/BK133</f>
        <v>0</v>
      </c>
      <c r="BO133">
        <f>(BB133-BH133)/BH133</f>
        <v>0</v>
      </c>
      <c r="BP133">
        <f>BA133/(BC133+BA133/BH133)</f>
        <v>0</v>
      </c>
      <c r="BQ133" t="s">
        <v>434</v>
      </c>
      <c r="BR133">
        <v>0</v>
      </c>
      <c r="BS133">
        <f>IF(BR133&lt;&gt;0, BR133, BP133)</f>
        <v>0</v>
      </c>
      <c r="BT133">
        <f>1-BS133/BH133</f>
        <v>0</v>
      </c>
      <c r="BU133">
        <f>(BH133-BG133)/(BH133-BS133)</f>
        <v>0</v>
      </c>
      <c r="BV133">
        <f>(BB133-BH133)/(BB133-BS133)</f>
        <v>0</v>
      </c>
      <c r="BW133">
        <f>(BH133-BG133)/(BH133-BA133)</f>
        <v>0</v>
      </c>
      <c r="BX133">
        <f>(BB133-BH133)/(BB133-BA133)</f>
        <v>0</v>
      </c>
      <c r="BY133">
        <f>(BU133*BS133/BG133)</f>
        <v>0</v>
      </c>
      <c r="BZ133">
        <f>(1-BY133)</f>
        <v>0</v>
      </c>
      <c r="DI133">
        <f>$B$11*EH133+$C$11*EI133+$F$11*ET133*(1-EW133)</f>
        <v>0</v>
      </c>
      <c r="DJ133">
        <f>DI133*DK133</f>
        <v>0</v>
      </c>
      <c r="DK133">
        <f>($B$11*$D$9+$C$11*$D$9+$F$11*((FG133+EY133)/MAX(FG133+EY133+FH133, 0.1)*$I$9+FH133/MAX(FG133+EY133+FH133, 0.1)*$J$9))/($B$11+$C$11+$F$11)</f>
        <v>0</v>
      </c>
      <c r="DL133">
        <f>($B$11*$K$9+$C$11*$K$9+$F$11*((FG133+EY133)/MAX(FG133+EY133+FH133, 0.1)*$P$9+FH133/MAX(FG133+EY133+FH133, 0.1)*$Q$9))/($B$11+$C$11+$F$11)</f>
        <v>0</v>
      </c>
      <c r="DM133">
        <v>6</v>
      </c>
      <c r="DN133">
        <v>0.5</v>
      </c>
      <c r="DO133" t="s">
        <v>435</v>
      </c>
      <c r="DP133">
        <v>2</v>
      </c>
      <c r="DQ133" t="b">
        <v>1</v>
      </c>
      <c r="DR133">
        <v>1747227007.1</v>
      </c>
      <c r="DS133">
        <v>200.109</v>
      </c>
      <c r="DT133">
        <v>200</v>
      </c>
      <c r="DU133">
        <v>9.434990000000001</v>
      </c>
      <c r="DV133">
        <v>9.40757</v>
      </c>
      <c r="DW133">
        <v>199.668</v>
      </c>
      <c r="DX133">
        <v>9.474690000000001</v>
      </c>
      <c r="DY133">
        <v>400.014</v>
      </c>
      <c r="DZ133">
        <v>101.153</v>
      </c>
      <c r="EA133">
        <v>0.09991949999999999</v>
      </c>
      <c r="EB133">
        <v>25.0016</v>
      </c>
      <c r="EC133">
        <v>24.8853</v>
      </c>
      <c r="ED133">
        <v>999.9</v>
      </c>
      <c r="EE133">
        <v>0</v>
      </c>
      <c r="EF133">
        <v>0</v>
      </c>
      <c r="EG133">
        <v>10046.2</v>
      </c>
      <c r="EH133">
        <v>0</v>
      </c>
      <c r="EI133">
        <v>0.221054</v>
      </c>
      <c r="EJ133">
        <v>0.10849</v>
      </c>
      <c r="EK133">
        <v>202.015</v>
      </c>
      <c r="EL133">
        <v>201.9</v>
      </c>
      <c r="EM133">
        <v>0.027422</v>
      </c>
      <c r="EN133">
        <v>200</v>
      </c>
      <c r="EO133">
        <v>9.40757</v>
      </c>
      <c r="EP133">
        <v>0.954377</v>
      </c>
      <c r="EQ133">
        <v>0.951603</v>
      </c>
      <c r="ER133">
        <v>6.23789</v>
      </c>
      <c r="ES133">
        <v>6.19572</v>
      </c>
      <c r="ET133">
        <v>0.0500092</v>
      </c>
      <c r="EU133">
        <v>0</v>
      </c>
      <c r="EV133">
        <v>0</v>
      </c>
      <c r="EW133">
        <v>0</v>
      </c>
      <c r="EX133">
        <v>18.93</v>
      </c>
      <c r="EY133">
        <v>0.0500092</v>
      </c>
      <c r="EZ133">
        <v>-13.74</v>
      </c>
      <c r="FA133">
        <v>0.57</v>
      </c>
      <c r="FB133">
        <v>34.562</v>
      </c>
      <c r="FC133">
        <v>40.375</v>
      </c>
      <c r="FD133">
        <v>37.25</v>
      </c>
      <c r="FE133">
        <v>40.687</v>
      </c>
      <c r="FF133">
        <v>37.375</v>
      </c>
      <c r="FG133">
        <v>0</v>
      </c>
      <c r="FH133">
        <v>0</v>
      </c>
      <c r="FI133">
        <v>0</v>
      </c>
      <c r="FJ133">
        <v>1747227087.6</v>
      </c>
      <c r="FK133">
        <v>0</v>
      </c>
      <c r="FL133">
        <v>2.842692307692308</v>
      </c>
      <c r="FM133">
        <v>26.83521384739339</v>
      </c>
      <c r="FN133">
        <v>-15.57230777909767</v>
      </c>
      <c r="FO133">
        <v>-5.015769230769231</v>
      </c>
      <c r="FP133">
        <v>15</v>
      </c>
      <c r="FQ133">
        <v>1747211737.5</v>
      </c>
      <c r="FR133" t="s">
        <v>436</v>
      </c>
      <c r="FS133">
        <v>1747211737.5</v>
      </c>
      <c r="FT133">
        <v>1747211733.5</v>
      </c>
      <c r="FU133">
        <v>1</v>
      </c>
      <c r="FV133">
        <v>-0.191</v>
      </c>
      <c r="FW133">
        <v>-0.016</v>
      </c>
      <c r="FX133">
        <v>0.506</v>
      </c>
      <c r="FY133">
        <v>-0.041</v>
      </c>
      <c r="FZ133">
        <v>397</v>
      </c>
      <c r="GA133">
        <v>9</v>
      </c>
      <c r="GB133">
        <v>0.29</v>
      </c>
      <c r="GC133">
        <v>0.35</v>
      </c>
      <c r="GD133">
        <v>-0.07915357089289604</v>
      </c>
      <c r="GE133">
        <v>-0.02103063810224632</v>
      </c>
      <c r="GF133">
        <v>0.01614570354839815</v>
      </c>
      <c r="GG133">
        <v>1</v>
      </c>
      <c r="GH133">
        <v>0.0006008285624419402</v>
      </c>
      <c r="GI133">
        <v>0.0009119195428411105</v>
      </c>
      <c r="GJ133">
        <v>0.0001780175057018481</v>
      </c>
      <c r="GK133">
        <v>1</v>
      </c>
      <c r="GL133">
        <v>2</v>
      </c>
      <c r="GM133">
        <v>2</v>
      </c>
      <c r="GN133" t="s">
        <v>437</v>
      </c>
      <c r="GO133">
        <v>3.0165</v>
      </c>
      <c r="GP133">
        <v>2.77499</v>
      </c>
      <c r="GQ133">
        <v>0.0546576</v>
      </c>
      <c r="GR133">
        <v>0.0543223</v>
      </c>
      <c r="GS133">
        <v>0.0617059</v>
      </c>
      <c r="GT133">
        <v>0.0613572</v>
      </c>
      <c r="GU133">
        <v>24443.4</v>
      </c>
      <c r="GV133">
        <v>28562</v>
      </c>
      <c r="GW133">
        <v>22657.6</v>
      </c>
      <c r="GX133">
        <v>27750.4</v>
      </c>
      <c r="GY133">
        <v>30838.6</v>
      </c>
      <c r="GZ133">
        <v>37216.1</v>
      </c>
      <c r="HA133">
        <v>36311.4</v>
      </c>
      <c r="HB133">
        <v>44043.2</v>
      </c>
      <c r="HC133">
        <v>1.80842</v>
      </c>
      <c r="HD133">
        <v>2.18265</v>
      </c>
      <c r="HE133">
        <v>0.0717081</v>
      </c>
      <c r="HF133">
        <v>0</v>
      </c>
      <c r="HG133">
        <v>23.7074</v>
      </c>
      <c r="HH133">
        <v>999.9</v>
      </c>
      <c r="HI133">
        <v>31.2</v>
      </c>
      <c r="HJ133">
        <v>29.5</v>
      </c>
      <c r="HK133">
        <v>12.7686</v>
      </c>
      <c r="HL133">
        <v>62.1569</v>
      </c>
      <c r="HM133">
        <v>13.3293</v>
      </c>
      <c r="HN133">
        <v>1</v>
      </c>
      <c r="HO133">
        <v>-0.198491</v>
      </c>
      <c r="HP133">
        <v>-0.0979112</v>
      </c>
      <c r="HQ133">
        <v>20.2985</v>
      </c>
      <c r="HR133">
        <v>5.19423</v>
      </c>
      <c r="HS133">
        <v>11.9532</v>
      </c>
      <c r="HT133">
        <v>4.9476</v>
      </c>
      <c r="HU133">
        <v>3.3</v>
      </c>
      <c r="HV133">
        <v>9999</v>
      </c>
      <c r="HW133">
        <v>9999</v>
      </c>
      <c r="HX133">
        <v>9999</v>
      </c>
      <c r="HY133">
        <v>384</v>
      </c>
      <c r="HZ133">
        <v>1.8602</v>
      </c>
      <c r="IA133">
        <v>1.86081</v>
      </c>
      <c r="IB133">
        <v>1.86159</v>
      </c>
      <c r="IC133">
        <v>1.8572</v>
      </c>
      <c r="ID133">
        <v>1.85687</v>
      </c>
      <c r="IE133">
        <v>1.85791</v>
      </c>
      <c r="IF133">
        <v>1.85869</v>
      </c>
      <c r="IG133">
        <v>1.85822</v>
      </c>
      <c r="IH133">
        <v>0</v>
      </c>
      <c r="II133">
        <v>0</v>
      </c>
      <c r="IJ133">
        <v>0</v>
      </c>
      <c r="IK133">
        <v>0</v>
      </c>
      <c r="IL133" t="s">
        <v>438</v>
      </c>
      <c r="IM133" t="s">
        <v>439</v>
      </c>
      <c r="IN133" t="s">
        <v>440</v>
      </c>
      <c r="IO133" t="s">
        <v>440</v>
      </c>
      <c r="IP133" t="s">
        <v>440</v>
      </c>
      <c r="IQ133" t="s">
        <v>440</v>
      </c>
      <c r="IR133">
        <v>0</v>
      </c>
      <c r="IS133">
        <v>100</v>
      </c>
      <c r="IT133">
        <v>100</v>
      </c>
      <c r="IU133">
        <v>0.441</v>
      </c>
      <c r="IV133">
        <v>-0.0397</v>
      </c>
      <c r="IW133">
        <v>0.2912723242626548</v>
      </c>
      <c r="IX133">
        <v>0.001016113312649949</v>
      </c>
      <c r="IY133">
        <v>-1.458346242818731E-06</v>
      </c>
      <c r="IZ133">
        <v>6.575581110680532E-10</v>
      </c>
      <c r="JA133">
        <v>-0.06566341879942494</v>
      </c>
      <c r="JB133">
        <v>-0.01572474794871742</v>
      </c>
      <c r="JC133">
        <v>0.002265067368507509</v>
      </c>
      <c r="JD133">
        <v>-3.336906766682508E-05</v>
      </c>
      <c r="JE133">
        <v>2</v>
      </c>
      <c r="JF133">
        <v>1799</v>
      </c>
      <c r="JG133">
        <v>1</v>
      </c>
      <c r="JH133">
        <v>18</v>
      </c>
      <c r="JI133">
        <v>254.5</v>
      </c>
      <c r="JJ133">
        <v>254.6</v>
      </c>
      <c r="JK133">
        <v>0.600586</v>
      </c>
      <c r="JL133">
        <v>2.55981</v>
      </c>
      <c r="JM133">
        <v>1.54663</v>
      </c>
      <c r="JN133">
        <v>2.16064</v>
      </c>
      <c r="JO133">
        <v>1.49658</v>
      </c>
      <c r="JP133">
        <v>2.40601</v>
      </c>
      <c r="JQ133">
        <v>34.8755</v>
      </c>
      <c r="JR133">
        <v>24.2013</v>
      </c>
      <c r="JS133">
        <v>18</v>
      </c>
      <c r="JT133">
        <v>376.567</v>
      </c>
      <c r="JU133">
        <v>648.653</v>
      </c>
      <c r="JV133">
        <v>24.112</v>
      </c>
      <c r="JW133">
        <v>24.9284</v>
      </c>
      <c r="JX133">
        <v>30.0001</v>
      </c>
      <c r="JY133">
        <v>24.9195</v>
      </c>
      <c r="JZ133">
        <v>24.9272</v>
      </c>
      <c r="KA133">
        <v>12.0427</v>
      </c>
      <c r="KB133">
        <v>29.5545</v>
      </c>
      <c r="KC133">
        <v>30.7311</v>
      </c>
      <c r="KD133">
        <v>24.1113</v>
      </c>
      <c r="KE133">
        <v>200</v>
      </c>
      <c r="KF133">
        <v>9.37533</v>
      </c>
      <c r="KG133">
        <v>100.222</v>
      </c>
      <c r="KH133">
        <v>100.828</v>
      </c>
    </row>
    <row r="134" spans="1:294">
      <c r="A134">
        <v>118</v>
      </c>
      <c r="B134">
        <v>1747227127.6</v>
      </c>
      <c r="C134">
        <v>14100.5</v>
      </c>
      <c r="D134" t="s">
        <v>673</v>
      </c>
      <c r="E134" t="s">
        <v>674</v>
      </c>
      <c r="F134" t="s">
        <v>431</v>
      </c>
      <c r="G134" t="s">
        <v>432</v>
      </c>
      <c r="I134" t="s">
        <v>433</v>
      </c>
      <c r="J134">
        <v>1747227127.6</v>
      </c>
      <c r="K134">
        <f>(L134)/1000</f>
        <v>0</v>
      </c>
      <c r="L134">
        <f>IF(DQ134, AO134, AI134)</f>
        <v>0</v>
      </c>
      <c r="M134">
        <f>IF(DQ134, AJ134, AH134)</f>
        <v>0</v>
      </c>
      <c r="N134">
        <f>DS134 - IF(AV134&gt;1, M134*DM134*100.0/(AX134), 0)</f>
        <v>0</v>
      </c>
      <c r="O134">
        <f>((U134-K134/2)*N134-M134)/(U134+K134/2)</f>
        <v>0</v>
      </c>
      <c r="P134">
        <f>O134*(DZ134+EA134)/1000.0</f>
        <v>0</v>
      </c>
      <c r="Q134">
        <f>(DS134 - IF(AV134&gt;1, M134*DM134*100.0/(AX134), 0))*(DZ134+EA134)/1000.0</f>
        <v>0</v>
      </c>
      <c r="R134">
        <f>2.0/((1/T134-1/S134)+SIGN(T134)*SQRT((1/T134-1/S134)*(1/T134-1/S134) + 4*DN134/((DN134+1)*(DN134+1))*(2*1/T134*1/S134-1/S134*1/S134)))</f>
        <v>0</v>
      </c>
      <c r="S134">
        <f>IF(LEFT(DO134,1)&lt;&gt;"0",IF(LEFT(DO134,1)="1",3.0,DP134),$D$5+$E$5*(EG134*DZ134/($K$5*1000))+$F$5*(EG134*DZ134/($K$5*1000))*MAX(MIN(DM134,$J$5),$I$5)*MAX(MIN(DM134,$J$5),$I$5)+$G$5*MAX(MIN(DM134,$J$5),$I$5)*(EG134*DZ134/($K$5*1000))+$H$5*(EG134*DZ134/($K$5*1000))*(EG134*DZ134/($K$5*1000)))</f>
        <v>0</v>
      </c>
      <c r="T134">
        <f>K134*(1000-(1000*0.61365*exp(17.502*X134/(240.97+X134))/(DZ134+EA134)+DU134)/2)/(1000*0.61365*exp(17.502*X134/(240.97+X134))/(DZ134+EA134)-DU134)</f>
        <v>0</v>
      </c>
      <c r="U134">
        <f>1/((DN134+1)/(R134/1.6)+1/(S134/1.37)) + DN134/((DN134+1)/(R134/1.6) + DN134/(S134/1.37))</f>
        <v>0</v>
      </c>
      <c r="V134">
        <f>(DI134*DL134)</f>
        <v>0</v>
      </c>
      <c r="W134">
        <f>(EB134+(V134+2*0.95*5.67E-8*(((EB134+$B$7)+273)^4-(EB134+273)^4)-44100*K134)/(1.84*29.3*S134+8*0.95*5.67E-8*(EB134+273)^3))</f>
        <v>0</v>
      </c>
      <c r="X134">
        <f>($C$7*EC134+$D$7*ED134+$E$7*W134)</f>
        <v>0</v>
      </c>
      <c r="Y134">
        <f>0.61365*exp(17.502*X134/(240.97+X134))</f>
        <v>0</v>
      </c>
      <c r="Z134">
        <f>(AA134/AB134*100)</f>
        <v>0</v>
      </c>
      <c r="AA134">
        <f>DU134*(DZ134+EA134)/1000</f>
        <v>0</v>
      </c>
      <c r="AB134">
        <f>0.61365*exp(17.502*EB134/(240.97+EB134))</f>
        <v>0</v>
      </c>
      <c r="AC134">
        <f>(Y134-DU134*(DZ134+EA134)/1000)</f>
        <v>0</v>
      </c>
      <c r="AD134">
        <f>(-K134*44100)</f>
        <v>0</v>
      </c>
      <c r="AE134">
        <f>2*29.3*S134*0.92*(EB134-X134)</f>
        <v>0</v>
      </c>
      <c r="AF134">
        <f>2*0.95*5.67E-8*(((EB134+$B$7)+273)^4-(X134+273)^4)</f>
        <v>0</v>
      </c>
      <c r="AG134">
        <f>V134+AF134+AD134+AE134</f>
        <v>0</v>
      </c>
      <c r="AH134">
        <f>DY134*AV134*(DT134-DS134*(1000-AV134*DV134)/(1000-AV134*DU134))/(100*DM134)</f>
        <v>0</v>
      </c>
      <c r="AI134">
        <f>1000*DY134*AV134*(DU134-DV134)/(100*DM134*(1000-AV134*DU134))</f>
        <v>0</v>
      </c>
      <c r="AJ134">
        <f>(AK134 - AL134 - DZ134*1E3/(8.314*(EB134+273.15)) * AN134/DY134 * AM134) * DY134/(100*DM134) * (1000 - DV134)/1000</f>
        <v>0</v>
      </c>
      <c r="AK134">
        <v>100.9711706298621</v>
      </c>
      <c r="AL134">
        <v>101.1421636363636</v>
      </c>
      <c r="AM134">
        <v>-0.0003303739225146987</v>
      </c>
      <c r="AN134">
        <v>65.77429948118555</v>
      </c>
      <c r="AO134">
        <f>(AQ134 - AP134 + DZ134*1E3/(8.314*(EB134+273.15)) * AS134/DY134 * AR134) * DY134/(100*DM134) * 1000/(1000 - AQ134)</f>
        <v>0</v>
      </c>
      <c r="AP134">
        <v>9.375831950028344</v>
      </c>
      <c r="AQ134">
        <v>9.395812545454541</v>
      </c>
      <c r="AR134">
        <v>-1.077936413972882E-06</v>
      </c>
      <c r="AS134">
        <v>77.3395483019389</v>
      </c>
      <c r="AT134">
        <v>2</v>
      </c>
      <c r="AU134">
        <v>0</v>
      </c>
      <c r="AV134">
        <f>IF(AT134*$H$13&gt;=AX134,1.0,(AX134/(AX134-AT134*$H$13)))</f>
        <v>0</v>
      </c>
      <c r="AW134">
        <f>(AV134-1)*100</f>
        <v>0</v>
      </c>
      <c r="AX134">
        <f>MAX(0,($B$13+$C$13*EG134)/(1+$D$13*EG134)*DZ134/(EB134+273)*$E$13)</f>
        <v>0</v>
      </c>
      <c r="AY134" t="s">
        <v>434</v>
      </c>
      <c r="AZ134" t="s">
        <v>434</v>
      </c>
      <c r="BA134">
        <v>0</v>
      </c>
      <c r="BB134">
        <v>0</v>
      </c>
      <c r="BC134">
        <f>1-BA134/BB134</f>
        <v>0</v>
      </c>
      <c r="BD134">
        <v>0</v>
      </c>
      <c r="BE134" t="s">
        <v>434</v>
      </c>
      <c r="BF134" t="s">
        <v>434</v>
      </c>
      <c r="BG134">
        <v>0</v>
      </c>
      <c r="BH134">
        <v>0</v>
      </c>
      <c r="BI134">
        <f>1-BG134/BH134</f>
        <v>0</v>
      </c>
      <c r="BJ134">
        <v>0.5</v>
      </c>
      <c r="BK134">
        <f>DJ134</f>
        <v>0</v>
      </c>
      <c r="BL134">
        <f>M134</f>
        <v>0</v>
      </c>
      <c r="BM134">
        <f>BI134*BJ134*BK134</f>
        <v>0</v>
      </c>
      <c r="BN134">
        <f>(BL134-BD134)/BK134</f>
        <v>0</v>
      </c>
      <c r="BO134">
        <f>(BB134-BH134)/BH134</f>
        <v>0</v>
      </c>
      <c r="BP134">
        <f>BA134/(BC134+BA134/BH134)</f>
        <v>0</v>
      </c>
      <c r="BQ134" t="s">
        <v>434</v>
      </c>
      <c r="BR134">
        <v>0</v>
      </c>
      <c r="BS134">
        <f>IF(BR134&lt;&gt;0, BR134, BP134)</f>
        <v>0</v>
      </c>
      <c r="BT134">
        <f>1-BS134/BH134</f>
        <v>0</v>
      </c>
      <c r="BU134">
        <f>(BH134-BG134)/(BH134-BS134)</f>
        <v>0</v>
      </c>
      <c r="BV134">
        <f>(BB134-BH134)/(BB134-BS134)</f>
        <v>0</v>
      </c>
      <c r="BW134">
        <f>(BH134-BG134)/(BH134-BA134)</f>
        <v>0</v>
      </c>
      <c r="BX134">
        <f>(BB134-BH134)/(BB134-BA134)</f>
        <v>0</v>
      </c>
      <c r="BY134">
        <f>(BU134*BS134/BG134)</f>
        <v>0</v>
      </c>
      <c r="BZ134">
        <f>(1-BY134)</f>
        <v>0</v>
      </c>
      <c r="DI134">
        <f>$B$11*EH134+$C$11*EI134+$F$11*ET134*(1-EW134)</f>
        <v>0</v>
      </c>
      <c r="DJ134">
        <f>DI134*DK134</f>
        <v>0</v>
      </c>
      <c r="DK134">
        <f>($B$11*$D$9+$C$11*$D$9+$F$11*((FG134+EY134)/MAX(FG134+EY134+FH134, 0.1)*$I$9+FH134/MAX(FG134+EY134+FH134, 0.1)*$J$9))/($B$11+$C$11+$F$11)</f>
        <v>0</v>
      </c>
      <c r="DL134">
        <f>($B$11*$K$9+$C$11*$K$9+$F$11*((FG134+EY134)/MAX(FG134+EY134+FH134, 0.1)*$P$9+FH134/MAX(FG134+EY134+FH134, 0.1)*$Q$9))/($B$11+$C$11+$F$11)</f>
        <v>0</v>
      </c>
      <c r="DM134">
        <v>6</v>
      </c>
      <c r="DN134">
        <v>0.5</v>
      </c>
      <c r="DO134" t="s">
        <v>435</v>
      </c>
      <c r="DP134">
        <v>2</v>
      </c>
      <c r="DQ134" t="b">
        <v>1</v>
      </c>
      <c r="DR134">
        <v>1747227127.6</v>
      </c>
      <c r="DS134">
        <v>100.192</v>
      </c>
      <c r="DT134">
        <v>99.9995</v>
      </c>
      <c r="DU134">
        <v>9.39588</v>
      </c>
      <c r="DV134">
        <v>9.3757</v>
      </c>
      <c r="DW134">
        <v>99.81270000000001</v>
      </c>
      <c r="DX134">
        <v>9.43628</v>
      </c>
      <c r="DY134">
        <v>400.121</v>
      </c>
      <c r="DZ134">
        <v>101.158</v>
      </c>
      <c r="EA134">
        <v>0.100131</v>
      </c>
      <c r="EB134">
        <v>25.0024</v>
      </c>
      <c r="EC134">
        <v>24.9054</v>
      </c>
      <c r="ED134">
        <v>999.9</v>
      </c>
      <c r="EE134">
        <v>0</v>
      </c>
      <c r="EF134">
        <v>0</v>
      </c>
      <c r="EG134">
        <v>10038.8</v>
      </c>
      <c r="EH134">
        <v>0</v>
      </c>
      <c r="EI134">
        <v>0.221054</v>
      </c>
      <c r="EJ134">
        <v>0.192001</v>
      </c>
      <c r="EK134">
        <v>101.142</v>
      </c>
      <c r="EL134">
        <v>100.946</v>
      </c>
      <c r="EM134">
        <v>0.0201883</v>
      </c>
      <c r="EN134">
        <v>99.9995</v>
      </c>
      <c r="EO134">
        <v>9.3757</v>
      </c>
      <c r="EP134">
        <v>0.950466</v>
      </c>
      <c r="EQ134">
        <v>0.948424</v>
      </c>
      <c r="ER134">
        <v>6.17839</v>
      </c>
      <c r="ES134">
        <v>6.14724</v>
      </c>
      <c r="ET134">
        <v>0.0500092</v>
      </c>
      <c r="EU134">
        <v>0</v>
      </c>
      <c r="EV134">
        <v>0</v>
      </c>
      <c r="EW134">
        <v>0</v>
      </c>
      <c r="EX134">
        <v>-8.960000000000001</v>
      </c>
      <c r="EY134">
        <v>0.0500092</v>
      </c>
      <c r="EZ134">
        <v>8.300000000000001</v>
      </c>
      <c r="FA134">
        <v>0.72</v>
      </c>
      <c r="FB134">
        <v>35.125</v>
      </c>
      <c r="FC134">
        <v>41</v>
      </c>
      <c r="FD134">
        <v>37.875</v>
      </c>
      <c r="FE134">
        <v>41.5</v>
      </c>
      <c r="FF134">
        <v>37.75</v>
      </c>
      <c r="FG134">
        <v>0</v>
      </c>
      <c r="FH134">
        <v>0</v>
      </c>
      <c r="FI134">
        <v>0</v>
      </c>
      <c r="FJ134">
        <v>1747227207.6</v>
      </c>
      <c r="FK134">
        <v>0</v>
      </c>
      <c r="FL134">
        <v>2.451153846153846</v>
      </c>
      <c r="FM134">
        <v>22.80307741215323</v>
      </c>
      <c r="FN134">
        <v>-6.753846714952751</v>
      </c>
      <c r="FO134">
        <v>-4.908846153846154</v>
      </c>
      <c r="FP134">
        <v>15</v>
      </c>
      <c r="FQ134">
        <v>1747211737.5</v>
      </c>
      <c r="FR134" t="s">
        <v>436</v>
      </c>
      <c r="FS134">
        <v>1747211737.5</v>
      </c>
      <c r="FT134">
        <v>1747211733.5</v>
      </c>
      <c r="FU134">
        <v>1</v>
      </c>
      <c r="FV134">
        <v>-0.191</v>
      </c>
      <c r="FW134">
        <v>-0.016</v>
      </c>
      <c r="FX134">
        <v>0.506</v>
      </c>
      <c r="FY134">
        <v>-0.041</v>
      </c>
      <c r="FZ134">
        <v>397</v>
      </c>
      <c r="GA134">
        <v>9</v>
      </c>
      <c r="GB134">
        <v>0.29</v>
      </c>
      <c r="GC134">
        <v>0.35</v>
      </c>
      <c r="GD134">
        <v>-0.1416774400414512</v>
      </c>
      <c r="GE134">
        <v>-0.03925316844115784</v>
      </c>
      <c r="GF134">
        <v>0.04188492253900173</v>
      </c>
      <c r="GG134">
        <v>1</v>
      </c>
      <c r="GH134">
        <v>0.0007745342993511037</v>
      </c>
      <c r="GI134">
        <v>-0.0006793305122528954</v>
      </c>
      <c r="GJ134">
        <v>0.0001062097228374355</v>
      </c>
      <c r="GK134">
        <v>1</v>
      </c>
      <c r="GL134">
        <v>2</v>
      </c>
      <c r="GM134">
        <v>2</v>
      </c>
      <c r="GN134" t="s">
        <v>437</v>
      </c>
      <c r="GO134">
        <v>3.01661</v>
      </c>
      <c r="GP134">
        <v>2.77514</v>
      </c>
      <c r="GQ134">
        <v>0.0287848</v>
      </c>
      <c r="GR134">
        <v>0.0286139</v>
      </c>
      <c r="GS134">
        <v>0.0615143</v>
      </c>
      <c r="GT134">
        <v>0.0612015</v>
      </c>
      <c r="GU134">
        <v>25112.9</v>
      </c>
      <c r="GV134">
        <v>29338.4</v>
      </c>
      <c r="GW134">
        <v>22657.9</v>
      </c>
      <c r="GX134">
        <v>27750.1</v>
      </c>
      <c r="GY134">
        <v>30844.8</v>
      </c>
      <c r="GZ134">
        <v>37221.8</v>
      </c>
      <c r="HA134">
        <v>36311.9</v>
      </c>
      <c r="HB134">
        <v>44043.4</v>
      </c>
      <c r="HC134">
        <v>1.80845</v>
      </c>
      <c r="HD134">
        <v>2.1823</v>
      </c>
      <c r="HE134">
        <v>0.0726879</v>
      </c>
      <c r="HF134">
        <v>0</v>
      </c>
      <c r="HG134">
        <v>23.7114</v>
      </c>
      <c r="HH134">
        <v>999.9</v>
      </c>
      <c r="HI134">
        <v>31.1</v>
      </c>
      <c r="HJ134">
        <v>29.5</v>
      </c>
      <c r="HK134">
        <v>12.7273</v>
      </c>
      <c r="HL134">
        <v>62.0069</v>
      </c>
      <c r="HM134">
        <v>13.3574</v>
      </c>
      <c r="HN134">
        <v>1</v>
      </c>
      <c r="HO134">
        <v>-0.198643</v>
      </c>
      <c r="HP134">
        <v>0.00453431</v>
      </c>
      <c r="HQ134">
        <v>20.2964</v>
      </c>
      <c r="HR134">
        <v>5.19722</v>
      </c>
      <c r="HS134">
        <v>11.9517</v>
      </c>
      <c r="HT134">
        <v>4.9474</v>
      </c>
      <c r="HU134">
        <v>3.3</v>
      </c>
      <c r="HV134">
        <v>9999</v>
      </c>
      <c r="HW134">
        <v>9999</v>
      </c>
      <c r="HX134">
        <v>9999</v>
      </c>
      <c r="HY134">
        <v>384.1</v>
      </c>
      <c r="HZ134">
        <v>1.86019</v>
      </c>
      <c r="IA134">
        <v>1.86081</v>
      </c>
      <c r="IB134">
        <v>1.86158</v>
      </c>
      <c r="IC134">
        <v>1.85715</v>
      </c>
      <c r="ID134">
        <v>1.85684</v>
      </c>
      <c r="IE134">
        <v>1.85791</v>
      </c>
      <c r="IF134">
        <v>1.85867</v>
      </c>
      <c r="IG134">
        <v>1.85822</v>
      </c>
      <c r="IH134">
        <v>0</v>
      </c>
      <c r="II134">
        <v>0</v>
      </c>
      <c r="IJ134">
        <v>0</v>
      </c>
      <c r="IK134">
        <v>0</v>
      </c>
      <c r="IL134" t="s">
        <v>438</v>
      </c>
      <c r="IM134" t="s">
        <v>439</v>
      </c>
      <c r="IN134" t="s">
        <v>440</v>
      </c>
      <c r="IO134" t="s">
        <v>440</v>
      </c>
      <c r="IP134" t="s">
        <v>440</v>
      </c>
      <c r="IQ134" t="s">
        <v>440</v>
      </c>
      <c r="IR134">
        <v>0</v>
      </c>
      <c r="IS134">
        <v>100</v>
      </c>
      <c r="IT134">
        <v>100</v>
      </c>
      <c r="IU134">
        <v>0.379</v>
      </c>
      <c r="IV134">
        <v>-0.0404</v>
      </c>
      <c r="IW134">
        <v>0.2912723242626548</v>
      </c>
      <c r="IX134">
        <v>0.001016113312649949</v>
      </c>
      <c r="IY134">
        <v>-1.458346242818731E-06</v>
      </c>
      <c r="IZ134">
        <v>6.575581110680532E-10</v>
      </c>
      <c r="JA134">
        <v>-0.06566341879942494</v>
      </c>
      <c r="JB134">
        <v>-0.01572474794871742</v>
      </c>
      <c r="JC134">
        <v>0.002265067368507509</v>
      </c>
      <c r="JD134">
        <v>-3.336906766682508E-05</v>
      </c>
      <c r="JE134">
        <v>2</v>
      </c>
      <c r="JF134">
        <v>1799</v>
      </c>
      <c r="JG134">
        <v>1</v>
      </c>
      <c r="JH134">
        <v>18</v>
      </c>
      <c r="JI134">
        <v>256.5</v>
      </c>
      <c r="JJ134">
        <v>256.6</v>
      </c>
      <c r="JK134">
        <v>0.373535</v>
      </c>
      <c r="JL134">
        <v>2.58057</v>
      </c>
      <c r="JM134">
        <v>1.54663</v>
      </c>
      <c r="JN134">
        <v>2.16064</v>
      </c>
      <c r="JO134">
        <v>1.49658</v>
      </c>
      <c r="JP134">
        <v>2.38892</v>
      </c>
      <c r="JQ134">
        <v>34.8985</v>
      </c>
      <c r="JR134">
        <v>24.2013</v>
      </c>
      <c r="JS134">
        <v>18</v>
      </c>
      <c r="JT134">
        <v>376.552</v>
      </c>
      <c r="JU134">
        <v>648.316</v>
      </c>
      <c r="JV134">
        <v>23.9825</v>
      </c>
      <c r="JW134">
        <v>24.9263</v>
      </c>
      <c r="JX134">
        <v>30.0001</v>
      </c>
      <c r="JY134">
        <v>24.9153</v>
      </c>
      <c r="JZ134">
        <v>24.923</v>
      </c>
      <c r="KA134">
        <v>7.50316</v>
      </c>
      <c r="KB134">
        <v>29.5545</v>
      </c>
      <c r="KC134">
        <v>30.3609</v>
      </c>
      <c r="KD134">
        <v>23.9809</v>
      </c>
      <c r="KE134">
        <v>100</v>
      </c>
      <c r="KF134">
        <v>9.37533</v>
      </c>
      <c r="KG134">
        <v>100.223</v>
      </c>
      <c r="KH134">
        <v>100.828</v>
      </c>
    </row>
    <row r="135" spans="1:294">
      <c r="A135">
        <v>119</v>
      </c>
      <c r="B135">
        <v>1747227248.1</v>
      </c>
      <c r="C135">
        <v>14221</v>
      </c>
      <c r="D135" t="s">
        <v>675</v>
      </c>
      <c r="E135" t="s">
        <v>676</v>
      </c>
      <c r="F135" t="s">
        <v>431</v>
      </c>
      <c r="G135" t="s">
        <v>432</v>
      </c>
      <c r="I135" t="s">
        <v>433</v>
      </c>
      <c r="J135">
        <v>1747227248.1</v>
      </c>
      <c r="K135">
        <f>(L135)/1000</f>
        <v>0</v>
      </c>
      <c r="L135">
        <f>IF(DQ135, AO135, AI135)</f>
        <v>0</v>
      </c>
      <c r="M135">
        <f>IF(DQ135, AJ135, AH135)</f>
        <v>0</v>
      </c>
      <c r="N135">
        <f>DS135 - IF(AV135&gt;1, M135*DM135*100.0/(AX135), 0)</f>
        <v>0</v>
      </c>
      <c r="O135">
        <f>((U135-K135/2)*N135-M135)/(U135+K135/2)</f>
        <v>0</v>
      </c>
      <c r="P135">
        <f>O135*(DZ135+EA135)/1000.0</f>
        <v>0</v>
      </c>
      <c r="Q135">
        <f>(DS135 - IF(AV135&gt;1, M135*DM135*100.0/(AX135), 0))*(DZ135+EA135)/1000.0</f>
        <v>0</v>
      </c>
      <c r="R135">
        <f>2.0/((1/T135-1/S135)+SIGN(T135)*SQRT((1/T135-1/S135)*(1/T135-1/S135) + 4*DN135/((DN135+1)*(DN135+1))*(2*1/T135*1/S135-1/S135*1/S135)))</f>
        <v>0</v>
      </c>
      <c r="S135">
        <f>IF(LEFT(DO135,1)&lt;&gt;"0",IF(LEFT(DO135,1)="1",3.0,DP135),$D$5+$E$5*(EG135*DZ135/($K$5*1000))+$F$5*(EG135*DZ135/($K$5*1000))*MAX(MIN(DM135,$J$5),$I$5)*MAX(MIN(DM135,$J$5),$I$5)+$G$5*MAX(MIN(DM135,$J$5),$I$5)*(EG135*DZ135/($K$5*1000))+$H$5*(EG135*DZ135/($K$5*1000))*(EG135*DZ135/($K$5*1000)))</f>
        <v>0</v>
      </c>
      <c r="T135">
        <f>K135*(1000-(1000*0.61365*exp(17.502*X135/(240.97+X135))/(DZ135+EA135)+DU135)/2)/(1000*0.61365*exp(17.502*X135/(240.97+X135))/(DZ135+EA135)-DU135)</f>
        <v>0</v>
      </c>
      <c r="U135">
        <f>1/((DN135+1)/(R135/1.6)+1/(S135/1.37)) + DN135/((DN135+1)/(R135/1.6) + DN135/(S135/1.37))</f>
        <v>0</v>
      </c>
      <c r="V135">
        <f>(DI135*DL135)</f>
        <v>0</v>
      </c>
      <c r="W135">
        <f>(EB135+(V135+2*0.95*5.67E-8*(((EB135+$B$7)+273)^4-(EB135+273)^4)-44100*K135)/(1.84*29.3*S135+8*0.95*5.67E-8*(EB135+273)^3))</f>
        <v>0</v>
      </c>
      <c r="X135">
        <f>($C$7*EC135+$D$7*ED135+$E$7*W135)</f>
        <v>0</v>
      </c>
      <c r="Y135">
        <f>0.61365*exp(17.502*X135/(240.97+X135))</f>
        <v>0</v>
      </c>
      <c r="Z135">
        <f>(AA135/AB135*100)</f>
        <v>0</v>
      </c>
      <c r="AA135">
        <f>DU135*(DZ135+EA135)/1000</f>
        <v>0</v>
      </c>
      <c r="AB135">
        <f>0.61365*exp(17.502*EB135/(240.97+EB135))</f>
        <v>0</v>
      </c>
      <c r="AC135">
        <f>(Y135-DU135*(DZ135+EA135)/1000)</f>
        <v>0</v>
      </c>
      <c r="AD135">
        <f>(-K135*44100)</f>
        <v>0</v>
      </c>
      <c r="AE135">
        <f>2*29.3*S135*0.92*(EB135-X135)</f>
        <v>0</v>
      </c>
      <c r="AF135">
        <f>2*0.95*5.67E-8*(((EB135+$B$7)+273)^4-(X135+273)^4)</f>
        <v>0</v>
      </c>
      <c r="AG135">
        <f>V135+AF135+AD135+AE135</f>
        <v>0</v>
      </c>
      <c r="AH135">
        <f>DY135*AV135*(DT135-DS135*(1000-AV135*DV135)/(1000-AV135*DU135))/(100*DM135)</f>
        <v>0</v>
      </c>
      <c r="AI135">
        <f>1000*DY135*AV135*(DU135-DV135)/(100*DM135*(1000-AV135*DU135))</f>
        <v>0</v>
      </c>
      <c r="AJ135">
        <f>(AK135 - AL135 - DZ135*1E3/(8.314*(EB135+273.15)) * AN135/DY135 * AM135) * DY135/(100*DM135) * (1000 - DV135)/1000</f>
        <v>0</v>
      </c>
      <c r="AK135">
        <v>50.46811547934674</v>
      </c>
      <c r="AL135">
        <v>50.55309151515149</v>
      </c>
      <c r="AM135">
        <v>-0.0002143529294415849</v>
      </c>
      <c r="AN135">
        <v>65.77429948118555</v>
      </c>
      <c r="AO135">
        <f>(AQ135 - AP135 + DZ135*1E3/(8.314*(EB135+273.15)) * AS135/DY135 * AR135) * DY135/(100*DM135) * 1000/(1000 - AQ135)</f>
        <v>0</v>
      </c>
      <c r="AP135">
        <v>9.372182662207901</v>
      </c>
      <c r="AQ135">
        <v>9.393555272727271</v>
      </c>
      <c r="AR135">
        <v>-1.134814933310506E-07</v>
      </c>
      <c r="AS135">
        <v>77.3395483019389</v>
      </c>
      <c r="AT135">
        <v>1</v>
      </c>
      <c r="AU135">
        <v>0</v>
      </c>
      <c r="AV135">
        <f>IF(AT135*$H$13&gt;=AX135,1.0,(AX135/(AX135-AT135*$H$13)))</f>
        <v>0</v>
      </c>
      <c r="AW135">
        <f>(AV135-1)*100</f>
        <v>0</v>
      </c>
      <c r="AX135">
        <f>MAX(0,($B$13+$C$13*EG135)/(1+$D$13*EG135)*DZ135/(EB135+273)*$E$13)</f>
        <v>0</v>
      </c>
      <c r="AY135" t="s">
        <v>434</v>
      </c>
      <c r="AZ135" t="s">
        <v>434</v>
      </c>
      <c r="BA135">
        <v>0</v>
      </c>
      <c r="BB135">
        <v>0</v>
      </c>
      <c r="BC135">
        <f>1-BA135/BB135</f>
        <v>0</v>
      </c>
      <c r="BD135">
        <v>0</v>
      </c>
      <c r="BE135" t="s">
        <v>434</v>
      </c>
      <c r="BF135" t="s">
        <v>434</v>
      </c>
      <c r="BG135">
        <v>0</v>
      </c>
      <c r="BH135">
        <v>0</v>
      </c>
      <c r="BI135">
        <f>1-BG135/BH135</f>
        <v>0</v>
      </c>
      <c r="BJ135">
        <v>0.5</v>
      </c>
      <c r="BK135">
        <f>DJ135</f>
        <v>0</v>
      </c>
      <c r="BL135">
        <f>M135</f>
        <v>0</v>
      </c>
      <c r="BM135">
        <f>BI135*BJ135*BK135</f>
        <v>0</v>
      </c>
      <c r="BN135">
        <f>(BL135-BD135)/BK135</f>
        <v>0</v>
      </c>
      <c r="BO135">
        <f>(BB135-BH135)/BH135</f>
        <v>0</v>
      </c>
      <c r="BP135">
        <f>BA135/(BC135+BA135/BH135)</f>
        <v>0</v>
      </c>
      <c r="BQ135" t="s">
        <v>434</v>
      </c>
      <c r="BR135">
        <v>0</v>
      </c>
      <c r="BS135">
        <f>IF(BR135&lt;&gt;0, BR135, BP135)</f>
        <v>0</v>
      </c>
      <c r="BT135">
        <f>1-BS135/BH135</f>
        <v>0</v>
      </c>
      <c r="BU135">
        <f>(BH135-BG135)/(BH135-BS135)</f>
        <v>0</v>
      </c>
      <c r="BV135">
        <f>(BB135-BH135)/(BB135-BS135)</f>
        <v>0</v>
      </c>
      <c r="BW135">
        <f>(BH135-BG135)/(BH135-BA135)</f>
        <v>0</v>
      </c>
      <c r="BX135">
        <f>(BB135-BH135)/(BB135-BA135)</f>
        <v>0</v>
      </c>
      <c r="BY135">
        <f>(BU135*BS135/BG135)</f>
        <v>0</v>
      </c>
      <c r="BZ135">
        <f>(1-BY135)</f>
        <v>0</v>
      </c>
      <c r="DI135">
        <f>$B$11*EH135+$C$11*EI135+$F$11*ET135*(1-EW135)</f>
        <v>0</v>
      </c>
      <c r="DJ135">
        <f>DI135*DK135</f>
        <v>0</v>
      </c>
      <c r="DK135">
        <f>($B$11*$D$9+$C$11*$D$9+$F$11*((FG135+EY135)/MAX(FG135+EY135+FH135, 0.1)*$I$9+FH135/MAX(FG135+EY135+FH135, 0.1)*$J$9))/($B$11+$C$11+$F$11)</f>
        <v>0</v>
      </c>
      <c r="DL135">
        <f>($B$11*$K$9+$C$11*$K$9+$F$11*((FG135+EY135)/MAX(FG135+EY135+FH135, 0.1)*$P$9+FH135/MAX(FG135+EY135+FH135, 0.1)*$Q$9))/($B$11+$C$11+$F$11)</f>
        <v>0</v>
      </c>
      <c r="DM135">
        <v>6</v>
      </c>
      <c r="DN135">
        <v>0.5</v>
      </c>
      <c r="DO135" t="s">
        <v>435</v>
      </c>
      <c r="DP135">
        <v>2</v>
      </c>
      <c r="DQ135" t="b">
        <v>1</v>
      </c>
      <c r="DR135">
        <v>1747227248.1</v>
      </c>
      <c r="DS135">
        <v>50.0683</v>
      </c>
      <c r="DT135">
        <v>49.9911</v>
      </c>
      <c r="DU135">
        <v>9.39343</v>
      </c>
      <c r="DV135">
        <v>9.37186</v>
      </c>
      <c r="DW135">
        <v>49.73</v>
      </c>
      <c r="DX135">
        <v>9.433870000000001</v>
      </c>
      <c r="DY135">
        <v>399.862</v>
      </c>
      <c r="DZ135">
        <v>101.154</v>
      </c>
      <c r="EA135">
        <v>0.0998652</v>
      </c>
      <c r="EB135">
        <v>24.9859</v>
      </c>
      <c r="EC135">
        <v>24.8786</v>
      </c>
      <c r="ED135">
        <v>999.9</v>
      </c>
      <c r="EE135">
        <v>0</v>
      </c>
      <c r="EF135">
        <v>0</v>
      </c>
      <c r="EG135">
        <v>10062.5</v>
      </c>
      <c r="EH135">
        <v>0</v>
      </c>
      <c r="EI135">
        <v>0.221054</v>
      </c>
      <c r="EJ135">
        <v>0.0772057</v>
      </c>
      <c r="EK135">
        <v>50.543</v>
      </c>
      <c r="EL135">
        <v>50.464</v>
      </c>
      <c r="EM135">
        <v>0.0215693</v>
      </c>
      <c r="EN135">
        <v>49.9911</v>
      </c>
      <c r="EO135">
        <v>9.37186</v>
      </c>
      <c r="EP135">
        <v>0.950182</v>
      </c>
      <c r="EQ135">
        <v>0.948001</v>
      </c>
      <c r="ER135">
        <v>6.17407</v>
      </c>
      <c r="ES135">
        <v>6.14078</v>
      </c>
      <c r="ET135">
        <v>0.0500092</v>
      </c>
      <c r="EU135">
        <v>0</v>
      </c>
      <c r="EV135">
        <v>0</v>
      </c>
      <c r="EW135">
        <v>0</v>
      </c>
      <c r="EX135">
        <v>7.08</v>
      </c>
      <c r="EY135">
        <v>0.0500092</v>
      </c>
      <c r="EZ135">
        <v>-5.78</v>
      </c>
      <c r="FA135">
        <v>1.33</v>
      </c>
      <c r="FB135">
        <v>33.875</v>
      </c>
      <c r="FC135">
        <v>38.562</v>
      </c>
      <c r="FD135">
        <v>36.187</v>
      </c>
      <c r="FE135">
        <v>38.062</v>
      </c>
      <c r="FF135">
        <v>36.437</v>
      </c>
      <c r="FG135">
        <v>0</v>
      </c>
      <c r="FH135">
        <v>0</v>
      </c>
      <c r="FI135">
        <v>0</v>
      </c>
      <c r="FJ135">
        <v>1747227328.2</v>
      </c>
      <c r="FK135">
        <v>0</v>
      </c>
      <c r="FL135">
        <v>0.1191999999999999</v>
      </c>
      <c r="FM135">
        <v>24.58000016029062</v>
      </c>
      <c r="FN135">
        <v>-35.36384640351319</v>
      </c>
      <c r="FO135">
        <v>-1.7636</v>
      </c>
      <c r="FP135">
        <v>15</v>
      </c>
      <c r="FQ135">
        <v>1747211737.5</v>
      </c>
      <c r="FR135" t="s">
        <v>436</v>
      </c>
      <c r="FS135">
        <v>1747211737.5</v>
      </c>
      <c r="FT135">
        <v>1747211733.5</v>
      </c>
      <c r="FU135">
        <v>1</v>
      </c>
      <c r="FV135">
        <v>-0.191</v>
      </c>
      <c r="FW135">
        <v>-0.016</v>
      </c>
      <c r="FX135">
        <v>0.506</v>
      </c>
      <c r="FY135">
        <v>-0.041</v>
      </c>
      <c r="FZ135">
        <v>397</v>
      </c>
      <c r="GA135">
        <v>9</v>
      </c>
      <c r="GB135">
        <v>0.29</v>
      </c>
      <c r="GC135">
        <v>0.35</v>
      </c>
      <c r="GD135">
        <v>-0.07319688128102352</v>
      </c>
      <c r="GE135">
        <v>0.02633262602580175</v>
      </c>
      <c r="GF135">
        <v>0.01491055836632802</v>
      </c>
      <c r="GG135">
        <v>1</v>
      </c>
      <c r="GH135">
        <v>0.0006252314710464422</v>
      </c>
      <c r="GI135">
        <v>-3.912189173517913E-05</v>
      </c>
      <c r="GJ135">
        <v>2.107657586097143E-05</v>
      </c>
      <c r="GK135">
        <v>1</v>
      </c>
      <c r="GL135">
        <v>2</v>
      </c>
      <c r="GM135">
        <v>2</v>
      </c>
      <c r="GN135" t="s">
        <v>437</v>
      </c>
      <c r="GO135">
        <v>3.01632</v>
      </c>
      <c r="GP135">
        <v>2.77508</v>
      </c>
      <c r="GQ135">
        <v>0.0145797</v>
      </c>
      <c r="GR135">
        <v>0.0145438</v>
      </c>
      <c r="GS135">
        <v>0.0615005</v>
      </c>
      <c r="GT135">
        <v>0.0611808</v>
      </c>
      <c r="GU135">
        <v>25479.9</v>
      </c>
      <c r="GV135">
        <v>29763.5</v>
      </c>
      <c r="GW135">
        <v>22657.5</v>
      </c>
      <c r="GX135">
        <v>27750</v>
      </c>
      <c r="GY135">
        <v>30844.8</v>
      </c>
      <c r="GZ135">
        <v>37222.2</v>
      </c>
      <c r="HA135">
        <v>36311.8</v>
      </c>
      <c r="HB135">
        <v>44043.5</v>
      </c>
      <c r="HC135">
        <v>1.80807</v>
      </c>
      <c r="HD135">
        <v>2.18248</v>
      </c>
      <c r="HE135">
        <v>0.0707395</v>
      </c>
      <c r="HF135">
        <v>0</v>
      </c>
      <c r="HG135">
        <v>23.7166</v>
      </c>
      <c r="HH135">
        <v>999.9</v>
      </c>
      <c r="HI135">
        <v>31</v>
      </c>
      <c r="HJ135">
        <v>29.5</v>
      </c>
      <c r="HK135">
        <v>12.686</v>
      </c>
      <c r="HL135">
        <v>61.877</v>
      </c>
      <c r="HM135">
        <v>13.6899</v>
      </c>
      <c r="HN135">
        <v>1</v>
      </c>
      <c r="HO135">
        <v>-0.198468</v>
      </c>
      <c r="HP135">
        <v>-0.16466</v>
      </c>
      <c r="HQ135">
        <v>20.2986</v>
      </c>
      <c r="HR135">
        <v>5.19782</v>
      </c>
      <c r="HS135">
        <v>11.9529</v>
      </c>
      <c r="HT135">
        <v>4.9474</v>
      </c>
      <c r="HU135">
        <v>3.3</v>
      </c>
      <c r="HV135">
        <v>9999</v>
      </c>
      <c r="HW135">
        <v>9999</v>
      </c>
      <c r="HX135">
        <v>9999</v>
      </c>
      <c r="HY135">
        <v>384.1</v>
      </c>
      <c r="HZ135">
        <v>1.8602</v>
      </c>
      <c r="IA135">
        <v>1.86081</v>
      </c>
      <c r="IB135">
        <v>1.86157</v>
      </c>
      <c r="IC135">
        <v>1.85715</v>
      </c>
      <c r="ID135">
        <v>1.85685</v>
      </c>
      <c r="IE135">
        <v>1.85791</v>
      </c>
      <c r="IF135">
        <v>1.85867</v>
      </c>
      <c r="IG135">
        <v>1.85822</v>
      </c>
      <c r="IH135">
        <v>0</v>
      </c>
      <c r="II135">
        <v>0</v>
      </c>
      <c r="IJ135">
        <v>0</v>
      </c>
      <c r="IK135">
        <v>0</v>
      </c>
      <c r="IL135" t="s">
        <v>438</v>
      </c>
      <c r="IM135" t="s">
        <v>439</v>
      </c>
      <c r="IN135" t="s">
        <v>440</v>
      </c>
      <c r="IO135" t="s">
        <v>440</v>
      </c>
      <c r="IP135" t="s">
        <v>440</v>
      </c>
      <c r="IQ135" t="s">
        <v>440</v>
      </c>
      <c r="IR135">
        <v>0</v>
      </c>
      <c r="IS135">
        <v>100</v>
      </c>
      <c r="IT135">
        <v>100</v>
      </c>
      <c r="IU135">
        <v>0.338</v>
      </c>
      <c r="IV135">
        <v>-0.0404</v>
      </c>
      <c r="IW135">
        <v>0.2912723242626548</v>
      </c>
      <c r="IX135">
        <v>0.001016113312649949</v>
      </c>
      <c r="IY135">
        <v>-1.458346242818731E-06</v>
      </c>
      <c r="IZ135">
        <v>6.575581110680532E-10</v>
      </c>
      <c r="JA135">
        <v>-0.06566341879942494</v>
      </c>
      <c r="JB135">
        <v>-0.01572474794871742</v>
      </c>
      <c r="JC135">
        <v>0.002265067368507509</v>
      </c>
      <c r="JD135">
        <v>-3.336906766682508E-05</v>
      </c>
      <c r="JE135">
        <v>2</v>
      </c>
      <c r="JF135">
        <v>1799</v>
      </c>
      <c r="JG135">
        <v>1</v>
      </c>
      <c r="JH135">
        <v>18</v>
      </c>
      <c r="JI135">
        <v>258.5</v>
      </c>
      <c r="JJ135">
        <v>258.6</v>
      </c>
      <c r="JK135">
        <v>0.26001</v>
      </c>
      <c r="JL135">
        <v>2.59277</v>
      </c>
      <c r="JM135">
        <v>1.54663</v>
      </c>
      <c r="JN135">
        <v>2.16064</v>
      </c>
      <c r="JO135">
        <v>1.49658</v>
      </c>
      <c r="JP135">
        <v>2.35474</v>
      </c>
      <c r="JQ135">
        <v>34.8985</v>
      </c>
      <c r="JR135">
        <v>24.2013</v>
      </c>
      <c r="JS135">
        <v>18</v>
      </c>
      <c r="JT135">
        <v>376.345</v>
      </c>
      <c r="JU135">
        <v>648.407</v>
      </c>
      <c r="JV135">
        <v>24.1512</v>
      </c>
      <c r="JW135">
        <v>24.9242</v>
      </c>
      <c r="JX135">
        <v>30.0002</v>
      </c>
      <c r="JY135">
        <v>24.9113</v>
      </c>
      <c r="JZ135">
        <v>24.9189</v>
      </c>
      <c r="KA135">
        <v>5.23135</v>
      </c>
      <c r="KB135">
        <v>29.5545</v>
      </c>
      <c r="KC135">
        <v>30.3609</v>
      </c>
      <c r="KD135">
        <v>24.1597</v>
      </c>
      <c r="KE135">
        <v>50</v>
      </c>
      <c r="KF135">
        <v>9.376569999999999</v>
      </c>
      <c r="KG135">
        <v>100.223</v>
      </c>
      <c r="KH135">
        <v>100.827</v>
      </c>
    </row>
    <row r="136" spans="1:294">
      <c r="A136">
        <v>120</v>
      </c>
      <c r="B136">
        <v>1747227369</v>
      </c>
      <c r="C136">
        <v>14341.90000009537</v>
      </c>
      <c r="D136" t="s">
        <v>677</v>
      </c>
      <c r="E136" t="s">
        <v>678</v>
      </c>
      <c r="F136" t="s">
        <v>431</v>
      </c>
      <c r="G136" t="s">
        <v>432</v>
      </c>
      <c r="I136" t="s">
        <v>433</v>
      </c>
      <c r="J136">
        <v>1747227369</v>
      </c>
      <c r="K136">
        <f>(L136)/1000</f>
        <v>0</v>
      </c>
      <c r="L136">
        <f>IF(DQ136, AO136, AI136)</f>
        <v>0</v>
      </c>
      <c r="M136">
        <f>IF(DQ136, AJ136, AH136)</f>
        <v>0</v>
      </c>
      <c r="N136">
        <f>DS136 - IF(AV136&gt;1, M136*DM136*100.0/(AX136), 0)</f>
        <v>0</v>
      </c>
      <c r="O136">
        <f>((U136-K136/2)*N136-M136)/(U136+K136/2)</f>
        <v>0</v>
      </c>
      <c r="P136">
        <f>O136*(DZ136+EA136)/1000.0</f>
        <v>0</v>
      </c>
      <c r="Q136">
        <f>(DS136 - IF(AV136&gt;1, M136*DM136*100.0/(AX136), 0))*(DZ136+EA136)/1000.0</f>
        <v>0</v>
      </c>
      <c r="R136">
        <f>2.0/((1/T136-1/S136)+SIGN(T136)*SQRT((1/T136-1/S136)*(1/T136-1/S136) + 4*DN136/((DN136+1)*(DN136+1))*(2*1/T136*1/S136-1/S136*1/S136)))</f>
        <v>0</v>
      </c>
      <c r="S136">
        <f>IF(LEFT(DO136,1)&lt;&gt;"0",IF(LEFT(DO136,1)="1",3.0,DP136),$D$5+$E$5*(EG136*DZ136/($K$5*1000))+$F$5*(EG136*DZ136/($K$5*1000))*MAX(MIN(DM136,$J$5),$I$5)*MAX(MIN(DM136,$J$5),$I$5)+$G$5*MAX(MIN(DM136,$J$5),$I$5)*(EG136*DZ136/($K$5*1000))+$H$5*(EG136*DZ136/($K$5*1000))*(EG136*DZ136/($K$5*1000)))</f>
        <v>0</v>
      </c>
      <c r="T136">
        <f>K136*(1000-(1000*0.61365*exp(17.502*X136/(240.97+X136))/(DZ136+EA136)+DU136)/2)/(1000*0.61365*exp(17.502*X136/(240.97+X136))/(DZ136+EA136)-DU136)</f>
        <v>0</v>
      </c>
      <c r="U136">
        <f>1/((DN136+1)/(R136/1.6)+1/(S136/1.37)) + DN136/((DN136+1)/(R136/1.6) + DN136/(S136/1.37))</f>
        <v>0</v>
      </c>
      <c r="V136">
        <f>(DI136*DL136)</f>
        <v>0</v>
      </c>
      <c r="W136">
        <f>(EB136+(V136+2*0.95*5.67E-8*(((EB136+$B$7)+273)^4-(EB136+273)^4)-44100*K136)/(1.84*29.3*S136+8*0.95*5.67E-8*(EB136+273)^3))</f>
        <v>0</v>
      </c>
      <c r="X136">
        <f>($C$7*EC136+$D$7*ED136+$E$7*W136)</f>
        <v>0</v>
      </c>
      <c r="Y136">
        <f>0.61365*exp(17.502*X136/(240.97+X136))</f>
        <v>0</v>
      </c>
      <c r="Z136">
        <f>(AA136/AB136*100)</f>
        <v>0</v>
      </c>
      <c r="AA136">
        <f>DU136*(DZ136+EA136)/1000</f>
        <v>0</v>
      </c>
      <c r="AB136">
        <f>0.61365*exp(17.502*EB136/(240.97+EB136))</f>
        <v>0</v>
      </c>
      <c r="AC136">
        <f>(Y136-DU136*(DZ136+EA136)/1000)</f>
        <v>0</v>
      </c>
      <c r="AD136">
        <f>(-K136*44100)</f>
        <v>0</v>
      </c>
      <c r="AE136">
        <f>2*29.3*S136*0.92*(EB136-X136)</f>
        <v>0</v>
      </c>
      <c r="AF136">
        <f>2*0.95*5.67E-8*(((EB136+$B$7)+273)^4-(X136+273)^4)</f>
        <v>0</v>
      </c>
      <c r="AG136">
        <f>V136+AF136+AD136+AE136</f>
        <v>0</v>
      </c>
      <c r="AH136">
        <f>DY136*AV136*(DT136-DS136*(1000-AV136*DV136)/(1000-AV136*DU136))/(100*DM136)</f>
        <v>0</v>
      </c>
      <c r="AI136">
        <f>1000*DY136*AV136*(DU136-DV136)/(100*DM136*(1000-AV136*DU136))</f>
        <v>0</v>
      </c>
      <c r="AJ136">
        <f>(AK136 - AL136 - DZ136*1E3/(8.314*(EB136+273.15)) * AN136/DY136 * AM136) * DY136/(100*DM136) * (1000 - DV136)/1000</f>
        <v>0</v>
      </c>
      <c r="AK136">
        <v>-1.88550878491349</v>
      </c>
      <c r="AL136">
        <v>-1.761329696969696</v>
      </c>
      <c r="AM136">
        <v>-0.0001541288642326789</v>
      </c>
      <c r="AN136">
        <v>65.77429948118555</v>
      </c>
      <c r="AO136">
        <f>(AQ136 - AP136 + DZ136*1E3/(8.314*(EB136+273.15)) * AS136/DY136 * AR136) * DY136/(100*DM136) * 1000/(1000 - AQ136)</f>
        <v>0</v>
      </c>
      <c r="AP136">
        <v>9.367797747277848</v>
      </c>
      <c r="AQ136">
        <v>9.388750848484845</v>
      </c>
      <c r="AR136">
        <v>-1.630162851398195E-06</v>
      </c>
      <c r="AS136">
        <v>77.3395483019389</v>
      </c>
      <c r="AT136">
        <v>2</v>
      </c>
      <c r="AU136">
        <v>0</v>
      </c>
      <c r="AV136">
        <f>IF(AT136*$H$13&gt;=AX136,1.0,(AX136/(AX136-AT136*$H$13)))</f>
        <v>0</v>
      </c>
      <c r="AW136">
        <f>(AV136-1)*100</f>
        <v>0</v>
      </c>
      <c r="AX136">
        <f>MAX(0,($B$13+$C$13*EG136)/(1+$D$13*EG136)*DZ136/(EB136+273)*$E$13)</f>
        <v>0</v>
      </c>
      <c r="AY136" t="s">
        <v>434</v>
      </c>
      <c r="AZ136" t="s">
        <v>434</v>
      </c>
      <c r="BA136">
        <v>0</v>
      </c>
      <c r="BB136">
        <v>0</v>
      </c>
      <c r="BC136">
        <f>1-BA136/BB136</f>
        <v>0</v>
      </c>
      <c r="BD136">
        <v>0</v>
      </c>
      <c r="BE136" t="s">
        <v>434</v>
      </c>
      <c r="BF136" t="s">
        <v>434</v>
      </c>
      <c r="BG136">
        <v>0</v>
      </c>
      <c r="BH136">
        <v>0</v>
      </c>
      <c r="BI136">
        <f>1-BG136/BH136</f>
        <v>0</v>
      </c>
      <c r="BJ136">
        <v>0.5</v>
      </c>
      <c r="BK136">
        <f>DJ136</f>
        <v>0</v>
      </c>
      <c r="BL136">
        <f>M136</f>
        <v>0</v>
      </c>
      <c r="BM136">
        <f>BI136*BJ136*BK136</f>
        <v>0</v>
      </c>
      <c r="BN136">
        <f>(BL136-BD136)/BK136</f>
        <v>0</v>
      </c>
      <c r="BO136">
        <f>(BB136-BH136)/BH136</f>
        <v>0</v>
      </c>
      <c r="BP136">
        <f>BA136/(BC136+BA136/BH136)</f>
        <v>0</v>
      </c>
      <c r="BQ136" t="s">
        <v>434</v>
      </c>
      <c r="BR136">
        <v>0</v>
      </c>
      <c r="BS136">
        <f>IF(BR136&lt;&gt;0, BR136, BP136)</f>
        <v>0</v>
      </c>
      <c r="BT136">
        <f>1-BS136/BH136</f>
        <v>0</v>
      </c>
      <c r="BU136">
        <f>(BH136-BG136)/(BH136-BS136)</f>
        <v>0</v>
      </c>
      <c r="BV136">
        <f>(BB136-BH136)/(BB136-BS136)</f>
        <v>0</v>
      </c>
      <c r="BW136">
        <f>(BH136-BG136)/(BH136-BA136)</f>
        <v>0</v>
      </c>
      <c r="BX136">
        <f>(BB136-BH136)/(BB136-BA136)</f>
        <v>0</v>
      </c>
      <c r="BY136">
        <f>(BU136*BS136/BG136)</f>
        <v>0</v>
      </c>
      <c r="BZ136">
        <f>(1-BY136)</f>
        <v>0</v>
      </c>
      <c r="DI136">
        <f>$B$11*EH136+$C$11*EI136+$F$11*ET136*(1-EW136)</f>
        <v>0</v>
      </c>
      <c r="DJ136">
        <f>DI136*DK136</f>
        <v>0</v>
      </c>
      <c r="DK136">
        <f>($B$11*$D$9+$C$11*$D$9+$F$11*((FG136+EY136)/MAX(FG136+EY136+FH136, 0.1)*$I$9+FH136/MAX(FG136+EY136+FH136, 0.1)*$J$9))/($B$11+$C$11+$F$11)</f>
        <v>0</v>
      </c>
      <c r="DL136">
        <f>($B$11*$K$9+$C$11*$K$9+$F$11*((FG136+EY136)/MAX(FG136+EY136+FH136, 0.1)*$P$9+FH136/MAX(FG136+EY136+FH136, 0.1)*$Q$9))/($B$11+$C$11+$F$11)</f>
        <v>0</v>
      </c>
      <c r="DM136">
        <v>6</v>
      </c>
      <c r="DN136">
        <v>0.5</v>
      </c>
      <c r="DO136" t="s">
        <v>435</v>
      </c>
      <c r="DP136">
        <v>2</v>
      </c>
      <c r="DQ136" t="b">
        <v>1</v>
      </c>
      <c r="DR136">
        <v>1747227369</v>
      </c>
      <c r="DS136">
        <v>-1.73843</v>
      </c>
      <c r="DT136">
        <v>-1.8688</v>
      </c>
      <c r="DU136">
        <v>9.38823</v>
      </c>
      <c r="DV136">
        <v>9.36655</v>
      </c>
      <c r="DW136">
        <v>-2.02764</v>
      </c>
      <c r="DX136">
        <v>9.42876</v>
      </c>
      <c r="DY136">
        <v>400.085</v>
      </c>
      <c r="DZ136">
        <v>101.156</v>
      </c>
      <c r="EA136">
        <v>0.0998595</v>
      </c>
      <c r="EB136">
        <v>25.005</v>
      </c>
      <c r="EC136">
        <v>24.8895</v>
      </c>
      <c r="ED136">
        <v>999.9</v>
      </c>
      <c r="EE136">
        <v>0</v>
      </c>
      <c r="EF136">
        <v>0</v>
      </c>
      <c r="EG136">
        <v>10052.5</v>
      </c>
      <c r="EH136">
        <v>0</v>
      </c>
      <c r="EI136">
        <v>0.221054</v>
      </c>
      <c r="EJ136">
        <v>0.130363</v>
      </c>
      <c r="EK136">
        <v>-1.75491</v>
      </c>
      <c r="EL136">
        <v>-1.88647</v>
      </c>
      <c r="EM136">
        <v>0.0216789</v>
      </c>
      <c r="EN136">
        <v>-1.8688</v>
      </c>
      <c r="EO136">
        <v>9.36655</v>
      </c>
      <c r="EP136">
        <v>0.949677</v>
      </c>
      <c r="EQ136">
        <v>0.947484</v>
      </c>
      <c r="ER136">
        <v>6.16637</v>
      </c>
      <c r="ES136">
        <v>6.13289</v>
      </c>
      <c r="ET136">
        <v>0.0500092</v>
      </c>
      <c r="EU136">
        <v>0</v>
      </c>
      <c r="EV136">
        <v>0</v>
      </c>
      <c r="EW136">
        <v>0</v>
      </c>
      <c r="EX136">
        <v>-3.1</v>
      </c>
      <c r="EY136">
        <v>0.0500092</v>
      </c>
      <c r="EZ136">
        <v>-0.79</v>
      </c>
      <c r="FA136">
        <v>0.3</v>
      </c>
      <c r="FB136">
        <v>34.562</v>
      </c>
      <c r="FC136">
        <v>40.312</v>
      </c>
      <c r="FD136">
        <v>37.25</v>
      </c>
      <c r="FE136">
        <v>40.625</v>
      </c>
      <c r="FF136">
        <v>37.312</v>
      </c>
      <c r="FG136">
        <v>0</v>
      </c>
      <c r="FH136">
        <v>0</v>
      </c>
      <c r="FI136">
        <v>0</v>
      </c>
      <c r="FJ136">
        <v>1747227449.4</v>
      </c>
      <c r="FK136">
        <v>0</v>
      </c>
      <c r="FL136">
        <v>-2.0176</v>
      </c>
      <c r="FM136">
        <v>-6.49769167925246</v>
      </c>
      <c r="FN136">
        <v>-0.6330775210396588</v>
      </c>
      <c r="FO136">
        <v>-2.0756</v>
      </c>
      <c r="FP136">
        <v>15</v>
      </c>
      <c r="FQ136">
        <v>1747211737.5</v>
      </c>
      <c r="FR136" t="s">
        <v>436</v>
      </c>
      <c r="FS136">
        <v>1747211737.5</v>
      </c>
      <c r="FT136">
        <v>1747211733.5</v>
      </c>
      <c r="FU136">
        <v>1</v>
      </c>
      <c r="FV136">
        <v>-0.191</v>
      </c>
      <c r="FW136">
        <v>-0.016</v>
      </c>
      <c r="FX136">
        <v>0.506</v>
      </c>
      <c r="FY136">
        <v>-0.041</v>
      </c>
      <c r="FZ136">
        <v>397</v>
      </c>
      <c r="GA136">
        <v>9</v>
      </c>
      <c r="GB136">
        <v>0.29</v>
      </c>
      <c r="GC136">
        <v>0.35</v>
      </c>
      <c r="GD136">
        <v>-0.0965752675632732</v>
      </c>
      <c r="GE136">
        <v>0.05581855454225545</v>
      </c>
      <c r="GF136">
        <v>0.01333824665306517</v>
      </c>
      <c r="GG136">
        <v>1</v>
      </c>
      <c r="GH136">
        <v>0.0006293521067874092</v>
      </c>
      <c r="GI136">
        <v>3.039203416544956E-05</v>
      </c>
      <c r="GJ136">
        <v>4.179129784180061E-05</v>
      </c>
      <c r="GK136">
        <v>1</v>
      </c>
      <c r="GL136">
        <v>2</v>
      </c>
      <c r="GM136">
        <v>2</v>
      </c>
      <c r="GN136" t="s">
        <v>437</v>
      </c>
      <c r="GO136">
        <v>3.01657</v>
      </c>
      <c r="GP136">
        <v>2.77499</v>
      </c>
      <c r="GQ136">
        <v>-0.000597627</v>
      </c>
      <c r="GR136">
        <v>-0.000546798</v>
      </c>
      <c r="GS136">
        <v>0.0614762</v>
      </c>
      <c r="GT136">
        <v>0.0611562</v>
      </c>
      <c r="GU136">
        <v>25872.7</v>
      </c>
      <c r="GV136">
        <v>30219.2</v>
      </c>
      <c r="GW136">
        <v>22657.5</v>
      </c>
      <c r="GX136">
        <v>27749.5</v>
      </c>
      <c r="GY136">
        <v>30845.3</v>
      </c>
      <c r="GZ136">
        <v>37222.1</v>
      </c>
      <c r="HA136">
        <v>36311.8</v>
      </c>
      <c r="HB136">
        <v>44042.7</v>
      </c>
      <c r="HC136">
        <v>1.80853</v>
      </c>
      <c r="HD136">
        <v>2.18197</v>
      </c>
      <c r="HE136">
        <v>0.0705086</v>
      </c>
      <c r="HF136">
        <v>0</v>
      </c>
      <c r="HG136">
        <v>23.7313</v>
      </c>
      <c r="HH136">
        <v>999.9</v>
      </c>
      <c r="HI136">
        <v>31</v>
      </c>
      <c r="HJ136">
        <v>29.5</v>
      </c>
      <c r="HK136">
        <v>12.6863</v>
      </c>
      <c r="HL136">
        <v>61.837</v>
      </c>
      <c r="HM136">
        <v>13.3333</v>
      </c>
      <c r="HN136">
        <v>1</v>
      </c>
      <c r="HO136">
        <v>-0.199157</v>
      </c>
      <c r="HP136">
        <v>-0.070049</v>
      </c>
      <c r="HQ136">
        <v>20.2984</v>
      </c>
      <c r="HR136">
        <v>5.19737</v>
      </c>
      <c r="HS136">
        <v>11.9505</v>
      </c>
      <c r="HT136">
        <v>4.9474</v>
      </c>
      <c r="HU136">
        <v>3.3</v>
      </c>
      <c r="HV136">
        <v>9999</v>
      </c>
      <c r="HW136">
        <v>9999</v>
      </c>
      <c r="HX136">
        <v>9999</v>
      </c>
      <c r="HY136">
        <v>384.1</v>
      </c>
      <c r="HZ136">
        <v>1.8602</v>
      </c>
      <c r="IA136">
        <v>1.86081</v>
      </c>
      <c r="IB136">
        <v>1.8616</v>
      </c>
      <c r="IC136">
        <v>1.85716</v>
      </c>
      <c r="ID136">
        <v>1.8569</v>
      </c>
      <c r="IE136">
        <v>1.85792</v>
      </c>
      <c r="IF136">
        <v>1.85875</v>
      </c>
      <c r="IG136">
        <v>1.85823</v>
      </c>
      <c r="IH136">
        <v>0</v>
      </c>
      <c r="II136">
        <v>0</v>
      </c>
      <c r="IJ136">
        <v>0</v>
      </c>
      <c r="IK136">
        <v>0</v>
      </c>
      <c r="IL136" t="s">
        <v>438</v>
      </c>
      <c r="IM136" t="s">
        <v>439</v>
      </c>
      <c r="IN136" t="s">
        <v>440</v>
      </c>
      <c r="IO136" t="s">
        <v>440</v>
      </c>
      <c r="IP136" t="s">
        <v>440</v>
      </c>
      <c r="IQ136" t="s">
        <v>440</v>
      </c>
      <c r="IR136">
        <v>0</v>
      </c>
      <c r="IS136">
        <v>100</v>
      </c>
      <c r="IT136">
        <v>100</v>
      </c>
      <c r="IU136">
        <v>0.289</v>
      </c>
      <c r="IV136">
        <v>-0.0405</v>
      </c>
      <c r="IW136">
        <v>0.2912723242626548</v>
      </c>
      <c r="IX136">
        <v>0.001016113312649949</v>
      </c>
      <c r="IY136">
        <v>-1.458346242818731E-06</v>
      </c>
      <c r="IZ136">
        <v>6.575581110680532E-10</v>
      </c>
      <c r="JA136">
        <v>-0.06566341879942494</v>
      </c>
      <c r="JB136">
        <v>-0.01572474794871742</v>
      </c>
      <c r="JC136">
        <v>0.002265067368507509</v>
      </c>
      <c r="JD136">
        <v>-3.336906766682508E-05</v>
      </c>
      <c r="JE136">
        <v>2</v>
      </c>
      <c r="JF136">
        <v>1799</v>
      </c>
      <c r="JG136">
        <v>1</v>
      </c>
      <c r="JH136">
        <v>18</v>
      </c>
      <c r="JI136">
        <v>260.5</v>
      </c>
      <c r="JJ136">
        <v>260.6</v>
      </c>
      <c r="JK136">
        <v>0.0292969</v>
      </c>
      <c r="JL136">
        <v>4.99634</v>
      </c>
      <c r="JM136">
        <v>1.54663</v>
      </c>
      <c r="JN136">
        <v>2.16064</v>
      </c>
      <c r="JO136">
        <v>1.49658</v>
      </c>
      <c r="JP136">
        <v>2.43896</v>
      </c>
      <c r="JQ136">
        <v>34.9214</v>
      </c>
      <c r="JR136">
        <v>24.2013</v>
      </c>
      <c r="JS136">
        <v>18</v>
      </c>
      <c r="JT136">
        <v>376.548</v>
      </c>
      <c r="JU136">
        <v>647.949</v>
      </c>
      <c r="JV136">
        <v>24.1069</v>
      </c>
      <c r="JW136">
        <v>24.92</v>
      </c>
      <c r="JX136">
        <v>30.0001</v>
      </c>
      <c r="JY136">
        <v>24.909</v>
      </c>
      <c r="JZ136">
        <v>24.9147</v>
      </c>
      <c r="KA136">
        <v>0</v>
      </c>
      <c r="KB136">
        <v>29.5545</v>
      </c>
      <c r="KC136">
        <v>30.3609</v>
      </c>
      <c r="KD136">
        <v>24.1028</v>
      </c>
      <c r="KE136">
        <v>0</v>
      </c>
      <c r="KF136">
        <v>9.376569999999999</v>
      </c>
      <c r="KG136">
        <v>100.223</v>
      </c>
      <c r="KH136">
        <v>100.826</v>
      </c>
    </row>
    <row r="137" spans="1:294">
      <c r="A137">
        <v>121</v>
      </c>
      <c r="B137">
        <v>1747227489.5</v>
      </c>
      <c r="C137">
        <v>14462.40000009537</v>
      </c>
      <c r="D137" t="s">
        <v>679</v>
      </c>
      <c r="E137" t="s">
        <v>680</v>
      </c>
      <c r="F137" t="s">
        <v>431</v>
      </c>
      <c r="G137" t="s">
        <v>432</v>
      </c>
      <c r="I137" t="s">
        <v>433</v>
      </c>
      <c r="J137">
        <v>1747227489.5</v>
      </c>
      <c r="K137">
        <f>(L137)/1000</f>
        <v>0</v>
      </c>
      <c r="L137">
        <f>IF(DQ137, AO137, AI137)</f>
        <v>0</v>
      </c>
      <c r="M137">
        <f>IF(DQ137, AJ137, AH137)</f>
        <v>0</v>
      </c>
      <c r="N137">
        <f>DS137 - IF(AV137&gt;1, M137*DM137*100.0/(AX137), 0)</f>
        <v>0</v>
      </c>
      <c r="O137">
        <f>((U137-K137/2)*N137-M137)/(U137+K137/2)</f>
        <v>0</v>
      </c>
      <c r="P137">
        <f>O137*(DZ137+EA137)/1000.0</f>
        <v>0</v>
      </c>
      <c r="Q137">
        <f>(DS137 - IF(AV137&gt;1, M137*DM137*100.0/(AX137), 0))*(DZ137+EA137)/1000.0</f>
        <v>0</v>
      </c>
      <c r="R137">
        <f>2.0/((1/T137-1/S137)+SIGN(T137)*SQRT((1/T137-1/S137)*(1/T137-1/S137) + 4*DN137/((DN137+1)*(DN137+1))*(2*1/T137*1/S137-1/S137*1/S137)))</f>
        <v>0</v>
      </c>
      <c r="S137">
        <f>IF(LEFT(DO137,1)&lt;&gt;"0",IF(LEFT(DO137,1)="1",3.0,DP137),$D$5+$E$5*(EG137*DZ137/($K$5*1000))+$F$5*(EG137*DZ137/($K$5*1000))*MAX(MIN(DM137,$J$5),$I$5)*MAX(MIN(DM137,$J$5),$I$5)+$G$5*MAX(MIN(DM137,$J$5),$I$5)*(EG137*DZ137/($K$5*1000))+$H$5*(EG137*DZ137/($K$5*1000))*(EG137*DZ137/($K$5*1000)))</f>
        <v>0</v>
      </c>
      <c r="T137">
        <f>K137*(1000-(1000*0.61365*exp(17.502*X137/(240.97+X137))/(DZ137+EA137)+DU137)/2)/(1000*0.61365*exp(17.502*X137/(240.97+X137))/(DZ137+EA137)-DU137)</f>
        <v>0</v>
      </c>
      <c r="U137">
        <f>1/((DN137+1)/(R137/1.6)+1/(S137/1.37)) + DN137/((DN137+1)/(R137/1.6) + DN137/(S137/1.37))</f>
        <v>0</v>
      </c>
      <c r="V137">
        <f>(DI137*DL137)</f>
        <v>0</v>
      </c>
      <c r="W137">
        <f>(EB137+(V137+2*0.95*5.67E-8*(((EB137+$B$7)+273)^4-(EB137+273)^4)-44100*K137)/(1.84*29.3*S137+8*0.95*5.67E-8*(EB137+273)^3))</f>
        <v>0</v>
      </c>
      <c r="X137">
        <f>($C$7*EC137+$D$7*ED137+$E$7*W137)</f>
        <v>0</v>
      </c>
      <c r="Y137">
        <f>0.61365*exp(17.502*X137/(240.97+X137))</f>
        <v>0</v>
      </c>
      <c r="Z137">
        <f>(AA137/AB137*100)</f>
        <v>0</v>
      </c>
      <c r="AA137">
        <f>DU137*(DZ137+EA137)/1000</f>
        <v>0</v>
      </c>
      <c r="AB137">
        <f>0.61365*exp(17.502*EB137/(240.97+EB137))</f>
        <v>0</v>
      </c>
      <c r="AC137">
        <f>(Y137-DU137*(DZ137+EA137)/1000)</f>
        <v>0</v>
      </c>
      <c r="AD137">
        <f>(-K137*44100)</f>
        <v>0</v>
      </c>
      <c r="AE137">
        <f>2*29.3*S137*0.92*(EB137-X137)</f>
        <v>0</v>
      </c>
      <c r="AF137">
        <f>2*0.95*5.67E-8*(((EB137+$B$7)+273)^4-(X137+273)^4)</f>
        <v>0</v>
      </c>
      <c r="AG137">
        <f>V137+AF137+AD137+AE137</f>
        <v>0</v>
      </c>
      <c r="AH137">
        <f>DY137*AV137*(DT137-DS137*(1000-AV137*DV137)/(1000-AV137*DU137))/(100*DM137)</f>
        <v>0</v>
      </c>
      <c r="AI137">
        <f>1000*DY137*AV137*(DU137-DV137)/(100*DM137*(1000-AV137*DU137))</f>
        <v>0</v>
      </c>
      <c r="AJ137">
        <f>(AK137 - AL137 - DZ137*1E3/(8.314*(EB137+273.15)) * AN137/DY137 * AM137) * DY137/(100*DM137) * (1000 - DV137)/1000</f>
        <v>0</v>
      </c>
      <c r="AK137">
        <v>51.06221055427591</v>
      </c>
      <c r="AL137">
        <v>51.21557393939393</v>
      </c>
      <c r="AM137">
        <v>-0.03199343357503204</v>
      </c>
      <c r="AN137">
        <v>65.77429948118555</v>
      </c>
      <c r="AO137">
        <f>(AQ137 - AP137 + DZ137*1E3/(8.314*(EB137+273.15)) * AS137/DY137 * AR137) * DY137/(100*DM137) * 1000/(1000 - AQ137)</f>
        <v>0</v>
      </c>
      <c r="AP137">
        <v>9.37454542689821</v>
      </c>
      <c r="AQ137">
        <v>9.391353151515149</v>
      </c>
      <c r="AR137">
        <v>1.770161862704435E-08</v>
      </c>
      <c r="AS137">
        <v>77.3395483019389</v>
      </c>
      <c r="AT137">
        <v>1</v>
      </c>
      <c r="AU137">
        <v>0</v>
      </c>
      <c r="AV137">
        <f>IF(AT137*$H$13&gt;=AX137,1.0,(AX137/(AX137-AT137*$H$13)))</f>
        <v>0</v>
      </c>
      <c r="AW137">
        <f>(AV137-1)*100</f>
        <v>0</v>
      </c>
      <c r="AX137">
        <f>MAX(0,($B$13+$C$13*EG137)/(1+$D$13*EG137)*DZ137/(EB137+273)*$E$13)</f>
        <v>0</v>
      </c>
      <c r="AY137" t="s">
        <v>434</v>
      </c>
      <c r="AZ137" t="s">
        <v>434</v>
      </c>
      <c r="BA137">
        <v>0</v>
      </c>
      <c r="BB137">
        <v>0</v>
      </c>
      <c r="BC137">
        <f>1-BA137/BB137</f>
        <v>0</v>
      </c>
      <c r="BD137">
        <v>0</v>
      </c>
      <c r="BE137" t="s">
        <v>434</v>
      </c>
      <c r="BF137" t="s">
        <v>434</v>
      </c>
      <c r="BG137">
        <v>0</v>
      </c>
      <c r="BH137">
        <v>0</v>
      </c>
      <c r="BI137">
        <f>1-BG137/BH137</f>
        <v>0</v>
      </c>
      <c r="BJ137">
        <v>0.5</v>
      </c>
      <c r="BK137">
        <f>DJ137</f>
        <v>0</v>
      </c>
      <c r="BL137">
        <f>M137</f>
        <v>0</v>
      </c>
      <c r="BM137">
        <f>BI137*BJ137*BK137</f>
        <v>0</v>
      </c>
      <c r="BN137">
        <f>(BL137-BD137)/BK137</f>
        <v>0</v>
      </c>
      <c r="BO137">
        <f>(BB137-BH137)/BH137</f>
        <v>0</v>
      </c>
      <c r="BP137">
        <f>BA137/(BC137+BA137/BH137)</f>
        <v>0</v>
      </c>
      <c r="BQ137" t="s">
        <v>434</v>
      </c>
      <c r="BR137">
        <v>0</v>
      </c>
      <c r="BS137">
        <f>IF(BR137&lt;&gt;0, BR137, BP137)</f>
        <v>0</v>
      </c>
      <c r="BT137">
        <f>1-BS137/BH137</f>
        <v>0</v>
      </c>
      <c r="BU137">
        <f>(BH137-BG137)/(BH137-BS137)</f>
        <v>0</v>
      </c>
      <c r="BV137">
        <f>(BB137-BH137)/(BB137-BS137)</f>
        <v>0</v>
      </c>
      <c r="BW137">
        <f>(BH137-BG137)/(BH137-BA137)</f>
        <v>0</v>
      </c>
      <c r="BX137">
        <f>(BB137-BH137)/(BB137-BA137)</f>
        <v>0</v>
      </c>
      <c r="BY137">
        <f>(BU137*BS137/BG137)</f>
        <v>0</v>
      </c>
      <c r="BZ137">
        <f>(1-BY137)</f>
        <v>0</v>
      </c>
      <c r="DI137">
        <f>$B$11*EH137+$C$11*EI137+$F$11*ET137*(1-EW137)</f>
        <v>0</v>
      </c>
      <c r="DJ137">
        <f>DI137*DK137</f>
        <v>0</v>
      </c>
      <c r="DK137">
        <f>($B$11*$D$9+$C$11*$D$9+$F$11*((FG137+EY137)/MAX(FG137+EY137+FH137, 0.1)*$I$9+FH137/MAX(FG137+EY137+FH137, 0.1)*$J$9))/($B$11+$C$11+$F$11)</f>
        <v>0</v>
      </c>
      <c r="DL137">
        <f>($B$11*$K$9+$C$11*$K$9+$F$11*((FG137+EY137)/MAX(FG137+EY137+FH137, 0.1)*$P$9+FH137/MAX(FG137+EY137+FH137, 0.1)*$Q$9))/($B$11+$C$11+$F$11)</f>
        <v>0</v>
      </c>
      <c r="DM137">
        <v>6</v>
      </c>
      <c r="DN137">
        <v>0.5</v>
      </c>
      <c r="DO137" t="s">
        <v>435</v>
      </c>
      <c r="DP137">
        <v>2</v>
      </c>
      <c r="DQ137" t="b">
        <v>1</v>
      </c>
      <c r="DR137">
        <v>1747227489.5</v>
      </c>
      <c r="DS137">
        <v>50.7235</v>
      </c>
      <c r="DT137">
        <v>50.5377</v>
      </c>
      <c r="DU137">
        <v>9.39104</v>
      </c>
      <c r="DV137">
        <v>9.37397</v>
      </c>
      <c r="DW137">
        <v>50.3847</v>
      </c>
      <c r="DX137">
        <v>9.431520000000001</v>
      </c>
      <c r="DY137">
        <v>399.953</v>
      </c>
      <c r="DZ137">
        <v>101.154</v>
      </c>
      <c r="EA137">
        <v>0.0998372</v>
      </c>
      <c r="EB137">
        <v>25.0082</v>
      </c>
      <c r="EC137">
        <v>24.8963</v>
      </c>
      <c r="ED137">
        <v>999.9</v>
      </c>
      <c r="EE137">
        <v>0</v>
      </c>
      <c r="EF137">
        <v>0</v>
      </c>
      <c r="EG137">
        <v>10047.5</v>
      </c>
      <c r="EH137">
        <v>0</v>
      </c>
      <c r="EI137">
        <v>6.96319</v>
      </c>
      <c r="EJ137">
        <v>0.185825</v>
      </c>
      <c r="EK137">
        <v>51.2044</v>
      </c>
      <c r="EL137">
        <v>51.0159</v>
      </c>
      <c r="EM137">
        <v>0.0170689</v>
      </c>
      <c r="EN137">
        <v>50.5377</v>
      </c>
      <c r="EO137">
        <v>9.37397</v>
      </c>
      <c r="EP137">
        <v>0.949944</v>
      </c>
      <c r="EQ137">
        <v>0.948218</v>
      </c>
      <c r="ER137">
        <v>6.17044</v>
      </c>
      <c r="ES137">
        <v>6.1441</v>
      </c>
      <c r="ET137">
        <v>0.0500092</v>
      </c>
      <c r="EU137">
        <v>0</v>
      </c>
      <c r="EV137">
        <v>0</v>
      </c>
      <c r="EW137">
        <v>0</v>
      </c>
      <c r="EX137">
        <v>9.210000000000001</v>
      </c>
      <c r="EY137">
        <v>0.0500092</v>
      </c>
      <c r="EZ137">
        <v>-8.1</v>
      </c>
      <c r="FA137">
        <v>0.02</v>
      </c>
      <c r="FB137">
        <v>35.187</v>
      </c>
      <c r="FC137">
        <v>41.125</v>
      </c>
      <c r="FD137">
        <v>37.937</v>
      </c>
      <c r="FE137">
        <v>41.812</v>
      </c>
      <c r="FF137">
        <v>37.875</v>
      </c>
      <c r="FG137">
        <v>0</v>
      </c>
      <c r="FH137">
        <v>0</v>
      </c>
      <c r="FI137">
        <v>0</v>
      </c>
      <c r="FJ137">
        <v>1747227570</v>
      </c>
      <c r="FK137">
        <v>0</v>
      </c>
      <c r="FL137">
        <v>3.594615384615385</v>
      </c>
      <c r="FM137">
        <v>7.649914333555692</v>
      </c>
      <c r="FN137">
        <v>-1.553162321125578</v>
      </c>
      <c r="FO137">
        <v>-4.761923076923077</v>
      </c>
      <c r="FP137">
        <v>15</v>
      </c>
      <c r="FQ137">
        <v>1747211737.5</v>
      </c>
      <c r="FR137" t="s">
        <v>436</v>
      </c>
      <c r="FS137">
        <v>1747211737.5</v>
      </c>
      <c r="FT137">
        <v>1747211733.5</v>
      </c>
      <c r="FU137">
        <v>1</v>
      </c>
      <c r="FV137">
        <v>-0.191</v>
      </c>
      <c r="FW137">
        <v>-0.016</v>
      </c>
      <c r="FX137">
        <v>0.506</v>
      </c>
      <c r="FY137">
        <v>-0.041</v>
      </c>
      <c r="FZ137">
        <v>397</v>
      </c>
      <c r="GA137">
        <v>9</v>
      </c>
      <c r="GB137">
        <v>0.29</v>
      </c>
      <c r="GC137">
        <v>0.35</v>
      </c>
      <c r="GD137">
        <v>0.007517960624924801</v>
      </c>
      <c r="GE137">
        <v>-0.08409008595347908</v>
      </c>
      <c r="GF137">
        <v>0.02971822518935405</v>
      </c>
      <c r="GG137">
        <v>1</v>
      </c>
      <c r="GH137">
        <v>0.0005518549628585479</v>
      </c>
      <c r="GI137">
        <v>-0.0001023636044415057</v>
      </c>
      <c r="GJ137">
        <v>3.370708782349011E-05</v>
      </c>
      <c r="GK137">
        <v>1</v>
      </c>
      <c r="GL137">
        <v>2</v>
      </c>
      <c r="GM137">
        <v>2</v>
      </c>
      <c r="GN137" t="s">
        <v>437</v>
      </c>
      <c r="GO137">
        <v>3.01642</v>
      </c>
      <c r="GP137">
        <v>2.77492</v>
      </c>
      <c r="GQ137">
        <v>0.0147694</v>
      </c>
      <c r="GR137">
        <v>0.014701</v>
      </c>
      <c r="GS137">
        <v>0.0614885</v>
      </c>
      <c r="GT137">
        <v>0.0611916</v>
      </c>
      <c r="GU137">
        <v>25474.8</v>
      </c>
      <c r="GV137">
        <v>29758.2</v>
      </c>
      <c r="GW137">
        <v>22657.3</v>
      </c>
      <c r="GX137">
        <v>27749.5</v>
      </c>
      <c r="GY137">
        <v>30845</v>
      </c>
      <c r="GZ137">
        <v>37220.9</v>
      </c>
      <c r="HA137">
        <v>36311.5</v>
      </c>
      <c r="HB137">
        <v>44042.4</v>
      </c>
      <c r="HC137">
        <v>1.80872</v>
      </c>
      <c r="HD137">
        <v>2.18187</v>
      </c>
      <c r="HE137">
        <v>0.07016210000000001</v>
      </c>
      <c r="HF137">
        <v>0</v>
      </c>
      <c r="HG137">
        <v>23.7438</v>
      </c>
      <c r="HH137">
        <v>999.9</v>
      </c>
      <c r="HI137">
        <v>31</v>
      </c>
      <c r="HJ137">
        <v>29.5</v>
      </c>
      <c r="HK137">
        <v>12.6852</v>
      </c>
      <c r="HL137">
        <v>61.897</v>
      </c>
      <c r="HM137">
        <v>13.5857</v>
      </c>
      <c r="HN137">
        <v>1</v>
      </c>
      <c r="HO137">
        <v>-0.198478</v>
      </c>
      <c r="HP137">
        <v>0.025</v>
      </c>
      <c r="HQ137">
        <v>20.2959</v>
      </c>
      <c r="HR137">
        <v>5.19722</v>
      </c>
      <c r="HS137">
        <v>11.9529</v>
      </c>
      <c r="HT137">
        <v>4.9466</v>
      </c>
      <c r="HU137">
        <v>3.3</v>
      </c>
      <c r="HV137">
        <v>9999</v>
      </c>
      <c r="HW137">
        <v>9999</v>
      </c>
      <c r="HX137">
        <v>9999</v>
      </c>
      <c r="HY137">
        <v>384.2</v>
      </c>
      <c r="HZ137">
        <v>1.8602</v>
      </c>
      <c r="IA137">
        <v>1.86081</v>
      </c>
      <c r="IB137">
        <v>1.86158</v>
      </c>
      <c r="IC137">
        <v>1.85716</v>
      </c>
      <c r="ID137">
        <v>1.85686</v>
      </c>
      <c r="IE137">
        <v>1.85791</v>
      </c>
      <c r="IF137">
        <v>1.85869</v>
      </c>
      <c r="IG137">
        <v>1.85822</v>
      </c>
      <c r="IH137">
        <v>0</v>
      </c>
      <c r="II137">
        <v>0</v>
      </c>
      <c r="IJ137">
        <v>0</v>
      </c>
      <c r="IK137">
        <v>0</v>
      </c>
      <c r="IL137" t="s">
        <v>438</v>
      </c>
      <c r="IM137" t="s">
        <v>439</v>
      </c>
      <c r="IN137" t="s">
        <v>440</v>
      </c>
      <c r="IO137" t="s">
        <v>440</v>
      </c>
      <c r="IP137" t="s">
        <v>440</v>
      </c>
      <c r="IQ137" t="s">
        <v>440</v>
      </c>
      <c r="IR137">
        <v>0</v>
      </c>
      <c r="IS137">
        <v>100</v>
      </c>
      <c r="IT137">
        <v>100</v>
      </c>
      <c r="IU137">
        <v>0.339</v>
      </c>
      <c r="IV137">
        <v>-0.0405</v>
      </c>
      <c r="IW137">
        <v>0.2912723242626548</v>
      </c>
      <c r="IX137">
        <v>0.001016113312649949</v>
      </c>
      <c r="IY137">
        <v>-1.458346242818731E-06</v>
      </c>
      <c r="IZ137">
        <v>6.575581110680532E-10</v>
      </c>
      <c r="JA137">
        <v>-0.06566341879942494</v>
      </c>
      <c r="JB137">
        <v>-0.01572474794871742</v>
      </c>
      <c r="JC137">
        <v>0.002265067368507509</v>
      </c>
      <c r="JD137">
        <v>-3.336906766682508E-05</v>
      </c>
      <c r="JE137">
        <v>2</v>
      </c>
      <c r="JF137">
        <v>1799</v>
      </c>
      <c r="JG137">
        <v>1</v>
      </c>
      <c r="JH137">
        <v>18</v>
      </c>
      <c r="JI137">
        <v>262.5</v>
      </c>
      <c r="JJ137">
        <v>262.6</v>
      </c>
      <c r="JK137">
        <v>0.27832</v>
      </c>
      <c r="JL137">
        <v>2.61108</v>
      </c>
      <c r="JM137">
        <v>1.54663</v>
      </c>
      <c r="JN137">
        <v>2.16064</v>
      </c>
      <c r="JO137">
        <v>1.49658</v>
      </c>
      <c r="JP137">
        <v>2.36938</v>
      </c>
      <c r="JQ137">
        <v>34.9904</v>
      </c>
      <c r="JR137">
        <v>24.2013</v>
      </c>
      <c r="JS137">
        <v>18</v>
      </c>
      <c r="JT137">
        <v>376.673</v>
      </c>
      <c r="JU137">
        <v>647.918</v>
      </c>
      <c r="JV137">
        <v>23.9903</v>
      </c>
      <c r="JW137">
        <v>24.9263</v>
      </c>
      <c r="JX137">
        <v>30.0002</v>
      </c>
      <c r="JY137">
        <v>24.9132</v>
      </c>
      <c r="JZ137">
        <v>24.9189</v>
      </c>
      <c r="KA137">
        <v>5.59181</v>
      </c>
      <c r="KB137">
        <v>29.5545</v>
      </c>
      <c r="KC137">
        <v>30.3609</v>
      </c>
      <c r="KD137">
        <v>23.9848</v>
      </c>
      <c r="KE137">
        <v>50</v>
      </c>
      <c r="KF137">
        <v>9.40541</v>
      </c>
      <c r="KG137">
        <v>100.222</v>
      </c>
      <c r="KH137">
        <v>100.825</v>
      </c>
    </row>
    <row r="138" spans="1:294">
      <c r="A138">
        <v>122</v>
      </c>
      <c r="B138">
        <v>1747227610</v>
      </c>
      <c r="C138">
        <v>14582.90000009537</v>
      </c>
      <c r="D138" t="s">
        <v>681</v>
      </c>
      <c r="E138" t="s">
        <v>682</v>
      </c>
      <c r="F138" t="s">
        <v>431</v>
      </c>
      <c r="G138" t="s">
        <v>432</v>
      </c>
      <c r="I138" t="s">
        <v>433</v>
      </c>
      <c r="J138">
        <v>1747227610</v>
      </c>
      <c r="K138">
        <f>(L138)/1000</f>
        <v>0</v>
      </c>
      <c r="L138">
        <f>IF(DQ138, AO138, AI138)</f>
        <v>0</v>
      </c>
      <c r="M138">
        <f>IF(DQ138, AJ138, AH138)</f>
        <v>0</v>
      </c>
      <c r="N138">
        <f>DS138 - IF(AV138&gt;1, M138*DM138*100.0/(AX138), 0)</f>
        <v>0</v>
      </c>
      <c r="O138">
        <f>((U138-K138/2)*N138-M138)/(U138+K138/2)</f>
        <v>0</v>
      </c>
      <c r="P138">
        <f>O138*(DZ138+EA138)/1000.0</f>
        <v>0</v>
      </c>
      <c r="Q138">
        <f>(DS138 - IF(AV138&gt;1, M138*DM138*100.0/(AX138), 0))*(DZ138+EA138)/1000.0</f>
        <v>0</v>
      </c>
      <c r="R138">
        <f>2.0/((1/T138-1/S138)+SIGN(T138)*SQRT((1/T138-1/S138)*(1/T138-1/S138) + 4*DN138/((DN138+1)*(DN138+1))*(2*1/T138*1/S138-1/S138*1/S138)))</f>
        <v>0</v>
      </c>
      <c r="S138">
        <f>IF(LEFT(DO138,1)&lt;&gt;"0",IF(LEFT(DO138,1)="1",3.0,DP138),$D$5+$E$5*(EG138*DZ138/($K$5*1000))+$F$5*(EG138*DZ138/($K$5*1000))*MAX(MIN(DM138,$J$5),$I$5)*MAX(MIN(DM138,$J$5),$I$5)+$G$5*MAX(MIN(DM138,$J$5),$I$5)*(EG138*DZ138/($K$5*1000))+$H$5*(EG138*DZ138/($K$5*1000))*(EG138*DZ138/($K$5*1000)))</f>
        <v>0</v>
      </c>
      <c r="T138">
        <f>K138*(1000-(1000*0.61365*exp(17.502*X138/(240.97+X138))/(DZ138+EA138)+DU138)/2)/(1000*0.61365*exp(17.502*X138/(240.97+X138))/(DZ138+EA138)-DU138)</f>
        <v>0</v>
      </c>
      <c r="U138">
        <f>1/((DN138+1)/(R138/1.6)+1/(S138/1.37)) + DN138/((DN138+1)/(R138/1.6) + DN138/(S138/1.37))</f>
        <v>0</v>
      </c>
      <c r="V138">
        <f>(DI138*DL138)</f>
        <v>0</v>
      </c>
      <c r="W138">
        <f>(EB138+(V138+2*0.95*5.67E-8*(((EB138+$B$7)+273)^4-(EB138+273)^4)-44100*K138)/(1.84*29.3*S138+8*0.95*5.67E-8*(EB138+273)^3))</f>
        <v>0</v>
      </c>
      <c r="X138">
        <f>($C$7*EC138+$D$7*ED138+$E$7*W138)</f>
        <v>0</v>
      </c>
      <c r="Y138">
        <f>0.61365*exp(17.502*X138/(240.97+X138))</f>
        <v>0</v>
      </c>
      <c r="Z138">
        <f>(AA138/AB138*100)</f>
        <v>0</v>
      </c>
      <c r="AA138">
        <f>DU138*(DZ138+EA138)/1000</f>
        <v>0</v>
      </c>
      <c r="AB138">
        <f>0.61365*exp(17.502*EB138/(240.97+EB138))</f>
        <v>0</v>
      </c>
      <c r="AC138">
        <f>(Y138-DU138*(DZ138+EA138)/1000)</f>
        <v>0</v>
      </c>
      <c r="AD138">
        <f>(-K138*44100)</f>
        <v>0</v>
      </c>
      <c r="AE138">
        <f>2*29.3*S138*0.92*(EB138-X138)</f>
        <v>0</v>
      </c>
      <c r="AF138">
        <f>2*0.95*5.67E-8*(((EB138+$B$7)+273)^4-(X138+273)^4)</f>
        <v>0</v>
      </c>
      <c r="AG138">
        <f>V138+AF138+AD138+AE138</f>
        <v>0</v>
      </c>
      <c r="AH138">
        <f>DY138*AV138*(DT138-DS138*(1000-AV138*DV138)/(1000-AV138*DU138))/(100*DM138)</f>
        <v>0</v>
      </c>
      <c r="AI138">
        <f>1000*DY138*AV138*(DU138-DV138)/(100*DM138*(1000-AV138*DU138))</f>
        <v>0</v>
      </c>
      <c r="AJ138">
        <f>(AK138 - AL138 - DZ138*1E3/(8.314*(EB138+273.15)) * AN138/DY138 * AM138) * DY138/(100*DM138) * (1000 - DV138)/1000</f>
        <v>0</v>
      </c>
      <c r="AK138">
        <v>101.1017115045675</v>
      </c>
      <c r="AL138">
        <v>101.1233454545454</v>
      </c>
      <c r="AM138">
        <v>-9.312223935532025E-05</v>
      </c>
      <c r="AN138">
        <v>65.77429948118555</v>
      </c>
      <c r="AO138">
        <f>(AQ138 - AP138 + DZ138*1E3/(8.314*(EB138+273.15)) * AS138/DY138 * AR138) * DY138/(100*DM138) * 1000/(1000 - AQ138)</f>
        <v>0</v>
      </c>
      <c r="AP138">
        <v>9.4519465582305</v>
      </c>
      <c r="AQ138">
        <v>9.462322424242426</v>
      </c>
      <c r="AR138">
        <v>-7.061965099383438E-08</v>
      </c>
      <c r="AS138">
        <v>77.3395483019389</v>
      </c>
      <c r="AT138">
        <v>1</v>
      </c>
      <c r="AU138">
        <v>0</v>
      </c>
      <c r="AV138">
        <f>IF(AT138*$H$13&gt;=AX138,1.0,(AX138/(AX138-AT138*$H$13)))</f>
        <v>0</v>
      </c>
      <c r="AW138">
        <f>(AV138-1)*100</f>
        <v>0</v>
      </c>
      <c r="AX138">
        <f>MAX(0,($B$13+$C$13*EG138)/(1+$D$13*EG138)*DZ138/(EB138+273)*$E$13)</f>
        <v>0</v>
      </c>
      <c r="AY138" t="s">
        <v>434</v>
      </c>
      <c r="AZ138" t="s">
        <v>434</v>
      </c>
      <c r="BA138">
        <v>0</v>
      </c>
      <c r="BB138">
        <v>0</v>
      </c>
      <c r="BC138">
        <f>1-BA138/BB138</f>
        <v>0</v>
      </c>
      <c r="BD138">
        <v>0</v>
      </c>
      <c r="BE138" t="s">
        <v>434</v>
      </c>
      <c r="BF138" t="s">
        <v>434</v>
      </c>
      <c r="BG138">
        <v>0</v>
      </c>
      <c r="BH138">
        <v>0</v>
      </c>
      <c r="BI138">
        <f>1-BG138/BH138</f>
        <v>0</v>
      </c>
      <c r="BJ138">
        <v>0.5</v>
      </c>
      <c r="BK138">
        <f>DJ138</f>
        <v>0</v>
      </c>
      <c r="BL138">
        <f>M138</f>
        <v>0</v>
      </c>
      <c r="BM138">
        <f>BI138*BJ138*BK138</f>
        <v>0</v>
      </c>
      <c r="BN138">
        <f>(BL138-BD138)/BK138</f>
        <v>0</v>
      </c>
      <c r="BO138">
        <f>(BB138-BH138)/BH138</f>
        <v>0</v>
      </c>
      <c r="BP138">
        <f>BA138/(BC138+BA138/BH138)</f>
        <v>0</v>
      </c>
      <c r="BQ138" t="s">
        <v>434</v>
      </c>
      <c r="BR138">
        <v>0</v>
      </c>
      <c r="BS138">
        <f>IF(BR138&lt;&gt;0, BR138, BP138)</f>
        <v>0</v>
      </c>
      <c r="BT138">
        <f>1-BS138/BH138</f>
        <v>0</v>
      </c>
      <c r="BU138">
        <f>(BH138-BG138)/(BH138-BS138)</f>
        <v>0</v>
      </c>
      <c r="BV138">
        <f>(BB138-BH138)/(BB138-BS138)</f>
        <v>0</v>
      </c>
      <c r="BW138">
        <f>(BH138-BG138)/(BH138-BA138)</f>
        <v>0</v>
      </c>
      <c r="BX138">
        <f>(BB138-BH138)/(BB138-BA138)</f>
        <v>0</v>
      </c>
      <c r="BY138">
        <f>(BU138*BS138/BG138)</f>
        <v>0</v>
      </c>
      <c r="BZ138">
        <f>(1-BY138)</f>
        <v>0</v>
      </c>
      <c r="DI138">
        <f>$B$11*EH138+$C$11*EI138+$F$11*ET138*(1-EW138)</f>
        <v>0</v>
      </c>
      <c r="DJ138">
        <f>DI138*DK138</f>
        <v>0</v>
      </c>
      <c r="DK138">
        <f>($B$11*$D$9+$C$11*$D$9+$F$11*((FG138+EY138)/MAX(FG138+EY138+FH138, 0.1)*$I$9+FH138/MAX(FG138+EY138+FH138, 0.1)*$J$9))/($B$11+$C$11+$F$11)</f>
        <v>0</v>
      </c>
      <c r="DL138">
        <f>($B$11*$K$9+$C$11*$K$9+$F$11*((FG138+EY138)/MAX(FG138+EY138+FH138, 0.1)*$P$9+FH138/MAX(FG138+EY138+FH138, 0.1)*$Q$9))/($B$11+$C$11+$F$11)</f>
        <v>0</v>
      </c>
      <c r="DM138">
        <v>6</v>
      </c>
      <c r="DN138">
        <v>0.5</v>
      </c>
      <c r="DO138" t="s">
        <v>435</v>
      </c>
      <c r="DP138">
        <v>2</v>
      </c>
      <c r="DQ138" t="b">
        <v>1</v>
      </c>
      <c r="DR138">
        <v>1747227610</v>
      </c>
      <c r="DS138">
        <v>100.192</v>
      </c>
      <c r="DT138">
        <v>100.159</v>
      </c>
      <c r="DU138">
        <v>9.4627</v>
      </c>
      <c r="DV138">
        <v>9.451320000000001</v>
      </c>
      <c r="DW138">
        <v>99.8129</v>
      </c>
      <c r="DX138">
        <v>9.501899999999999</v>
      </c>
      <c r="DY138">
        <v>400.038</v>
      </c>
      <c r="DZ138">
        <v>101.152</v>
      </c>
      <c r="EA138">
        <v>0.100038</v>
      </c>
      <c r="EB138">
        <v>24.9912</v>
      </c>
      <c r="EC138">
        <v>24.8855</v>
      </c>
      <c r="ED138">
        <v>999.9</v>
      </c>
      <c r="EE138">
        <v>0</v>
      </c>
      <c r="EF138">
        <v>0</v>
      </c>
      <c r="EG138">
        <v>10042.5</v>
      </c>
      <c r="EH138">
        <v>0</v>
      </c>
      <c r="EI138">
        <v>0.221054</v>
      </c>
      <c r="EJ138">
        <v>0.0327759</v>
      </c>
      <c r="EK138">
        <v>101.149</v>
      </c>
      <c r="EL138">
        <v>101.115</v>
      </c>
      <c r="EM138">
        <v>0.0113802</v>
      </c>
      <c r="EN138">
        <v>100.159</v>
      </c>
      <c r="EO138">
        <v>9.451320000000001</v>
      </c>
      <c r="EP138">
        <v>0.957174</v>
      </c>
      <c r="EQ138">
        <v>0.956022</v>
      </c>
      <c r="ER138">
        <v>6.28029</v>
      </c>
      <c r="ES138">
        <v>6.26285</v>
      </c>
      <c r="ET138">
        <v>0.0500092</v>
      </c>
      <c r="EU138">
        <v>0</v>
      </c>
      <c r="EV138">
        <v>0</v>
      </c>
      <c r="EW138">
        <v>0</v>
      </c>
      <c r="EX138">
        <v>16.46</v>
      </c>
      <c r="EY138">
        <v>0.0500092</v>
      </c>
      <c r="EZ138">
        <v>-8.720000000000001</v>
      </c>
      <c r="FA138">
        <v>1.19</v>
      </c>
      <c r="FB138">
        <v>33.875</v>
      </c>
      <c r="FC138">
        <v>38.375</v>
      </c>
      <c r="FD138">
        <v>36.125</v>
      </c>
      <c r="FE138">
        <v>37.875</v>
      </c>
      <c r="FF138">
        <v>36.312</v>
      </c>
      <c r="FG138">
        <v>0</v>
      </c>
      <c r="FH138">
        <v>0</v>
      </c>
      <c r="FI138">
        <v>0</v>
      </c>
      <c r="FJ138">
        <v>1747227690.6</v>
      </c>
      <c r="FK138">
        <v>0</v>
      </c>
      <c r="FL138">
        <v>3.1044</v>
      </c>
      <c r="FM138">
        <v>25.91076897734485</v>
      </c>
      <c r="FN138">
        <v>-15.46846118825662</v>
      </c>
      <c r="FO138">
        <v>-3.0012</v>
      </c>
      <c r="FP138">
        <v>15</v>
      </c>
      <c r="FQ138">
        <v>1747211737.5</v>
      </c>
      <c r="FR138" t="s">
        <v>436</v>
      </c>
      <c r="FS138">
        <v>1747211737.5</v>
      </c>
      <c r="FT138">
        <v>1747211733.5</v>
      </c>
      <c r="FU138">
        <v>1</v>
      </c>
      <c r="FV138">
        <v>-0.191</v>
      </c>
      <c r="FW138">
        <v>-0.016</v>
      </c>
      <c r="FX138">
        <v>0.506</v>
      </c>
      <c r="FY138">
        <v>-0.041</v>
      </c>
      <c r="FZ138">
        <v>397</v>
      </c>
      <c r="GA138">
        <v>9</v>
      </c>
      <c r="GB138">
        <v>0.29</v>
      </c>
      <c r="GC138">
        <v>0.35</v>
      </c>
      <c r="GD138">
        <v>-0.02466681967733464</v>
      </c>
      <c r="GE138">
        <v>0.0218887669580764</v>
      </c>
      <c r="GF138">
        <v>0.01626523081816775</v>
      </c>
      <c r="GG138">
        <v>1</v>
      </c>
      <c r="GH138">
        <v>0.0003542696722249487</v>
      </c>
      <c r="GI138">
        <v>4.231414887062065E-05</v>
      </c>
      <c r="GJ138">
        <v>2.645201182827161E-05</v>
      </c>
      <c r="GK138">
        <v>1</v>
      </c>
      <c r="GL138">
        <v>2</v>
      </c>
      <c r="GM138">
        <v>2</v>
      </c>
      <c r="GN138" t="s">
        <v>437</v>
      </c>
      <c r="GO138">
        <v>3.01653</v>
      </c>
      <c r="GP138">
        <v>2.77508</v>
      </c>
      <c r="GQ138">
        <v>0.0287821</v>
      </c>
      <c r="GR138">
        <v>0.0286552</v>
      </c>
      <c r="GS138">
        <v>0.0618418</v>
      </c>
      <c r="GT138">
        <v>0.0615738</v>
      </c>
      <c r="GU138">
        <v>25110.6</v>
      </c>
      <c r="GV138">
        <v>29335.5</v>
      </c>
      <c r="GW138">
        <v>22655.9</v>
      </c>
      <c r="GX138">
        <v>27748.6</v>
      </c>
      <c r="GY138">
        <v>30831.3</v>
      </c>
      <c r="GZ138">
        <v>37204.6</v>
      </c>
      <c r="HA138">
        <v>36308.9</v>
      </c>
      <c r="HB138">
        <v>44040.8</v>
      </c>
      <c r="HC138">
        <v>1.8086</v>
      </c>
      <c r="HD138">
        <v>2.18155</v>
      </c>
      <c r="HE138">
        <v>0.0688061</v>
      </c>
      <c r="HF138">
        <v>0</v>
      </c>
      <c r="HG138">
        <v>23.7553</v>
      </c>
      <c r="HH138">
        <v>999.9</v>
      </c>
      <c r="HI138">
        <v>30.9</v>
      </c>
      <c r="HJ138">
        <v>29.5</v>
      </c>
      <c r="HK138">
        <v>12.6465</v>
      </c>
      <c r="HL138">
        <v>61.977</v>
      </c>
      <c r="HM138">
        <v>13.6899</v>
      </c>
      <c r="HN138">
        <v>1</v>
      </c>
      <c r="HO138">
        <v>-0.19657</v>
      </c>
      <c r="HP138">
        <v>-0.151972</v>
      </c>
      <c r="HQ138">
        <v>20.2979</v>
      </c>
      <c r="HR138">
        <v>5.19737</v>
      </c>
      <c r="HS138">
        <v>11.9509</v>
      </c>
      <c r="HT138">
        <v>4.9473</v>
      </c>
      <c r="HU138">
        <v>3.3</v>
      </c>
      <c r="HV138">
        <v>9999</v>
      </c>
      <c r="HW138">
        <v>9999</v>
      </c>
      <c r="HX138">
        <v>9999</v>
      </c>
      <c r="HY138">
        <v>384.2</v>
      </c>
      <c r="HZ138">
        <v>1.8602</v>
      </c>
      <c r="IA138">
        <v>1.86081</v>
      </c>
      <c r="IB138">
        <v>1.86157</v>
      </c>
      <c r="IC138">
        <v>1.85716</v>
      </c>
      <c r="ID138">
        <v>1.85684</v>
      </c>
      <c r="IE138">
        <v>1.85791</v>
      </c>
      <c r="IF138">
        <v>1.8587</v>
      </c>
      <c r="IG138">
        <v>1.85822</v>
      </c>
      <c r="IH138">
        <v>0</v>
      </c>
      <c r="II138">
        <v>0</v>
      </c>
      <c r="IJ138">
        <v>0</v>
      </c>
      <c r="IK138">
        <v>0</v>
      </c>
      <c r="IL138" t="s">
        <v>438</v>
      </c>
      <c r="IM138" t="s">
        <v>439</v>
      </c>
      <c r="IN138" t="s">
        <v>440</v>
      </c>
      <c r="IO138" t="s">
        <v>440</v>
      </c>
      <c r="IP138" t="s">
        <v>440</v>
      </c>
      <c r="IQ138" t="s">
        <v>440</v>
      </c>
      <c r="IR138">
        <v>0</v>
      </c>
      <c r="IS138">
        <v>100</v>
      </c>
      <c r="IT138">
        <v>100</v>
      </c>
      <c r="IU138">
        <v>0.379</v>
      </c>
      <c r="IV138">
        <v>-0.0392</v>
      </c>
      <c r="IW138">
        <v>0.2912723242626548</v>
      </c>
      <c r="IX138">
        <v>0.001016113312649949</v>
      </c>
      <c r="IY138">
        <v>-1.458346242818731E-06</v>
      </c>
      <c r="IZ138">
        <v>6.575581110680532E-10</v>
      </c>
      <c r="JA138">
        <v>-0.06566341879942494</v>
      </c>
      <c r="JB138">
        <v>-0.01572474794871742</v>
      </c>
      <c r="JC138">
        <v>0.002265067368507509</v>
      </c>
      <c r="JD138">
        <v>-3.336906766682508E-05</v>
      </c>
      <c r="JE138">
        <v>2</v>
      </c>
      <c r="JF138">
        <v>1799</v>
      </c>
      <c r="JG138">
        <v>1</v>
      </c>
      <c r="JH138">
        <v>18</v>
      </c>
      <c r="JI138">
        <v>264.5</v>
      </c>
      <c r="JJ138">
        <v>264.6</v>
      </c>
      <c r="JK138">
        <v>0.378418</v>
      </c>
      <c r="JL138">
        <v>2.6062</v>
      </c>
      <c r="JM138">
        <v>1.54663</v>
      </c>
      <c r="JN138">
        <v>2.16064</v>
      </c>
      <c r="JO138">
        <v>1.49658</v>
      </c>
      <c r="JP138">
        <v>2.43896</v>
      </c>
      <c r="JQ138">
        <v>34.9904</v>
      </c>
      <c r="JR138">
        <v>24.2101</v>
      </c>
      <c r="JS138">
        <v>18</v>
      </c>
      <c r="JT138">
        <v>376.717</v>
      </c>
      <c r="JU138">
        <v>647.833</v>
      </c>
      <c r="JV138">
        <v>24.1557</v>
      </c>
      <c r="JW138">
        <v>24.9473</v>
      </c>
      <c r="JX138">
        <v>30.0002</v>
      </c>
      <c r="JY138">
        <v>24.9298</v>
      </c>
      <c r="JZ138">
        <v>24.9334</v>
      </c>
      <c r="KA138">
        <v>7.61636</v>
      </c>
      <c r="KB138">
        <v>28.9686</v>
      </c>
      <c r="KC138">
        <v>29.9906</v>
      </c>
      <c r="KD138">
        <v>24.1584</v>
      </c>
      <c r="KE138">
        <v>100</v>
      </c>
      <c r="KF138">
        <v>9.406409999999999</v>
      </c>
      <c r="KG138">
        <v>100.215</v>
      </c>
      <c r="KH138">
        <v>100.822</v>
      </c>
    </row>
    <row r="139" spans="1:294">
      <c r="A139">
        <v>123</v>
      </c>
      <c r="B139">
        <v>1747227730.5</v>
      </c>
      <c r="C139">
        <v>14703.40000009537</v>
      </c>
      <c r="D139" t="s">
        <v>683</v>
      </c>
      <c r="E139" t="s">
        <v>684</v>
      </c>
      <c r="F139" t="s">
        <v>431</v>
      </c>
      <c r="G139" t="s">
        <v>432</v>
      </c>
      <c r="I139" t="s">
        <v>433</v>
      </c>
      <c r="J139">
        <v>1747227730.5</v>
      </c>
      <c r="K139">
        <f>(L139)/1000</f>
        <v>0</v>
      </c>
      <c r="L139">
        <f>IF(DQ139, AO139, AI139)</f>
        <v>0</v>
      </c>
      <c r="M139">
        <f>IF(DQ139, AJ139, AH139)</f>
        <v>0</v>
      </c>
      <c r="N139">
        <f>DS139 - IF(AV139&gt;1, M139*DM139*100.0/(AX139), 0)</f>
        <v>0</v>
      </c>
      <c r="O139">
        <f>((U139-K139/2)*N139-M139)/(U139+K139/2)</f>
        <v>0</v>
      </c>
      <c r="P139">
        <f>O139*(DZ139+EA139)/1000.0</f>
        <v>0</v>
      </c>
      <c r="Q139">
        <f>(DS139 - IF(AV139&gt;1, M139*DM139*100.0/(AX139), 0))*(DZ139+EA139)/1000.0</f>
        <v>0</v>
      </c>
      <c r="R139">
        <f>2.0/((1/T139-1/S139)+SIGN(T139)*SQRT((1/T139-1/S139)*(1/T139-1/S139) + 4*DN139/((DN139+1)*(DN139+1))*(2*1/T139*1/S139-1/S139*1/S139)))</f>
        <v>0</v>
      </c>
      <c r="S139">
        <f>IF(LEFT(DO139,1)&lt;&gt;"0",IF(LEFT(DO139,1)="1",3.0,DP139),$D$5+$E$5*(EG139*DZ139/($K$5*1000))+$F$5*(EG139*DZ139/($K$5*1000))*MAX(MIN(DM139,$J$5),$I$5)*MAX(MIN(DM139,$J$5),$I$5)+$G$5*MAX(MIN(DM139,$J$5),$I$5)*(EG139*DZ139/($K$5*1000))+$H$5*(EG139*DZ139/($K$5*1000))*(EG139*DZ139/($K$5*1000)))</f>
        <v>0</v>
      </c>
      <c r="T139">
        <f>K139*(1000-(1000*0.61365*exp(17.502*X139/(240.97+X139))/(DZ139+EA139)+DU139)/2)/(1000*0.61365*exp(17.502*X139/(240.97+X139))/(DZ139+EA139)-DU139)</f>
        <v>0</v>
      </c>
      <c r="U139">
        <f>1/((DN139+1)/(R139/1.6)+1/(S139/1.37)) + DN139/((DN139+1)/(R139/1.6) + DN139/(S139/1.37))</f>
        <v>0</v>
      </c>
      <c r="V139">
        <f>(DI139*DL139)</f>
        <v>0</v>
      </c>
      <c r="W139">
        <f>(EB139+(V139+2*0.95*5.67E-8*(((EB139+$B$7)+273)^4-(EB139+273)^4)-44100*K139)/(1.84*29.3*S139+8*0.95*5.67E-8*(EB139+273)^3))</f>
        <v>0</v>
      </c>
      <c r="X139">
        <f>($C$7*EC139+$D$7*ED139+$E$7*W139)</f>
        <v>0</v>
      </c>
      <c r="Y139">
        <f>0.61365*exp(17.502*X139/(240.97+X139))</f>
        <v>0</v>
      </c>
      <c r="Z139">
        <f>(AA139/AB139*100)</f>
        <v>0</v>
      </c>
      <c r="AA139">
        <f>DU139*(DZ139+EA139)/1000</f>
        <v>0</v>
      </c>
      <c r="AB139">
        <f>0.61365*exp(17.502*EB139/(240.97+EB139))</f>
        <v>0</v>
      </c>
      <c r="AC139">
        <f>(Y139-DU139*(DZ139+EA139)/1000)</f>
        <v>0</v>
      </c>
      <c r="AD139">
        <f>(-K139*44100)</f>
        <v>0</v>
      </c>
      <c r="AE139">
        <f>2*29.3*S139*0.92*(EB139-X139)</f>
        <v>0</v>
      </c>
      <c r="AF139">
        <f>2*0.95*5.67E-8*(((EB139+$B$7)+273)^4-(X139+273)^4)</f>
        <v>0</v>
      </c>
      <c r="AG139">
        <f>V139+AF139+AD139+AE139</f>
        <v>0</v>
      </c>
      <c r="AH139">
        <f>DY139*AV139*(DT139-DS139*(1000-AV139*DV139)/(1000-AV139*DU139))/(100*DM139)</f>
        <v>0</v>
      </c>
      <c r="AI139">
        <f>1000*DY139*AV139*(DU139-DV139)/(100*DM139*(1000-AV139*DU139))</f>
        <v>0</v>
      </c>
      <c r="AJ139">
        <f>(AK139 - AL139 - DZ139*1E3/(8.314*(EB139+273.15)) * AN139/DY139 * AM139) * DY139/(100*DM139) * (1000 - DV139)/1000</f>
        <v>0</v>
      </c>
      <c r="AK139">
        <v>201.9508243767027</v>
      </c>
      <c r="AL139">
        <v>201.788909090909</v>
      </c>
      <c r="AM139">
        <v>-0.0001338299309194189</v>
      </c>
      <c r="AN139">
        <v>65.77429948118555</v>
      </c>
      <c r="AO139">
        <f>(AQ139 - AP139 + DZ139*1E3/(8.314*(EB139+273.15)) * AS139/DY139 * AR139) * DY139/(100*DM139) * 1000/(1000 - AQ139)</f>
        <v>0</v>
      </c>
      <c r="AP139">
        <v>9.42087501313293</v>
      </c>
      <c r="AQ139">
        <v>9.43545042424242</v>
      </c>
      <c r="AR139">
        <v>-4.424855304965857E-06</v>
      </c>
      <c r="AS139">
        <v>77.3395483019389</v>
      </c>
      <c r="AT139">
        <v>1</v>
      </c>
      <c r="AU139">
        <v>0</v>
      </c>
      <c r="AV139">
        <f>IF(AT139*$H$13&gt;=AX139,1.0,(AX139/(AX139-AT139*$H$13)))</f>
        <v>0</v>
      </c>
      <c r="AW139">
        <f>(AV139-1)*100</f>
        <v>0</v>
      </c>
      <c r="AX139">
        <f>MAX(0,($B$13+$C$13*EG139)/(1+$D$13*EG139)*DZ139/(EB139+273)*$E$13)</f>
        <v>0</v>
      </c>
      <c r="AY139" t="s">
        <v>434</v>
      </c>
      <c r="AZ139" t="s">
        <v>434</v>
      </c>
      <c r="BA139">
        <v>0</v>
      </c>
      <c r="BB139">
        <v>0</v>
      </c>
      <c r="BC139">
        <f>1-BA139/BB139</f>
        <v>0</v>
      </c>
      <c r="BD139">
        <v>0</v>
      </c>
      <c r="BE139" t="s">
        <v>434</v>
      </c>
      <c r="BF139" t="s">
        <v>434</v>
      </c>
      <c r="BG139">
        <v>0</v>
      </c>
      <c r="BH139">
        <v>0</v>
      </c>
      <c r="BI139">
        <f>1-BG139/BH139</f>
        <v>0</v>
      </c>
      <c r="BJ139">
        <v>0.5</v>
      </c>
      <c r="BK139">
        <f>DJ139</f>
        <v>0</v>
      </c>
      <c r="BL139">
        <f>M139</f>
        <v>0</v>
      </c>
      <c r="BM139">
        <f>BI139*BJ139*BK139</f>
        <v>0</v>
      </c>
      <c r="BN139">
        <f>(BL139-BD139)/BK139</f>
        <v>0</v>
      </c>
      <c r="BO139">
        <f>(BB139-BH139)/BH139</f>
        <v>0</v>
      </c>
      <c r="BP139">
        <f>BA139/(BC139+BA139/BH139)</f>
        <v>0</v>
      </c>
      <c r="BQ139" t="s">
        <v>434</v>
      </c>
      <c r="BR139">
        <v>0</v>
      </c>
      <c r="BS139">
        <f>IF(BR139&lt;&gt;0, BR139, BP139)</f>
        <v>0</v>
      </c>
      <c r="BT139">
        <f>1-BS139/BH139</f>
        <v>0</v>
      </c>
      <c r="BU139">
        <f>(BH139-BG139)/(BH139-BS139)</f>
        <v>0</v>
      </c>
      <c r="BV139">
        <f>(BB139-BH139)/(BB139-BS139)</f>
        <v>0</v>
      </c>
      <c r="BW139">
        <f>(BH139-BG139)/(BH139-BA139)</f>
        <v>0</v>
      </c>
      <c r="BX139">
        <f>(BB139-BH139)/(BB139-BA139)</f>
        <v>0</v>
      </c>
      <c r="BY139">
        <f>(BU139*BS139/BG139)</f>
        <v>0</v>
      </c>
      <c r="BZ139">
        <f>(1-BY139)</f>
        <v>0</v>
      </c>
      <c r="DI139">
        <f>$B$11*EH139+$C$11*EI139+$F$11*ET139*(1-EW139)</f>
        <v>0</v>
      </c>
      <c r="DJ139">
        <f>DI139*DK139</f>
        <v>0</v>
      </c>
      <c r="DK139">
        <f>($B$11*$D$9+$C$11*$D$9+$F$11*((FG139+EY139)/MAX(FG139+EY139+FH139, 0.1)*$I$9+FH139/MAX(FG139+EY139+FH139, 0.1)*$J$9))/($B$11+$C$11+$F$11)</f>
        <v>0</v>
      </c>
      <c r="DL139">
        <f>($B$11*$K$9+$C$11*$K$9+$F$11*((FG139+EY139)/MAX(FG139+EY139+FH139, 0.1)*$P$9+FH139/MAX(FG139+EY139+FH139, 0.1)*$Q$9))/($B$11+$C$11+$F$11)</f>
        <v>0</v>
      </c>
      <c r="DM139">
        <v>6</v>
      </c>
      <c r="DN139">
        <v>0.5</v>
      </c>
      <c r="DO139" t="s">
        <v>435</v>
      </c>
      <c r="DP139">
        <v>2</v>
      </c>
      <c r="DQ139" t="b">
        <v>1</v>
      </c>
      <c r="DR139">
        <v>1747227730.5</v>
      </c>
      <c r="DS139">
        <v>199.868</v>
      </c>
      <c r="DT139">
        <v>200.036</v>
      </c>
      <c r="DU139">
        <v>9.43529</v>
      </c>
      <c r="DV139">
        <v>9.42065</v>
      </c>
      <c r="DW139">
        <v>199.427</v>
      </c>
      <c r="DX139">
        <v>9.47498</v>
      </c>
      <c r="DY139">
        <v>399.863</v>
      </c>
      <c r="DZ139">
        <v>101.159</v>
      </c>
      <c r="EA139">
        <v>0.100015</v>
      </c>
      <c r="EB139">
        <v>25.0056</v>
      </c>
      <c r="EC139">
        <v>24.9008</v>
      </c>
      <c r="ED139">
        <v>999.9</v>
      </c>
      <c r="EE139">
        <v>0</v>
      </c>
      <c r="EF139">
        <v>0</v>
      </c>
      <c r="EG139">
        <v>10050</v>
      </c>
      <c r="EH139">
        <v>0</v>
      </c>
      <c r="EI139">
        <v>0.221054</v>
      </c>
      <c r="EJ139">
        <v>-0.16806</v>
      </c>
      <c r="EK139">
        <v>201.772</v>
      </c>
      <c r="EL139">
        <v>201.939</v>
      </c>
      <c r="EM139">
        <v>0.014636</v>
      </c>
      <c r="EN139">
        <v>200.036</v>
      </c>
      <c r="EO139">
        <v>9.42065</v>
      </c>
      <c r="EP139">
        <v>0.954463</v>
      </c>
      <c r="EQ139">
        <v>0.952983</v>
      </c>
      <c r="ER139">
        <v>6.23919</v>
      </c>
      <c r="ES139">
        <v>6.2167</v>
      </c>
      <c r="ET139">
        <v>0.0500092</v>
      </c>
      <c r="EU139">
        <v>0</v>
      </c>
      <c r="EV139">
        <v>0</v>
      </c>
      <c r="EW139">
        <v>0</v>
      </c>
      <c r="EX139">
        <v>9.109999999999999</v>
      </c>
      <c r="EY139">
        <v>0.0500092</v>
      </c>
      <c r="EZ139">
        <v>-3.7</v>
      </c>
      <c r="FA139">
        <v>0.9399999999999999</v>
      </c>
      <c r="FB139">
        <v>34.5</v>
      </c>
      <c r="FC139">
        <v>40.25</v>
      </c>
      <c r="FD139">
        <v>37.187</v>
      </c>
      <c r="FE139">
        <v>40.437</v>
      </c>
      <c r="FF139">
        <v>37.25</v>
      </c>
      <c r="FG139">
        <v>0</v>
      </c>
      <c r="FH139">
        <v>0</v>
      </c>
      <c r="FI139">
        <v>0</v>
      </c>
      <c r="FJ139">
        <v>1747227810.6</v>
      </c>
      <c r="FK139">
        <v>0</v>
      </c>
      <c r="FL139">
        <v>3.4116</v>
      </c>
      <c r="FM139">
        <v>18.12692314718604</v>
      </c>
      <c r="FN139">
        <v>0.2230768705119388</v>
      </c>
      <c r="FO139">
        <v>-5.473199999999999</v>
      </c>
      <c r="FP139">
        <v>15</v>
      </c>
      <c r="FQ139">
        <v>1747211737.5</v>
      </c>
      <c r="FR139" t="s">
        <v>436</v>
      </c>
      <c r="FS139">
        <v>1747211737.5</v>
      </c>
      <c r="FT139">
        <v>1747211733.5</v>
      </c>
      <c r="FU139">
        <v>1</v>
      </c>
      <c r="FV139">
        <v>-0.191</v>
      </c>
      <c r="FW139">
        <v>-0.016</v>
      </c>
      <c r="FX139">
        <v>0.506</v>
      </c>
      <c r="FY139">
        <v>-0.041</v>
      </c>
      <c r="FZ139">
        <v>397</v>
      </c>
      <c r="GA139">
        <v>9</v>
      </c>
      <c r="GB139">
        <v>0.29</v>
      </c>
      <c r="GC139">
        <v>0.35</v>
      </c>
      <c r="GD139">
        <v>0.1025667408087283</v>
      </c>
      <c r="GE139">
        <v>-0.05185547007117868</v>
      </c>
      <c r="GF139">
        <v>0.02532723616854763</v>
      </c>
      <c r="GG139">
        <v>1</v>
      </c>
      <c r="GH139">
        <v>0.0004591753192378334</v>
      </c>
      <c r="GI139">
        <v>1.829627238660098E-05</v>
      </c>
      <c r="GJ139">
        <v>1.971224946390522E-05</v>
      </c>
      <c r="GK139">
        <v>1</v>
      </c>
      <c r="GL139">
        <v>2</v>
      </c>
      <c r="GM139">
        <v>2</v>
      </c>
      <c r="GN139" t="s">
        <v>437</v>
      </c>
      <c r="GO139">
        <v>3.01632</v>
      </c>
      <c r="GP139">
        <v>2.77512</v>
      </c>
      <c r="GQ139">
        <v>0.0545978</v>
      </c>
      <c r="GR139">
        <v>0.05433</v>
      </c>
      <c r="GS139">
        <v>0.0617062</v>
      </c>
      <c r="GT139">
        <v>0.061422</v>
      </c>
      <c r="GU139">
        <v>24441.3</v>
      </c>
      <c r="GV139">
        <v>28559.1</v>
      </c>
      <c r="GW139">
        <v>22654.4</v>
      </c>
      <c r="GX139">
        <v>27748</v>
      </c>
      <c r="GY139">
        <v>30834.4</v>
      </c>
      <c r="GZ139">
        <v>37210.6</v>
      </c>
      <c r="HA139">
        <v>36306.4</v>
      </c>
      <c r="HB139">
        <v>44039.8</v>
      </c>
      <c r="HC139">
        <v>1.8079</v>
      </c>
      <c r="HD139">
        <v>2.18148</v>
      </c>
      <c r="HE139">
        <v>0.0698566</v>
      </c>
      <c r="HF139">
        <v>0</v>
      </c>
      <c r="HG139">
        <v>23.7533</v>
      </c>
      <c r="HH139">
        <v>999.9</v>
      </c>
      <c r="HI139">
        <v>30.8</v>
      </c>
      <c r="HJ139">
        <v>29.6</v>
      </c>
      <c r="HK139">
        <v>12.6772</v>
      </c>
      <c r="HL139">
        <v>61.8871</v>
      </c>
      <c r="HM139">
        <v>13.7059</v>
      </c>
      <c r="HN139">
        <v>1</v>
      </c>
      <c r="HO139">
        <v>-0.194875</v>
      </c>
      <c r="HP139">
        <v>-0.0814406</v>
      </c>
      <c r="HQ139">
        <v>20.2977</v>
      </c>
      <c r="HR139">
        <v>5.19932</v>
      </c>
      <c r="HS139">
        <v>11.9509</v>
      </c>
      <c r="HT139">
        <v>4.94775</v>
      </c>
      <c r="HU139">
        <v>3.3</v>
      </c>
      <c r="HV139">
        <v>9999</v>
      </c>
      <c r="HW139">
        <v>9999</v>
      </c>
      <c r="HX139">
        <v>9999</v>
      </c>
      <c r="HY139">
        <v>384.2</v>
      </c>
      <c r="HZ139">
        <v>1.86019</v>
      </c>
      <c r="IA139">
        <v>1.86079</v>
      </c>
      <c r="IB139">
        <v>1.86157</v>
      </c>
      <c r="IC139">
        <v>1.85718</v>
      </c>
      <c r="ID139">
        <v>1.85684</v>
      </c>
      <c r="IE139">
        <v>1.85791</v>
      </c>
      <c r="IF139">
        <v>1.85868</v>
      </c>
      <c r="IG139">
        <v>1.85822</v>
      </c>
      <c r="IH139">
        <v>0</v>
      </c>
      <c r="II139">
        <v>0</v>
      </c>
      <c r="IJ139">
        <v>0</v>
      </c>
      <c r="IK139">
        <v>0</v>
      </c>
      <c r="IL139" t="s">
        <v>438</v>
      </c>
      <c r="IM139" t="s">
        <v>439</v>
      </c>
      <c r="IN139" t="s">
        <v>440</v>
      </c>
      <c r="IO139" t="s">
        <v>440</v>
      </c>
      <c r="IP139" t="s">
        <v>440</v>
      </c>
      <c r="IQ139" t="s">
        <v>440</v>
      </c>
      <c r="IR139">
        <v>0</v>
      </c>
      <c r="IS139">
        <v>100</v>
      </c>
      <c r="IT139">
        <v>100</v>
      </c>
      <c r="IU139">
        <v>0.441</v>
      </c>
      <c r="IV139">
        <v>-0.0397</v>
      </c>
      <c r="IW139">
        <v>0.2912723242626548</v>
      </c>
      <c r="IX139">
        <v>0.001016113312649949</v>
      </c>
      <c r="IY139">
        <v>-1.458346242818731E-06</v>
      </c>
      <c r="IZ139">
        <v>6.575581110680532E-10</v>
      </c>
      <c r="JA139">
        <v>-0.06566341879942494</v>
      </c>
      <c r="JB139">
        <v>-0.01572474794871742</v>
      </c>
      <c r="JC139">
        <v>0.002265067368507509</v>
      </c>
      <c r="JD139">
        <v>-3.336906766682508E-05</v>
      </c>
      <c r="JE139">
        <v>2</v>
      </c>
      <c r="JF139">
        <v>1799</v>
      </c>
      <c r="JG139">
        <v>1</v>
      </c>
      <c r="JH139">
        <v>18</v>
      </c>
      <c r="JI139">
        <v>266.6</v>
      </c>
      <c r="JJ139">
        <v>266.6</v>
      </c>
      <c r="JK139">
        <v>0.601807</v>
      </c>
      <c r="JL139">
        <v>2.58545</v>
      </c>
      <c r="JM139">
        <v>1.54663</v>
      </c>
      <c r="JN139">
        <v>2.16187</v>
      </c>
      <c r="JO139">
        <v>1.49658</v>
      </c>
      <c r="JP139">
        <v>2.43774</v>
      </c>
      <c r="JQ139">
        <v>34.9904</v>
      </c>
      <c r="JR139">
        <v>24.2101</v>
      </c>
      <c r="JS139">
        <v>18</v>
      </c>
      <c r="JT139">
        <v>376.499</v>
      </c>
      <c r="JU139">
        <v>648.003</v>
      </c>
      <c r="JV139">
        <v>24.1261</v>
      </c>
      <c r="JW139">
        <v>24.9682</v>
      </c>
      <c r="JX139">
        <v>30.0002</v>
      </c>
      <c r="JY139">
        <v>24.9487</v>
      </c>
      <c r="JZ139">
        <v>24.9522</v>
      </c>
      <c r="KA139">
        <v>12.0796</v>
      </c>
      <c r="KB139">
        <v>29.2528</v>
      </c>
      <c r="KC139">
        <v>29.9906</v>
      </c>
      <c r="KD139">
        <v>24.1249</v>
      </c>
      <c r="KE139">
        <v>200</v>
      </c>
      <c r="KF139">
        <v>9.389110000000001</v>
      </c>
      <c r="KG139">
        <v>100.208</v>
      </c>
      <c r="KH139">
        <v>100.82</v>
      </c>
    </row>
    <row r="140" spans="1:294">
      <c r="A140">
        <v>124</v>
      </c>
      <c r="B140">
        <v>1747227851</v>
      </c>
      <c r="C140">
        <v>14823.90000009537</v>
      </c>
      <c r="D140" t="s">
        <v>685</v>
      </c>
      <c r="E140" t="s">
        <v>686</v>
      </c>
      <c r="F140" t="s">
        <v>431</v>
      </c>
      <c r="G140" t="s">
        <v>432</v>
      </c>
      <c r="I140" t="s">
        <v>433</v>
      </c>
      <c r="J140">
        <v>1747227851</v>
      </c>
      <c r="K140">
        <f>(L140)/1000</f>
        <v>0</v>
      </c>
      <c r="L140">
        <f>IF(DQ140, AO140, AI140)</f>
        <v>0</v>
      </c>
      <c r="M140">
        <f>IF(DQ140, AJ140, AH140)</f>
        <v>0</v>
      </c>
      <c r="N140">
        <f>DS140 - IF(AV140&gt;1, M140*DM140*100.0/(AX140), 0)</f>
        <v>0</v>
      </c>
      <c r="O140">
        <f>((U140-K140/2)*N140-M140)/(U140+K140/2)</f>
        <v>0</v>
      </c>
      <c r="P140">
        <f>O140*(DZ140+EA140)/1000.0</f>
        <v>0</v>
      </c>
      <c r="Q140">
        <f>(DS140 - IF(AV140&gt;1, M140*DM140*100.0/(AX140), 0))*(DZ140+EA140)/1000.0</f>
        <v>0</v>
      </c>
      <c r="R140">
        <f>2.0/((1/T140-1/S140)+SIGN(T140)*SQRT((1/T140-1/S140)*(1/T140-1/S140) + 4*DN140/((DN140+1)*(DN140+1))*(2*1/T140*1/S140-1/S140*1/S140)))</f>
        <v>0</v>
      </c>
      <c r="S140">
        <f>IF(LEFT(DO140,1)&lt;&gt;"0",IF(LEFT(DO140,1)="1",3.0,DP140),$D$5+$E$5*(EG140*DZ140/($K$5*1000))+$F$5*(EG140*DZ140/($K$5*1000))*MAX(MIN(DM140,$J$5),$I$5)*MAX(MIN(DM140,$J$5),$I$5)+$G$5*MAX(MIN(DM140,$J$5),$I$5)*(EG140*DZ140/($K$5*1000))+$H$5*(EG140*DZ140/($K$5*1000))*(EG140*DZ140/($K$5*1000)))</f>
        <v>0</v>
      </c>
      <c r="T140">
        <f>K140*(1000-(1000*0.61365*exp(17.502*X140/(240.97+X140))/(DZ140+EA140)+DU140)/2)/(1000*0.61365*exp(17.502*X140/(240.97+X140))/(DZ140+EA140)-DU140)</f>
        <v>0</v>
      </c>
      <c r="U140">
        <f>1/((DN140+1)/(R140/1.6)+1/(S140/1.37)) + DN140/((DN140+1)/(R140/1.6) + DN140/(S140/1.37))</f>
        <v>0</v>
      </c>
      <c r="V140">
        <f>(DI140*DL140)</f>
        <v>0</v>
      </c>
      <c r="W140">
        <f>(EB140+(V140+2*0.95*5.67E-8*(((EB140+$B$7)+273)^4-(EB140+273)^4)-44100*K140)/(1.84*29.3*S140+8*0.95*5.67E-8*(EB140+273)^3))</f>
        <v>0</v>
      </c>
      <c r="X140">
        <f>($C$7*EC140+$D$7*ED140+$E$7*W140)</f>
        <v>0</v>
      </c>
      <c r="Y140">
        <f>0.61365*exp(17.502*X140/(240.97+X140))</f>
        <v>0</v>
      </c>
      <c r="Z140">
        <f>(AA140/AB140*100)</f>
        <v>0</v>
      </c>
      <c r="AA140">
        <f>DU140*(DZ140+EA140)/1000</f>
        <v>0</v>
      </c>
      <c r="AB140">
        <f>0.61365*exp(17.502*EB140/(240.97+EB140))</f>
        <v>0</v>
      </c>
      <c r="AC140">
        <f>(Y140-DU140*(DZ140+EA140)/1000)</f>
        <v>0</v>
      </c>
      <c r="AD140">
        <f>(-K140*44100)</f>
        <v>0</v>
      </c>
      <c r="AE140">
        <f>2*29.3*S140*0.92*(EB140-X140)</f>
        <v>0</v>
      </c>
      <c r="AF140">
        <f>2*0.95*5.67E-8*(((EB140+$B$7)+273)^4-(X140+273)^4)</f>
        <v>0</v>
      </c>
      <c r="AG140">
        <f>V140+AF140+AD140+AE140</f>
        <v>0</v>
      </c>
      <c r="AH140">
        <f>DY140*AV140*(DT140-DS140*(1000-AV140*DV140)/(1000-AV140*DU140))/(100*DM140)</f>
        <v>0</v>
      </c>
      <c r="AI140">
        <f>1000*DY140*AV140*(DU140-DV140)/(100*DM140*(1000-AV140*DU140))</f>
        <v>0</v>
      </c>
      <c r="AJ140">
        <f>(AK140 - AL140 - DZ140*1E3/(8.314*(EB140+273.15)) * AN140/DY140 * AM140) * DY140/(100*DM140) * (1000 - DV140)/1000</f>
        <v>0</v>
      </c>
      <c r="AK140">
        <v>302.8783738476943</v>
      </c>
      <c r="AL140">
        <v>302.7320909090909</v>
      </c>
      <c r="AM140">
        <v>-0.0002768112745862623</v>
      </c>
      <c r="AN140">
        <v>65.77429948118555</v>
      </c>
      <c r="AO140">
        <f>(AQ140 - AP140 + DZ140*1E3/(8.314*(EB140+273.15)) * AS140/DY140 * AR140) * DY140/(100*DM140) * 1000/(1000 - AQ140)</f>
        <v>0</v>
      </c>
      <c r="AP140">
        <v>9.425342249005375</v>
      </c>
      <c r="AQ140">
        <v>9.438933757575754</v>
      </c>
      <c r="AR140">
        <v>5.822014827417586E-07</v>
      </c>
      <c r="AS140">
        <v>77.3395483019389</v>
      </c>
      <c r="AT140">
        <v>1</v>
      </c>
      <c r="AU140">
        <v>0</v>
      </c>
      <c r="AV140">
        <f>IF(AT140*$H$13&gt;=AX140,1.0,(AX140/(AX140-AT140*$H$13)))</f>
        <v>0</v>
      </c>
      <c r="AW140">
        <f>(AV140-1)*100</f>
        <v>0</v>
      </c>
      <c r="AX140">
        <f>MAX(0,($B$13+$C$13*EG140)/(1+$D$13*EG140)*DZ140/(EB140+273)*$E$13)</f>
        <v>0</v>
      </c>
      <c r="AY140" t="s">
        <v>434</v>
      </c>
      <c r="AZ140" t="s">
        <v>434</v>
      </c>
      <c r="BA140">
        <v>0</v>
      </c>
      <c r="BB140">
        <v>0</v>
      </c>
      <c r="BC140">
        <f>1-BA140/BB140</f>
        <v>0</v>
      </c>
      <c r="BD140">
        <v>0</v>
      </c>
      <c r="BE140" t="s">
        <v>434</v>
      </c>
      <c r="BF140" t="s">
        <v>434</v>
      </c>
      <c r="BG140">
        <v>0</v>
      </c>
      <c r="BH140">
        <v>0</v>
      </c>
      <c r="BI140">
        <f>1-BG140/BH140</f>
        <v>0</v>
      </c>
      <c r="BJ140">
        <v>0.5</v>
      </c>
      <c r="BK140">
        <f>DJ140</f>
        <v>0</v>
      </c>
      <c r="BL140">
        <f>M140</f>
        <v>0</v>
      </c>
      <c r="BM140">
        <f>BI140*BJ140*BK140</f>
        <v>0</v>
      </c>
      <c r="BN140">
        <f>(BL140-BD140)/BK140</f>
        <v>0</v>
      </c>
      <c r="BO140">
        <f>(BB140-BH140)/BH140</f>
        <v>0</v>
      </c>
      <c r="BP140">
        <f>BA140/(BC140+BA140/BH140)</f>
        <v>0</v>
      </c>
      <c r="BQ140" t="s">
        <v>434</v>
      </c>
      <c r="BR140">
        <v>0</v>
      </c>
      <c r="BS140">
        <f>IF(BR140&lt;&gt;0, BR140, BP140)</f>
        <v>0</v>
      </c>
      <c r="BT140">
        <f>1-BS140/BH140</f>
        <v>0</v>
      </c>
      <c r="BU140">
        <f>(BH140-BG140)/(BH140-BS140)</f>
        <v>0</v>
      </c>
      <c r="BV140">
        <f>(BB140-BH140)/(BB140-BS140)</f>
        <v>0</v>
      </c>
      <c r="BW140">
        <f>(BH140-BG140)/(BH140-BA140)</f>
        <v>0</v>
      </c>
      <c r="BX140">
        <f>(BB140-BH140)/(BB140-BA140)</f>
        <v>0</v>
      </c>
      <c r="BY140">
        <f>(BU140*BS140/BG140)</f>
        <v>0</v>
      </c>
      <c r="BZ140">
        <f>(1-BY140)</f>
        <v>0</v>
      </c>
      <c r="DI140">
        <f>$B$11*EH140+$C$11*EI140+$F$11*ET140*(1-EW140)</f>
        <v>0</v>
      </c>
      <c r="DJ140">
        <f>DI140*DK140</f>
        <v>0</v>
      </c>
      <c r="DK140">
        <f>($B$11*$D$9+$C$11*$D$9+$F$11*((FG140+EY140)/MAX(FG140+EY140+FH140, 0.1)*$I$9+FH140/MAX(FG140+EY140+FH140, 0.1)*$J$9))/($B$11+$C$11+$F$11)</f>
        <v>0</v>
      </c>
      <c r="DL140">
        <f>($B$11*$K$9+$C$11*$K$9+$F$11*((FG140+EY140)/MAX(FG140+EY140+FH140, 0.1)*$P$9+FH140/MAX(FG140+EY140+FH140, 0.1)*$Q$9))/($B$11+$C$11+$F$11)</f>
        <v>0</v>
      </c>
      <c r="DM140">
        <v>6</v>
      </c>
      <c r="DN140">
        <v>0.5</v>
      </c>
      <c r="DO140" t="s">
        <v>435</v>
      </c>
      <c r="DP140">
        <v>2</v>
      </c>
      <c r="DQ140" t="b">
        <v>1</v>
      </c>
      <c r="DR140">
        <v>1747227851</v>
      </c>
      <c r="DS140">
        <v>299.855</v>
      </c>
      <c r="DT140">
        <v>299.976</v>
      </c>
      <c r="DU140">
        <v>9.43817</v>
      </c>
      <c r="DV140">
        <v>9.42427</v>
      </c>
      <c r="DW140">
        <v>299.373</v>
      </c>
      <c r="DX140">
        <v>9.47781</v>
      </c>
      <c r="DY140">
        <v>400.055</v>
      </c>
      <c r="DZ140">
        <v>101.162</v>
      </c>
      <c r="EA140">
        <v>0.100238</v>
      </c>
      <c r="EB140">
        <v>24.9985</v>
      </c>
      <c r="EC140">
        <v>24.8894</v>
      </c>
      <c r="ED140">
        <v>999.9</v>
      </c>
      <c r="EE140">
        <v>0</v>
      </c>
      <c r="EF140">
        <v>0</v>
      </c>
      <c r="EG140">
        <v>10025.6</v>
      </c>
      <c r="EH140">
        <v>0</v>
      </c>
      <c r="EI140">
        <v>0.221054</v>
      </c>
      <c r="EJ140">
        <v>-0.120697</v>
      </c>
      <c r="EK140">
        <v>302.712</v>
      </c>
      <c r="EL140">
        <v>302.83</v>
      </c>
      <c r="EM140">
        <v>0.0139017</v>
      </c>
      <c r="EN140">
        <v>299.976</v>
      </c>
      <c r="EO140">
        <v>9.42427</v>
      </c>
      <c r="EP140">
        <v>0.954782</v>
      </c>
      <c r="EQ140">
        <v>0.953375</v>
      </c>
      <c r="ER140">
        <v>6.24403</v>
      </c>
      <c r="ES140">
        <v>6.22267</v>
      </c>
      <c r="ET140">
        <v>0.0500092</v>
      </c>
      <c r="EU140">
        <v>0</v>
      </c>
      <c r="EV140">
        <v>0</v>
      </c>
      <c r="EW140">
        <v>0</v>
      </c>
      <c r="EX140">
        <v>4.92</v>
      </c>
      <c r="EY140">
        <v>0.0500092</v>
      </c>
      <c r="EZ140">
        <v>-6.07</v>
      </c>
      <c r="FA140">
        <v>0.45</v>
      </c>
      <c r="FB140">
        <v>35.125</v>
      </c>
      <c r="FC140">
        <v>41.25</v>
      </c>
      <c r="FD140">
        <v>37.937</v>
      </c>
      <c r="FE140">
        <v>42</v>
      </c>
      <c r="FF140">
        <v>38</v>
      </c>
      <c r="FG140">
        <v>0</v>
      </c>
      <c r="FH140">
        <v>0</v>
      </c>
      <c r="FI140">
        <v>0</v>
      </c>
      <c r="FJ140">
        <v>1747227931.2</v>
      </c>
      <c r="FK140">
        <v>0</v>
      </c>
      <c r="FL140">
        <v>2.81</v>
      </c>
      <c r="FM140">
        <v>-21.72307726260004</v>
      </c>
      <c r="FN140">
        <v>11.33982911726666</v>
      </c>
      <c r="FO140">
        <v>-3.655</v>
      </c>
      <c r="FP140">
        <v>15</v>
      </c>
      <c r="FQ140">
        <v>1747211737.5</v>
      </c>
      <c r="FR140" t="s">
        <v>436</v>
      </c>
      <c r="FS140">
        <v>1747211737.5</v>
      </c>
      <c r="FT140">
        <v>1747211733.5</v>
      </c>
      <c r="FU140">
        <v>1</v>
      </c>
      <c r="FV140">
        <v>-0.191</v>
      </c>
      <c r="FW140">
        <v>-0.016</v>
      </c>
      <c r="FX140">
        <v>0.506</v>
      </c>
      <c r="FY140">
        <v>-0.041</v>
      </c>
      <c r="FZ140">
        <v>397</v>
      </c>
      <c r="GA140">
        <v>9</v>
      </c>
      <c r="GB140">
        <v>0.29</v>
      </c>
      <c r="GC140">
        <v>0.35</v>
      </c>
      <c r="GD140">
        <v>0.08721821611793214</v>
      </c>
      <c r="GE140">
        <v>-0.08105816395670805</v>
      </c>
      <c r="GF140">
        <v>0.01865575881358406</v>
      </c>
      <c r="GG140">
        <v>1</v>
      </c>
      <c r="GH140">
        <v>0.0004013159199858465</v>
      </c>
      <c r="GI140">
        <v>4.384494544728709E-05</v>
      </c>
      <c r="GJ140">
        <v>2.465802031805631E-05</v>
      </c>
      <c r="GK140">
        <v>1</v>
      </c>
      <c r="GL140">
        <v>2</v>
      </c>
      <c r="GM140">
        <v>2</v>
      </c>
      <c r="GN140" t="s">
        <v>437</v>
      </c>
      <c r="GO140">
        <v>3.01654</v>
      </c>
      <c r="GP140">
        <v>2.77514</v>
      </c>
      <c r="GQ140">
        <v>0.0771163</v>
      </c>
      <c r="GR140">
        <v>0.0766778</v>
      </c>
      <c r="GS140">
        <v>0.0617202</v>
      </c>
      <c r="GT140">
        <v>0.0614398</v>
      </c>
      <c r="GU140">
        <v>23859.7</v>
      </c>
      <c r="GV140">
        <v>27883.1</v>
      </c>
      <c r="GW140">
        <v>22654.8</v>
      </c>
      <c r="GX140">
        <v>27746.9</v>
      </c>
      <c r="GY140">
        <v>30835.2</v>
      </c>
      <c r="GZ140">
        <v>37209.4</v>
      </c>
      <c r="HA140">
        <v>36307.2</v>
      </c>
      <c r="HB140">
        <v>44038.5</v>
      </c>
      <c r="HC140">
        <v>1.80845</v>
      </c>
      <c r="HD140">
        <v>2.1813</v>
      </c>
      <c r="HE140">
        <v>0.0703372</v>
      </c>
      <c r="HF140">
        <v>0</v>
      </c>
      <c r="HG140">
        <v>23.7341</v>
      </c>
      <c r="HH140">
        <v>999.9</v>
      </c>
      <c r="HI140">
        <v>30.8</v>
      </c>
      <c r="HJ140">
        <v>29.6</v>
      </c>
      <c r="HK140">
        <v>12.6769</v>
      </c>
      <c r="HL140">
        <v>62.0871</v>
      </c>
      <c r="HM140">
        <v>13.6098</v>
      </c>
      <c r="HN140">
        <v>1</v>
      </c>
      <c r="HO140">
        <v>-0.194045</v>
      </c>
      <c r="HP140">
        <v>0.00275054</v>
      </c>
      <c r="HQ140">
        <v>20.2975</v>
      </c>
      <c r="HR140">
        <v>5.19917</v>
      </c>
      <c r="HS140">
        <v>11.9511</v>
      </c>
      <c r="HT140">
        <v>4.94765</v>
      </c>
      <c r="HU140">
        <v>3.3</v>
      </c>
      <c r="HV140">
        <v>9999</v>
      </c>
      <c r="HW140">
        <v>9999</v>
      </c>
      <c r="HX140">
        <v>9999</v>
      </c>
      <c r="HY140">
        <v>384.3</v>
      </c>
      <c r="HZ140">
        <v>1.86018</v>
      </c>
      <c r="IA140">
        <v>1.8608</v>
      </c>
      <c r="IB140">
        <v>1.86157</v>
      </c>
      <c r="IC140">
        <v>1.85718</v>
      </c>
      <c r="ID140">
        <v>1.85684</v>
      </c>
      <c r="IE140">
        <v>1.85791</v>
      </c>
      <c r="IF140">
        <v>1.85867</v>
      </c>
      <c r="IG140">
        <v>1.85822</v>
      </c>
      <c r="IH140">
        <v>0</v>
      </c>
      <c r="II140">
        <v>0</v>
      </c>
      <c r="IJ140">
        <v>0</v>
      </c>
      <c r="IK140">
        <v>0</v>
      </c>
      <c r="IL140" t="s">
        <v>438</v>
      </c>
      <c r="IM140" t="s">
        <v>439</v>
      </c>
      <c r="IN140" t="s">
        <v>440</v>
      </c>
      <c r="IO140" t="s">
        <v>440</v>
      </c>
      <c r="IP140" t="s">
        <v>440</v>
      </c>
      <c r="IQ140" t="s">
        <v>440</v>
      </c>
      <c r="IR140">
        <v>0</v>
      </c>
      <c r="IS140">
        <v>100</v>
      </c>
      <c r="IT140">
        <v>100</v>
      </c>
      <c r="IU140">
        <v>0.482</v>
      </c>
      <c r="IV140">
        <v>-0.0396</v>
      </c>
      <c r="IW140">
        <v>0.2912723242626548</v>
      </c>
      <c r="IX140">
        <v>0.001016113312649949</v>
      </c>
      <c r="IY140">
        <v>-1.458346242818731E-06</v>
      </c>
      <c r="IZ140">
        <v>6.575581110680532E-10</v>
      </c>
      <c r="JA140">
        <v>-0.06566341879942494</v>
      </c>
      <c r="JB140">
        <v>-0.01572474794871742</v>
      </c>
      <c r="JC140">
        <v>0.002265067368507509</v>
      </c>
      <c r="JD140">
        <v>-3.336906766682508E-05</v>
      </c>
      <c r="JE140">
        <v>2</v>
      </c>
      <c r="JF140">
        <v>1799</v>
      </c>
      <c r="JG140">
        <v>1</v>
      </c>
      <c r="JH140">
        <v>18</v>
      </c>
      <c r="JI140">
        <v>268.6</v>
      </c>
      <c r="JJ140">
        <v>268.6</v>
      </c>
      <c r="JK140">
        <v>0.820312</v>
      </c>
      <c r="JL140">
        <v>2.57202</v>
      </c>
      <c r="JM140">
        <v>1.54663</v>
      </c>
      <c r="JN140">
        <v>2.16187</v>
      </c>
      <c r="JO140">
        <v>1.49658</v>
      </c>
      <c r="JP140">
        <v>2.44141</v>
      </c>
      <c r="JQ140">
        <v>35.0134</v>
      </c>
      <c r="JR140">
        <v>24.2013</v>
      </c>
      <c r="JS140">
        <v>18</v>
      </c>
      <c r="JT140">
        <v>376.846</v>
      </c>
      <c r="JU140">
        <v>648.011</v>
      </c>
      <c r="JV140">
        <v>23.9835</v>
      </c>
      <c r="JW140">
        <v>24.9829</v>
      </c>
      <c r="JX140">
        <v>30.0001</v>
      </c>
      <c r="JY140">
        <v>24.9613</v>
      </c>
      <c r="JZ140">
        <v>24.9644</v>
      </c>
      <c r="KA140">
        <v>16.4604</v>
      </c>
      <c r="KB140">
        <v>29.2528</v>
      </c>
      <c r="KC140">
        <v>29.9906</v>
      </c>
      <c r="KD140">
        <v>23.9837</v>
      </c>
      <c r="KE140">
        <v>300</v>
      </c>
      <c r="KF140">
        <v>9.389110000000001</v>
      </c>
      <c r="KG140">
        <v>100.21</v>
      </c>
      <c r="KH140">
        <v>100.816</v>
      </c>
    </row>
    <row r="141" spans="1:294">
      <c r="A141">
        <v>125</v>
      </c>
      <c r="B141">
        <v>1747227971.5</v>
      </c>
      <c r="C141">
        <v>14944.40000009537</v>
      </c>
      <c r="D141" t="s">
        <v>687</v>
      </c>
      <c r="E141" t="s">
        <v>688</v>
      </c>
      <c r="F141" t="s">
        <v>431</v>
      </c>
      <c r="G141" t="s">
        <v>432</v>
      </c>
      <c r="I141" t="s">
        <v>433</v>
      </c>
      <c r="J141">
        <v>1747227971.5</v>
      </c>
      <c r="K141">
        <f>(L141)/1000</f>
        <v>0</v>
      </c>
      <c r="L141">
        <f>IF(DQ141, AO141, AI141)</f>
        <v>0</v>
      </c>
      <c r="M141">
        <f>IF(DQ141, AJ141, AH141)</f>
        <v>0</v>
      </c>
      <c r="N141">
        <f>DS141 - IF(AV141&gt;1, M141*DM141*100.0/(AX141), 0)</f>
        <v>0</v>
      </c>
      <c r="O141">
        <f>((U141-K141/2)*N141-M141)/(U141+K141/2)</f>
        <v>0</v>
      </c>
      <c r="P141">
        <f>O141*(DZ141+EA141)/1000.0</f>
        <v>0</v>
      </c>
      <c r="Q141">
        <f>(DS141 - IF(AV141&gt;1, M141*DM141*100.0/(AX141), 0))*(DZ141+EA141)/1000.0</f>
        <v>0</v>
      </c>
      <c r="R141">
        <f>2.0/((1/T141-1/S141)+SIGN(T141)*SQRT((1/T141-1/S141)*(1/T141-1/S141) + 4*DN141/((DN141+1)*(DN141+1))*(2*1/T141*1/S141-1/S141*1/S141)))</f>
        <v>0</v>
      </c>
      <c r="S141">
        <f>IF(LEFT(DO141,1)&lt;&gt;"0",IF(LEFT(DO141,1)="1",3.0,DP141),$D$5+$E$5*(EG141*DZ141/($K$5*1000))+$F$5*(EG141*DZ141/($K$5*1000))*MAX(MIN(DM141,$J$5),$I$5)*MAX(MIN(DM141,$J$5),$I$5)+$G$5*MAX(MIN(DM141,$J$5),$I$5)*(EG141*DZ141/($K$5*1000))+$H$5*(EG141*DZ141/($K$5*1000))*(EG141*DZ141/($K$5*1000)))</f>
        <v>0</v>
      </c>
      <c r="T141">
        <f>K141*(1000-(1000*0.61365*exp(17.502*X141/(240.97+X141))/(DZ141+EA141)+DU141)/2)/(1000*0.61365*exp(17.502*X141/(240.97+X141))/(DZ141+EA141)-DU141)</f>
        <v>0</v>
      </c>
      <c r="U141">
        <f>1/((DN141+1)/(R141/1.6)+1/(S141/1.37)) + DN141/((DN141+1)/(R141/1.6) + DN141/(S141/1.37))</f>
        <v>0</v>
      </c>
      <c r="V141">
        <f>(DI141*DL141)</f>
        <v>0</v>
      </c>
      <c r="W141">
        <f>(EB141+(V141+2*0.95*5.67E-8*(((EB141+$B$7)+273)^4-(EB141+273)^4)-44100*K141)/(1.84*29.3*S141+8*0.95*5.67E-8*(EB141+273)^3))</f>
        <v>0</v>
      </c>
      <c r="X141">
        <f>($C$7*EC141+$D$7*ED141+$E$7*W141)</f>
        <v>0</v>
      </c>
      <c r="Y141">
        <f>0.61365*exp(17.502*X141/(240.97+X141))</f>
        <v>0</v>
      </c>
      <c r="Z141">
        <f>(AA141/AB141*100)</f>
        <v>0</v>
      </c>
      <c r="AA141">
        <f>DU141*(DZ141+EA141)/1000</f>
        <v>0</v>
      </c>
      <c r="AB141">
        <f>0.61365*exp(17.502*EB141/(240.97+EB141))</f>
        <v>0</v>
      </c>
      <c r="AC141">
        <f>(Y141-DU141*(DZ141+EA141)/1000)</f>
        <v>0</v>
      </c>
      <c r="AD141">
        <f>(-K141*44100)</f>
        <v>0</v>
      </c>
      <c r="AE141">
        <f>2*29.3*S141*0.92*(EB141-X141)</f>
        <v>0</v>
      </c>
      <c r="AF141">
        <f>2*0.95*5.67E-8*(((EB141+$B$7)+273)^4-(X141+273)^4)</f>
        <v>0</v>
      </c>
      <c r="AG141">
        <f>V141+AF141+AD141+AE141</f>
        <v>0</v>
      </c>
      <c r="AH141">
        <f>DY141*AV141*(DT141-DS141*(1000-AV141*DV141)/(1000-AV141*DU141))/(100*DM141)</f>
        <v>0</v>
      </c>
      <c r="AI141">
        <f>1000*DY141*AV141*(DU141-DV141)/(100*DM141*(1000-AV141*DU141))</f>
        <v>0</v>
      </c>
      <c r="AJ141">
        <f>(AK141 - AL141 - DZ141*1E3/(8.314*(EB141+273.15)) * AN141/DY141 * AM141) * DY141/(100*DM141) * (1000 - DV141)/1000</f>
        <v>0</v>
      </c>
      <c r="AK141">
        <v>403.7667495752182</v>
      </c>
      <c r="AL141">
        <v>403.5511090909089</v>
      </c>
      <c r="AM141">
        <v>0.0002278110922362994</v>
      </c>
      <c r="AN141">
        <v>65.77429948118555</v>
      </c>
      <c r="AO141">
        <f>(AQ141 - AP141 + DZ141*1E3/(8.314*(EB141+273.15)) * AS141/DY141 * AR141) * DY141/(100*DM141) * 1000/(1000 - AQ141)</f>
        <v>0</v>
      </c>
      <c r="AP141">
        <v>9.437436985041829</v>
      </c>
      <c r="AQ141">
        <v>9.450721212121215</v>
      </c>
      <c r="AR141">
        <v>1.274646152144515E-06</v>
      </c>
      <c r="AS141">
        <v>77.3395483019389</v>
      </c>
      <c r="AT141">
        <v>1</v>
      </c>
      <c r="AU141">
        <v>0</v>
      </c>
      <c r="AV141">
        <f>IF(AT141*$H$13&gt;=AX141,1.0,(AX141/(AX141-AT141*$H$13)))</f>
        <v>0</v>
      </c>
      <c r="AW141">
        <f>(AV141-1)*100</f>
        <v>0</v>
      </c>
      <c r="AX141">
        <f>MAX(0,($B$13+$C$13*EG141)/(1+$D$13*EG141)*DZ141/(EB141+273)*$E$13)</f>
        <v>0</v>
      </c>
      <c r="AY141" t="s">
        <v>434</v>
      </c>
      <c r="AZ141" t="s">
        <v>434</v>
      </c>
      <c r="BA141">
        <v>0</v>
      </c>
      <c r="BB141">
        <v>0</v>
      </c>
      <c r="BC141">
        <f>1-BA141/BB141</f>
        <v>0</v>
      </c>
      <c r="BD141">
        <v>0</v>
      </c>
      <c r="BE141" t="s">
        <v>434</v>
      </c>
      <c r="BF141" t="s">
        <v>434</v>
      </c>
      <c r="BG141">
        <v>0</v>
      </c>
      <c r="BH141">
        <v>0</v>
      </c>
      <c r="BI141">
        <f>1-BG141/BH141</f>
        <v>0</v>
      </c>
      <c r="BJ141">
        <v>0.5</v>
      </c>
      <c r="BK141">
        <f>DJ141</f>
        <v>0</v>
      </c>
      <c r="BL141">
        <f>M141</f>
        <v>0</v>
      </c>
      <c r="BM141">
        <f>BI141*BJ141*BK141</f>
        <v>0</v>
      </c>
      <c r="BN141">
        <f>(BL141-BD141)/BK141</f>
        <v>0</v>
      </c>
      <c r="BO141">
        <f>(BB141-BH141)/BH141</f>
        <v>0</v>
      </c>
      <c r="BP141">
        <f>BA141/(BC141+BA141/BH141)</f>
        <v>0</v>
      </c>
      <c r="BQ141" t="s">
        <v>434</v>
      </c>
      <c r="BR141">
        <v>0</v>
      </c>
      <c r="BS141">
        <f>IF(BR141&lt;&gt;0, BR141, BP141)</f>
        <v>0</v>
      </c>
      <c r="BT141">
        <f>1-BS141/BH141</f>
        <v>0</v>
      </c>
      <c r="BU141">
        <f>(BH141-BG141)/(BH141-BS141)</f>
        <v>0</v>
      </c>
      <c r="BV141">
        <f>(BB141-BH141)/(BB141-BS141)</f>
        <v>0</v>
      </c>
      <c r="BW141">
        <f>(BH141-BG141)/(BH141-BA141)</f>
        <v>0</v>
      </c>
      <c r="BX141">
        <f>(BB141-BH141)/(BB141-BA141)</f>
        <v>0</v>
      </c>
      <c r="BY141">
        <f>(BU141*BS141/BG141)</f>
        <v>0</v>
      </c>
      <c r="BZ141">
        <f>(1-BY141)</f>
        <v>0</v>
      </c>
      <c r="DI141">
        <f>$B$11*EH141+$C$11*EI141+$F$11*ET141*(1-EW141)</f>
        <v>0</v>
      </c>
      <c r="DJ141">
        <f>DI141*DK141</f>
        <v>0</v>
      </c>
      <c r="DK141">
        <f>($B$11*$D$9+$C$11*$D$9+$F$11*((FG141+EY141)/MAX(FG141+EY141+FH141, 0.1)*$I$9+FH141/MAX(FG141+EY141+FH141, 0.1)*$J$9))/($B$11+$C$11+$F$11)</f>
        <v>0</v>
      </c>
      <c r="DL141">
        <f>($B$11*$K$9+$C$11*$K$9+$F$11*((FG141+EY141)/MAX(FG141+EY141+FH141, 0.1)*$P$9+FH141/MAX(FG141+EY141+FH141, 0.1)*$Q$9))/($B$11+$C$11+$F$11)</f>
        <v>0</v>
      </c>
      <c r="DM141">
        <v>6</v>
      </c>
      <c r="DN141">
        <v>0.5</v>
      </c>
      <c r="DO141" t="s">
        <v>435</v>
      </c>
      <c r="DP141">
        <v>2</v>
      </c>
      <c r="DQ141" t="b">
        <v>1</v>
      </c>
      <c r="DR141">
        <v>1747227971.5</v>
      </c>
      <c r="DS141">
        <v>399.749</v>
      </c>
      <c r="DT141">
        <v>400.028</v>
      </c>
      <c r="DU141">
        <v>9.450900000000001</v>
      </c>
      <c r="DV141">
        <v>9.43745</v>
      </c>
      <c r="DW141">
        <v>399.243</v>
      </c>
      <c r="DX141">
        <v>9.490309999999999</v>
      </c>
      <c r="DY141">
        <v>399.999</v>
      </c>
      <c r="DZ141">
        <v>101.158</v>
      </c>
      <c r="EA141">
        <v>0.0998469</v>
      </c>
      <c r="EB141">
        <v>24.9822</v>
      </c>
      <c r="EC141">
        <v>24.8707</v>
      </c>
      <c r="ED141">
        <v>999.9</v>
      </c>
      <c r="EE141">
        <v>0</v>
      </c>
      <c r="EF141">
        <v>0</v>
      </c>
      <c r="EG141">
        <v>10050</v>
      </c>
      <c r="EH141">
        <v>0</v>
      </c>
      <c r="EI141">
        <v>0.221054</v>
      </c>
      <c r="EJ141">
        <v>-0.278564</v>
      </c>
      <c r="EK141">
        <v>403.563</v>
      </c>
      <c r="EL141">
        <v>403.839</v>
      </c>
      <c r="EM141">
        <v>0.0134411</v>
      </c>
      <c r="EN141">
        <v>400.028</v>
      </c>
      <c r="EO141">
        <v>9.43745</v>
      </c>
      <c r="EP141">
        <v>0.956035</v>
      </c>
      <c r="EQ141">
        <v>0.9546750000000001</v>
      </c>
      <c r="ER141">
        <v>6.26303</v>
      </c>
      <c r="ES141">
        <v>6.2424</v>
      </c>
      <c r="ET141">
        <v>0.0500092</v>
      </c>
      <c r="EU141">
        <v>0</v>
      </c>
      <c r="EV141">
        <v>0</v>
      </c>
      <c r="EW141">
        <v>0</v>
      </c>
      <c r="EX141">
        <v>-0.73</v>
      </c>
      <c r="EY141">
        <v>0.0500092</v>
      </c>
      <c r="EZ141">
        <v>-3.84</v>
      </c>
      <c r="FA141">
        <v>1.44</v>
      </c>
      <c r="FB141">
        <v>33.812</v>
      </c>
      <c r="FC141">
        <v>38.187</v>
      </c>
      <c r="FD141">
        <v>36</v>
      </c>
      <c r="FE141">
        <v>37.687</v>
      </c>
      <c r="FF141">
        <v>36.25</v>
      </c>
      <c r="FG141">
        <v>0</v>
      </c>
      <c r="FH141">
        <v>0</v>
      </c>
      <c r="FI141">
        <v>0</v>
      </c>
      <c r="FJ141">
        <v>1747228051.8</v>
      </c>
      <c r="FK141">
        <v>0</v>
      </c>
      <c r="FL141">
        <v>2.8512</v>
      </c>
      <c r="FM141">
        <v>-19.04615396464834</v>
      </c>
      <c r="FN141">
        <v>4.274615455146352</v>
      </c>
      <c r="FO141">
        <v>-2.8968</v>
      </c>
      <c r="FP141">
        <v>15</v>
      </c>
      <c r="FQ141">
        <v>1747211737.5</v>
      </c>
      <c r="FR141" t="s">
        <v>436</v>
      </c>
      <c r="FS141">
        <v>1747211737.5</v>
      </c>
      <c r="FT141">
        <v>1747211733.5</v>
      </c>
      <c r="FU141">
        <v>1</v>
      </c>
      <c r="FV141">
        <v>-0.191</v>
      </c>
      <c r="FW141">
        <v>-0.016</v>
      </c>
      <c r="FX141">
        <v>0.506</v>
      </c>
      <c r="FY141">
        <v>-0.041</v>
      </c>
      <c r="FZ141">
        <v>397</v>
      </c>
      <c r="GA141">
        <v>9</v>
      </c>
      <c r="GB141">
        <v>0.29</v>
      </c>
      <c r="GC141">
        <v>0.35</v>
      </c>
      <c r="GD141">
        <v>0.1719761200269758</v>
      </c>
      <c r="GE141">
        <v>0.02500610304202789</v>
      </c>
      <c r="GF141">
        <v>0.05570947202618561</v>
      </c>
      <c r="GG141">
        <v>1</v>
      </c>
      <c r="GH141">
        <v>0.0004055347647531328</v>
      </c>
      <c r="GI141">
        <v>-7.652946611904032E-05</v>
      </c>
      <c r="GJ141">
        <v>2.22472013327606E-05</v>
      </c>
      <c r="GK141">
        <v>1</v>
      </c>
      <c r="GL141">
        <v>2</v>
      </c>
      <c r="GM141">
        <v>2</v>
      </c>
      <c r="GN141" t="s">
        <v>437</v>
      </c>
      <c r="GO141">
        <v>3.01648</v>
      </c>
      <c r="GP141">
        <v>2.77495</v>
      </c>
      <c r="GQ141">
        <v>0.09683940000000001</v>
      </c>
      <c r="GR141">
        <v>0.0962991</v>
      </c>
      <c r="GS141">
        <v>0.0617811</v>
      </c>
      <c r="GT141">
        <v>0.061503</v>
      </c>
      <c r="GU141">
        <v>23349.7</v>
      </c>
      <c r="GV141">
        <v>27291.2</v>
      </c>
      <c r="GW141">
        <v>22654.5</v>
      </c>
      <c r="GX141">
        <v>27747.2</v>
      </c>
      <c r="GY141">
        <v>30833.4</v>
      </c>
      <c r="GZ141">
        <v>37207.9</v>
      </c>
      <c r="HA141">
        <v>36307</v>
      </c>
      <c r="HB141">
        <v>44039</v>
      </c>
      <c r="HC141">
        <v>1.808</v>
      </c>
      <c r="HD141">
        <v>2.18165</v>
      </c>
      <c r="HE141">
        <v>0.07045269999999999</v>
      </c>
      <c r="HF141">
        <v>0</v>
      </c>
      <c r="HG141">
        <v>23.7134</v>
      </c>
      <c r="HH141">
        <v>999.9</v>
      </c>
      <c r="HI141">
        <v>30.8</v>
      </c>
      <c r="HJ141">
        <v>29.6</v>
      </c>
      <c r="HK141">
        <v>12.6766</v>
      </c>
      <c r="HL141">
        <v>61.8771</v>
      </c>
      <c r="HM141">
        <v>13.5817</v>
      </c>
      <c r="HN141">
        <v>1</v>
      </c>
      <c r="HO141">
        <v>-0.194151</v>
      </c>
      <c r="HP141">
        <v>-0.165667</v>
      </c>
      <c r="HQ141">
        <v>20.2979</v>
      </c>
      <c r="HR141">
        <v>5.19827</v>
      </c>
      <c r="HS141">
        <v>11.9517</v>
      </c>
      <c r="HT141">
        <v>4.94785</v>
      </c>
      <c r="HU141">
        <v>3.3</v>
      </c>
      <c r="HV141">
        <v>9999</v>
      </c>
      <c r="HW141">
        <v>9999</v>
      </c>
      <c r="HX141">
        <v>9999</v>
      </c>
      <c r="HY141">
        <v>384.3</v>
      </c>
      <c r="HZ141">
        <v>1.8602</v>
      </c>
      <c r="IA141">
        <v>1.86081</v>
      </c>
      <c r="IB141">
        <v>1.86157</v>
      </c>
      <c r="IC141">
        <v>1.85719</v>
      </c>
      <c r="ID141">
        <v>1.85684</v>
      </c>
      <c r="IE141">
        <v>1.85791</v>
      </c>
      <c r="IF141">
        <v>1.85867</v>
      </c>
      <c r="IG141">
        <v>1.85822</v>
      </c>
      <c r="IH141">
        <v>0</v>
      </c>
      <c r="II141">
        <v>0</v>
      </c>
      <c r="IJ141">
        <v>0</v>
      </c>
      <c r="IK141">
        <v>0</v>
      </c>
      <c r="IL141" t="s">
        <v>438</v>
      </c>
      <c r="IM141" t="s">
        <v>439</v>
      </c>
      <c r="IN141" t="s">
        <v>440</v>
      </c>
      <c r="IO141" t="s">
        <v>440</v>
      </c>
      <c r="IP141" t="s">
        <v>440</v>
      </c>
      <c r="IQ141" t="s">
        <v>440</v>
      </c>
      <c r="IR141">
        <v>0</v>
      </c>
      <c r="IS141">
        <v>100</v>
      </c>
      <c r="IT141">
        <v>100</v>
      </c>
      <c r="IU141">
        <v>0.506</v>
      </c>
      <c r="IV141">
        <v>-0.0394</v>
      </c>
      <c r="IW141">
        <v>0.2912723242626548</v>
      </c>
      <c r="IX141">
        <v>0.001016113312649949</v>
      </c>
      <c r="IY141">
        <v>-1.458346242818731E-06</v>
      </c>
      <c r="IZ141">
        <v>6.575581110680532E-10</v>
      </c>
      <c r="JA141">
        <v>-0.06566341879942494</v>
      </c>
      <c r="JB141">
        <v>-0.01572474794871742</v>
      </c>
      <c r="JC141">
        <v>0.002265067368507509</v>
      </c>
      <c r="JD141">
        <v>-3.336906766682508E-05</v>
      </c>
      <c r="JE141">
        <v>2</v>
      </c>
      <c r="JF141">
        <v>1799</v>
      </c>
      <c r="JG141">
        <v>1</v>
      </c>
      <c r="JH141">
        <v>18</v>
      </c>
      <c r="JI141">
        <v>270.6</v>
      </c>
      <c r="JJ141">
        <v>270.6</v>
      </c>
      <c r="JK141">
        <v>1.03149</v>
      </c>
      <c r="JL141">
        <v>2.56958</v>
      </c>
      <c r="JM141">
        <v>1.54663</v>
      </c>
      <c r="JN141">
        <v>2.16187</v>
      </c>
      <c r="JO141">
        <v>1.49658</v>
      </c>
      <c r="JP141">
        <v>2.35962</v>
      </c>
      <c r="JQ141">
        <v>35.0134</v>
      </c>
      <c r="JR141">
        <v>24.2013</v>
      </c>
      <c r="JS141">
        <v>18</v>
      </c>
      <c r="JT141">
        <v>376.641</v>
      </c>
      <c r="JU141">
        <v>648.325</v>
      </c>
      <c r="JV141">
        <v>24.1409</v>
      </c>
      <c r="JW141">
        <v>24.9808</v>
      </c>
      <c r="JX141">
        <v>30</v>
      </c>
      <c r="JY141">
        <v>24.9634</v>
      </c>
      <c r="JZ141">
        <v>24.9668</v>
      </c>
      <c r="KA141">
        <v>20.6812</v>
      </c>
      <c r="KB141">
        <v>29.2528</v>
      </c>
      <c r="KC141">
        <v>29.9906</v>
      </c>
      <c r="KD141">
        <v>24.1425</v>
      </c>
      <c r="KE141">
        <v>400</v>
      </c>
      <c r="KF141">
        <v>9.38721</v>
      </c>
      <c r="KG141">
        <v>100.209</v>
      </c>
      <c r="KH141">
        <v>100.817</v>
      </c>
    </row>
    <row r="142" spans="1:294">
      <c r="A142">
        <v>126</v>
      </c>
      <c r="B142">
        <v>1747228092</v>
      </c>
      <c r="C142">
        <v>15064.90000009537</v>
      </c>
      <c r="D142" t="s">
        <v>689</v>
      </c>
      <c r="E142" t="s">
        <v>690</v>
      </c>
      <c r="F142" t="s">
        <v>431</v>
      </c>
      <c r="G142" t="s">
        <v>432</v>
      </c>
      <c r="I142" t="s">
        <v>433</v>
      </c>
      <c r="J142">
        <v>1747228092</v>
      </c>
      <c r="K142">
        <f>(L142)/1000</f>
        <v>0</v>
      </c>
      <c r="L142">
        <f>IF(DQ142, AO142, AI142)</f>
        <v>0</v>
      </c>
      <c r="M142">
        <f>IF(DQ142, AJ142, AH142)</f>
        <v>0</v>
      </c>
      <c r="N142">
        <f>DS142 - IF(AV142&gt;1, M142*DM142*100.0/(AX142), 0)</f>
        <v>0</v>
      </c>
      <c r="O142">
        <f>((U142-K142/2)*N142-M142)/(U142+K142/2)</f>
        <v>0</v>
      </c>
      <c r="P142">
        <f>O142*(DZ142+EA142)/1000.0</f>
        <v>0</v>
      </c>
      <c r="Q142">
        <f>(DS142 - IF(AV142&gt;1, M142*DM142*100.0/(AX142), 0))*(DZ142+EA142)/1000.0</f>
        <v>0</v>
      </c>
      <c r="R142">
        <f>2.0/((1/T142-1/S142)+SIGN(T142)*SQRT((1/T142-1/S142)*(1/T142-1/S142) + 4*DN142/((DN142+1)*(DN142+1))*(2*1/T142*1/S142-1/S142*1/S142)))</f>
        <v>0</v>
      </c>
      <c r="S142">
        <f>IF(LEFT(DO142,1)&lt;&gt;"0",IF(LEFT(DO142,1)="1",3.0,DP142),$D$5+$E$5*(EG142*DZ142/($K$5*1000))+$F$5*(EG142*DZ142/($K$5*1000))*MAX(MIN(DM142,$J$5),$I$5)*MAX(MIN(DM142,$J$5),$I$5)+$G$5*MAX(MIN(DM142,$J$5),$I$5)*(EG142*DZ142/($K$5*1000))+$H$5*(EG142*DZ142/($K$5*1000))*(EG142*DZ142/($K$5*1000)))</f>
        <v>0</v>
      </c>
      <c r="T142">
        <f>K142*(1000-(1000*0.61365*exp(17.502*X142/(240.97+X142))/(DZ142+EA142)+DU142)/2)/(1000*0.61365*exp(17.502*X142/(240.97+X142))/(DZ142+EA142)-DU142)</f>
        <v>0</v>
      </c>
      <c r="U142">
        <f>1/((DN142+1)/(R142/1.6)+1/(S142/1.37)) + DN142/((DN142+1)/(R142/1.6) + DN142/(S142/1.37))</f>
        <v>0</v>
      </c>
      <c r="V142">
        <f>(DI142*DL142)</f>
        <v>0</v>
      </c>
      <c r="W142">
        <f>(EB142+(V142+2*0.95*5.67E-8*(((EB142+$B$7)+273)^4-(EB142+273)^4)-44100*K142)/(1.84*29.3*S142+8*0.95*5.67E-8*(EB142+273)^3))</f>
        <v>0</v>
      </c>
      <c r="X142">
        <f>($C$7*EC142+$D$7*ED142+$E$7*W142)</f>
        <v>0</v>
      </c>
      <c r="Y142">
        <f>0.61365*exp(17.502*X142/(240.97+X142))</f>
        <v>0</v>
      </c>
      <c r="Z142">
        <f>(AA142/AB142*100)</f>
        <v>0</v>
      </c>
      <c r="AA142">
        <f>DU142*(DZ142+EA142)/1000</f>
        <v>0</v>
      </c>
      <c r="AB142">
        <f>0.61365*exp(17.502*EB142/(240.97+EB142))</f>
        <v>0</v>
      </c>
      <c r="AC142">
        <f>(Y142-DU142*(DZ142+EA142)/1000)</f>
        <v>0</v>
      </c>
      <c r="AD142">
        <f>(-K142*44100)</f>
        <v>0</v>
      </c>
      <c r="AE142">
        <f>2*29.3*S142*0.92*(EB142-X142)</f>
        <v>0</v>
      </c>
      <c r="AF142">
        <f>2*0.95*5.67E-8*(((EB142+$B$7)+273)^4-(X142+273)^4)</f>
        <v>0</v>
      </c>
      <c r="AG142">
        <f>V142+AF142+AD142+AE142</f>
        <v>0</v>
      </c>
      <c r="AH142">
        <f>DY142*AV142*(DT142-DS142*(1000-AV142*DV142)/(1000-AV142*DU142))/(100*DM142)</f>
        <v>0</v>
      </c>
      <c r="AI142">
        <f>1000*DY142*AV142*(DU142-DV142)/(100*DM142*(1000-AV142*DU142))</f>
        <v>0</v>
      </c>
      <c r="AJ142">
        <f>(AK142 - AL142 - DZ142*1E3/(8.314*(EB142+273.15)) * AN142/DY142 * AM142) * DY142/(100*DM142) * (1000 - DV142)/1000</f>
        <v>0</v>
      </c>
      <c r="AK142">
        <v>504.7220181766129</v>
      </c>
      <c r="AL142">
        <v>504.4021393939393</v>
      </c>
      <c r="AM142">
        <v>0.0005933953779218416</v>
      </c>
      <c r="AN142">
        <v>65.77429948118555</v>
      </c>
      <c r="AO142">
        <f>(AQ142 - AP142 + DZ142*1E3/(8.314*(EB142+273.15)) * AS142/DY142 * AR142) * DY142/(100*DM142) * 1000/(1000 - AQ142)</f>
        <v>0</v>
      </c>
      <c r="AP142">
        <v>9.384888693552059</v>
      </c>
      <c r="AQ142">
        <v>9.402981393939394</v>
      </c>
      <c r="AR142">
        <v>2.835603871748862E-06</v>
      </c>
      <c r="AS142">
        <v>77.3395483019389</v>
      </c>
      <c r="AT142">
        <v>1</v>
      </c>
      <c r="AU142">
        <v>0</v>
      </c>
      <c r="AV142">
        <f>IF(AT142*$H$13&gt;=AX142,1.0,(AX142/(AX142-AT142*$H$13)))</f>
        <v>0</v>
      </c>
      <c r="AW142">
        <f>(AV142-1)*100</f>
        <v>0</v>
      </c>
      <c r="AX142">
        <f>MAX(0,($B$13+$C$13*EG142)/(1+$D$13*EG142)*DZ142/(EB142+273)*$E$13)</f>
        <v>0</v>
      </c>
      <c r="AY142" t="s">
        <v>434</v>
      </c>
      <c r="AZ142" t="s">
        <v>434</v>
      </c>
      <c r="BA142">
        <v>0</v>
      </c>
      <c r="BB142">
        <v>0</v>
      </c>
      <c r="BC142">
        <f>1-BA142/BB142</f>
        <v>0</v>
      </c>
      <c r="BD142">
        <v>0</v>
      </c>
      <c r="BE142" t="s">
        <v>434</v>
      </c>
      <c r="BF142" t="s">
        <v>434</v>
      </c>
      <c r="BG142">
        <v>0</v>
      </c>
      <c r="BH142">
        <v>0</v>
      </c>
      <c r="BI142">
        <f>1-BG142/BH142</f>
        <v>0</v>
      </c>
      <c r="BJ142">
        <v>0.5</v>
      </c>
      <c r="BK142">
        <f>DJ142</f>
        <v>0</v>
      </c>
      <c r="BL142">
        <f>M142</f>
        <v>0</v>
      </c>
      <c r="BM142">
        <f>BI142*BJ142*BK142</f>
        <v>0</v>
      </c>
      <c r="BN142">
        <f>(BL142-BD142)/BK142</f>
        <v>0</v>
      </c>
      <c r="BO142">
        <f>(BB142-BH142)/BH142</f>
        <v>0</v>
      </c>
      <c r="BP142">
        <f>BA142/(BC142+BA142/BH142)</f>
        <v>0</v>
      </c>
      <c r="BQ142" t="s">
        <v>434</v>
      </c>
      <c r="BR142">
        <v>0</v>
      </c>
      <c r="BS142">
        <f>IF(BR142&lt;&gt;0, BR142, BP142)</f>
        <v>0</v>
      </c>
      <c r="BT142">
        <f>1-BS142/BH142</f>
        <v>0</v>
      </c>
      <c r="BU142">
        <f>(BH142-BG142)/(BH142-BS142)</f>
        <v>0</v>
      </c>
      <c r="BV142">
        <f>(BB142-BH142)/(BB142-BS142)</f>
        <v>0</v>
      </c>
      <c r="BW142">
        <f>(BH142-BG142)/(BH142-BA142)</f>
        <v>0</v>
      </c>
      <c r="BX142">
        <f>(BB142-BH142)/(BB142-BA142)</f>
        <v>0</v>
      </c>
      <c r="BY142">
        <f>(BU142*BS142/BG142)</f>
        <v>0</v>
      </c>
      <c r="BZ142">
        <f>(1-BY142)</f>
        <v>0</v>
      </c>
      <c r="DI142">
        <f>$B$11*EH142+$C$11*EI142+$F$11*ET142*(1-EW142)</f>
        <v>0</v>
      </c>
      <c r="DJ142">
        <f>DI142*DK142</f>
        <v>0</v>
      </c>
      <c r="DK142">
        <f>($B$11*$D$9+$C$11*$D$9+$F$11*((FG142+EY142)/MAX(FG142+EY142+FH142, 0.1)*$I$9+FH142/MAX(FG142+EY142+FH142, 0.1)*$J$9))/($B$11+$C$11+$F$11)</f>
        <v>0</v>
      </c>
      <c r="DL142">
        <f>($B$11*$K$9+$C$11*$K$9+$F$11*((FG142+EY142)/MAX(FG142+EY142+FH142, 0.1)*$P$9+FH142/MAX(FG142+EY142+FH142, 0.1)*$Q$9))/($B$11+$C$11+$F$11)</f>
        <v>0</v>
      </c>
      <c r="DM142">
        <v>6</v>
      </c>
      <c r="DN142">
        <v>0.5</v>
      </c>
      <c r="DO142" t="s">
        <v>435</v>
      </c>
      <c r="DP142">
        <v>2</v>
      </c>
      <c r="DQ142" t="b">
        <v>1</v>
      </c>
      <c r="DR142">
        <v>1747228092</v>
      </c>
      <c r="DS142">
        <v>499.681</v>
      </c>
      <c r="DT142">
        <v>500.057</v>
      </c>
      <c r="DU142">
        <v>9.40277</v>
      </c>
      <c r="DV142">
        <v>9.385590000000001</v>
      </c>
      <c r="DW142">
        <v>499.164</v>
      </c>
      <c r="DX142">
        <v>9.44304</v>
      </c>
      <c r="DY142">
        <v>399.88</v>
      </c>
      <c r="DZ142">
        <v>101.156</v>
      </c>
      <c r="EA142">
        <v>0.09983160000000001</v>
      </c>
      <c r="EB142">
        <v>24.9986</v>
      </c>
      <c r="EC142">
        <v>24.8904</v>
      </c>
      <c r="ED142">
        <v>999.9</v>
      </c>
      <c r="EE142">
        <v>0</v>
      </c>
      <c r="EF142">
        <v>0</v>
      </c>
      <c r="EG142">
        <v>10055.6</v>
      </c>
      <c r="EH142">
        <v>0</v>
      </c>
      <c r="EI142">
        <v>0.221054</v>
      </c>
      <c r="EJ142">
        <v>-0.375549</v>
      </c>
      <c r="EK142">
        <v>504.424</v>
      </c>
      <c r="EL142">
        <v>504.795</v>
      </c>
      <c r="EM142">
        <v>0.0171795</v>
      </c>
      <c r="EN142">
        <v>500.057</v>
      </c>
      <c r="EO142">
        <v>9.385590000000001</v>
      </c>
      <c r="EP142">
        <v>0.951149</v>
      </c>
      <c r="EQ142">
        <v>0.949412</v>
      </c>
      <c r="ER142">
        <v>6.1888</v>
      </c>
      <c r="ES142">
        <v>6.16232</v>
      </c>
      <c r="ET142">
        <v>0.0500092</v>
      </c>
      <c r="EU142">
        <v>0</v>
      </c>
      <c r="EV142">
        <v>0</v>
      </c>
      <c r="EW142">
        <v>0</v>
      </c>
      <c r="EX142">
        <v>7.86</v>
      </c>
      <c r="EY142">
        <v>0.0500092</v>
      </c>
      <c r="EZ142">
        <v>-8.390000000000001</v>
      </c>
      <c r="FA142">
        <v>0.82</v>
      </c>
      <c r="FB142">
        <v>34.5</v>
      </c>
      <c r="FC142">
        <v>40.187</v>
      </c>
      <c r="FD142">
        <v>37.125</v>
      </c>
      <c r="FE142">
        <v>40.375</v>
      </c>
      <c r="FF142">
        <v>37.25</v>
      </c>
      <c r="FG142">
        <v>0</v>
      </c>
      <c r="FH142">
        <v>0</v>
      </c>
      <c r="FI142">
        <v>0</v>
      </c>
      <c r="FJ142">
        <v>1747228172.4</v>
      </c>
      <c r="FK142">
        <v>0</v>
      </c>
      <c r="FL142">
        <v>3.882307692307692</v>
      </c>
      <c r="FM142">
        <v>11.00034224526703</v>
      </c>
      <c r="FN142">
        <v>-4.483077297988187</v>
      </c>
      <c r="FO142">
        <v>-3.893461538461539</v>
      </c>
      <c r="FP142">
        <v>15</v>
      </c>
      <c r="FQ142">
        <v>1747211737.5</v>
      </c>
      <c r="FR142" t="s">
        <v>436</v>
      </c>
      <c r="FS142">
        <v>1747211737.5</v>
      </c>
      <c r="FT142">
        <v>1747211733.5</v>
      </c>
      <c r="FU142">
        <v>1</v>
      </c>
      <c r="FV142">
        <v>-0.191</v>
      </c>
      <c r="FW142">
        <v>-0.016</v>
      </c>
      <c r="FX142">
        <v>0.506</v>
      </c>
      <c r="FY142">
        <v>-0.041</v>
      </c>
      <c r="FZ142">
        <v>397</v>
      </c>
      <c r="GA142">
        <v>9</v>
      </c>
      <c r="GB142">
        <v>0.29</v>
      </c>
      <c r="GC142">
        <v>0.35</v>
      </c>
      <c r="GD142">
        <v>0.237150068910758</v>
      </c>
      <c r="GE142">
        <v>0.008218223102616651</v>
      </c>
      <c r="GF142">
        <v>0.03650245919045041</v>
      </c>
      <c r="GG142">
        <v>1</v>
      </c>
      <c r="GH142">
        <v>0.0005492846173263435</v>
      </c>
      <c r="GI142">
        <v>-0.0001495810454383739</v>
      </c>
      <c r="GJ142">
        <v>3.489416529919325E-05</v>
      </c>
      <c r="GK142">
        <v>1</v>
      </c>
      <c r="GL142">
        <v>2</v>
      </c>
      <c r="GM142">
        <v>2</v>
      </c>
      <c r="GN142" t="s">
        <v>437</v>
      </c>
      <c r="GO142">
        <v>3.01633</v>
      </c>
      <c r="GP142">
        <v>2.77499</v>
      </c>
      <c r="GQ142">
        <v>0.114451</v>
      </c>
      <c r="GR142">
        <v>0.113811</v>
      </c>
      <c r="GS142">
        <v>0.0615408</v>
      </c>
      <c r="GT142">
        <v>0.0612436</v>
      </c>
      <c r="GU142">
        <v>22895.6</v>
      </c>
      <c r="GV142">
        <v>26763.1</v>
      </c>
      <c r="GW142">
        <v>22655.4</v>
      </c>
      <c r="GX142">
        <v>27747.5</v>
      </c>
      <c r="GY142">
        <v>30843</v>
      </c>
      <c r="GZ142">
        <v>37219</v>
      </c>
      <c r="HA142">
        <v>36308.2</v>
      </c>
      <c r="HB142">
        <v>44039.2</v>
      </c>
      <c r="HC142">
        <v>1.80807</v>
      </c>
      <c r="HD142">
        <v>2.18202</v>
      </c>
      <c r="HE142">
        <v>0.0714138</v>
      </c>
      <c r="HF142">
        <v>0</v>
      </c>
      <c r="HG142">
        <v>23.7173</v>
      </c>
      <c r="HH142">
        <v>999.9</v>
      </c>
      <c r="HI142">
        <v>30.8</v>
      </c>
      <c r="HJ142">
        <v>29.6</v>
      </c>
      <c r="HK142">
        <v>12.6752</v>
      </c>
      <c r="HL142">
        <v>61.9571</v>
      </c>
      <c r="HM142">
        <v>13.5337</v>
      </c>
      <c r="HN142">
        <v>1</v>
      </c>
      <c r="HO142">
        <v>-0.194954</v>
      </c>
      <c r="HP142">
        <v>-0.118069</v>
      </c>
      <c r="HQ142">
        <v>20.2977</v>
      </c>
      <c r="HR142">
        <v>5.19827</v>
      </c>
      <c r="HS142">
        <v>11.9509</v>
      </c>
      <c r="HT142">
        <v>4.947</v>
      </c>
      <c r="HU142">
        <v>3.3</v>
      </c>
      <c r="HV142">
        <v>9999</v>
      </c>
      <c r="HW142">
        <v>9999</v>
      </c>
      <c r="HX142">
        <v>9999</v>
      </c>
      <c r="HY142">
        <v>384.3</v>
      </c>
      <c r="HZ142">
        <v>1.8602</v>
      </c>
      <c r="IA142">
        <v>1.86081</v>
      </c>
      <c r="IB142">
        <v>1.86157</v>
      </c>
      <c r="IC142">
        <v>1.85717</v>
      </c>
      <c r="ID142">
        <v>1.85684</v>
      </c>
      <c r="IE142">
        <v>1.85791</v>
      </c>
      <c r="IF142">
        <v>1.85867</v>
      </c>
      <c r="IG142">
        <v>1.85822</v>
      </c>
      <c r="IH142">
        <v>0</v>
      </c>
      <c r="II142">
        <v>0</v>
      </c>
      <c r="IJ142">
        <v>0</v>
      </c>
      <c r="IK142">
        <v>0</v>
      </c>
      <c r="IL142" t="s">
        <v>438</v>
      </c>
      <c r="IM142" t="s">
        <v>439</v>
      </c>
      <c r="IN142" t="s">
        <v>440</v>
      </c>
      <c r="IO142" t="s">
        <v>440</v>
      </c>
      <c r="IP142" t="s">
        <v>440</v>
      </c>
      <c r="IQ142" t="s">
        <v>440</v>
      </c>
      <c r="IR142">
        <v>0</v>
      </c>
      <c r="IS142">
        <v>100</v>
      </c>
      <c r="IT142">
        <v>100</v>
      </c>
      <c r="IU142">
        <v>0.517</v>
      </c>
      <c r="IV142">
        <v>-0.0403</v>
      </c>
      <c r="IW142">
        <v>0.2912723242626548</v>
      </c>
      <c r="IX142">
        <v>0.001016113312649949</v>
      </c>
      <c r="IY142">
        <v>-1.458346242818731E-06</v>
      </c>
      <c r="IZ142">
        <v>6.575581110680532E-10</v>
      </c>
      <c r="JA142">
        <v>-0.06566341879942494</v>
      </c>
      <c r="JB142">
        <v>-0.01572474794871742</v>
      </c>
      <c r="JC142">
        <v>0.002265067368507509</v>
      </c>
      <c r="JD142">
        <v>-3.336906766682508E-05</v>
      </c>
      <c r="JE142">
        <v>2</v>
      </c>
      <c r="JF142">
        <v>1799</v>
      </c>
      <c r="JG142">
        <v>1</v>
      </c>
      <c r="JH142">
        <v>18</v>
      </c>
      <c r="JI142">
        <v>272.6</v>
      </c>
      <c r="JJ142">
        <v>272.6</v>
      </c>
      <c r="JK142">
        <v>1.23413</v>
      </c>
      <c r="JL142">
        <v>2.56226</v>
      </c>
      <c r="JM142">
        <v>1.54663</v>
      </c>
      <c r="JN142">
        <v>2.16064</v>
      </c>
      <c r="JO142">
        <v>1.49658</v>
      </c>
      <c r="JP142">
        <v>2.3291</v>
      </c>
      <c r="JQ142">
        <v>35.0364</v>
      </c>
      <c r="JR142">
        <v>24.2013</v>
      </c>
      <c r="JS142">
        <v>18</v>
      </c>
      <c r="JT142">
        <v>376.651</v>
      </c>
      <c r="JU142">
        <v>648.606</v>
      </c>
      <c r="JV142">
        <v>24.1424</v>
      </c>
      <c r="JW142">
        <v>24.9724</v>
      </c>
      <c r="JX142">
        <v>30</v>
      </c>
      <c r="JY142">
        <v>24.9592</v>
      </c>
      <c r="JZ142">
        <v>24.9647</v>
      </c>
      <c r="KA142">
        <v>24.737</v>
      </c>
      <c r="KB142">
        <v>29.5266</v>
      </c>
      <c r="KC142">
        <v>29.9906</v>
      </c>
      <c r="KD142">
        <v>24.1431</v>
      </c>
      <c r="KE142">
        <v>500</v>
      </c>
      <c r="KF142">
        <v>9.37815</v>
      </c>
      <c r="KG142">
        <v>100.213</v>
      </c>
      <c r="KH142">
        <v>100.818</v>
      </c>
    </row>
    <row r="143" spans="1:294">
      <c r="A143">
        <v>127</v>
      </c>
      <c r="B143">
        <v>1747228212.5</v>
      </c>
      <c r="C143">
        <v>15185.40000009537</v>
      </c>
      <c r="D143" t="s">
        <v>691</v>
      </c>
      <c r="E143" t="s">
        <v>692</v>
      </c>
      <c r="F143" t="s">
        <v>431</v>
      </c>
      <c r="G143" t="s">
        <v>432</v>
      </c>
      <c r="I143" t="s">
        <v>433</v>
      </c>
      <c r="J143">
        <v>1747228212.5</v>
      </c>
      <c r="K143">
        <f>(L143)/1000</f>
        <v>0</v>
      </c>
      <c r="L143">
        <f>IF(DQ143, AO143, AI143)</f>
        <v>0</v>
      </c>
      <c r="M143">
        <f>IF(DQ143, AJ143, AH143)</f>
        <v>0</v>
      </c>
      <c r="N143">
        <f>DS143 - IF(AV143&gt;1, M143*DM143*100.0/(AX143), 0)</f>
        <v>0</v>
      </c>
      <c r="O143">
        <f>((U143-K143/2)*N143-M143)/(U143+K143/2)</f>
        <v>0</v>
      </c>
      <c r="P143">
        <f>O143*(DZ143+EA143)/1000.0</f>
        <v>0</v>
      </c>
      <c r="Q143">
        <f>(DS143 - IF(AV143&gt;1, M143*DM143*100.0/(AX143), 0))*(DZ143+EA143)/1000.0</f>
        <v>0</v>
      </c>
      <c r="R143">
        <f>2.0/((1/T143-1/S143)+SIGN(T143)*SQRT((1/T143-1/S143)*(1/T143-1/S143) + 4*DN143/((DN143+1)*(DN143+1))*(2*1/T143*1/S143-1/S143*1/S143)))</f>
        <v>0</v>
      </c>
      <c r="S143">
        <f>IF(LEFT(DO143,1)&lt;&gt;"0",IF(LEFT(DO143,1)="1",3.0,DP143),$D$5+$E$5*(EG143*DZ143/($K$5*1000))+$F$5*(EG143*DZ143/($K$5*1000))*MAX(MIN(DM143,$J$5),$I$5)*MAX(MIN(DM143,$J$5),$I$5)+$G$5*MAX(MIN(DM143,$J$5),$I$5)*(EG143*DZ143/($K$5*1000))+$H$5*(EG143*DZ143/($K$5*1000))*(EG143*DZ143/($K$5*1000)))</f>
        <v>0</v>
      </c>
      <c r="T143">
        <f>K143*(1000-(1000*0.61365*exp(17.502*X143/(240.97+X143))/(DZ143+EA143)+DU143)/2)/(1000*0.61365*exp(17.502*X143/(240.97+X143))/(DZ143+EA143)-DU143)</f>
        <v>0</v>
      </c>
      <c r="U143">
        <f>1/((DN143+1)/(R143/1.6)+1/(S143/1.37)) + DN143/((DN143+1)/(R143/1.6) + DN143/(S143/1.37))</f>
        <v>0</v>
      </c>
      <c r="V143">
        <f>(DI143*DL143)</f>
        <v>0</v>
      </c>
      <c r="W143">
        <f>(EB143+(V143+2*0.95*5.67E-8*(((EB143+$B$7)+273)^4-(EB143+273)^4)-44100*K143)/(1.84*29.3*S143+8*0.95*5.67E-8*(EB143+273)^3))</f>
        <v>0</v>
      </c>
      <c r="X143">
        <f>($C$7*EC143+$D$7*ED143+$E$7*W143)</f>
        <v>0</v>
      </c>
      <c r="Y143">
        <f>0.61365*exp(17.502*X143/(240.97+X143))</f>
        <v>0</v>
      </c>
      <c r="Z143">
        <f>(AA143/AB143*100)</f>
        <v>0</v>
      </c>
      <c r="AA143">
        <f>DU143*(DZ143+EA143)/1000</f>
        <v>0</v>
      </c>
      <c r="AB143">
        <f>0.61365*exp(17.502*EB143/(240.97+EB143))</f>
        <v>0</v>
      </c>
      <c r="AC143">
        <f>(Y143-DU143*(DZ143+EA143)/1000)</f>
        <v>0</v>
      </c>
      <c r="AD143">
        <f>(-K143*44100)</f>
        <v>0</v>
      </c>
      <c r="AE143">
        <f>2*29.3*S143*0.92*(EB143-X143)</f>
        <v>0</v>
      </c>
      <c r="AF143">
        <f>2*0.95*5.67E-8*(((EB143+$B$7)+273)^4-(X143+273)^4)</f>
        <v>0</v>
      </c>
      <c r="AG143">
        <f>V143+AF143+AD143+AE143</f>
        <v>0</v>
      </c>
      <c r="AH143">
        <f>DY143*AV143*(DT143-DS143*(1000-AV143*DV143)/(1000-AV143*DU143))/(100*DM143)</f>
        <v>0</v>
      </c>
      <c r="AI143">
        <f>1000*DY143*AV143*(DU143-DV143)/(100*DM143*(1000-AV143*DU143))</f>
        <v>0</v>
      </c>
      <c r="AJ143">
        <f>(AK143 - AL143 - DZ143*1E3/(8.314*(EB143+273.15)) * AN143/DY143 * AM143) * DY143/(100*DM143) * (1000 - DV143)/1000</f>
        <v>0</v>
      </c>
      <c r="AK143">
        <v>605.6913985419219</v>
      </c>
      <c r="AL143">
        <v>605.4627515151517</v>
      </c>
      <c r="AM143">
        <v>-5.683403439958337E-05</v>
      </c>
      <c r="AN143">
        <v>65.77429948118555</v>
      </c>
      <c r="AO143">
        <f>(AQ143 - AP143 + DZ143*1E3/(8.314*(EB143+273.15)) * AS143/DY143 * AR143) * DY143/(100*DM143) * 1000/(1000 - AQ143)</f>
        <v>0</v>
      </c>
      <c r="AP143">
        <v>9.36363419296964</v>
      </c>
      <c r="AQ143">
        <v>9.379328606060604</v>
      </c>
      <c r="AR143">
        <v>2.395629207384712E-06</v>
      </c>
      <c r="AS143">
        <v>77.3395483019389</v>
      </c>
      <c r="AT143">
        <v>1</v>
      </c>
      <c r="AU143">
        <v>0</v>
      </c>
      <c r="AV143">
        <f>IF(AT143*$H$13&gt;=AX143,1.0,(AX143/(AX143-AT143*$H$13)))</f>
        <v>0</v>
      </c>
      <c r="AW143">
        <f>(AV143-1)*100</f>
        <v>0</v>
      </c>
      <c r="AX143">
        <f>MAX(0,($B$13+$C$13*EG143)/(1+$D$13*EG143)*DZ143/(EB143+273)*$E$13)</f>
        <v>0</v>
      </c>
      <c r="AY143" t="s">
        <v>434</v>
      </c>
      <c r="AZ143" t="s">
        <v>434</v>
      </c>
      <c r="BA143">
        <v>0</v>
      </c>
      <c r="BB143">
        <v>0</v>
      </c>
      <c r="BC143">
        <f>1-BA143/BB143</f>
        <v>0</v>
      </c>
      <c r="BD143">
        <v>0</v>
      </c>
      <c r="BE143" t="s">
        <v>434</v>
      </c>
      <c r="BF143" t="s">
        <v>434</v>
      </c>
      <c r="BG143">
        <v>0</v>
      </c>
      <c r="BH143">
        <v>0</v>
      </c>
      <c r="BI143">
        <f>1-BG143/BH143</f>
        <v>0</v>
      </c>
      <c r="BJ143">
        <v>0.5</v>
      </c>
      <c r="BK143">
        <f>DJ143</f>
        <v>0</v>
      </c>
      <c r="BL143">
        <f>M143</f>
        <v>0</v>
      </c>
      <c r="BM143">
        <f>BI143*BJ143*BK143</f>
        <v>0</v>
      </c>
      <c r="BN143">
        <f>(BL143-BD143)/BK143</f>
        <v>0</v>
      </c>
      <c r="BO143">
        <f>(BB143-BH143)/BH143</f>
        <v>0</v>
      </c>
      <c r="BP143">
        <f>BA143/(BC143+BA143/BH143)</f>
        <v>0</v>
      </c>
      <c r="BQ143" t="s">
        <v>434</v>
      </c>
      <c r="BR143">
        <v>0</v>
      </c>
      <c r="BS143">
        <f>IF(BR143&lt;&gt;0, BR143, BP143)</f>
        <v>0</v>
      </c>
      <c r="BT143">
        <f>1-BS143/BH143</f>
        <v>0</v>
      </c>
      <c r="BU143">
        <f>(BH143-BG143)/(BH143-BS143)</f>
        <v>0</v>
      </c>
      <c r="BV143">
        <f>(BB143-BH143)/(BB143-BS143)</f>
        <v>0</v>
      </c>
      <c r="BW143">
        <f>(BH143-BG143)/(BH143-BA143)</f>
        <v>0</v>
      </c>
      <c r="BX143">
        <f>(BB143-BH143)/(BB143-BA143)</f>
        <v>0</v>
      </c>
      <c r="BY143">
        <f>(BU143*BS143/BG143)</f>
        <v>0</v>
      </c>
      <c r="BZ143">
        <f>(1-BY143)</f>
        <v>0</v>
      </c>
      <c r="DI143">
        <f>$B$11*EH143+$C$11*EI143+$F$11*ET143*(1-EW143)</f>
        <v>0</v>
      </c>
      <c r="DJ143">
        <f>DI143*DK143</f>
        <v>0</v>
      </c>
      <c r="DK143">
        <f>($B$11*$D$9+$C$11*$D$9+$F$11*((FG143+EY143)/MAX(FG143+EY143+FH143, 0.1)*$I$9+FH143/MAX(FG143+EY143+FH143, 0.1)*$J$9))/($B$11+$C$11+$F$11)</f>
        <v>0</v>
      </c>
      <c r="DL143">
        <f>($B$11*$K$9+$C$11*$K$9+$F$11*((FG143+EY143)/MAX(FG143+EY143+FH143, 0.1)*$P$9+FH143/MAX(FG143+EY143+FH143, 0.1)*$Q$9))/($B$11+$C$11+$F$11)</f>
        <v>0</v>
      </c>
      <c r="DM143">
        <v>6</v>
      </c>
      <c r="DN143">
        <v>0.5</v>
      </c>
      <c r="DO143" t="s">
        <v>435</v>
      </c>
      <c r="DP143">
        <v>2</v>
      </c>
      <c r="DQ143" t="b">
        <v>1</v>
      </c>
      <c r="DR143">
        <v>1747228212.5</v>
      </c>
      <c r="DS143">
        <v>599.766</v>
      </c>
      <c r="DT143">
        <v>600.027</v>
      </c>
      <c r="DU143">
        <v>9.379619999999999</v>
      </c>
      <c r="DV143">
        <v>9.36356</v>
      </c>
      <c r="DW143">
        <v>599.248</v>
      </c>
      <c r="DX143">
        <v>9.420310000000001</v>
      </c>
      <c r="DY143">
        <v>399.999</v>
      </c>
      <c r="DZ143">
        <v>101.151</v>
      </c>
      <c r="EA143">
        <v>0.100228</v>
      </c>
      <c r="EB143">
        <v>25.0022</v>
      </c>
      <c r="EC143">
        <v>24.8824</v>
      </c>
      <c r="ED143">
        <v>999.9</v>
      </c>
      <c r="EE143">
        <v>0</v>
      </c>
      <c r="EF143">
        <v>0</v>
      </c>
      <c r="EG143">
        <v>10012.5</v>
      </c>
      <c r="EH143">
        <v>0</v>
      </c>
      <c r="EI143">
        <v>0.221054</v>
      </c>
      <c r="EJ143">
        <v>-0.261108</v>
      </c>
      <c r="EK143">
        <v>605.4450000000001</v>
      </c>
      <c r="EL143">
        <v>605.699</v>
      </c>
      <c r="EM143">
        <v>0.0160656</v>
      </c>
      <c r="EN143">
        <v>600.027</v>
      </c>
      <c r="EO143">
        <v>9.36356</v>
      </c>
      <c r="EP143">
        <v>0.948754</v>
      </c>
      <c r="EQ143">
        <v>0.947129</v>
      </c>
      <c r="ER143">
        <v>6.15229</v>
      </c>
      <c r="ES143">
        <v>6.12747</v>
      </c>
      <c r="ET143">
        <v>0.0500092</v>
      </c>
      <c r="EU143">
        <v>0</v>
      </c>
      <c r="EV143">
        <v>0</v>
      </c>
      <c r="EW143">
        <v>0</v>
      </c>
      <c r="EX143">
        <v>-9.460000000000001</v>
      </c>
      <c r="EY143">
        <v>0.0500092</v>
      </c>
      <c r="EZ143">
        <v>7.4</v>
      </c>
      <c r="FA143">
        <v>0.39</v>
      </c>
      <c r="FB143">
        <v>35.125</v>
      </c>
      <c r="FC143">
        <v>41.187</v>
      </c>
      <c r="FD143">
        <v>37.937</v>
      </c>
      <c r="FE143">
        <v>41.937</v>
      </c>
      <c r="FF143">
        <v>37.937</v>
      </c>
      <c r="FG143">
        <v>0</v>
      </c>
      <c r="FH143">
        <v>0</v>
      </c>
      <c r="FI143">
        <v>0</v>
      </c>
      <c r="FJ143">
        <v>1747228293</v>
      </c>
      <c r="FK143">
        <v>0</v>
      </c>
      <c r="FL143">
        <v>2.424</v>
      </c>
      <c r="FM143">
        <v>-2.504615624120249</v>
      </c>
      <c r="FN143">
        <v>13.1407693766913</v>
      </c>
      <c r="FO143">
        <v>-4.42</v>
      </c>
      <c r="FP143">
        <v>15</v>
      </c>
      <c r="FQ143">
        <v>1747211737.5</v>
      </c>
      <c r="FR143" t="s">
        <v>436</v>
      </c>
      <c r="FS143">
        <v>1747211737.5</v>
      </c>
      <c r="FT143">
        <v>1747211733.5</v>
      </c>
      <c r="FU143">
        <v>1</v>
      </c>
      <c r="FV143">
        <v>-0.191</v>
      </c>
      <c r="FW143">
        <v>-0.016</v>
      </c>
      <c r="FX143">
        <v>0.506</v>
      </c>
      <c r="FY143">
        <v>-0.041</v>
      </c>
      <c r="FZ143">
        <v>397</v>
      </c>
      <c r="GA143">
        <v>9</v>
      </c>
      <c r="GB143">
        <v>0.29</v>
      </c>
      <c r="GC143">
        <v>0.35</v>
      </c>
      <c r="GD143">
        <v>0.1558788815762088</v>
      </c>
      <c r="GE143">
        <v>-0.03845103454970209</v>
      </c>
      <c r="GF143">
        <v>0.04794193671704457</v>
      </c>
      <c r="GG143">
        <v>1</v>
      </c>
      <c r="GH143">
        <v>0.0004946635538007553</v>
      </c>
      <c r="GI143">
        <v>-0.0001004100090717497</v>
      </c>
      <c r="GJ143">
        <v>3.414875255019763E-05</v>
      </c>
      <c r="GK143">
        <v>1</v>
      </c>
      <c r="GL143">
        <v>2</v>
      </c>
      <c r="GM143">
        <v>2</v>
      </c>
      <c r="GN143" t="s">
        <v>437</v>
      </c>
      <c r="GO143">
        <v>3.01647</v>
      </c>
      <c r="GP143">
        <v>2.77501</v>
      </c>
      <c r="GQ143">
        <v>0.130451</v>
      </c>
      <c r="GR143">
        <v>0.129692</v>
      </c>
      <c r="GS143">
        <v>0.0614227</v>
      </c>
      <c r="GT143">
        <v>0.0611308</v>
      </c>
      <c r="GU143">
        <v>22482.2</v>
      </c>
      <c r="GV143">
        <v>26284.5</v>
      </c>
      <c r="GW143">
        <v>22655.1</v>
      </c>
      <c r="GX143">
        <v>27748.1</v>
      </c>
      <c r="GY143">
        <v>30847.4</v>
      </c>
      <c r="GZ143">
        <v>37225.2</v>
      </c>
      <c r="HA143">
        <v>36308.4</v>
      </c>
      <c r="HB143">
        <v>44040.6</v>
      </c>
      <c r="HC143">
        <v>1.80835</v>
      </c>
      <c r="HD143">
        <v>2.18202</v>
      </c>
      <c r="HE143">
        <v>0.07104870000000001</v>
      </c>
      <c r="HF143">
        <v>0</v>
      </c>
      <c r="HG143">
        <v>23.7154</v>
      </c>
      <c r="HH143">
        <v>999.9</v>
      </c>
      <c r="HI143">
        <v>30.6</v>
      </c>
      <c r="HJ143">
        <v>29.6</v>
      </c>
      <c r="HK143">
        <v>12.5958</v>
      </c>
      <c r="HL143">
        <v>62.1971</v>
      </c>
      <c r="HM143">
        <v>13.3734</v>
      </c>
      <c r="HN143">
        <v>1</v>
      </c>
      <c r="HO143">
        <v>-0.196075</v>
      </c>
      <c r="HP143">
        <v>-0.000550109</v>
      </c>
      <c r="HQ143">
        <v>20.2982</v>
      </c>
      <c r="HR143">
        <v>5.19812</v>
      </c>
      <c r="HS143">
        <v>11.9506</v>
      </c>
      <c r="HT143">
        <v>4.9475</v>
      </c>
      <c r="HU143">
        <v>3.3</v>
      </c>
      <c r="HV143">
        <v>9999</v>
      </c>
      <c r="HW143">
        <v>9999</v>
      </c>
      <c r="HX143">
        <v>9999</v>
      </c>
      <c r="HY143">
        <v>384.4</v>
      </c>
      <c r="HZ143">
        <v>1.8602</v>
      </c>
      <c r="IA143">
        <v>1.86081</v>
      </c>
      <c r="IB143">
        <v>1.86157</v>
      </c>
      <c r="IC143">
        <v>1.85715</v>
      </c>
      <c r="ID143">
        <v>1.85684</v>
      </c>
      <c r="IE143">
        <v>1.85791</v>
      </c>
      <c r="IF143">
        <v>1.85867</v>
      </c>
      <c r="IG143">
        <v>1.85822</v>
      </c>
      <c r="IH143">
        <v>0</v>
      </c>
      <c r="II143">
        <v>0</v>
      </c>
      <c r="IJ143">
        <v>0</v>
      </c>
      <c r="IK143">
        <v>0</v>
      </c>
      <c r="IL143" t="s">
        <v>438</v>
      </c>
      <c r="IM143" t="s">
        <v>439</v>
      </c>
      <c r="IN143" t="s">
        <v>440</v>
      </c>
      <c r="IO143" t="s">
        <v>440</v>
      </c>
      <c r="IP143" t="s">
        <v>440</v>
      </c>
      <c r="IQ143" t="s">
        <v>440</v>
      </c>
      <c r="IR143">
        <v>0</v>
      </c>
      <c r="IS143">
        <v>100</v>
      </c>
      <c r="IT143">
        <v>100</v>
      </c>
      <c r="IU143">
        <v>0.518</v>
      </c>
      <c r="IV143">
        <v>-0.0407</v>
      </c>
      <c r="IW143">
        <v>0.2912723242626548</v>
      </c>
      <c r="IX143">
        <v>0.001016113312649949</v>
      </c>
      <c r="IY143">
        <v>-1.458346242818731E-06</v>
      </c>
      <c r="IZ143">
        <v>6.575581110680532E-10</v>
      </c>
      <c r="JA143">
        <v>-0.06566341879942494</v>
      </c>
      <c r="JB143">
        <v>-0.01572474794871742</v>
      </c>
      <c r="JC143">
        <v>0.002265067368507509</v>
      </c>
      <c r="JD143">
        <v>-3.336906766682508E-05</v>
      </c>
      <c r="JE143">
        <v>2</v>
      </c>
      <c r="JF143">
        <v>1799</v>
      </c>
      <c r="JG143">
        <v>1</v>
      </c>
      <c r="JH143">
        <v>18</v>
      </c>
      <c r="JI143">
        <v>274.6</v>
      </c>
      <c r="JJ143">
        <v>274.6</v>
      </c>
      <c r="JK143">
        <v>1.43188</v>
      </c>
      <c r="JL143">
        <v>2.55615</v>
      </c>
      <c r="JM143">
        <v>1.54663</v>
      </c>
      <c r="JN143">
        <v>2.16187</v>
      </c>
      <c r="JO143">
        <v>1.49658</v>
      </c>
      <c r="JP143">
        <v>2.34375</v>
      </c>
      <c r="JQ143">
        <v>35.0134</v>
      </c>
      <c r="JR143">
        <v>24.2013</v>
      </c>
      <c r="JS143">
        <v>18</v>
      </c>
      <c r="JT143">
        <v>376.741</v>
      </c>
      <c r="JU143">
        <v>648.528</v>
      </c>
      <c r="JV143">
        <v>23.9787</v>
      </c>
      <c r="JW143">
        <v>24.9619</v>
      </c>
      <c r="JX143">
        <v>30.0001</v>
      </c>
      <c r="JY143">
        <v>24.9523</v>
      </c>
      <c r="JZ143">
        <v>24.9584</v>
      </c>
      <c r="KA143">
        <v>28.6735</v>
      </c>
      <c r="KB143">
        <v>29.5266</v>
      </c>
      <c r="KC143">
        <v>29.6204</v>
      </c>
      <c r="KD143">
        <v>23.9773</v>
      </c>
      <c r="KE143">
        <v>600</v>
      </c>
      <c r="KF143">
        <v>9.417730000000001</v>
      </c>
      <c r="KG143">
        <v>100.213</v>
      </c>
      <c r="KH143">
        <v>100.821</v>
      </c>
    </row>
    <row r="144" spans="1:294">
      <c r="A144">
        <v>128</v>
      </c>
      <c r="B144">
        <v>1747228333</v>
      </c>
      <c r="C144">
        <v>15305.90000009537</v>
      </c>
      <c r="D144" t="s">
        <v>693</v>
      </c>
      <c r="E144" t="s">
        <v>694</v>
      </c>
      <c r="F144" t="s">
        <v>431</v>
      </c>
      <c r="G144" t="s">
        <v>432</v>
      </c>
      <c r="I144" t="s">
        <v>433</v>
      </c>
      <c r="J144">
        <v>1747228333</v>
      </c>
      <c r="K144">
        <f>(L144)/1000</f>
        <v>0</v>
      </c>
      <c r="L144">
        <f>IF(DQ144, AO144, AI144)</f>
        <v>0</v>
      </c>
      <c r="M144">
        <f>IF(DQ144, AJ144, AH144)</f>
        <v>0</v>
      </c>
      <c r="N144">
        <f>DS144 - IF(AV144&gt;1, M144*DM144*100.0/(AX144), 0)</f>
        <v>0</v>
      </c>
      <c r="O144">
        <f>((U144-K144/2)*N144-M144)/(U144+K144/2)</f>
        <v>0</v>
      </c>
      <c r="P144">
        <f>O144*(DZ144+EA144)/1000.0</f>
        <v>0</v>
      </c>
      <c r="Q144">
        <f>(DS144 - IF(AV144&gt;1, M144*DM144*100.0/(AX144), 0))*(DZ144+EA144)/1000.0</f>
        <v>0</v>
      </c>
      <c r="R144">
        <f>2.0/((1/T144-1/S144)+SIGN(T144)*SQRT((1/T144-1/S144)*(1/T144-1/S144) + 4*DN144/((DN144+1)*(DN144+1))*(2*1/T144*1/S144-1/S144*1/S144)))</f>
        <v>0</v>
      </c>
      <c r="S144">
        <f>IF(LEFT(DO144,1)&lt;&gt;"0",IF(LEFT(DO144,1)="1",3.0,DP144),$D$5+$E$5*(EG144*DZ144/($K$5*1000))+$F$5*(EG144*DZ144/($K$5*1000))*MAX(MIN(DM144,$J$5),$I$5)*MAX(MIN(DM144,$J$5),$I$5)+$G$5*MAX(MIN(DM144,$J$5),$I$5)*(EG144*DZ144/($K$5*1000))+$H$5*(EG144*DZ144/($K$5*1000))*(EG144*DZ144/($K$5*1000)))</f>
        <v>0</v>
      </c>
      <c r="T144">
        <f>K144*(1000-(1000*0.61365*exp(17.502*X144/(240.97+X144))/(DZ144+EA144)+DU144)/2)/(1000*0.61365*exp(17.502*X144/(240.97+X144))/(DZ144+EA144)-DU144)</f>
        <v>0</v>
      </c>
      <c r="U144">
        <f>1/((DN144+1)/(R144/1.6)+1/(S144/1.37)) + DN144/((DN144+1)/(R144/1.6) + DN144/(S144/1.37))</f>
        <v>0</v>
      </c>
      <c r="V144">
        <f>(DI144*DL144)</f>
        <v>0</v>
      </c>
      <c r="W144">
        <f>(EB144+(V144+2*0.95*5.67E-8*(((EB144+$B$7)+273)^4-(EB144+273)^4)-44100*K144)/(1.84*29.3*S144+8*0.95*5.67E-8*(EB144+273)^3))</f>
        <v>0</v>
      </c>
      <c r="X144">
        <f>($C$7*EC144+$D$7*ED144+$E$7*W144)</f>
        <v>0</v>
      </c>
      <c r="Y144">
        <f>0.61365*exp(17.502*X144/(240.97+X144))</f>
        <v>0</v>
      </c>
      <c r="Z144">
        <f>(AA144/AB144*100)</f>
        <v>0</v>
      </c>
      <c r="AA144">
        <f>DU144*(DZ144+EA144)/1000</f>
        <v>0</v>
      </c>
      <c r="AB144">
        <f>0.61365*exp(17.502*EB144/(240.97+EB144))</f>
        <v>0</v>
      </c>
      <c r="AC144">
        <f>(Y144-DU144*(DZ144+EA144)/1000)</f>
        <v>0</v>
      </c>
      <c r="AD144">
        <f>(-K144*44100)</f>
        <v>0</v>
      </c>
      <c r="AE144">
        <f>2*29.3*S144*0.92*(EB144-X144)</f>
        <v>0</v>
      </c>
      <c r="AF144">
        <f>2*0.95*5.67E-8*(((EB144+$B$7)+273)^4-(X144+273)^4)</f>
        <v>0</v>
      </c>
      <c r="AG144">
        <f>V144+AF144+AD144+AE144</f>
        <v>0</v>
      </c>
      <c r="AH144">
        <f>DY144*AV144*(DT144-DS144*(1000-AV144*DV144)/(1000-AV144*DU144))/(100*DM144)</f>
        <v>0</v>
      </c>
      <c r="AI144">
        <f>1000*DY144*AV144*(DU144-DV144)/(100*DM144*(1000-AV144*DU144))</f>
        <v>0</v>
      </c>
      <c r="AJ144">
        <f>(AK144 - AL144 - DZ144*1E3/(8.314*(EB144+273.15)) * AN144/DY144 * AM144) * DY144/(100*DM144) * (1000 - DV144)/1000</f>
        <v>0</v>
      </c>
      <c r="AK144">
        <v>504.7350134510091</v>
      </c>
      <c r="AL144">
        <v>504.5931636363635</v>
      </c>
      <c r="AM144">
        <v>0.0009885962878784622</v>
      </c>
      <c r="AN144">
        <v>65.77429948118555</v>
      </c>
      <c r="AO144">
        <f>(AQ144 - AP144 + DZ144*1E3/(8.314*(EB144+273.15)) * AS144/DY144 * AR144) * DY144/(100*DM144) * 1000/(1000 - AQ144)</f>
        <v>0</v>
      </c>
      <c r="AP144">
        <v>9.386625971375532</v>
      </c>
      <c r="AQ144">
        <v>9.402890000000005</v>
      </c>
      <c r="AR144">
        <v>-3.846972074003687E-07</v>
      </c>
      <c r="AS144">
        <v>77.3395483019389</v>
      </c>
      <c r="AT144">
        <v>1</v>
      </c>
      <c r="AU144">
        <v>0</v>
      </c>
      <c r="AV144">
        <f>IF(AT144*$H$13&gt;=AX144,1.0,(AX144/(AX144-AT144*$H$13)))</f>
        <v>0</v>
      </c>
      <c r="AW144">
        <f>(AV144-1)*100</f>
        <v>0</v>
      </c>
      <c r="AX144">
        <f>MAX(0,($B$13+$C$13*EG144)/(1+$D$13*EG144)*DZ144/(EB144+273)*$E$13)</f>
        <v>0</v>
      </c>
      <c r="AY144" t="s">
        <v>434</v>
      </c>
      <c r="AZ144" t="s">
        <v>434</v>
      </c>
      <c r="BA144">
        <v>0</v>
      </c>
      <c r="BB144">
        <v>0</v>
      </c>
      <c r="BC144">
        <f>1-BA144/BB144</f>
        <v>0</v>
      </c>
      <c r="BD144">
        <v>0</v>
      </c>
      <c r="BE144" t="s">
        <v>434</v>
      </c>
      <c r="BF144" t="s">
        <v>434</v>
      </c>
      <c r="BG144">
        <v>0</v>
      </c>
      <c r="BH144">
        <v>0</v>
      </c>
      <c r="BI144">
        <f>1-BG144/BH144</f>
        <v>0</v>
      </c>
      <c r="BJ144">
        <v>0.5</v>
      </c>
      <c r="BK144">
        <f>DJ144</f>
        <v>0</v>
      </c>
      <c r="BL144">
        <f>M144</f>
        <v>0</v>
      </c>
      <c r="BM144">
        <f>BI144*BJ144*BK144</f>
        <v>0</v>
      </c>
      <c r="BN144">
        <f>(BL144-BD144)/BK144</f>
        <v>0</v>
      </c>
      <c r="BO144">
        <f>(BB144-BH144)/BH144</f>
        <v>0</v>
      </c>
      <c r="BP144">
        <f>BA144/(BC144+BA144/BH144)</f>
        <v>0</v>
      </c>
      <c r="BQ144" t="s">
        <v>434</v>
      </c>
      <c r="BR144">
        <v>0</v>
      </c>
      <c r="BS144">
        <f>IF(BR144&lt;&gt;0, BR144, BP144)</f>
        <v>0</v>
      </c>
      <c r="BT144">
        <f>1-BS144/BH144</f>
        <v>0</v>
      </c>
      <c r="BU144">
        <f>(BH144-BG144)/(BH144-BS144)</f>
        <v>0</v>
      </c>
      <c r="BV144">
        <f>(BB144-BH144)/(BB144-BS144)</f>
        <v>0</v>
      </c>
      <c r="BW144">
        <f>(BH144-BG144)/(BH144-BA144)</f>
        <v>0</v>
      </c>
      <c r="BX144">
        <f>(BB144-BH144)/(BB144-BA144)</f>
        <v>0</v>
      </c>
      <c r="BY144">
        <f>(BU144*BS144/BG144)</f>
        <v>0</v>
      </c>
      <c r="BZ144">
        <f>(1-BY144)</f>
        <v>0</v>
      </c>
      <c r="DI144">
        <f>$B$11*EH144+$C$11*EI144+$F$11*ET144*(1-EW144)</f>
        <v>0</v>
      </c>
      <c r="DJ144">
        <f>DI144*DK144</f>
        <v>0</v>
      </c>
      <c r="DK144">
        <f>($B$11*$D$9+$C$11*$D$9+$F$11*((FG144+EY144)/MAX(FG144+EY144+FH144, 0.1)*$I$9+FH144/MAX(FG144+EY144+FH144, 0.1)*$J$9))/($B$11+$C$11+$F$11)</f>
        <v>0</v>
      </c>
      <c r="DL144">
        <f>($B$11*$K$9+$C$11*$K$9+$F$11*((FG144+EY144)/MAX(FG144+EY144+FH144, 0.1)*$P$9+FH144/MAX(FG144+EY144+FH144, 0.1)*$Q$9))/($B$11+$C$11+$F$11)</f>
        <v>0</v>
      </c>
      <c r="DM144">
        <v>6</v>
      </c>
      <c r="DN144">
        <v>0.5</v>
      </c>
      <c r="DO144" t="s">
        <v>435</v>
      </c>
      <c r="DP144">
        <v>2</v>
      </c>
      <c r="DQ144" t="b">
        <v>1</v>
      </c>
      <c r="DR144">
        <v>1747228333</v>
      </c>
      <c r="DS144">
        <v>499.849</v>
      </c>
      <c r="DT144">
        <v>500.018</v>
      </c>
      <c r="DU144">
        <v>9.40296</v>
      </c>
      <c r="DV144">
        <v>9.388640000000001</v>
      </c>
      <c r="DW144">
        <v>499.332</v>
      </c>
      <c r="DX144">
        <v>9.44323</v>
      </c>
      <c r="DY144">
        <v>400.12</v>
      </c>
      <c r="DZ144">
        <v>101.151</v>
      </c>
      <c r="EA144">
        <v>0.100093</v>
      </c>
      <c r="EB144">
        <v>24.9827</v>
      </c>
      <c r="EC144">
        <v>24.861</v>
      </c>
      <c r="ED144">
        <v>999.9</v>
      </c>
      <c r="EE144">
        <v>0</v>
      </c>
      <c r="EF144">
        <v>0</v>
      </c>
      <c r="EG144">
        <v>10033.8</v>
      </c>
      <c r="EH144">
        <v>0</v>
      </c>
      <c r="EI144">
        <v>0.221054</v>
      </c>
      <c r="EJ144">
        <v>-0.169128</v>
      </c>
      <c r="EK144">
        <v>504.594</v>
      </c>
      <c r="EL144">
        <v>504.757</v>
      </c>
      <c r="EM144">
        <v>0.0143156</v>
      </c>
      <c r="EN144">
        <v>500.018</v>
      </c>
      <c r="EO144">
        <v>9.388640000000001</v>
      </c>
      <c r="EP144">
        <v>0.951121</v>
      </c>
      <c r="EQ144">
        <v>0.949673</v>
      </c>
      <c r="ER144">
        <v>6.18838</v>
      </c>
      <c r="ES144">
        <v>6.16631</v>
      </c>
      <c r="ET144">
        <v>0.0500092</v>
      </c>
      <c r="EU144">
        <v>0</v>
      </c>
      <c r="EV144">
        <v>0</v>
      </c>
      <c r="EW144">
        <v>0</v>
      </c>
      <c r="EX144">
        <v>-0.52</v>
      </c>
      <c r="EY144">
        <v>0.0500092</v>
      </c>
      <c r="EZ144">
        <v>-3.71</v>
      </c>
      <c r="FA144">
        <v>0.28</v>
      </c>
      <c r="FB144">
        <v>33.75</v>
      </c>
      <c r="FC144">
        <v>38.062</v>
      </c>
      <c r="FD144">
        <v>35.937</v>
      </c>
      <c r="FE144">
        <v>37.5</v>
      </c>
      <c r="FF144">
        <v>36.187</v>
      </c>
      <c r="FG144">
        <v>0</v>
      </c>
      <c r="FH144">
        <v>0</v>
      </c>
      <c r="FI144">
        <v>0</v>
      </c>
      <c r="FJ144">
        <v>1747228413.6</v>
      </c>
      <c r="FK144">
        <v>0</v>
      </c>
      <c r="FL144">
        <v>4.121538461538462</v>
      </c>
      <c r="FM144">
        <v>6.297435668516418</v>
      </c>
      <c r="FN144">
        <v>-15.56649544488278</v>
      </c>
      <c r="FO144">
        <v>-3.993076923076923</v>
      </c>
      <c r="FP144">
        <v>15</v>
      </c>
      <c r="FQ144">
        <v>1747211737.5</v>
      </c>
      <c r="FR144" t="s">
        <v>436</v>
      </c>
      <c r="FS144">
        <v>1747211737.5</v>
      </c>
      <c r="FT144">
        <v>1747211733.5</v>
      </c>
      <c r="FU144">
        <v>1</v>
      </c>
      <c r="FV144">
        <v>-0.191</v>
      </c>
      <c r="FW144">
        <v>-0.016</v>
      </c>
      <c r="FX144">
        <v>0.506</v>
      </c>
      <c r="FY144">
        <v>-0.041</v>
      </c>
      <c r="FZ144">
        <v>397</v>
      </c>
      <c r="GA144">
        <v>9</v>
      </c>
      <c r="GB144">
        <v>0.29</v>
      </c>
      <c r="GC144">
        <v>0.35</v>
      </c>
      <c r="GD144">
        <v>0.1103717338498025</v>
      </c>
      <c r="GE144">
        <v>0.03555287650105131</v>
      </c>
      <c r="GF144">
        <v>0.04840521967052442</v>
      </c>
      <c r="GG144">
        <v>1</v>
      </c>
      <c r="GH144">
        <v>0.0004736143059164632</v>
      </c>
      <c r="GI144">
        <v>-7.306143297700681E-05</v>
      </c>
      <c r="GJ144">
        <v>2.874402343430507E-05</v>
      </c>
      <c r="GK144">
        <v>1</v>
      </c>
      <c r="GL144">
        <v>2</v>
      </c>
      <c r="GM144">
        <v>2</v>
      </c>
      <c r="GN144" t="s">
        <v>437</v>
      </c>
      <c r="GO144">
        <v>3.01661</v>
      </c>
      <c r="GP144">
        <v>2.77506</v>
      </c>
      <c r="GQ144">
        <v>0.114477</v>
      </c>
      <c r="GR144">
        <v>0.113803</v>
      </c>
      <c r="GS144">
        <v>0.0615411</v>
      </c>
      <c r="GT144">
        <v>0.0612578</v>
      </c>
      <c r="GU144">
        <v>22895.7</v>
      </c>
      <c r="GV144">
        <v>26764.1</v>
      </c>
      <c r="GW144">
        <v>22656.1</v>
      </c>
      <c r="GX144">
        <v>27748.2</v>
      </c>
      <c r="GY144">
        <v>30844.3</v>
      </c>
      <c r="GZ144">
        <v>37219.6</v>
      </c>
      <c r="HA144">
        <v>36309.8</v>
      </c>
      <c r="HB144">
        <v>44040.6</v>
      </c>
      <c r="HC144">
        <v>1.80868</v>
      </c>
      <c r="HD144">
        <v>2.18183</v>
      </c>
      <c r="HE144">
        <v>0.0710785</v>
      </c>
      <c r="HF144">
        <v>0</v>
      </c>
      <c r="HG144">
        <v>23.6935</v>
      </c>
      <c r="HH144">
        <v>999.9</v>
      </c>
      <c r="HI144">
        <v>30.6</v>
      </c>
      <c r="HJ144">
        <v>29.6</v>
      </c>
      <c r="HK144">
        <v>12.595</v>
      </c>
      <c r="HL144">
        <v>62.1271</v>
      </c>
      <c r="HM144">
        <v>13.3013</v>
      </c>
      <c r="HN144">
        <v>1</v>
      </c>
      <c r="HO144">
        <v>-0.19627</v>
      </c>
      <c r="HP144">
        <v>-0.173069</v>
      </c>
      <c r="HQ144">
        <v>20.2981</v>
      </c>
      <c r="HR144">
        <v>5.19707</v>
      </c>
      <c r="HS144">
        <v>11.9505</v>
      </c>
      <c r="HT144">
        <v>4.94725</v>
      </c>
      <c r="HU144">
        <v>3.3</v>
      </c>
      <c r="HV144">
        <v>9999</v>
      </c>
      <c r="HW144">
        <v>9999</v>
      </c>
      <c r="HX144">
        <v>9999</v>
      </c>
      <c r="HY144">
        <v>384.4</v>
      </c>
      <c r="HZ144">
        <v>1.8602</v>
      </c>
      <c r="IA144">
        <v>1.86081</v>
      </c>
      <c r="IB144">
        <v>1.86157</v>
      </c>
      <c r="IC144">
        <v>1.85716</v>
      </c>
      <c r="ID144">
        <v>1.85686</v>
      </c>
      <c r="IE144">
        <v>1.8579</v>
      </c>
      <c r="IF144">
        <v>1.85868</v>
      </c>
      <c r="IG144">
        <v>1.85822</v>
      </c>
      <c r="IH144">
        <v>0</v>
      </c>
      <c r="II144">
        <v>0</v>
      </c>
      <c r="IJ144">
        <v>0</v>
      </c>
      <c r="IK144">
        <v>0</v>
      </c>
      <c r="IL144" t="s">
        <v>438</v>
      </c>
      <c r="IM144" t="s">
        <v>439</v>
      </c>
      <c r="IN144" t="s">
        <v>440</v>
      </c>
      <c r="IO144" t="s">
        <v>440</v>
      </c>
      <c r="IP144" t="s">
        <v>440</v>
      </c>
      <c r="IQ144" t="s">
        <v>440</v>
      </c>
      <c r="IR144">
        <v>0</v>
      </c>
      <c r="IS144">
        <v>100</v>
      </c>
      <c r="IT144">
        <v>100</v>
      </c>
      <c r="IU144">
        <v>0.517</v>
      </c>
      <c r="IV144">
        <v>-0.0403</v>
      </c>
      <c r="IW144">
        <v>0.2912723242626548</v>
      </c>
      <c r="IX144">
        <v>0.001016113312649949</v>
      </c>
      <c r="IY144">
        <v>-1.458346242818731E-06</v>
      </c>
      <c r="IZ144">
        <v>6.575581110680532E-10</v>
      </c>
      <c r="JA144">
        <v>-0.06566341879942494</v>
      </c>
      <c r="JB144">
        <v>-0.01572474794871742</v>
      </c>
      <c r="JC144">
        <v>0.002265067368507509</v>
      </c>
      <c r="JD144">
        <v>-3.336906766682508E-05</v>
      </c>
      <c r="JE144">
        <v>2</v>
      </c>
      <c r="JF144">
        <v>1799</v>
      </c>
      <c r="JG144">
        <v>1</v>
      </c>
      <c r="JH144">
        <v>18</v>
      </c>
      <c r="JI144">
        <v>276.6</v>
      </c>
      <c r="JJ144">
        <v>276.7</v>
      </c>
      <c r="JK144">
        <v>1.23413</v>
      </c>
      <c r="JL144">
        <v>2.53662</v>
      </c>
      <c r="JM144">
        <v>1.54663</v>
      </c>
      <c r="JN144">
        <v>2.16064</v>
      </c>
      <c r="JO144">
        <v>1.49658</v>
      </c>
      <c r="JP144">
        <v>2.38525</v>
      </c>
      <c r="JQ144">
        <v>35.0134</v>
      </c>
      <c r="JR144">
        <v>24.2013</v>
      </c>
      <c r="JS144">
        <v>18</v>
      </c>
      <c r="JT144">
        <v>376.849</v>
      </c>
      <c r="JU144">
        <v>648.288</v>
      </c>
      <c r="JV144">
        <v>24.1427</v>
      </c>
      <c r="JW144">
        <v>24.9535</v>
      </c>
      <c r="JX144">
        <v>30</v>
      </c>
      <c r="JY144">
        <v>24.9445</v>
      </c>
      <c r="JZ144">
        <v>24.9522</v>
      </c>
      <c r="KA144">
        <v>24.7334</v>
      </c>
      <c r="KB144">
        <v>29.2323</v>
      </c>
      <c r="KC144">
        <v>29.6204</v>
      </c>
      <c r="KD144">
        <v>24.1527</v>
      </c>
      <c r="KE144">
        <v>500</v>
      </c>
      <c r="KF144">
        <v>9.4246</v>
      </c>
      <c r="KG144">
        <v>100.217</v>
      </c>
      <c r="KH144">
        <v>100.821</v>
      </c>
    </row>
    <row r="145" spans="1:294">
      <c r="A145">
        <v>129</v>
      </c>
      <c r="B145">
        <v>1747228453.5</v>
      </c>
      <c r="C145">
        <v>15426.40000009537</v>
      </c>
      <c r="D145" t="s">
        <v>695</v>
      </c>
      <c r="E145" t="s">
        <v>696</v>
      </c>
      <c r="F145" t="s">
        <v>431</v>
      </c>
      <c r="G145" t="s">
        <v>432</v>
      </c>
      <c r="I145" t="s">
        <v>433</v>
      </c>
      <c r="J145">
        <v>1747228453.5</v>
      </c>
      <c r="K145">
        <f>(L145)/1000</f>
        <v>0</v>
      </c>
      <c r="L145">
        <f>IF(DQ145, AO145, AI145)</f>
        <v>0</v>
      </c>
      <c r="M145">
        <f>IF(DQ145, AJ145, AH145)</f>
        <v>0</v>
      </c>
      <c r="N145">
        <f>DS145 - IF(AV145&gt;1, M145*DM145*100.0/(AX145), 0)</f>
        <v>0</v>
      </c>
      <c r="O145">
        <f>((U145-K145/2)*N145-M145)/(U145+K145/2)</f>
        <v>0</v>
      </c>
      <c r="P145">
        <f>O145*(DZ145+EA145)/1000.0</f>
        <v>0</v>
      </c>
      <c r="Q145">
        <f>(DS145 - IF(AV145&gt;1, M145*DM145*100.0/(AX145), 0))*(DZ145+EA145)/1000.0</f>
        <v>0</v>
      </c>
      <c r="R145">
        <f>2.0/((1/T145-1/S145)+SIGN(T145)*SQRT((1/T145-1/S145)*(1/T145-1/S145) + 4*DN145/((DN145+1)*(DN145+1))*(2*1/T145*1/S145-1/S145*1/S145)))</f>
        <v>0</v>
      </c>
      <c r="S145">
        <f>IF(LEFT(DO145,1)&lt;&gt;"0",IF(LEFT(DO145,1)="1",3.0,DP145),$D$5+$E$5*(EG145*DZ145/($K$5*1000))+$F$5*(EG145*DZ145/($K$5*1000))*MAX(MIN(DM145,$J$5),$I$5)*MAX(MIN(DM145,$J$5),$I$5)+$G$5*MAX(MIN(DM145,$J$5),$I$5)*(EG145*DZ145/($K$5*1000))+$H$5*(EG145*DZ145/($K$5*1000))*(EG145*DZ145/($K$5*1000)))</f>
        <v>0</v>
      </c>
      <c r="T145">
        <f>K145*(1000-(1000*0.61365*exp(17.502*X145/(240.97+X145))/(DZ145+EA145)+DU145)/2)/(1000*0.61365*exp(17.502*X145/(240.97+X145))/(DZ145+EA145)-DU145)</f>
        <v>0</v>
      </c>
      <c r="U145">
        <f>1/((DN145+1)/(R145/1.6)+1/(S145/1.37)) + DN145/((DN145+1)/(R145/1.6) + DN145/(S145/1.37))</f>
        <v>0</v>
      </c>
      <c r="V145">
        <f>(DI145*DL145)</f>
        <v>0</v>
      </c>
      <c r="W145">
        <f>(EB145+(V145+2*0.95*5.67E-8*(((EB145+$B$7)+273)^4-(EB145+273)^4)-44100*K145)/(1.84*29.3*S145+8*0.95*5.67E-8*(EB145+273)^3))</f>
        <v>0</v>
      </c>
      <c r="X145">
        <f>($C$7*EC145+$D$7*ED145+$E$7*W145)</f>
        <v>0</v>
      </c>
      <c r="Y145">
        <f>0.61365*exp(17.502*X145/(240.97+X145))</f>
        <v>0</v>
      </c>
      <c r="Z145">
        <f>(AA145/AB145*100)</f>
        <v>0</v>
      </c>
      <c r="AA145">
        <f>DU145*(DZ145+EA145)/1000</f>
        <v>0</v>
      </c>
      <c r="AB145">
        <f>0.61365*exp(17.502*EB145/(240.97+EB145))</f>
        <v>0</v>
      </c>
      <c r="AC145">
        <f>(Y145-DU145*(DZ145+EA145)/1000)</f>
        <v>0</v>
      </c>
      <c r="AD145">
        <f>(-K145*44100)</f>
        <v>0</v>
      </c>
      <c r="AE145">
        <f>2*29.3*S145*0.92*(EB145-X145)</f>
        <v>0</v>
      </c>
      <c r="AF145">
        <f>2*0.95*5.67E-8*(((EB145+$B$7)+273)^4-(X145+273)^4)</f>
        <v>0</v>
      </c>
      <c r="AG145">
        <f>V145+AF145+AD145+AE145</f>
        <v>0</v>
      </c>
      <c r="AH145">
        <f>DY145*AV145*(DT145-DS145*(1000-AV145*DV145)/(1000-AV145*DU145))/(100*DM145)</f>
        <v>0</v>
      </c>
      <c r="AI145">
        <f>1000*DY145*AV145*(DU145-DV145)/(100*DM145*(1000-AV145*DU145))</f>
        <v>0</v>
      </c>
      <c r="AJ145">
        <f>(AK145 - AL145 - DZ145*1E3/(8.314*(EB145+273.15)) * AN145/DY145 * AM145) * DY145/(100*DM145) * (1000 - DV145)/1000</f>
        <v>0</v>
      </c>
      <c r="AK145">
        <v>403.7838916637604</v>
      </c>
      <c r="AL145">
        <v>403.7315636363635</v>
      </c>
      <c r="AM145">
        <v>-0.004631793709118548</v>
      </c>
      <c r="AN145">
        <v>65.77429948118555</v>
      </c>
      <c r="AO145">
        <f>(AQ145 - AP145 + DZ145*1E3/(8.314*(EB145+273.15)) * AS145/DY145 * AR145) * DY145/(100*DM145) * 1000/(1000 - AQ145)</f>
        <v>0</v>
      </c>
      <c r="AP145">
        <v>9.38862432643762</v>
      </c>
      <c r="AQ145">
        <v>9.400973757575757</v>
      </c>
      <c r="AR145">
        <v>-1.1454326408986E-07</v>
      </c>
      <c r="AS145">
        <v>77.3395483019389</v>
      </c>
      <c r="AT145">
        <v>1</v>
      </c>
      <c r="AU145">
        <v>0</v>
      </c>
      <c r="AV145">
        <f>IF(AT145*$H$13&gt;=AX145,1.0,(AX145/(AX145-AT145*$H$13)))</f>
        <v>0</v>
      </c>
      <c r="AW145">
        <f>(AV145-1)*100</f>
        <v>0</v>
      </c>
      <c r="AX145">
        <f>MAX(0,($B$13+$C$13*EG145)/(1+$D$13*EG145)*DZ145/(EB145+273)*$E$13)</f>
        <v>0</v>
      </c>
      <c r="AY145" t="s">
        <v>434</v>
      </c>
      <c r="AZ145" t="s">
        <v>434</v>
      </c>
      <c r="BA145">
        <v>0</v>
      </c>
      <c r="BB145">
        <v>0</v>
      </c>
      <c r="BC145">
        <f>1-BA145/BB145</f>
        <v>0</v>
      </c>
      <c r="BD145">
        <v>0</v>
      </c>
      <c r="BE145" t="s">
        <v>434</v>
      </c>
      <c r="BF145" t="s">
        <v>434</v>
      </c>
      <c r="BG145">
        <v>0</v>
      </c>
      <c r="BH145">
        <v>0</v>
      </c>
      <c r="BI145">
        <f>1-BG145/BH145</f>
        <v>0</v>
      </c>
      <c r="BJ145">
        <v>0.5</v>
      </c>
      <c r="BK145">
        <f>DJ145</f>
        <v>0</v>
      </c>
      <c r="BL145">
        <f>M145</f>
        <v>0</v>
      </c>
      <c r="BM145">
        <f>BI145*BJ145*BK145</f>
        <v>0</v>
      </c>
      <c r="BN145">
        <f>(BL145-BD145)/BK145</f>
        <v>0</v>
      </c>
      <c r="BO145">
        <f>(BB145-BH145)/BH145</f>
        <v>0</v>
      </c>
      <c r="BP145">
        <f>BA145/(BC145+BA145/BH145)</f>
        <v>0</v>
      </c>
      <c r="BQ145" t="s">
        <v>434</v>
      </c>
      <c r="BR145">
        <v>0</v>
      </c>
      <c r="BS145">
        <f>IF(BR145&lt;&gt;0, BR145, BP145)</f>
        <v>0</v>
      </c>
      <c r="BT145">
        <f>1-BS145/BH145</f>
        <v>0</v>
      </c>
      <c r="BU145">
        <f>(BH145-BG145)/(BH145-BS145)</f>
        <v>0</v>
      </c>
      <c r="BV145">
        <f>(BB145-BH145)/(BB145-BS145)</f>
        <v>0</v>
      </c>
      <c r="BW145">
        <f>(BH145-BG145)/(BH145-BA145)</f>
        <v>0</v>
      </c>
      <c r="BX145">
        <f>(BB145-BH145)/(BB145-BA145)</f>
        <v>0</v>
      </c>
      <c r="BY145">
        <f>(BU145*BS145/BG145)</f>
        <v>0</v>
      </c>
      <c r="BZ145">
        <f>(1-BY145)</f>
        <v>0</v>
      </c>
      <c r="DI145">
        <f>$B$11*EH145+$C$11*EI145+$F$11*ET145*(1-EW145)</f>
        <v>0</v>
      </c>
      <c r="DJ145">
        <f>DI145*DK145</f>
        <v>0</v>
      </c>
      <c r="DK145">
        <f>($B$11*$D$9+$C$11*$D$9+$F$11*((FG145+EY145)/MAX(FG145+EY145+FH145, 0.1)*$I$9+FH145/MAX(FG145+EY145+FH145, 0.1)*$J$9))/($B$11+$C$11+$F$11)</f>
        <v>0</v>
      </c>
      <c r="DL145">
        <f>($B$11*$K$9+$C$11*$K$9+$F$11*((FG145+EY145)/MAX(FG145+EY145+FH145, 0.1)*$P$9+FH145/MAX(FG145+EY145+FH145, 0.1)*$Q$9))/($B$11+$C$11+$F$11)</f>
        <v>0</v>
      </c>
      <c r="DM145">
        <v>6</v>
      </c>
      <c r="DN145">
        <v>0.5</v>
      </c>
      <c r="DO145" t="s">
        <v>435</v>
      </c>
      <c r="DP145">
        <v>2</v>
      </c>
      <c r="DQ145" t="b">
        <v>1</v>
      </c>
      <c r="DR145">
        <v>1747228453.5</v>
      </c>
      <c r="DS145">
        <v>399.969</v>
      </c>
      <c r="DT145">
        <v>400.044</v>
      </c>
      <c r="DU145">
        <v>9.40062</v>
      </c>
      <c r="DV145">
        <v>9.38687</v>
      </c>
      <c r="DW145">
        <v>399.462</v>
      </c>
      <c r="DX145">
        <v>9.44093</v>
      </c>
      <c r="DY145">
        <v>400.054</v>
      </c>
      <c r="DZ145">
        <v>101.158</v>
      </c>
      <c r="EA145">
        <v>0.100116</v>
      </c>
      <c r="EB145">
        <v>24.9981</v>
      </c>
      <c r="EC145">
        <v>24.8918</v>
      </c>
      <c r="ED145">
        <v>999.9</v>
      </c>
      <c r="EE145">
        <v>0</v>
      </c>
      <c r="EF145">
        <v>0</v>
      </c>
      <c r="EG145">
        <v>10036.9</v>
      </c>
      <c r="EH145">
        <v>0</v>
      </c>
      <c r="EI145">
        <v>0.221054</v>
      </c>
      <c r="EJ145">
        <v>-0.0748596</v>
      </c>
      <c r="EK145">
        <v>403.764</v>
      </c>
      <c r="EL145">
        <v>403.834</v>
      </c>
      <c r="EM145">
        <v>0.0137472</v>
      </c>
      <c r="EN145">
        <v>400.044</v>
      </c>
      <c r="EO145">
        <v>9.38687</v>
      </c>
      <c r="EP145">
        <v>0.950948</v>
      </c>
      <c r="EQ145">
        <v>0.949557</v>
      </c>
      <c r="ER145">
        <v>6.18574</v>
      </c>
      <c r="ES145">
        <v>6.16454</v>
      </c>
      <c r="ET145">
        <v>0.0500092</v>
      </c>
      <c r="EU145">
        <v>0</v>
      </c>
      <c r="EV145">
        <v>0</v>
      </c>
      <c r="EW145">
        <v>0</v>
      </c>
      <c r="EX145">
        <v>1.77</v>
      </c>
      <c r="EY145">
        <v>0.0500092</v>
      </c>
      <c r="EZ145">
        <v>-2.66</v>
      </c>
      <c r="FA145">
        <v>0.58</v>
      </c>
      <c r="FB145">
        <v>34.437</v>
      </c>
      <c r="FC145">
        <v>40.062</v>
      </c>
      <c r="FD145">
        <v>37.062</v>
      </c>
      <c r="FE145">
        <v>40.25</v>
      </c>
      <c r="FF145">
        <v>37.187</v>
      </c>
      <c r="FG145">
        <v>0</v>
      </c>
      <c r="FH145">
        <v>0</v>
      </c>
      <c r="FI145">
        <v>0</v>
      </c>
      <c r="FJ145">
        <v>1747228533.6</v>
      </c>
      <c r="FK145">
        <v>0</v>
      </c>
      <c r="FL145">
        <v>3.828076923076923</v>
      </c>
      <c r="FM145">
        <v>16.43179529003215</v>
      </c>
      <c r="FN145">
        <v>-10.94769250770265</v>
      </c>
      <c r="FO145">
        <v>-2.778461538461538</v>
      </c>
      <c r="FP145">
        <v>15</v>
      </c>
      <c r="FQ145">
        <v>1747211737.5</v>
      </c>
      <c r="FR145" t="s">
        <v>436</v>
      </c>
      <c r="FS145">
        <v>1747211737.5</v>
      </c>
      <c r="FT145">
        <v>1747211733.5</v>
      </c>
      <c r="FU145">
        <v>1</v>
      </c>
      <c r="FV145">
        <v>-0.191</v>
      </c>
      <c r="FW145">
        <v>-0.016</v>
      </c>
      <c r="FX145">
        <v>0.506</v>
      </c>
      <c r="FY145">
        <v>-0.041</v>
      </c>
      <c r="FZ145">
        <v>397</v>
      </c>
      <c r="GA145">
        <v>9</v>
      </c>
      <c r="GB145">
        <v>0.29</v>
      </c>
      <c r="GC145">
        <v>0.35</v>
      </c>
      <c r="GD145">
        <v>-0.01311892470837384</v>
      </c>
      <c r="GE145">
        <v>0.06423154786192321</v>
      </c>
      <c r="GF145">
        <v>0.05784863956203353</v>
      </c>
      <c r="GG145">
        <v>1</v>
      </c>
      <c r="GH145">
        <v>0.0004017466828416048</v>
      </c>
      <c r="GI145">
        <v>-1.771500171749217E-06</v>
      </c>
      <c r="GJ145">
        <v>2.129679367600027E-05</v>
      </c>
      <c r="GK145">
        <v>1</v>
      </c>
      <c r="GL145">
        <v>2</v>
      </c>
      <c r="GM145">
        <v>2</v>
      </c>
      <c r="GN145" t="s">
        <v>437</v>
      </c>
      <c r="GO145">
        <v>3.01654</v>
      </c>
      <c r="GP145">
        <v>2.77511</v>
      </c>
      <c r="GQ145">
        <v>0.0968864</v>
      </c>
      <c r="GR145">
        <v>0.09630759999999999</v>
      </c>
      <c r="GS145">
        <v>0.0615348</v>
      </c>
      <c r="GT145">
        <v>0.0612546</v>
      </c>
      <c r="GU145">
        <v>23350.7</v>
      </c>
      <c r="GV145">
        <v>27292.3</v>
      </c>
      <c r="GW145">
        <v>22656.5</v>
      </c>
      <c r="GX145">
        <v>27748.4</v>
      </c>
      <c r="GY145">
        <v>30844.4</v>
      </c>
      <c r="GZ145">
        <v>37219.6</v>
      </c>
      <c r="HA145">
        <v>36310.2</v>
      </c>
      <c r="HB145">
        <v>44041</v>
      </c>
      <c r="HC145">
        <v>1.8087</v>
      </c>
      <c r="HD145">
        <v>2.18197</v>
      </c>
      <c r="HE145">
        <v>0.072103</v>
      </c>
      <c r="HF145">
        <v>0</v>
      </c>
      <c r="HG145">
        <v>23.7074</v>
      </c>
      <c r="HH145">
        <v>999.9</v>
      </c>
      <c r="HI145">
        <v>30.6</v>
      </c>
      <c r="HJ145">
        <v>29.6</v>
      </c>
      <c r="HK145">
        <v>12.5955</v>
      </c>
      <c r="HL145">
        <v>62.0971</v>
      </c>
      <c r="HM145">
        <v>13.5136</v>
      </c>
      <c r="HN145">
        <v>1</v>
      </c>
      <c r="HO145">
        <v>-0.197045</v>
      </c>
      <c r="HP145">
        <v>-0.139586</v>
      </c>
      <c r="HQ145">
        <v>20.2983</v>
      </c>
      <c r="HR145">
        <v>5.19797</v>
      </c>
      <c r="HS145">
        <v>11.9501</v>
      </c>
      <c r="HT145">
        <v>4.9476</v>
      </c>
      <c r="HU145">
        <v>3.3</v>
      </c>
      <c r="HV145">
        <v>9999</v>
      </c>
      <c r="HW145">
        <v>9999</v>
      </c>
      <c r="HX145">
        <v>9999</v>
      </c>
      <c r="HY145">
        <v>384.5</v>
      </c>
      <c r="HZ145">
        <v>1.8602</v>
      </c>
      <c r="IA145">
        <v>1.86081</v>
      </c>
      <c r="IB145">
        <v>1.86157</v>
      </c>
      <c r="IC145">
        <v>1.85716</v>
      </c>
      <c r="ID145">
        <v>1.85685</v>
      </c>
      <c r="IE145">
        <v>1.85791</v>
      </c>
      <c r="IF145">
        <v>1.85867</v>
      </c>
      <c r="IG145">
        <v>1.85822</v>
      </c>
      <c r="IH145">
        <v>0</v>
      </c>
      <c r="II145">
        <v>0</v>
      </c>
      <c r="IJ145">
        <v>0</v>
      </c>
      <c r="IK145">
        <v>0</v>
      </c>
      <c r="IL145" t="s">
        <v>438</v>
      </c>
      <c r="IM145" t="s">
        <v>439</v>
      </c>
      <c r="IN145" t="s">
        <v>440</v>
      </c>
      <c r="IO145" t="s">
        <v>440</v>
      </c>
      <c r="IP145" t="s">
        <v>440</v>
      </c>
      <c r="IQ145" t="s">
        <v>440</v>
      </c>
      <c r="IR145">
        <v>0</v>
      </c>
      <c r="IS145">
        <v>100</v>
      </c>
      <c r="IT145">
        <v>100</v>
      </c>
      <c r="IU145">
        <v>0.507</v>
      </c>
      <c r="IV145">
        <v>-0.0403</v>
      </c>
      <c r="IW145">
        <v>0.2912723242626548</v>
      </c>
      <c r="IX145">
        <v>0.001016113312649949</v>
      </c>
      <c r="IY145">
        <v>-1.458346242818731E-06</v>
      </c>
      <c r="IZ145">
        <v>6.575581110680532E-10</v>
      </c>
      <c r="JA145">
        <v>-0.06566341879942494</v>
      </c>
      <c r="JB145">
        <v>-0.01572474794871742</v>
      </c>
      <c r="JC145">
        <v>0.002265067368507509</v>
      </c>
      <c r="JD145">
        <v>-3.336906766682508E-05</v>
      </c>
      <c r="JE145">
        <v>2</v>
      </c>
      <c r="JF145">
        <v>1799</v>
      </c>
      <c r="JG145">
        <v>1</v>
      </c>
      <c r="JH145">
        <v>18</v>
      </c>
      <c r="JI145">
        <v>278.6</v>
      </c>
      <c r="JJ145">
        <v>278.7</v>
      </c>
      <c r="JK145">
        <v>1.03027</v>
      </c>
      <c r="JL145">
        <v>2.53296</v>
      </c>
      <c r="JM145">
        <v>1.54663</v>
      </c>
      <c r="JN145">
        <v>2.16064</v>
      </c>
      <c r="JO145">
        <v>1.49658</v>
      </c>
      <c r="JP145">
        <v>2.4585</v>
      </c>
      <c r="JQ145">
        <v>35.0134</v>
      </c>
      <c r="JR145">
        <v>24.2101</v>
      </c>
      <c r="JS145">
        <v>18</v>
      </c>
      <c r="JT145">
        <v>376.807</v>
      </c>
      <c r="JU145">
        <v>648.282</v>
      </c>
      <c r="JV145">
        <v>24.1393</v>
      </c>
      <c r="JW145">
        <v>24.9409</v>
      </c>
      <c r="JX145">
        <v>30.0001</v>
      </c>
      <c r="JY145">
        <v>24.9362</v>
      </c>
      <c r="JZ145">
        <v>24.9418</v>
      </c>
      <c r="KA145">
        <v>20.6696</v>
      </c>
      <c r="KB145">
        <v>29.2323</v>
      </c>
      <c r="KC145">
        <v>29.6204</v>
      </c>
      <c r="KD145">
        <v>24.1414</v>
      </c>
      <c r="KE145">
        <v>400</v>
      </c>
      <c r="KF145">
        <v>9.4246</v>
      </c>
      <c r="KG145">
        <v>100.218</v>
      </c>
      <c r="KH145">
        <v>100.822</v>
      </c>
    </row>
    <row r="146" spans="1:294">
      <c r="A146">
        <v>130</v>
      </c>
      <c r="B146">
        <v>1747228574</v>
      </c>
      <c r="C146">
        <v>15546.90000009537</v>
      </c>
      <c r="D146" t="s">
        <v>697</v>
      </c>
      <c r="E146" t="s">
        <v>698</v>
      </c>
      <c r="F146" t="s">
        <v>431</v>
      </c>
      <c r="G146" t="s">
        <v>432</v>
      </c>
      <c r="I146" t="s">
        <v>433</v>
      </c>
      <c r="J146">
        <v>1747228574</v>
      </c>
      <c r="K146">
        <f>(L146)/1000</f>
        <v>0</v>
      </c>
      <c r="L146">
        <f>IF(DQ146, AO146, AI146)</f>
        <v>0</v>
      </c>
      <c r="M146">
        <f>IF(DQ146, AJ146, AH146)</f>
        <v>0</v>
      </c>
      <c r="N146">
        <f>DS146 - IF(AV146&gt;1, M146*DM146*100.0/(AX146), 0)</f>
        <v>0</v>
      </c>
      <c r="O146">
        <f>((U146-K146/2)*N146-M146)/(U146+K146/2)</f>
        <v>0</v>
      </c>
      <c r="P146">
        <f>O146*(DZ146+EA146)/1000.0</f>
        <v>0</v>
      </c>
      <c r="Q146">
        <f>(DS146 - IF(AV146&gt;1, M146*DM146*100.0/(AX146), 0))*(DZ146+EA146)/1000.0</f>
        <v>0</v>
      </c>
      <c r="R146">
        <f>2.0/((1/T146-1/S146)+SIGN(T146)*SQRT((1/T146-1/S146)*(1/T146-1/S146) + 4*DN146/((DN146+1)*(DN146+1))*(2*1/T146*1/S146-1/S146*1/S146)))</f>
        <v>0</v>
      </c>
      <c r="S146">
        <f>IF(LEFT(DO146,1)&lt;&gt;"0",IF(LEFT(DO146,1)="1",3.0,DP146),$D$5+$E$5*(EG146*DZ146/($K$5*1000))+$F$5*(EG146*DZ146/($K$5*1000))*MAX(MIN(DM146,$J$5),$I$5)*MAX(MIN(DM146,$J$5),$I$5)+$G$5*MAX(MIN(DM146,$J$5),$I$5)*(EG146*DZ146/($K$5*1000))+$H$5*(EG146*DZ146/($K$5*1000))*(EG146*DZ146/($K$5*1000)))</f>
        <v>0</v>
      </c>
      <c r="T146">
        <f>K146*(1000-(1000*0.61365*exp(17.502*X146/(240.97+X146))/(DZ146+EA146)+DU146)/2)/(1000*0.61365*exp(17.502*X146/(240.97+X146))/(DZ146+EA146)-DU146)</f>
        <v>0</v>
      </c>
      <c r="U146">
        <f>1/((DN146+1)/(R146/1.6)+1/(S146/1.37)) + DN146/((DN146+1)/(R146/1.6) + DN146/(S146/1.37))</f>
        <v>0</v>
      </c>
      <c r="V146">
        <f>(DI146*DL146)</f>
        <v>0</v>
      </c>
      <c r="W146">
        <f>(EB146+(V146+2*0.95*5.67E-8*(((EB146+$B$7)+273)^4-(EB146+273)^4)-44100*K146)/(1.84*29.3*S146+8*0.95*5.67E-8*(EB146+273)^3))</f>
        <v>0</v>
      </c>
      <c r="X146">
        <f>($C$7*EC146+$D$7*ED146+$E$7*W146)</f>
        <v>0</v>
      </c>
      <c r="Y146">
        <f>0.61365*exp(17.502*X146/(240.97+X146))</f>
        <v>0</v>
      </c>
      <c r="Z146">
        <f>(AA146/AB146*100)</f>
        <v>0</v>
      </c>
      <c r="AA146">
        <f>DU146*(DZ146+EA146)/1000</f>
        <v>0</v>
      </c>
      <c r="AB146">
        <f>0.61365*exp(17.502*EB146/(240.97+EB146))</f>
        <v>0</v>
      </c>
      <c r="AC146">
        <f>(Y146-DU146*(DZ146+EA146)/1000)</f>
        <v>0</v>
      </c>
      <c r="AD146">
        <f>(-K146*44100)</f>
        <v>0</v>
      </c>
      <c r="AE146">
        <f>2*29.3*S146*0.92*(EB146-X146)</f>
        <v>0</v>
      </c>
      <c r="AF146">
        <f>2*0.95*5.67E-8*(((EB146+$B$7)+273)^4-(X146+273)^4)</f>
        <v>0</v>
      </c>
      <c r="AG146">
        <f>V146+AF146+AD146+AE146</f>
        <v>0</v>
      </c>
      <c r="AH146">
        <f>DY146*AV146*(DT146-DS146*(1000-AV146*DV146)/(1000-AV146*DU146))/(100*DM146)</f>
        <v>0</v>
      </c>
      <c r="AI146">
        <f>1000*DY146*AV146*(DU146-DV146)/(100*DM146*(1000-AV146*DU146))</f>
        <v>0</v>
      </c>
      <c r="AJ146">
        <f>(AK146 - AL146 - DZ146*1E3/(8.314*(EB146+273.15)) * AN146/DY146 * AM146) * DY146/(100*DM146) * (1000 - DV146)/1000</f>
        <v>0</v>
      </c>
      <c r="AK146">
        <v>302.8915195386562</v>
      </c>
      <c r="AL146">
        <v>303.0063212121213</v>
      </c>
      <c r="AM146">
        <v>-0.0004144265015381091</v>
      </c>
      <c r="AN146">
        <v>65.77429948118555</v>
      </c>
      <c r="AO146">
        <f>(AQ146 - AP146 + DZ146*1E3/(8.314*(EB146+273.15)) * AS146/DY146 * AR146) * DY146/(100*DM146) * 1000/(1000 - AQ146)</f>
        <v>0</v>
      </c>
      <c r="AP146">
        <v>9.38041288999216</v>
      </c>
      <c r="AQ146">
        <v>9.392476909090904</v>
      </c>
      <c r="AR146">
        <v>1.908104097523802E-06</v>
      </c>
      <c r="AS146">
        <v>77.3395483019389</v>
      </c>
      <c r="AT146">
        <v>1</v>
      </c>
      <c r="AU146">
        <v>0</v>
      </c>
      <c r="AV146">
        <f>IF(AT146*$H$13&gt;=AX146,1.0,(AX146/(AX146-AT146*$H$13)))</f>
        <v>0</v>
      </c>
      <c r="AW146">
        <f>(AV146-1)*100</f>
        <v>0</v>
      </c>
      <c r="AX146">
        <f>MAX(0,($B$13+$C$13*EG146)/(1+$D$13*EG146)*DZ146/(EB146+273)*$E$13)</f>
        <v>0</v>
      </c>
      <c r="AY146" t="s">
        <v>434</v>
      </c>
      <c r="AZ146" t="s">
        <v>434</v>
      </c>
      <c r="BA146">
        <v>0</v>
      </c>
      <c r="BB146">
        <v>0</v>
      </c>
      <c r="BC146">
        <f>1-BA146/BB146</f>
        <v>0</v>
      </c>
      <c r="BD146">
        <v>0</v>
      </c>
      <c r="BE146" t="s">
        <v>434</v>
      </c>
      <c r="BF146" t="s">
        <v>434</v>
      </c>
      <c r="BG146">
        <v>0</v>
      </c>
      <c r="BH146">
        <v>0</v>
      </c>
      <c r="BI146">
        <f>1-BG146/BH146</f>
        <v>0</v>
      </c>
      <c r="BJ146">
        <v>0.5</v>
      </c>
      <c r="BK146">
        <f>DJ146</f>
        <v>0</v>
      </c>
      <c r="BL146">
        <f>M146</f>
        <v>0</v>
      </c>
      <c r="BM146">
        <f>BI146*BJ146*BK146</f>
        <v>0</v>
      </c>
      <c r="BN146">
        <f>(BL146-BD146)/BK146</f>
        <v>0</v>
      </c>
      <c r="BO146">
        <f>(BB146-BH146)/BH146</f>
        <v>0</v>
      </c>
      <c r="BP146">
        <f>BA146/(BC146+BA146/BH146)</f>
        <v>0</v>
      </c>
      <c r="BQ146" t="s">
        <v>434</v>
      </c>
      <c r="BR146">
        <v>0</v>
      </c>
      <c r="BS146">
        <f>IF(BR146&lt;&gt;0, BR146, BP146)</f>
        <v>0</v>
      </c>
      <c r="BT146">
        <f>1-BS146/BH146</f>
        <v>0</v>
      </c>
      <c r="BU146">
        <f>(BH146-BG146)/(BH146-BS146)</f>
        <v>0</v>
      </c>
      <c r="BV146">
        <f>(BB146-BH146)/(BB146-BS146)</f>
        <v>0</v>
      </c>
      <c r="BW146">
        <f>(BH146-BG146)/(BH146-BA146)</f>
        <v>0</v>
      </c>
      <c r="BX146">
        <f>(BB146-BH146)/(BB146-BA146)</f>
        <v>0</v>
      </c>
      <c r="BY146">
        <f>(BU146*BS146/BG146)</f>
        <v>0</v>
      </c>
      <c r="BZ146">
        <f>(1-BY146)</f>
        <v>0</v>
      </c>
      <c r="DI146">
        <f>$B$11*EH146+$C$11*EI146+$F$11*ET146*(1-EW146)</f>
        <v>0</v>
      </c>
      <c r="DJ146">
        <f>DI146*DK146</f>
        <v>0</v>
      </c>
      <c r="DK146">
        <f>($B$11*$D$9+$C$11*$D$9+$F$11*((FG146+EY146)/MAX(FG146+EY146+FH146, 0.1)*$I$9+FH146/MAX(FG146+EY146+FH146, 0.1)*$J$9))/($B$11+$C$11+$F$11)</f>
        <v>0</v>
      </c>
      <c r="DL146">
        <f>($B$11*$K$9+$C$11*$K$9+$F$11*((FG146+EY146)/MAX(FG146+EY146+FH146, 0.1)*$P$9+FH146/MAX(FG146+EY146+FH146, 0.1)*$Q$9))/($B$11+$C$11+$F$11)</f>
        <v>0</v>
      </c>
      <c r="DM146">
        <v>6</v>
      </c>
      <c r="DN146">
        <v>0.5</v>
      </c>
      <c r="DO146" t="s">
        <v>435</v>
      </c>
      <c r="DP146">
        <v>2</v>
      </c>
      <c r="DQ146" t="b">
        <v>1</v>
      </c>
      <c r="DR146">
        <v>1747228574</v>
      </c>
      <c r="DS146">
        <v>300.167</v>
      </c>
      <c r="DT146">
        <v>300.014</v>
      </c>
      <c r="DU146">
        <v>9.39213</v>
      </c>
      <c r="DV146">
        <v>9.38003</v>
      </c>
      <c r="DW146">
        <v>299.684</v>
      </c>
      <c r="DX146">
        <v>9.432589999999999</v>
      </c>
      <c r="DY146">
        <v>399.919</v>
      </c>
      <c r="DZ146">
        <v>101.151</v>
      </c>
      <c r="EA146">
        <v>0.100034</v>
      </c>
      <c r="EB146">
        <v>25.0035</v>
      </c>
      <c r="EC146">
        <v>24.8948</v>
      </c>
      <c r="ED146">
        <v>999.9</v>
      </c>
      <c r="EE146">
        <v>0</v>
      </c>
      <c r="EF146">
        <v>0</v>
      </c>
      <c r="EG146">
        <v>10037.5</v>
      </c>
      <c r="EH146">
        <v>0</v>
      </c>
      <c r="EI146">
        <v>0.221054</v>
      </c>
      <c r="EJ146">
        <v>0.153198</v>
      </c>
      <c r="EK146">
        <v>303.013</v>
      </c>
      <c r="EL146">
        <v>302.854</v>
      </c>
      <c r="EM146">
        <v>0.0120945</v>
      </c>
      <c r="EN146">
        <v>300.014</v>
      </c>
      <c r="EO146">
        <v>9.38003</v>
      </c>
      <c r="EP146">
        <v>0.9500189999999999</v>
      </c>
      <c r="EQ146">
        <v>0.948796</v>
      </c>
      <c r="ER146">
        <v>6.17159</v>
      </c>
      <c r="ES146">
        <v>6.15293</v>
      </c>
      <c r="ET146">
        <v>0.0500092</v>
      </c>
      <c r="EU146">
        <v>0</v>
      </c>
      <c r="EV146">
        <v>0</v>
      </c>
      <c r="EW146">
        <v>0</v>
      </c>
      <c r="EX146">
        <v>-0.84</v>
      </c>
      <c r="EY146">
        <v>0.0500092</v>
      </c>
      <c r="EZ146">
        <v>-5.32</v>
      </c>
      <c r="FA146">
        <v>0.43</v>
      </c>
      <c r="FB146">
        <v>35.062</v>
      </c>
      <c r="FC146">
        <v>41.125</v>
      </c>
      <c r="FD146">
        <v>37.812</v>
      </c>
      <c r="FE146">
        <v>41.812</v>
      </c>
      <c r="FF146">
        <v>37.875</v>
      </c>
      <c r="FG146">
        <v>0</v>
      </c>
      <c r="FH146">
        <v>0</v>
      </c>
      <c r="FI146">
        <v>0</v>
      </c>
      <c r="FJ146">
        <v>1747228654.2</v>
      </c>
      <c r="FK146">
        <v>0</v>
      </c>
      <c r="FL146">
        <v>0.1212</v>
      </c>
      <c r="FM146">
        <v>7.644615364074702</v>
      </c>
      <c r="FN146">
        <v>8.511538703930674</v>
      </c>
      <c r="FO146">
        <v>-3.4328</v>
      </c>
      <c r="FP146">
        <v>15</v>
      </c>
      <c r="FQ146">
        <v>1747211737.5</v>
      </c>
      <c r="FR146" t="s">
        <v>436</v>
      </c>
      <c r="FS146">
        <v>1747211737.5</v>
      </c>
      <c r="FT146">
        <v>1747211733.5</v>
      </c>
      <c r="FU146">
        <v>1</v>
      </c>
      <c r="FV146">
        <v>-0.191</v>
      </c>
      <c r="FW146">
        <v>-0.016</v>
      </c>
      <c r="FX146">
        <v>0.506</v>
      </c>
      <c r="FY146">
        <v>-0.041</v>
      </c>
      <c r="FZ146">
        <v>397</v>
      </c>
      <c r="GA146">
        <v>9</v>
      </c>
      <c r="GB146">
        <v>0.29</v>
      </c>
      <c r="GC146">
        <v>0.35</v>
      </c>
      <c r="GD146">
        <v>-0.1122626823394033</v>
      </c>
      <c r="GE146">
        <v>-0.1176059996455583</v>
      </c>
      <c r="GF146">
        <v>0.03629646361167861</v>
      </c>
      <c r="GG146">
        <v>1</v>
      </c>
      <c r="GH146">
        <v>0.0003778924199680753</v>
      </c>
      <c r="GI146">
        <v>-4.840023835209924E-05</v>
      </c>
      <c r="GJ146">
        <v>2.866069206228193E-05</v>
      </c>
      <c r="GK146">
        <v>1</v>
      </c>
      <c r="GL146">
        <v>2</v>
      </c>
      <c r="GM146">
        <v>2</v>
      </c>
      <c r="GN146" t="s">
        <v>437</v>
      </c>
      <c r="GO146">
        <v>3.01638</v>
      </c>
      <c r="GP146">
        <v>2.77503</v>
      </c>
      <c r="GQ146">
        <v>0.07718120000000001</v>
      </c>
      <c r="GR146">
        <v>0.07668410000000001</v>
      </c>
      <c r="GS146">
        <v>0.06149</v>
      </c>
      <c r="GT146">
        <v>0.0612177</v>
      </c>
      <c r="GU146">
        <v>23860.4</v>
      </c>
      <c r="GV146">
        <v>27885</v>
      </c>
      <c r="GW146">
        <v>22656.9</v>
      </c>
      <c r="GX146">
        <v>27748.7</v>
      </c>
      <c r="GY146">
        <v>30845.7</v>
      </c>
      <c r="GZ146">
        <v>37220.9</v>
      </c>
      <c r="HA146">
        <v>36310.6</v>
      </c>
      <c r="HB146">
        <v>44041.5</v>
      </c>
      <c r="HC146">
        <v>1.80855</v>
      </c>
      <c r="HD146">
        <v>2.182</v>
      </c>
      <c r="HE146">
        <v>0.0730157</v>
      </c>
      <c r="HF146">
        <v>0</v>
      </c>
      <c r="HG146">
        <v>23.6954</v>
      </c>
      <c r="HH146">
        <v>999.9</v>
      </c>
      <c r="HI146">
        <v>30.6</v>
      </c>
      <c r="HJ146">
        <v>29.6</v>
      </c>
      <c r="HK146">
        <v>12.5956</v>
      </c>
      <c r="HL146">
        <v>61.9972</v>
      </c>
      <c r="HM146">
        <v>13.6779</v>
      </c>
      <c r="HN146">
        <v>1</v>
      </c>
      <c r="HO146">
        <v>-0.198445</v>
      </c>
      <c r="HP146">
        <v>-0.0454466</v>
      </c>
      <c r="HQ146">
        <v>20.2982</v>
      </c>
      <c r="HR146">
        <v>5.19393</v>
      </c>
      <c r="HS146">
        <v>11.9506</v>
      </c>
      <c r="HT146">
        <v>4.94735</v>
      </c>
      <c r="HU146">
        <v>3.3</v>
      </c>
      <c r="HV146">
        <v>9999</v>
      </c>
      <c r="HW146">
        <v>9999</v>
      </c>
      <c r="HX146">
        <v>9999</v>
      </c>
      <c r="HY146">
        <v>384.5</v>
      </c>
      <c r="HZ146">
        <v>1.86016</v>
      </c>
      <c r="IA146">
        <v>1.86081</v>
      </c>
      <c r="IB146">
        <v>1.86157</v>
      </c>
      <c r="IC146">
        <v>1.85715</v>
      </c>
      <c r="ID146">
        <v>1.85684</v>
      </c>
      <c r="IE146">
        <v>1.85791</v>
      </c>
      <c r="IF146">
        <v>1.85869</v>
      </c>
      <c r="IG146">
        <v>1.85822</v>
      </c>
      <c r="IH146">
        <v>0</v>
      </c>
      <c r="II146">
        <v>0</v>
      </c>
      <c r="IJ146">
        <v>0</v>
      </c>
      <c r="IK146">
        <v>0</v>
      </c>
      <c r="IL146" t="s">
        <v>438</v>
      </c>
      <c r="IM146" t="s">
        <v>439</v>
      </c>
      <c r="IN146" t="s">
        <v>440</v>
      </c>
      <c r="IO146" t="s">
        <v>440</v>
      </c>
      <c r="IP146" t="s">
        <v>440</v>
      </c>
      <c r="IQ146" t="s">
        <v>440</v>
      </c>
      <c r="IR146">
        <v>0</v>
      </c>
      <c r="IS146">
        <v>100</v>
      </c>
      <c r="IT146">
        <v>100</v>
      </c>
      <c r="IU146">
        <v>0.483</v>
      </c>
      <c r="IV146">
        <v>-0.0405</v>
      </c>
      <c r="IW146">
        <v>0.2912723242626548</v>
      </c>
      <c r="IX146">
        <v>0.001016113312649949</v>
      </c>
      <c r="IY146">
        <v>-1.458346242818731E-06</v>
      </c>
      <c r="IZ146">
        <v>6.575581110680532E-10</v>
      </c>
      <c r="JA146">
        <v>-0.06566341879942494</v>
      </c>
      <c r="JB146">
        <v>-0.01572474794871742</v>
      </c>
      <c r="JC146">
        <v>0.002265067368507509</v>
      </c>
      <c r="JD146">
        <v>-3.336906766682508E-05</v>
      </c>
      <c r="JE146">
        <v>2</v>
      </c>
      <c r="JF146">
        <v>1799</v>
      </c>
      <c r="JG146">
        <v>1</v>
      </c>
      <c r="JH146">
        <v>18</v>
      </c>
      <c r="JI146">
        <v>280.6</v>
      </c>
      <c r="JJ146">
        <v>280.7</v>
      </c>
      <c r="JK146">
        <v>0.820312</v>
      </c>
      <c r="JL146">
        <v>2.55249</v>
      </c>
      <c r="JM146">
        <v>1.54663</v>
      </c>
      <c r="JN146">
        <v>2.16064</v>
      </c>
      <c r="JO146">
        <v>1.49658</v>
      </c>
      <c r="JP146">
        <v>2.37915</v>
      </c>
      <c r="JQ146">
        <v>35.0134</v>
      </c>
      <c r="JR146">
        <v>24.2013</v>
      </c>
      <c r="JS146">
        <v>18</v>
      </c>
      <c r="JT146">
        <v>376.654</v>
      </c>
      <c r="JU146">
        <v>648.174</v>
      </c>
      <c r="JV146">
        <v>24.0081</v>
      </c>
      <c r="JW146">
        <v>24.9305</v>
      </c>
      <c r="JX146">
        <v>30.0002</v>
      </c>
      <c r="JY146">
        <v>24.9236</v>
      </c>
      <c r="JZ146">
        <v>24.9314</v>
      </c>
      <c r="KA146">
        <v>16.4397</v>
      </c>
      <c r="KB146">
        <v>29.2323</v>
      </c>
      <c r="KC146">
        <v>29.6204</v>
      </c>
      <c r="KD146">
        <v>24.0074</v>
      </c>
      <c r="KE146">
        <v>300</v>
      </c>
      <c r="KF146">
        <v>9.424609999999999</v>
      </c>
      <c r="KG146">
        <v>100.219</v>
      </c>
      <c r="KH146">
        <v>100.823</v>
      </c>
    </row>
    <row r="147" spans="1:294">
      <c r="A147">
        <v>131</v>
      </c>
      <c r="B147">
        <v>1747228694.5</v>
      </c>
      <c r="C147">
        <v>15667.40000009537</v>
      </c>
      <c r="D147" t="s">
        <v>699</v>
      </c>
      <c r="E147" t="s">
        <v>700</v>
      </c>
      <c r="F147" t="s">
        <v>431</v>
      </c>
      <c r="G147" t="s">
        <v>432</v>
      </c>
      <c r="I147" t="s">
        <v>433</v>
      </c>
      <c r="J147">
        <v>1747228694.5</v>
      </c>
      <c r="K147">
        <f>(L147)/1000</f>
        <v>0</v>
      </c>
      <c r="L147">
        <f>IF(DQ147, AO147, AI147)</f>
        <v>0</v>
      </c>
      <c r="M147">
        <f>IF(DQ147, AJ147, AH147)</f>
        <v>0</v>
      </c>
      <c r="N147">
        <f>DS147 - IF(AV147&gt;1, M147*DM147*100.0/(AX147), 0)</f>
        <v>0</v>
      </c>
      <c r="O147">
        <f>((U147-K147/2)*N147-M147)/(U147+K147/2)</f>
        <v>0</v>
      </c>
      <c r="P147">
        <f>O147*(DZ147+EA147)/1000.0</f>
        <v>0</v>
      </c>
      <c r="Q147">
        <f>(DS147 - IF(AV147&gt;1, M147*DM147*100.0/(AX147), 0))*(DZ147+EA147)/1000.0</f>
        <v>0</v>
      </c>
      <c r="R147">
        <f>2.0/((1/T147-1/S147)+SIGN(T147)*SQRT((1/T147-1/S147)*(1/T147-1/S147) + 4*DN147/((DN147+1)*(DN147+1))*(2*1/T147*1/S147-1/S147*1/S147)))</f>
        <v>0</v>
      </c>
      <c r="S147">
        <f>IF(LEFT(DO147,1)&lt;&gt;"0",IF(LEFT(DO147,1)="1",3.0,DP147),$D$5+$E$5*(EG147*DZ147/($K$5*1000))+$F$5*(EG147*DZ147/($K$5*1000))*MAX(MIN(DM147,$J$5),$I$5)*MAX(MIN(DM147,$J$5),$I$5)+$G$5*MAX(MIN(DM147,$J$5),$I$5)*(EG147*DZ147/($K$5*1000))+$H$5*(EG147*DZ147/($K$5*1000))*(EG147*DZ147/($K$5*1000)))</f>
        <v>0</v>
      </c>
      <c r="T147">
        <f>K147*(1000-(1000*0.61365*exp(17.502*X147/(240.97+X147))/(DZ147+EA147)+DU147)/2)/(1000*0.61365*exp(17.502*X147/(240.97+X147))/(DZ147+EA147)-DU147)</f>
        <v>0</v>
      </c>
      <c r="U147">
        <f>1/((DN147+1)/(R147/1.6)+1/(S147/1.37)) + DN147/((DN147+1)/(R147/1.6) + DN147/(S147/1.37))</f>
        <v>0</v>
      </c>
      <c r="V147">
        <f>(DI147*DL147)</f>
        <v>0</v>
      </c>
      <c r="W147">
        <f>(EB147+(V147+2*0.95*5.67E-8*(((EB147+$B$7)+273)^4-(EB147+273)^4)-44100*K147)/(1.84*29.3*S147+8*0.95*5.67E-8*(EB147+273)^3))</f>
        <v>0</v>
      </c>
      <c r="X147">
        <f>($C$7*EC147+$D$7*ED147+$E$7*W147)</f>
        <v>0</v>
      </c>
      <c r="Y147">
        <f>0.61365*exp(17.502*X147/(240.97+X147))</f>
        <v>0</v>
      </c>
      <c r="Z147">
        <f>(AA147/AB147*100)</f>
        <v>0</v>
      </c>
      <c r="AA147">
        <f>DU147*(DZ147+EA147)/1000</f>
        <v>0</v>
      </c>
      <c r="AB147">
        <f>0.61365*exp(17.502*EB147/(240.97+EB147))</f>
        <v>0</v>
      </c>
      <c r="AC147">
        <f>(Y147-DU147*(DZ147+EA147)/1000)</f>
        <v>0</v>
      </c>
      <c r="AD147">
        <f>(-K147*44100)</f>
        <v>0</v>
      </c>
      <c r="AE147">
        <f>2*29.3*S147*0.92*(EB147-X147)</f>
        <v>0</v>
      </c>
      <c r="AF147">
        <f>2*0.95*5.67E-8*(((EB147+$B$7)+273)^4-(X147+273)^4)</f>
        <v>0</v>
      </c>
      <c r="AG147">
        <f>V147+AF147+AD147+AE147</f>
        <v>0</v>
      </c>
      <c r="AH147">
        <f>DY147*AV147*(DT147-DS147*(1000-AV147*DV147)/(1000-AV147*DU147))/(100*DM147)</f>
        <v>0</v>
      </c>
      <c r="AI147">
        <f>1000*DY147*AV147*(DU147-DV147)/(100*DM147*(1000-AV147*DU147))</f>
        <v>0</v>
      </c>
      <c r="AJ147">
        <f>(AK147 - AL147 - DZ147*1E3/(8.314*(EB147+273.15)) * AN147/DY147 * AM147) * DY147/(100*DM147) * (1000 - DV147)/1000</f>
        <v>0</v>
      </c>
      <c r="AK147">
        <v>201.8788066823131</v>
      </c>
      <c r="AL147">
        <v>202.0120484848485</v>
      </c>
      <c r="AM147">
        <v>3.009194785203239E-05</v>
      </c>
      <c r="AN147">
        <v>65.77429948118555</v>
      </c>
      <c r="AO147">
        <f>(AQ147 - AP147 + DZ147*1E3/(8.314*(EB147+273.15)) * AS147/DY147 * AR147) * DY147/(100*DM147) * 1000/(1000 - AQ147)</f>
        <v>0</v>
      </c>
      <c r="AP147">
        <v>9.44071395612027</v>
      </c>
      <c r="AQ147">
        <v>9.449325696969703</v>
      </c>
      <c r="AR147">
        <v>3.708057842765886E-06</v>
      </c>
      <c r="AS147">
        <v>77.3395483019389</v>
      </c>
      <c r="AT147">
        <v>1</v>
      </c>
      <c r="AU147">
        <v>0</v>
      </c>
      <c r="AV147">
        <f>IF(AT147*$H$13&gt;=AX147,1.0,(AX147/(AX147-AT147*$H$13)))</f>
        <v>0</v>
      </c>
      <c r="AW147">
        <f>(AV147-1)*100</f>
        <v>0</v>
      </c>
      <c r="AX147">
        <f>MAX(0,($B$13+$C$13*EG147)/(1+$D$13*EG147)*DZ147/(EB147+273)*$E$13)</f>
        <v>0</v>
      </c>
      <c r="AY147" t="s">
        <v>434</v>
      </c>
      <c r="AZ147" t="s">
        <v>434</v>
      </c>
      <c r="BA147">
        <v>0</v>
      </c>
      <c r="BB147">
        <v>0</v>
      </c>
      <c r="BC147">
        <f>1-BA147/BB147</f>
        <v>0</v>
      </c>
      <c r="BD147">
        <v>0</v>
      </c>
      <c r="BE147" t="s">
        <v>434</v>
      </c>
      <c r="BF147" t="s">
        <v>434</v>
      </c>
      <c r="BG147">
        <v>0</v>
      </c>
      <c r="BH147">
        <v>0</v>
      </c>
      <c r="BI147">
        <f>1-BG147/BH147</f>
        <v>0</v>
      </c>
      <c r="BJ147">
        <v>0.5</v>
      </c>
      <c r="BK147">
        <f>DJ147</f>
        <v>0</v>
      </c>
      <c r="BL147">
        <f>M147</f>
        <v>0</v>
      </c>
      <c r="BM147">
        <f>BI147*BJ147*BK147</f>
        <v>0</v>
      </c>
      <c r="BN147">
        <f>(BL147-BD147)/BK147</f>
        <v>0</v>
      </c>
      <c r="BO147">
        <f>(BB147-BH147)/BH147</f>
        <v>0</v>
      </c>
      <c r="BP147">
        <f>BA147/(BC147+BA147/BH147)</f>
        <v>0</v>
      </c>
      <c r="BQ147" t="s">
        <v>434</v>
      </c>
      <c r="BR147">
        <v>0</v>
      </c>
      <c r="BS147">
        <f>IF(BR147&lt;&gt;0, BR147, BP147)</f>
        <v>0</v>
      </c>
      <c r="BT147">
        <f>1-BS147/BH147</f>
        <v>0</v>
      </c>
      <c r="BU147">
        <f>(BH147-BG147)/(BH147-BS147)</f>
        <v>0</v>
      </c>
      <c r="BV147">
        <f>(BB147-BH147)/(BB147-BS147)</f>
        <v>0</v>
      </c>
      <c r="BW147">
        <f>(BH147-BG147)/(BH147-BA147)</f>
        <v>0</v>
      </c>
      <c r="BX147">
        <f>(BB147-BH147)/(BB147-BA147)</f>
        <v>0</v>
      </c>
      <c r="BY147">
        <f>(BU147*BS147/BG147)</f>
        <v>0</v>
      </c>
      <c r="BZ147">
        <f>(1-BY147)</f>
        <v>0</v>
      </c>
      <c r="DI147">
        <f>$B$11*EH147+$C$11*EI147+$F$11*ET147*(1-EW147)</f>
        <v>0</v>
      </c>
      <c r="DJ147">
        <f>DI147*DK147</f>
        <v>0</v>
      </c>
      <c r="DK147">
        <f>($B$11*$D$9+$C$11*$D$9+$F$11*((FG147+EY147)/MAX(FG147+EY147+FH147, 0.1)*$I$9+FH147/MAX(FG147+EY147+FH147, 0.1)*$J$9))/($B$11+$C$11+$F$11)</f>
        <v>0</v>
      </c>
      <c r="DL147">
        <f>($B$11*$K$9+$C$11*$K$9+$F$11*((FG147+EY147)/MAX(FG147+EY147+FH147, 0.1)*$P$9+FH147/MAX(FG147+EY147+FH147, 0.1)*$Q$9))/($B$11+$C$11+$F$11)</f>
        <v>0</v>
      </c>
      <c r="DM147">
        <v>6</v>
      </c>
      <c r="DN147">
        <v>0.5</v>
      </c>
      <c r="DO147" t="s">
        <v>435</v>
      </c>
      <c r="DP147">
        <v>2</v>
      </c>
      <c r="DQ147" t="b">
        <v>1</v>
      </c>
      <c r="DR147">
        <v>1747228694.5</v>
      </c>
      <c r="DS147">
        <v>200.095</v>
      </c>
      <c r="DT147">
        <v>199.998</v>
      </c>
      <c r="DU147">
        <v>9.448549999999999</v>
      </c>
      <c r="DV147">
        <v>9.4411</v>
      </c>
      <c r="DW147">
        <v>199.654</v>
      </c>
      <c r="DX147">
        <v>9.488</v>
      </c>
      <c r="DY147">
        <v>400.017</v>
      </c>
      <c r="DZ147">
        <v>101.15</v>
      </c>
      <c r="EA147">
        <v>0.0998753</v>
      </c>
      <c r="EB147">
        <v>24.9825</v>
      </c>
      <c r="EC147">
        <v>24.8706</v>
      </c>
      <c r="ED147">
        <v>999.9</v>
      </c>
      <c r="EE147">
        <v>0</v>
      </c>
      <c r="EF147">
        <v>0</v>
      </c>
      <c r="EG147">
        <v>10055.6</v>
      </c>
      <c r="EH147">
        <v>0</v>
      </c>
      <c r="EI147">
        <v>0.23487</v>
      </c>
      <c r="EJ147">
        <v>0.09695429999999999</v>
      </c>
      <c r="EK147">
        <v>202.004</v>
      </c>
      <c r="EL147">
        <v>201.905</v>
      </c>
      <c r="EM147">
        <v>0.00744629</v>
      </c>
      <c r="EN147">
        <v>199.998</v>
      </c>
      <c r="EO147">
        <v>9.4411</v>
      </c>
      <c r="EP147">
        <v>0.955724</v>
      </c>
      <c r="EQ147">
        <v>0.954971</v>
      </c>
      <c r="ER147">
        <v>6.25832</v>
      </c>
      <c r="ES147">
        <v>6.24689</v>
      </c>
      <c r="ET147">
        <v>0.0500092</v>
      </c>
      <c r="EU147">
        <v>0</v>
      </c>
      <c r="EV147">
        <v>0</v>
      </c>
      <c r="EW147">
        <v>0</v>
      </c>
      <c r="EX147">
        <v>9.83</v>
      </c>
      <c r="EY147">
        <v>0.0500092</v>
      </c>
      <c r="EZ147">
        <v>-7.33</v>
      </c>
      <c r="FA147">
        <v>0.98</v>
      </c>
      <c r="FB147">
        <v>33.75</v>
      </c>
      <c r="FC147">
        <v>37.937</v>
      </c>
      <c r="FD147">
        <v>35.875</v>
      </c>
      <c r="FE147">
        <v>37.312</v>
      </c>
      <c r="FF147">
        <v>36</v>
      </c>
      <c r="FG147">
        <v>0</v>
      </c>
      <c r="FH147">
        <v>0</v>
      </c>
      <c r="FI147">
        <v>0</v>
      </c>
      <c r="FJ147">
        <v>1747228774.8</v>
      </c>
      <c r="FK147">
        <v>0</v>
      </c>
      <c r="FL147">
        <v>3.678461538461538</v>
      </c>
      <c r="FM147">
        <v>9.582905746439238</v>
      </c>
      <c r="FN147">
        <v>-20.96273494989605</v>
      </c>
      <c r="FO147">
        <v>-3.784615384615384</v>
      </c>
      <c r="FP147">
        <v>15</v>
      </c>
      <c r="FQ147">
        <v>1747211737.5</v>
      </c>
      <c r="FR147" t="s">
        <v>436</v>
      </c>
      <c r="FS147">
        <v>1747211737.5</v>
      </c>
      <c r="FT147">
        <v>1747211733.5</v>
      </c>
      <c r="FU147">
        <v>1</v>
      </c>
      <c r="FV147">
        <v>-0.191</v>
      </c>
      <c r="FW147">
        <v>-0.016</v>
      </c>
      <c r="FX147">
        <v>0.506</v>
      </c>
      <c r="FY147">
        <v>-0.041</v>
      </c>
      <c r="FZ147">
        <v>397</v>
      </c>
      <c r="GA147">
        <v>9</v>
      </c>
      <c r="GB147">
        <v>0.29</v>
      </c>
      <c r="GC147">
        <v>0.35</v>
      </c>
      <c r="GD147">
        <v>-0.07781939952913419</v>
      </c>
      <c r="GE147">
        <v>0.02616683953214177</v>
      </c>
      <c r="GF147">
        <v>0.01817766948712552</v>
      </c>
      <c r="GG147">
        <v>1</v>
      </c>
      <c r="GH147">
        <v>0.0001937727939499263</v>
      </c>
      <c r="GI147">
        <v>0.0002541645501194338</v>
      </c>
      <c r="GJ147">
        <v>5.656090011391008E-05</v>
      </c>
      <c r="GK147">
        <v>1</v>
      </c>
      <c r="GL147">
        <v>2</v>
      </c>
      <c r="GM147">
        <v>2</v>
      </c>
      <c r="GN147" t="s">
        <v>437</v>
      </c>
      <c r="GO147">
        <v>3.01651</v>
      </c>
      <c r="GP147">
        <v>2.77503</v>
      </c>
      <c r="GQ147">
        <v>0.0546546</v>
      </c>
      <c r="GR147">
        <v>0.0543222</v>
      </c>
      <c r="GS147">
        <v>0.0617735</v>
      </c>
      <c r="GT147">
        <v>0.0615243</v>
      </c>
      <c r="GU147">
        <v>24443.6</v>
      </c>
      <c r="GV147">
        <v>28560.9</v>
      </c>
      <c r="GW147">
        <v>22657.7</v>
      </c>
      <c r="GX147">
        <v>27749.2</v>
      </c>
      <c r="GY147">
        <v>30837</v>
      </c>
      <c r="GZ147">
        <v>37208.4</v>
      </c>
      <c r="HA147">
        <v>36312.1</v>
      </c>
      <c r="HB147">
        <v>44042</v>
      </c>
      <c r="HC147">
        <v>1.80877</v>
      </c>
      <c r="HD147">
        <v>2.18202</v>
      </c>
      <c r="HE147">
        <v>0.0732392</v>
      </c>
      <c r="HF147">
        <v>0</v>
      </c>
      <c r="HG147">
        <v>23.6675</v>
      </c>
      <c r="HH147">
        <v>999.9</v>
      </c>
      <c r="HI147">
        <v>30.5</v>
      </c>
      <c r="HJ147">
        <v>29.6</v>
      </c>
      <c r="HK147">
        <v>12.5548</v>
      </c>
      <c r="HL147">
        <v>61.6672</v>
      </c>
      <c r="HM147">
        <v>13.4014</v>
      </c>
      <c r="HN147">
        <v>1</v>
      </c>
      <c r="HO147">
        <v>-0.199431</v>
      </c>
      <c r="HP147">
        <v>-0.199676</v>
      </c>
      <c r="HQ147">
        <v>20.2964</v>
      </c>
      <c r="HR147">
        <v>5.19348</v>
      </c>
      <c r="HS147">
        <v>11.9518</v>
      </c>
      <c r="HT147">
        <v>4.9467</v>
      </c>
      <c r="HU147">
        <v>3.29935</v>
      </c>
      <c r="HV147">
        <v>9999</v>
      </c>
      <c r="HW147">
        <v>9999</v>
      </c>
      <c r="HX147">
        <v>9999</v>
      </c>
      <c r="HY147">
        <v>384.5</v>
      </c>
      <c r="HZ147">
        <v>1.86019</v>
      </c>
      <c r="IA147">
        <v>1.8608</v>
      </c>
      <c r="IB147">
        <v>1.86157</v>
      </c>
      <c r="IC147">
        <v>1.85716</v>
      </c>
      <c r="ID147">
        <v>1.85684</v>
      </c>
      <c r="IE147">
        <v>1.85791</v>
      </c>
      <c r="IF147">
        <v>1.85867</v>
      </c>
      <c r="IG147">
        <v>1.85822</v>
      </c>
      <c r="IH147">
        <v>0</v>
      </c>
      <c r="II147">
        <v>0</v>
      </c>
      <c r="IJ147">
        <v>0</v>
      </c>
      <c r="IK147">
        <v>0</v>
      </c>
      <c r="IL147" t="s">
        <v>438</v>
      </c>
      <c r="IM147" t="s">
        <v>439</v>
      </c>
      <c r="IN147" t="s">
        <v>440</v>
      </c>
      <c r="IO147" t="s">
        <v>440</v>
      </c>
      <c r="IP147" t="s">
        <v>440</v>
      </c>
      <c r="IQ147" t="s">
        <v>440</v>
      </c>
      <c r="IR147">
        <v>0</v>
      </c>
      <c r="IS147">
        <v>100</v>
      </c>
      <c r="IT147">
        <v>100</v>
      </c>
      <c r="IU147">
        <v>0.441</v>
      </c>
      <c r="IV147">
        <v>-0.0395</v>
      </c>
      <c r="IW147">
        <v>0.2912723242626548</v>
      </c>
      <c r="IX147">
        <v>0.001016113312649949</v>
      </c>
      <c r="IY147">
        <v>-1.458346242818731E-06</v>
      </c>
      <c r="IZ147">
        <v>6.575581110680532E-10</v>
      </c>
      <c r="JA147">
        <v>-0.06566341879942494</v>
      </c>
      <c r="JB147">
        <v>-0.01572474794871742</v>
      </c>
      <c r="JC147">
        <v>0.002265067368507509</v>
      </c>
      <c r="JD147">
        <v>-3.336906766682508E-05</v>
      </c>
      <c r="JE147">
        <v>2</v>
      </c>
      <c r="JF147">
        <v>1799</v>
      </c>
      <c r="JG147">
        <v>1</v>
      </c>
      <c r="JH147">
        <v>18</v>
      </c>
      <c r="JI147">
        <v>282.6</v>
      </c>
      <c r="JJ147">
        <v>282.7</v>
      </c>
      <c r="JK147">
        <v>0.600586</v>
      </c>
      <c r="JL147">
        <v>2.56348</v>
      </c>
      <c r="JM147">
        <v>1.54663</v>
      </c>
      <c r="JN147">
        <v>2.16064</v>
      </c>
      <c r="JO147">
        <v>1.49658</v>
      </c>
      <c r="JP147">
        <v>2.35474</v>
      </c>
      <c r="JQ147">
        <v>34.9904</v>
      </c>
      <c r="JR147">
        <v>24.2013</v>
      </c>
      <c r="JS147">
        <v>18</v>
      </c>
      <c r="JT147">
        <v>376.673</v>
      </c>
      <c r="JU147">
        <v>648.023</v>
      </c>
      <c r="JV147">
        <v>24.1407</v>
      </c>
      <c r="JW147">
        <v>24.9137</v>
      </c>
      <c r="JX147">
        <v>30</v>
      </c>
      <c r="JY147">
        <v>24.9095</v>
      </c>
      <c r="JZ147">
        <v>24.9174</v>
      </c>
      <c r="KA147">
        <v>12.0395</v>
      </c>
      <c r="KB147">
        <v>28.9501</v>
      </c>
      <c r="KC147">
        <v>29.6204</v>
      </c>
      <c r="KD147">
        <v>24.1476</v>
      </c>
      <c r="KE147">
        <v>200</v>
      </c>
      <c r="KF147">
        <v>9.43327</v>
      </c>
      <c r="KG147">
        <v>100.223</v>
      </c>
      <c r="KH147">
        <v>100.824</v>
      </c>
    </row>
    <row r="148" spans="1:294">
      <c r="A148">
        <v>132</v>
      </c>
      <c r="B148">
        <v>1747228815</v>
      </c>
      <c r="C148">
        <v>15787.90000009537</v>
      </c>
      <c r="D148" t="s">
        <v>701</v>
      </c>
      <c r="E148" t="s">
        <v>702</v>
      </c>
      <c r="F148" t="s">
        <v>431</v>
      </c>
      <c r="G148" t="s">
        <v>432</v>
      </c>
      <c r="I148" t="s">
        <v>433</v>
      </c>
      <c r="J148">
        <v>1747228815</v>
      </c>
      <c r="K148">
        <f>(L148)/1000</f>
        <v>0</v>
      </c>
      <c r="L148">
        <f>IF(DQ148, AO148, AI148)</f>
        <v>0</v>
      </c>
      <c r="M148">
        <f>IF(DQ148, AJ148, AH148)</f>
        <v>0</v>
      </c>
      <c r="N148">
        <f>DS148 - IF(AV148&gt;1, M148*DM148*100.0/(AX148), 0)</f>
        <v>0</v>
      </c>
      <c r="O148">
        <f>((U148-K148/2)*N148-M148)/(U148+K148/2)</f>
        <v>0</v>
      </c>
      <c r="P148">
        <f>O148*(DZ148+EA148)/1000.0</f>
        <v>0</v>
      </c>
      <c r="Q148">
        <f>(DS148 - IF(AV148&gt;1, M148*DM148*100.0/(AX148), 0))*(DZ148+EA148)/1000.0</f>
        <v>0</v>
      </c>
      <c r="R148">
        <f>2.0/((1/T148-1/S148)+SIGN(T148)*SQRT((1/T148-1/S148)*(1/T148-1/S148) + 4*DN148/((DN148+1)*(DN148+1))*(2*1/T148*1/S148-1/S148*1/S148)))</f>
        <v>0</v>
      </c>
      <c r="S148">
        <f>IF(LEFT(DO148,1)&lt;&gt;"0",IF(LEFT(DO148,1)="1",3.0,DP148),$D$5+$E$5*(EG148*DZ148/($K$5*1000))+$F$5*(EG148*DZ148/($K$5*1000))*MAX(MIN(DM148,$J$5),$I$5)*MAX(MIN(DM148,$J$5),$I$5)+$G$5*MAX(MIN(DM148,$J$5),$I$5)*(EG148*DZ148/($K$5*1000))+$H$5*(EG148*DZ148/($K$5*1000))*(EG148*DZ148/($K$5*1000)))</f>
        <v>0</v>
      </c>
      <c r="T148">
        <f>K148*(1000-(1000*0.61365*exp(17.502*X148/(240.97+X148))/(DZ148+EA148)+DU148)/2)/(1000*0.61365*exp(17.502*X148/(240.97+X148))/(DZ148+EA148)-DU148)</f>
        <v>0</v>
      </c>
      <c r="U148">
        <f>1/((DN148+1)/(R148/1.6)+1/(S148/1.37)) + DN148/((DN148+1)/(R148/1.6) + DN148/(S148/1.37))</f>
        <v>0</v>
      </c>
      <c r="V148">
        <f>(DI148*DL148)</f>
        <v>0</v>
      </c>
      <c r="W148">
        <f>(EB148+(V148+2*0.95*5.67E-8*(((EB148+$B$7)+273)^4-(EB148+273)^4)-44100*K148)/(1.84*29.3*S148+8*0.95*5.67E-8*(EB148+273)^3))</f>
        <v>0</v>
      </c>
      <c r="X148">
        <f>($C$7*EC148+$D$7*ED148+$E$7*W148)</f>
        <v>0</v>
      </c>
      <c r="Y148">
        <f>0.61365*exp(17.502*X148/(240.97+X148))</f>
        <v>0</v>
      </c>
      <c r="Z148">
        <f>(AA148/AB148*100)</f>
        <v>0</v>
      </c>
      <c r="AA148">
        <f>DU148*(DZ148+EA148)/1000</f>
        <v>0</v>
      </c>
      <c r="AB148">
        <f>0.61365*exp(17.502*EB148/(240.97+EB148))</f>
        <v>0</v>
      </c>
      <c r="AC148">
        <f>(Y148-DU148*(DZ148+EA148)/1000)</f>
        <v>0</v>
      </c>
      <c r="AD148">
        <f>(-K148*44100)</f>
        <v>0</v>
      </c>
      <c r="AE148">
        <f>2*29.3*S148*0.92*(EB148-X148)</f>
        <v>0</v>
      </c>
      <c r="AF148">
        <f>2*0.95*5.67E-8*(((EB148+$B$7)+273)^4-(X148+273)^4)</f>
        <v>0</v>
      </c>
      <c r="AG148">
        <f>V148+AF148+AD148+AE148</f>
        <v>0</v>
      </c>
      <c r="AH148">
        <f>DY148*AV148*(DT148-DS148*(1000-AV148*DV148)/(1000-AV148*DU148))/(100*DM148)</f>
        <v>0</v>
      </c>
      <c r="AI148">
        <f>1000*DY148*AV148*(DU148-DV148)/(100*DM148*(1000-AV148*DU148))</f>
        <v>0</v>
      </c>
      <c r="AJ148">
        <f>(AK148 - AL148 - DZ148*1E3/(8.314*(EB148+273.15)) * AN148/DY148 * AM148) * DY148/(100*DM148) * (1000 - DV148)/1000</f>
        <v>0</v>
      </c>
      <c r="AK148">
        <v>100.9740656609869</v>
      </c>
      <c r="AL148">
        <v>101.1773515151515</v>
      </c>
      <c r="AM148">
        <v>0.0002271093424267586</v>
      </c>
      <c r="AN148">
        <v>65.77429948118555</v>
      </c>
      <c r="AO148">
        <f>(AQ148 - AP148 + DZ148*1E3/(8.314*(EB148+273.15)) * AS148/DY148 * AR148) * DY148/(100*DM148) * 1000/(1000 - AQ148)</f>
        <v>0</v>
      </c>
      <c r="AP148">
        <v>9.427366790408236</v>
      </c>
      <c r="AQ148">
        <v>9.439486969696967</v>
      </c>
      <c r="AR148">
        <v>4.063951585402895E-06</v>
      </c>
      <c r="AS148">
        <v>77.3395483019389</v>
      </c>
      <c r="AT148">
        <v>2</v>
      </c>
      <c r="AU148">
        <v>0</v>
      </c>
      <c r="AV148">
        <f>IF(AT148*$H$13&gt;=AX148,1.0,(AX148/(AX148-AT148*$H$13)))</f>
        <v>0</v>
      </c>
      <c r="AW148">
        <f>(AV148-1)*100</f>
        <v>0</v>
      </c>
      <c r="AX148">
        <f>MAX(0,($B$13+$C$13*EG148)/(1+$D$13*EG148)*DZ148/(EB148+273)*$E$13)</f>
        <v>0</v>
      </c>
      <c r="AY148" t="s">
        <v>434</v>
      </c>
      <c r="AZ148" t="s">
        <v>434</v>
      </c>
      <c r="BA148">
        <v>0</v>
      </c>
      <c r="BB148">
        <v>0</v>
      </c>
      <c r="BC148">
        <f>1-BA148/BB148</f>
        <v>0</v>
      </c>
      <c r="BD148">
        <v>0</v>
      </c>
      <c r="BE148" t="s">
        <v>434</v>
      </c>
      <c r="BF148" t="s">
        <v>434</v>
      </c>
      <c r="BG148">
        <v>0</v>
      </c>
      <c r="BH148">
        <v>0</v>
      </c>
      <c r="BI148">
        <f>1-BG148/BH148</f>
        <v>0</v>
      </c>
      <c r="BJ148">
        <v>0.5</v>
      </c>
      <c r="BK148">
        <f>DJ148</f>
        <v>0</v>
      </c>
      <c r="BL148">
        <f>M148</f>
        <v>0</v>
      </c>
      <c r="BM148">
        <f>BI148*BJ148*BK148</f>
        <v>0</v>
      </c>
      <c r="BN148">
        <f>(BL148-BD148)/BK148</f>
        <v>0</v>
      </c>
      <c r="BO148">
        <f>(BB148-BH148)/BH148</f>
        <v>0</v>
      </c>
      <c r="BP148">
        <f>BA148/(BC148+BA148/BH148)</f>
        <v>0</v>
      </c>
      <c r="BQ148" t="s">
        <v>434</v>
      </c>
      <c r="BR148">
        <v>0</v>
      </c>
      <c r="BS148">
        <f>IF(BR148&lt;&gt;0, BR148, BP148)</f>
        <v>0</v>
      </c>
      <c r="BT148">
        <f>1-BS148/BH148</f>
        <v>0</v>
      </c>
      <c r="BU148">
        <f>(BH148-BG148)/(BH148-BS148)</f>
        <v>0</v>
      </c>
      <c r="BV148">
        <f>(BB148-BH148)/(BB148-BS148)</f>
        <v>0</v>
      </c>
      <c r="BW148">
        <f>(BH148-BG148)/(BH148-BA148)</f>
        <v>0</v>
      </c>
      <c r="BX148">
        <f>(BB148-BH148)/(BB148-BA148)</f>
        <v>0</v>
      </c>
      <c r="BY148">
        <f>(BU148*BS148/BG148)</f>
        <v>0</v>
      </c>
      <c r="BZ148">
        <f>(1-BY148)</f>
        <v>0</v>
      </c>
      <c r="DI148">
        <f>$B$11*EH148+$C$11*EI148+$F$11*ET148*(1-EW148)</f>
        <v>0</v>
      </c>
      <c r="DJ148">
        <f>DI148*DK148</f>
        <v>0</v>
      </c>
      <c r="DK148">
        <f>($B$11*$D$9+$C$11*$D$9+$F$11*((FG148+EY148)/MAX(FG148+EY148+FH148, 0.1)*$I$9+FH148/MAX(FG148+EY148+FH148, 0.1)*$J$9))/($B$11+$C$11+$F$11)</f>
        <v>0</v>
      </c>
      <c r="DL148">
        <f>($B$11*$K$9+$C$11*$K$9+$F$11*((FG148+EY148)/MAX(FG148+EY148+FH148, 0.1)*$P$9+FH148/MAX(FG148+EY148+FH148, 0.1)*$Q$9))/($B$11+$C$11+$F$11)</f>
        <v>0</v>
      </c>
      <c r="DM148">
        <v>6</v>
      </c>
      <c r="DN148">
        <v>0.5</v>
      </c>
      <c r="DO148" t="s">
        <v>435</v>
      </c>
      <c r="DP148">
        <v>2</v>
      </c>
      <c r="DQ148" t="b">
        <v>1</v>
      </c>
      <c r="DR148">
        <v>1747228815</v>
      </c>
      <c r="DS148">
        <v>100.226</v>
      </c>
      <c r="DT148">
        <v>99.9876</v>
      </c>
      <c r="DU148">
        <v>9.43938</v>
      </c>
      <c r="DV148">
        <v>9.427390000000001</v>
      </c>
      <c r="DW148">
        <v>99.8467</v>
      </c>
      <c r="DX148">
        <v>9.478999999999999</v>
      </c>
      <c r="DY148">
        <v>400.077</v>
      </c>
      <c r="DZ148">
        <v>101.144</v>
      </c>
      <c r="EA148">
        <v>0.09994500000000001</v>
      </c>
      <c r="EB148">
        <v>24.9985</v>
      </c>
      <c r="EC148">
        <v>24.8806</v>
      </c>
      <c r="ED148">
        <v>999.9</v>
      </c>
      <c r="EE148">
        <v>0</v>
      </c>
      <c r="EF148">
        <v>0</v>
      </c>
      <c r="EG148">
        <v>10047.5</v>
      </c>
      <c r="EH148">
        <v>0</v>
      </c>
      <c r="EI148">
        <v>0.229343</v>
      </c>
      <c r="EJ148">
        <v>0.23793</v>
      </c>
      <c r="EK148">
        <v>101.181</v>
      </c>
      <c r="EL148">
        <v>100.939</v>
      </c>
      <c r="EM148">
        <v>0.0119972</v>
      </c>
      <c r="EN148">
        <v>99.9876</v>
      </c>
      <c r="EO148">
        <v>9.427390000000001</v>
      </c>
      <c r="EP148">
        <v>0.954739</v>
      </c>
      <c r="EQ148">
        <v>0.953526</v>
      </c>
      <c r="ER148">
        <v>6.24338</v>
      </c>
      <c r="ES148">
        <v>6.22495</v>
      </c>
      <c r="ET148">
        <v>0.0500092</v>
      </c>
      <c r="EU148">
        <v>0</v>
      </c>
      <c r="EV148">
        <v>0</v>
      </c>
      <c r="EW148">
        <v>0</v>
      </c>
      <c r="EX148">
        <v>6.73</v>
      </c>
      <c r="EY148">
        <v>0.0500092</v>
      </c>
      <c r="EZ148">
        <v>-1.04</v>
      </c>
      <c r="FA148">
        <v>0.9399999999999999</v>
      </c>
      <c r="FB148">
        <v>34.375</v>
      </c>
      <c r="FC148">
        <v>40</v>
      </c>
      <c r="FD148">
        <v>37.062</v>
      </c>
      <c r="FE148">
        <v>40.125</v>
      </c>
      <c r="FF148">
        <v>37.125</v>
      </c>
      <c r="FG148">
        <v>0</v>
      </c>
      <c r="FH148">
        <v>0</v>
      </c>
      <c r="FI148">
        <v>0</v>
      </c>
      <c r="FJ148">
        <v>1747228895.4</v>
      </c>
      <c r="FK148">
        <v>0</v>
      </c>
      <c r="FL148">
        <v>4.132400000000001</v>
      </c>
      <c r="FM148">
        <v>-37.60999966147619</v>
      </c>
      <c r="FN148">
        <v>-9.521538681673572</v>
      </c>
      <c r="FO148">
        <v>-5.7732</v>
      </c>
      <c r="FP148">
        <v>15</v>
      </c>
      <c r="FQ148">
        <v>1747211737.5</v>
      </c>
      <c r="FR148" t="s">
        <v>436</v>
      </c>
      <c r="FS148">
        <v>1747211737.5</v>
      </c>
      <c r="FT148">
        <v>1747211733.5</v>
      </c>
      <c r="FU148">
        <v>1</v>
      </c>
      <c r="FV148">
        <v>-0.191</v>
      </c>
      <c r="FW148">
        <v>-0.016</v>
      </c>
      <c r="FX148">
        <v>0.506</v>
      </c>
      <c r="FY148">
        <v>-0.041</v>
      </c>
      <c r="FZ148">
        <v>397</v>
      </c>
      <c r="GA148">
        <v>9</v>
      </c>
      <c r="GB148">
        <v>0.29</v>
      </c>
      <c r="GC148">
        <v>0.35</v>
      </c>
      <c r="GD148">
        <v>-0.1523105275765982</v>
      </c>
      <c r="GE148">
        <v>0.1107930503974151</v>
      </c>
      <c r="GF148">
        <v>0.02191186956503404</v>
      </c>
      <c r="GG148">
        <v>1</v>
      </c>
      <c r="GH148">
        <v>0.0003267658786690558</v>
      </c>
      <c r="GI148">
        <v>4.32419977223562E-05</v>
      </c>
      <c r="GJ148">
        <v>2.183294224059529E-05</v>
      </c>
      <c r="GK148">
        <v>1</v>
      </c>
      <c r="GL148">
        <v>2</v>
      </c>
      <c r="GM148">
        <v>2</v>
      </c>
      <c r="GN148" t="s">
        <v>437</v>
      </c>
      <c r="GO148">
        <v>3.01658</v>
      </c>
      <c r="GP148">
        <v>2.77503</v>
      </c>
      <c r="GQ148">
        <v>0.0287925</v>
      </c>
      <c r="GR148">
        <v>0.0286089</v>
      </c>
      <c r="GS148">
        <v>0.0617266</v>
      </c>
      <c r="GT148">
        <v>0.0614547</v>
      </c>
      <c r="GU148">
        <v>25113.9</v>
      </c>
      <c r="GV148">
        <v>29339</v>
      </c>
      <c r="GW148">
        <v>22658.9</v>
      </c>
      <c r="GX148">
        <v>27750.4</v>
      </c>
      <c r="GY148">
        <v>30839.7</v>
      </c>
      <c r="GZ148">
        <v>37212.8</v>
      </c>
      <c r="HA148">
        <v>36314.3</v>
      </c>
      <c r="HB148">
        <v>44044.7</v>
      </c>
      <c r="HC148">
        <v>1.80872</v>
      </c>
      <c r="HD148">
        <v>2.18187</v>
      </c>
      <c r="HE148">
        <v>0.0732392</v>
      </c>
      <c r="HF148">
        <v>0</v>
      </c>
      <c r="HG148">
        <v>23.6775</v>
      </c>
      <c r="HH148">
        <v>999.9</v>
      </c>
      <c r="HI148">
        <v>30.5</v>
      </c>
      <c r="HJ148">
        <v>29.6</v>
      </c>
      <c r="HK148">
        <v>12.5558</v>
      </c>
      <c r="HL148">
        <v>61.8672</v>
      </c>
      <c r="HM148">
        <v>13.3373</v>
      </c>
      <c r="HN148">
        <v>1</v>
      </c>
      <c r="HO148">
        <v>-0.200907</v>
      </c>
      <c r="HP148">
        <v>-0.176201</v>
      </c>
      <c r="HQ148">
        <v>20.2984</v>
      </c>
      <c r="HR148">
        <v>5.19752</v>
      </c>
      <c r="HS148">
        <v>11.952</v>
      </c>
      <c r="HT148">
        <v>4.9469</v>
      </c>
      <c r="HU148">
        <v>3.3</v>
      </c>
      <c r="HV148">
        <v>9999</v>
      </c>
      <c r="HW148">
        <v>9999</v>
      </c>
      <c r="HX148">
        <v>9999</v>
      </c>
      <c r="HY148">
        <v>384.5</v>
      </c>
      <c r="HZ148">
        <v>1.86016</v>
      </c>
      <c r="IA148">
        <v>1.86081</v>
      </c>
      <c r="IB148">
        <v>1.86157</v>
      </c>
      <c r="IC148">
        <v>1.85716</v>
      </c>
      <c r="ID148">
        <v>1.85684</v>
      </c>
      <c r="IE148">
        <v>1.85791</v>
      </c>
      <c r="IF148">
        <v>1.85869</v>
      </c>
      <c r="IG148">
        <v>1.85822</v>
      </c>
      <c r="IH148">
        <v>0</v>
      </c>
      <c r="II148">
        <v>0</v>
      </c>
      <c r="IJ148">
        <v>0</v>
      </c>
      <c r="IK148">
        <v>0</v>
      </c>
      <c r="IL148" t="s">
        <v>438</v>
      </c>
      <c r="IM148" t="s">
        <v>439</v>
      </c>
      <c r="IN148" t="s">
        <v>440</v>
      </c>
      <c r="IO148" t="s">
        <v>440</v>
      </c>
      <c r="IP148" t="s">
        <v>440</v>
      </c>
      <c r="IQ148" t="s">
        <v>440</v>
      </c>
      <c r="IR148">
        <v>0</v>
      </c>
      <c r="IS148">
        <v>100</v>
      </c>
      <c r="IT148">
        <v>100</v>
      </c>
      <c r="IU148">
        <v>0.379</v>
      </c>
      <c r="IV148">
        <v>-0.0396</v>
      </c>
      <c r="IW148">
        <v>0.2912723242626548</v>
      </c>
      <c r="IX148">
        <v>0.001016113312649949</v>
      </c>
      <c r="IY148">
        <v>-1.458346242818731E-06</v>
      </c>
      <c r="IZ148">
        <v>6.575581110680532E-10</v>
      </c>
      <c r="JA148">
        <v>-0.06566341879942494</v>
      </c>
      <c r="JB148">
        <v>-0.01572474794871742</v>
      </c>
      <c r="JC148">
        <v>0.002265067368507509</v>
      </c>
      <c r="JD148">
        <v>-3.336906766682508E-05</v>
      </c>
      <c r="JE148">
        <v>2</v>
      </c>
      <c r="JF148">
        <v>1799</v>
      </c>
      <c r="JG148">
        <v>1</v>
      </c>
      <c r="JH148">
        <v>18</v>
      </c>
      <c r="JI148">
        <v>284.6</v>
      </c>
      <c r="JJ148">
        <v>284.7</v>
      </c>
      <c r="JK148">
        <v>0.373535</v>
      </c>
      <c r="JL148">
        <v>2.5769</v>
      </c>
      <c r="JM148">
        <v>1.54663</v>
      </c>
      <c r="JN148">
        <v>2.16064</v>
      </c>
      <c r="JO148">
        <v>1.49658</v>
      </c>
      <c r="JP148">
        <v>2.39014</v>
      </c>
      <c r="JQ148">
        <v>34.9904</v>
      </c>
      <c r="JR148">
        <v>24.2013</v>
      </c>
      <c r="JS148">
        <v>18</v>
      </c>
      <c r="JT148">
        <v>376.552</v>
      </c>
      <c r="JU148">
        <v>647.713</v>
      </c>
      <c r="JV148">
        <v>24.1715</v>
      </c>
      <c r="JW148">
        <v>24.8969</v>
      </c>
      <c r="JX148">
        <v>30</v>
      </c>
      <c r="JY148">
        <v>24.8944</v>
      </c>
      <c r="JZ148">
        <v>24.9023</v>
      </c>
      <c r="KA148">
        <v>7.50114</v>
      </c>
      <c r="KB148">
        <v>28.9501</v>
      </c>
      <c r="KC148">
        <v>29.6204</v>
      </c>
      <c r="KD148">
        <v>24.1735</v>
      </c>
      <c r="KE148">
        <v>100</v>
      </c>
      <c r="KF148">
        <v>9.41062</v>
      </c>
      <c r="KG148">
        <v>100.229</v>
      </c>
      <c r="KH148">
        <v>100.83</v>
      </c>
    </row>
    <row r="149" spans="1:294">
      <c r="A149">
        <v>133</v>
      </c>
      <c r="B149">
        <v>1747228935.6</v>
      </c>
      <c r="C149">
        <v>15908.5</v>
      </c>
      <c r="D149" t="s">
        <v>703</v>
      </c>
      <c r="E149" t="s">
        <v>704</v>
      </c>
      <c r="F149" t="s">
        <v>431</v>
      </c>
      <c r="G149" t="s">
        <v>432</v>
      </c>
      <c r="I149" t="s">
        <v>433</v>
      </c>
      <c r="J149">
        <v>1747228935.6</v>
      </c>
      <c r="K149">
        <f>(L149)/1000</f>
        <v>0</v>
      </c>
      <c r="L149">
        <f>IF(DQ149, AO149, AI149)</f>
        <v>0</v>
      </c>
      <c r="M149">
        <f>IF(DQ149, AJ149, AH149)</f>
        <v>0</v>
      </c>
      <c r="N149">
        <f>DS149 - IF(AV149&gt;1, M149*DM149*100.0/(AX149), 0)</f>
        <v>0</v>
      </c>
      <c r="O149">
        <f>((U149-K149/2)*N149-M149)/(U149+K149/2)</f>
        <v>0</v>
      </c>
      <c r="P149">
        <f>O149*(DZ149+EA149)/1000.0</f>
        <v>0</v>
      </c>
      <c r="Q149">
        <f>(DS149 - IF(AV149&gt;1, M149*DM149*100.0/(AX149), 0))*(DZ149+EA149)/1000.0</f>
        <v>0</v>
      </c>
      <c r="R149">
        <f>2.0/((1/T149-1/S149)+SIGN(T149)*SQRT((1/T149-1/S149)*(1/T149-1/S149) + 4*DN149/((DN149+1)*(DN149+1))*(2*1/T149*1/S149-1/S149*1/S149)))</f>
        <v>0</v>
      </c>
      <c r="S149">
        <f>IF(LEFT(DO149,1)&lt;&gt;"0",IF(LEFT(DO149,1)="1",3.0,DP149),$D$5+$E$5*(EG149*DZ149/($K$5*1000))+$F$5*(EG149*DZ149/($K$5*1000))*MAX(MIN(DM149,$J$5),$I$5)*MAX(MIN(DM149,$J$5),$I$5)+$G$5*MAX(MIN(DM149,$J$5),$I$5)*(EG149*DZ149/($K$5*1000))+$H$5*(EG149*DZ149/($K$5*1000))*(EG149*DZ149/($K$5*1000)))</f>
        <v>0</v>
      </c>
      <c r="T149">
        <f>K149*(1000-(1000*0.61365*exp(17.502*X149/(240.97+X149))/(DZ149+EA149)+DU149)/2)/(1000*0.61365*exp(17.502*X149/(240.97+X149))/(DZ149+EA149)-DU149)</f>
        <v>0</v>
      </c>
      <c r="U149">
        <f>1/((DN149+1)/(R149/1.6)+1/(S149/1.37)) + DN149/((DN149+1)/(R149/1.6) + DN149/(S149/1.37))</f>
        <v>0</v>
      </c>
      <c r="V149">
        <f>(DI149*DL149)</f>
        <v>0</v>
      </c>
      <c r="W149">
        <f>(EB149+(V149+2*0.95*5.67E-8*(((EB149+$B$7)+273)^4-(EB149+273)^4)-44100*K149)/(1.84*29.3*S149+8*0.95*5.67E-8*(EB149+273)^3))</f>
        <v>0</v>
      </c>
      <c r="X149">
        <f>($C$7*EC149+$D$7*ED149+$E$7*W149)</f>
        <v>0</v>
      </c>
      <c r="Y149">
        <f>0.61365*exp(17.502*X149/(240.97+X149))</f>
        <v>0</v>
      </c>
      <c r="Z149">
        <f>(AA149/AB149*100)</f>
        <v>0</v>
      </c>
      <c r="AA149">
        <f>DU149*(DZ149+EA149)/1000</f>
        <v>0</v>
      </c>
      <c r="AB149">
        <f>0.61365*exp(17.502*EB149/(240.97+EB149))</f>
        <v>0</v>
      </c>
      <c r="AC149">
        <f>(Y149-DU149*(DZ149+EA149)/1000)</f>
        <v>0</v>
      </c>
      <c r="AD149">
        <f>(-K149*44100)</f>
        <v>0</v>
      </c>
      <c r="AE149">
        <f>2*29.3*S149*0.92*(EB149-X149)</f>
        <v>0</v>
      </c>
      <c r="AF149">
        <f>2*0.95*5.67E-8*(((EB149+$B$7)+273)^4-(X149+273)^4)</f>
        <v>0</v>
      </c>
      <c r="AG149">
        <f>V149+AF149+AD149+AE149</f>
        <v>0</v>
      </c>
      <c r="AH149">
        <f>DY149*AV149*(DT149-DS149*(1000-AV149*DV149)/(1000-AV149*DU149))/(100*DM149)</f>
        <v>0</v>
      </c>
      <c r="AI149">
        <f>1000*DY149*AV149*(DU149-DV149)/(100*DM149*(1000-AV149*DU149))</f>
        <v>0</v>
      </c>
      <c r="AJ149">
        <f>(AK149 - AL149 - DZ149*1E3/(8.314*(EB149+273.15)) * AN149/DY149 * AM149) * DY149/(100*DM149) * (1000 - DV149)/1000</f>
        <v>0</v>
      </c>
      <c r="AK149">
        <v>50.49134055731351</v>
      </c>
      <c r="AL149">
        <v>50.59434121212123</v>
      </c>
      <c r="AM149">
        <v>6.138279765696119E-06</v>
      </c>
      <c r="AN149">
        <v>65.77429948118555</v>
      </c>
      <c r="AO149">
        <f>(AQ149 - AP149 + DZ149*1E3/(8.314*(EB149+273.15)) * AS149/DY149 * AR149) * DY149/(100*DM149) * 1000/(1000 - AQ149)</f>
        <v>0</v>
      </c>
      <c r="AP149">
        <v>9.41289556287073</v>
      </c>
      <c r="AQ149">
        <v>9.42274521212121</v>
      </c>
      <c r="AR149">
        <v>-5.367214118874959E-06</v>
      </c>
      <c r="AS149">
        <v>77.3395483019389</v>
      </c>
      <c r="AT149">
        <v>1</v>
      </c>
      <c r="AU149">
        <v>0</v>
      </c>
      <c r="AV149">
        <f>IF(AT149*$H$13&gt;=AX149,1.0,(AX149/(AX149-AT149*$H$13)))</f>
        <v>0</v>
      </c>
      <c r="AW149">
        <f>(AV149-1)*100</f>
        <v>0</v>
      </c>
      <c r="AX149">
        <f>MAX(0,($B$13+$C$13*EG149)/(1+$D$13*EG149)*DZ149/(EB149+273)*$E$13)</f>
        <v>0</v>
      </c>
      <c r="AY149" t="s">
        <v>434</v>
      </c>
      <c r="AZ149" t="s">
        <v>434</v>
      </c>
      <c r="BA149">
        <v>0</v>
      </c>
      <c r="BB149">
        <v>0</v>
      </c>
      <c r="BC149">
        <f>1-BA149/BB149</f>
        <v>0</v>
      </c>
      <c r="BD149">
        <v>0</v>
      </c>
      <c r="BE149" t="s">
        <v>434</v>
      </c>
      <c r="BF149" t="s">
        <v>434</v>
      </c>
      <c r="BG149">
        <v>0</v>
      </c>
      <c r="BH149">
        <v>0</v>
      </c>
      <c r="BI149">
        <f>1-BG149/BH149</f>
        <v>0</v>
      </c>
      <c r="BJ149">
        <v>0.5</v>
      </c>
      <c r="BK149">
        <f>DJ149</f>
        <v>0</v>
      </c>
      <c r="BL149">
        <f>M149</f>
        <v>0</v>
      </c>
      <c r="BM149">
        <f>BI149*BJ149*BK149</f>
        <v>0</v>
      </c>
      <c r="BN149">
        <f>(BL149-BD149)/BK149</f>
        <v>0</v>
      </c>
      <c r="BO149">
        <f>(BB149-BH149)/BH149</f>
        <v>0</v>
      </c>
      <c r="BP149">
        <f>BA149/(BC149+BA149/BH149)</f>
        <v>0</v>
      </c>
      <c r="BQ149" t="s">
        <v>434</v>
      </c>
      <c r="BR149">
        <v>0</v>
      </c>
      <c r="BS149">
        <f>IF(BR149&lt;&gt;0, BR149, BP149)</f>
        <v>0</v>
      </c>
      <c r="BT149">
        <f>1-BS149/BH149</f>
        <v>0</v>
      </c>
      <c r="BU149">
        <f>(BH149-BG149)/(BH149-BS149)</f>
        <v>0</v>
      </c>
      <c r="BV149">
        <f>(BB149-BH149)/(BB149-BS149)</f>
        <v>0</v>
      </c>
      <c r="BW149">
        <f>(BH149-BG149)/(BH149-BA149)</f>
        <v>0</v>
      </c>
      <c r="BX149">
        <f>(BB149-BH149)/(BB149-BA149)</f>
        <v>0</v>
      </c>
      <c r="BY149">
        <f>(BU149*BS149/BG149)</f>
        <v>0</v>
      </c>
      <c r="BZ149">
        <f>(1-BY149)</f>
        <v>0</v>
      </c>
      <c r="DI149">
        <f>$B$11*EH149+$C$11*EI149+$F$11*ET149*(1-EW149)</f>
        <v>0</v>
      </c>
      <c r="DJ149">
        <f>DI149*DK149</f>
        <v>0</v>
      </c>
      <c r="DK149">
        <f>($B$11*$D$9+$C$11*$D$9+$F$11*((FG149+EY149)/MAX(FG149+EY149+FH149, 0.1)*$I$9+FH149/MAX(FG149+EY149+FH149, 0.1)*$J$9))/($B$11+$C$11+$F$11)</f>
        <v>0</v>
      </c>
      <c r="DL149">
        <f>($B$11*$K$9+$C$11*$K$9+$F$11*((FG149+EY149)/MAX(FG149+EY149+FH149, 0.1)*$P$9+FH149/MAX(FG149+EY149+FH149, 0.1)*$Q$9))/($B$11+$C$11+$F$11)</f>
        <v>0</v>
      </c>
      <c r="DM149">
        <v>6</v>
      </c>
      <c r="DN149">
        <v>0.5</v>
      </c>
      <c r="DO149" t="s">
        <v>435</v>
      </c>
      <c r="DP149">
        <v>2</v>
      </c>
      <c r="DQ149" t="b">
        <v>1</v>
      </c>
      <c r="DR149">
        <v>1747228935.6</v>
      </c>
      <c r="DS149">
        <v>50.1061</v>
      </c>
      <c r="DT149">
        <v>49.9812</v>
      </c>
      <c r="DU149">
        <v>9.423109999999999</v>
      </c>
      <c r="DV149">
        <v>9.414</v>
      </c>
      <c r="DW149">
        <v>49.7677</v>
      </c>
      <c r="DX149">
        <v>9.46302</v>
      </c>
      <c r="DY149">
        <v>399.937</v>
      </c>
      <c r="DZ149">
        <v>101.148</v>
      </c>
      <c r="EA149">
        <v>0.09990250000000001</v>
      </c>
      <c r="EB149">
        <v>24.9989</v>
      </c>
      <c r="EC149">
        <v>24.8887</v>
      </c>
      <c r="ED149">
        <v>999.9</v>
      </c>
      <c r="EE149">
        <v>0</v>
      </c>
      <c r="EF149">
        <v>0</v>
      </c>
      <c r="EG149">
        <v>10056.2</v>
      </c>
      <c r="EH149">
        <v>0</v>
      </c>
      <c r="EI149">
        <v>0.221054</v>
      </c>
      <c r="EJ149">
        <v>0.124821</v>
      </c>
      <c r="EK149">
        <v>50.5827</v>
      </c>
      <c r="EL149">
        <v>50.4562</v>
      </c>
      <c r="EM149">
        <v>0.0091095</v>
      </c>
      <c r="EN149">
        <v>49.9812</v>
      </c>
      <c r="EO149">
        <v>9.414</v>
      </c>
      <c r="EP149">
        <v>0.953131</v>
      </c>
      <c r="EQ149">
        <v>0.95221</v>
      </c>
      <c r="ER149">
        <v>6.21896</v>
      </c>
      <c r="ES149">
        <v>6.20495</v>
      </c>
      <c r="ET149">
        <v>0.0500092</v>
      </c>
      <c r="EU149">
        <v>0</v>
      </c>
      <c r="EV149">
        <v>0</v>
      </c>
      <c r="EW149">
        <v>0</v>
      </c>
      <c r="EX149">
        <v>12.64</v>
      </c>
      <c r="EY149">
        <v>0.0500092</v>
      </c>
      <c r="EZ149">
        <v>-8.34</v>
      </c>
      <c r="FA149">
        <v>-0.3</v>
      </c>
      <c r="FB149">
        <v>35</v>
      </c>
      <c r="FC149">
        <v>41.062</v>
      </c>
      <c r="FD149">
        <v>37.812</v>
      </c>
      <c r="FE149">
        <v>41.75</v>
      </c>
      <c r="FF149">
        <v>37.812</v>
      </c>
      <c r="FG149">
        <v>0</v>
      </c>
      <c r="FH149">
        <v>0</v>
      </c>
      <c r="FI149">
        <v>0</v>
      </c>
      <c r="FJ149">
        <v>1747229016</v>
      </c>
      <c r="FK149">
        <v>0</v>
      </c>
      <c r="FL149">
        <v>1.705769230769231</v>
      </c>
      <c r="FM149">
        <v>2.740854685148009</v>
      </c>
      <c r="FN149">
        <v>-1.645811961666314</v>
      </c>
      <c r="FO149">
        <v>-4.901538461538463</v>
      </c>
      <c r="FP149">
        <v>15</v>
      </c>
      <c r="FQ149">
        <v>1747211737.5</v>
      </c>
      <c r="FR149" t="s">
        <v>436</v>
      </c>
      <c r="FS149">
        <v>1747211737.5</v>
      </c>
      <c r="FT149">
        <v>1747211733.5</v>
      </c>
      <c r="FU149">
        <v>1</v>
      </c>
      <c r="FV149">
        <v>-0.191</v>
      </c>
      <c r="FW149">
        <v>-0.016</v>
      </c>
      <c r="FX149">
        <v>0.506</v>
      </c>
      <c r="FY149">
        <v>-0.041</v>
      </c>
      <c r="FZ149">
        <v>397</v>
      </c>
      <c r="GA149">
        <v>9</v>
      </c>
      <c r="GB149">
        <v>0.29</v>
      </c>
      <c r="GC149">
        <v>0.35</v>
      </c>
      <c r="GD149">
        <v>-0.08538990757558719</v>
      </c>
      <c r="GE149">
        <v>0.06870754020100175</v>
      </c>
      <c r="GF149">
        <v>0.01933142282370207</v>
      </c>
      <c r="GG149">
        <v>1</v>
      </c>
      <c r="GH149">
        <v>0.0003447016899803997</v>
      </c>
      <c r="GI149">
        <v>-0.0001810520271103124</v>
      </c>
      <c r="GJ149">
        <v>3.768770466843793E-05</v>
      </c>
      <c r="GK149">
        <v>1</v>
      </c>
      <c r="GL149">
        <v>2</v>
      </c>
      <c r="GM149">
        <v>2</v>
      </c>
      <c r="GN149" t="s">
        <v>437</v>
      </c>
      <c r="GO149">
        <v>3.01642</v>
      </c>
      <c r="GP149">
        <v>2.77506</v>
      </c>
      <c r="GQ149">
        <v>0.0145915</v>
      </c>
      <c r="GR149">
        <v>0.0145418</v>
      </c>
      <c r="GS149">
        <v>0.0616506</v>
      </c>
      <c r="GT149">
        <v>0.0613929</v>
      </c>
      <c r="GU149">
        <v>25481.4</v>
      </c>
      <c r="GV149">
        <v>29765</v>
      </c>
      <c r="GW149">
        <v>22659</v>
      </c>
      <c r="GX149">
        <v>27751.1</v>
      </c>
      <c r="GY149">
        <v>30842.1</v>
      </c>
      <c r="GZ149">
        <v>37216.1</v>
      </c>
      <c r="HA149">
        <v>36314.5</v>
      </c>
      <c r="HB149">
        <v>44046.2</v>
      </c>
      <c r="HC149">
        <v>1.8089</v>
      </c>
      <c r="HD149">
        <v>2.18225</v>
      </c>
      <c r="HE149">
        <v>0.0734329</v>
      </c>
      <c r="HF149">
        <v>0</v>
      </c>
      <c r="HG149">
        <v>23.6825</v>
      </c>
      <c r="HH149">
        <v>999.9</v>
      </c>
      <c r="HI149">
        <v>30.4</v>
      </c>
      <c r="HJ149">
        <v>29.6</v>
      </c>
      <c r="HK149">
        <v>12.5132</v>
      </c>
      <c r="HL149">
        <v>61.7417</v>
      </c>
      <c r="HM149">
        <v>13.758</v>
      </c>
      <c r="HN149">
        <v>1</v>
      </c>
      <c r="HO149">
        <v>-0.202251</v>
      </c>
      <c r="HP149">
        <v>-0.0526934</v>
      </c>
      <c r="HQ149">
        <v>20.2979</v>
      </c>
      <c r="HR149">
        <v>5.19722</v>
      </c>
      <c r="HS149">
        <v>11.9502</v>
      </c>
      <c r="HT149">
        <v>4.947</v>
      </c>
      <c r="HU149">
        <v>3.3</v>
      </c>
      <c r="HV149">
        <v>9999</v>
      </c>
      <c r="HW149">
        <v>9999</v>
      </c>
      <c r="HX149">
        <v>9999</v>
      </c>
      <c r="HY149">
        <v>384.6</v>
      </c>
      <c r="HZ149">
        <v>1.86018</v>
      </c>
      <c r="IA149">
        <v>1.86078</v>
      </c>
      <c r="IB149">
        <v>1.86157</v>
      </c>
      <c r="IC149">
        <v>1.85715</v>
      </c>
      <c r="ID149">
        <v>1.85684</v>
      </c>
      <c r="IE149">
        <v>1.85791</v>
      </c>
      <c r="IF149">
        <v>1.85867</v>
      </c>
      <c r="IG149">
        <v>1.85822</v>
      </c>
      <c r="IH149">
        <v>0</v>
      </c>
      <c r="II149">
        <v>0</v>
      </c>
      <c r="IJ149">
        <v>0</v>
      </c>
      <c r="IK149">
        <v>0</v>
      </c>
      <c r="IL149" t="s">
        <v>438</v>
      </c>
      <c r="IM149" t="s">
        <v>439</v>
      </c>
      <c r="IN149" t="s">
        <v>440</v>
      </c>
      <c r="IO149" t="s">
        <v>440</v>
      </c>
      <c r="IP149" t="s">
        <v>440</v>
      </c>
      <c r="IQ149" t="s">
        <v>440</v>
      </c>
      <c r="IR149">
        <v>0</v>
      </c>
      <c r="IS149">
        <v>100</v>
      </c>
      <c r="IT149">
        <v>100</v>
      </c>
      <c r="IU149">
        <v>0.338</v>
      </c>
      <c r="IV149">
        <v>-0.0399</v>
      </c>
      <c r="IW149">
        <v>0.2912723242626548</v>
      </c>
      <c r="IX149">
        <v>0.001016113312649949</v>
      </c>
      <c r="IY149">
        <v>-1.458346242818731E-06</v>
      </c>
      <c r="IZ149">
        <v>6.575581110680532E-10</v>
      </c>
      <c r="JA149">
        <v>-0.06566341879942494</v>
      </c>
      <c r="JB149">
        <v>-0.01572474794871742</v>
      </c>
      <c r="JC149">
        <v>0.002265067368507509</v>
      </c>
      <c r="JD149">
        <v>-3.336906766682508E-05</v>
      </c>
      <c r="JE149">
        <v>2</v>
      </c>
      <c r="JF149">
        <v>1799</v>
      </c>
      <c r="JG149">
        <v>1</v>
      </c>
      <c r="JH149">
        <v>18</v>
      </c>
      <c r="JI149">
        <v>286.6</v>
      </c>
      <c r="JJ149">
        <v>286.7</v>
      </c>
      <c r="JK149">
        <v>0.26001</v>
      </c>
      <c r="JL149">
        <v>2.59521</v>
      </c>
      <c r="JM149">
        <v>1.54663</v>
      </c>
      <c r="JN149">
        <v>2.15942</v>
      </c>
      <c r="JO149">
        <v>1.49658</v>
      </c>
      <c r="JP149">
        <v>2.40845</v>
      </c>
      <c r="JQ149">
        <v>35.0134</v>
      </c>
      <c r="JR149">
        <v>24.2013</v>
      </c>
      <c r="JS149">
        <v>18</v>
      </c>
      <c r="JT149">
        <v>376.53</v>
      </c>
      <c r="JU149">
        <v>647.8200000000001</v>
      </c>
      <c r="JV149">
        <v>24.0028</v>
      </c>
      <c r="JW149">
        <v>24.8823</v>
      </c>
      <c r="JX149">
        <v>30</v>
      </c>
      <c r="JY149">
        <v>24.8777</v>
      </c>
      <c r="JZ149">
        <v>24.8861</v>
      </c>
      <c r="KA149">
        <v>5.22979</v>
      </c>
      <c r="KB149">
        <v>28.9501</v>
      </c>
      <c r="KC149">
        <v>29.6204</v>
      </c>
      <c r="KD149">
        <v>24.0033</v>
      </c>
      <c r="KE149">
        <v>50</v>
      </c>
      <c r="KF149">
        <v>9.41062</v>
      </c>
      <c r="KG149">
        <v>100.23</v>
      </c>
      <c r="KH149">
        <v>100.833</v>
      </c>
    </row>
    <row r="150" spans="1:294">
      <c r="A150">
        <v>134</v>
      </c>
      <c r="B150">
        <v>1747229056.1</v>
      </c>
      <c r="C150">
        <v>16029</v>
      </c>
      <c r="D150" t="s">
        <v>705</v>
      </c>
      <c r="E150" t="s">
        <v>706</v>
      </c>
      <c r="F150" t="s">
        <v>431</v>
      </c>
      <c r="G150" t="s">
        <v>432</v>
      </c>
      <c r="I150" t="s">
        <v>433</v>
      </c>
      <c r="J150">
        <v>1747229056.1</v>
      </c>
      <c r="K150">
        <f>(L150)/1000</f>
        <v>0</v>
      </c>
      <c r="L150">
        <f>IF(DQ150, AO150, AI150)</f>
        <v>0</v>
      </c>
      <c r="M150">
        <f>IF(DQ150, AJ150, AH150)</f>
        <v>0</v>
      </c>
      <c r="N150">
        <f>DS150 - IF(AV150&gt;1, M150*DM150*100.0/(AX150), 0)</f>
        <v>0</v>
      </c>
      <c r="O150">
        <f>((U150-K150/2)*N150-M150)/(U150+K150/2)</f>
        <v>0</v>
      </c>
      <c r="P150">
        <f>O150*(DZ150+EA150)/1000.0</f>
        <v>0</v>
      </c>
      <c r="Q150">
        <f>(DS150 - IF(AV150&gt;1, M150*DM150*100.0/(AX150), 0))*(DZ150+EA150)/1000.0</f>
        <v>0</v>
      </c>
      <c r="R150">
        <f>2.0/((1/T150-1/S150)+SIGN(T150)*SQRT((1/T150-1/S150)*(1/T150-1/S150) + 4*DN150/((DN150+1)*(DN150+1))*(2*1/T150*1/S150-1/S150*1/S150)))</f>
        <v>0</v>
      </c>
      <c r="S150">
        <f>IF(LEFT(DO150,1)&lt;&gt;"0",IF(LEFT(DO150,1)="1",3.0,DP150),$D$5+$E$5*(EG150*DZ150/($K$5*1000))+$F$5*(EG150*DZ150/($K$5*1000))*MAX(MIN(DM150,$J$5),$I$5)*MAX(MIN(DM150,$J$5),$I$5)+$G$5*MAX(MIN(DM150,$J$5),$I$5)*(EG150*DZ150/($K$5*1000))+$H$5*(EG150*DZ150/($K$5*1000))*(EG150*DZ150/($K$5*1000)))</f>
        <v>0</v>
      </c>
      <c r="T150">
        <f>K150*(1000-(1000*0.61365*exp(17.502*X150/(240.97+X150))/(DZ150+EA150)+DU150)/2)/(1000*0.61365*exp(17.502*X150/(240.97+X150))/(DZ150+EA150)-DU150)</f>
        <v>0</v>
      </c>
      <c r="U150">
        <f>1/((DN150+1)/(R150/1.6)+1/(S150/1.37)) + DN150/((DN150+1)/(R150/1.6) + DN150/(S150/1.37))</f>
        <v>0</v>
      </c>
      <c r="V150">
        <f>(DI150*DL150)</f>
        <v>0</v>
      </c>
      <c r="W150">
        <f>(EB150+(V150+2*0.95*5.67E-8*(((EB150+$B$7)+273)^4-(EB150+273)^4)-44100*K150)/(1.84*29.3*S150+8*0.95*5.67E-8*(EB150+273)^3))</f>
        <v>0</v>
      </c>
      <c r="X150">
        <f>($C$7*EC150+$D$7*ED150+$E$7*W150)</f>
        <v>0</v>
      </c>
      <c r="Y150">
        <f>0.61365*exp(17.502*X150/(240.97+X150))</f>
        <v>0</v>
      </c>
      <c r="Z150">
        <f>(AA150/AB150*100)</f>
        <v>0</v>
      </c>
      <c r="AA150">
        <f>DU150*(DZ150+EA150)/1000</f>
        <v>0</v>
      </c>
      <c r="AB150">
        <f>0.61365*exp(17.502*EB150/(240.97+EB150))</f>
        <v>0</v>
      </c>
      <c r="AC150">
        <f>(Y150-DU150*(DZ150+EA150)/1000)</f>
        <v>0</v>
      </c>
      <c r="AD150">
        <f>(-K150*44100)</f>
        <v>0</v>
      </c>
      <c r="AE150">
        <f>2*29.3*S150*0.92*(EB150-X150)</f>
        <v>0</v>
      </c>
      <c r="AF150">
        <f>2*0.95*5.67E-8*(((EB150+$B$7)+273)^4-(X150+273)^4)</f>
        <v>0</v>
      </c>
      <c r="AG150">
        <f>V150+AF150+AD150+AE150</f>
        <v>0</v>
      </c>
      <c r="AH150">
        <f>DY150*AV150*(DT150-DS150*(1000-AV150*DV150)/(1000-AV150*DU150))/(100*DM150)</f>
        <v>0</v>
      </c>
      <c r="AI150">
        <f>1000*DY150*AV150*(DU150-DV150)/(100*DM150*(1000-AV150*DU150))</f>
        <v>0</v>
      </c>
      <c r="AJ150">
        <f>(AK150 - AL150 - DZ150*1E3/(8.314*(EB150+273.15)) * AN150/DY150 * AM150) * DY150/(100*DM150) * (1000 - DV150)/1000</f>
        <v>0</v>
      </c>
      <c r="AK150">
        <v>-1.873737360190424</v>
      </c>
      <c r="AL150">
        <v>-1.710374363636363</v>
      </c>
      <c r="AM150">
        <v>0.0001335396247937984</v>
      </c>
      <c r="AN150">
        <v>65.77429948118555</v>
      </c>
      <c r="AO150">
        <f>(AQ150 - AP150 + DZ150*1E3/(8.314*(EB150+273.15)) * AS150/DY150 * AR150) * DY150/(100*DM150) * 1000/(1000 - AQ150)</f>
        <v>0</v>
      </c>
      <c r="AP150">
        <v>9.401712313108503</v>
      </c>
      <c r="AQ150">
        <v>9.415010969696967</v>
      </c>
      <c r="AR150">
        <v>9.25979944421111E-07</v>
      </c>
      <c r="AS150">
        <v>77.3395483019389</v>
      </c>
      <c r="AT150">
        <v>1</v>
      </c>
      <c r="AU150">
        <v>0</v>
      </c>
      <c r="AV150">
        <f>IF(AT150*$H$13&gt;=AX150,1.0,(AX150/(AX150-AT150*$H$13)))</f>
        <v>0</v>
      </c>
      <c r="AW150">
        <f>(AV150-1)*100</f>
        <v>0</v>
      </c>
      <c r="AX150">
        <f>MAX(0,($B$13+$C$13*EG150)/(1+$D$13*EG150)*DZ150/(EB150+273)*$E$13)</f>
        <v>0</v>
      </c>
      <c r="AY150" t="s">
        <v>434</v>
      </c>
      <c r="AZ150" t="s">
        <v>434</v>
      </c>
      <c r="BA150">
        <v>0</v>
      </c>
      <c r="BB150">
        <v>0</v>
      </c>
      <c r="BC150">
        <f>1-BA150/BB150</f>
        <v>0</v>
      </c>
      <c r="BD150">
        <v>0</v>
      </c>
      <c r="BE150" t="s">
        <v>434</v>
      </c>
      <c r="BF150" t="s">
        <v>434</v>
      </c>
      <c r="BG150">
        <v>0</v>
      </c>
      <c r="BH150">
        <v>0</v>
      </c>
      <c r="BI150">
        <f>1-BG150/BH150</f>
        <v>0</v>
      </c>
      <c r="BJ150">
        <v>0.5</v>
      </c>
      <c r="BK150">
        <f>DJ150</f>
        <v>0</v>
      </c>
      <c r="BL150">
        <f>M150</f>
        <v>0</v>
      </c>
      <c r="BM150">
        <f>BI150*BJ150*BK150</f>
        <v>0</v>
      </c>
      <c r="BN150">
        <f>(BL150-BD150)/BK150</f>
        <v>0</v>
      </c>
      <c r="BO150">
        <f>(BB150-BH150)/BH150</f>
        <v>0</v>
      </c>
      <c r="BP150">
        <f>BA150/(BC150+BA150/BH150)</f>
        <v>0</v>
      </c>
      <c r="BQ150" t="s">
        <v>434</v>
      </c>
      <c r="BR150">
        <v>0</v>
      </c>
      <c r="BS150">
        <f>IF(BR150&lt;&gt;0, BR150, BP150)</f>
        <v>0</v>
      </c>
      <c r="BT150">
        <f>1-BS150/BH150</f>
        <v>0</v>
      </c>
      <c r="BU150">
        <f>(BH150-BG150)/(BH150-BS150)</f>
        <v>0</v>
      </c>
      <c r="BV150">
        <f>(BB150-BH150)/(BB150-BS150)</f>
        <v>0</v>
      </c>
      <c r="BW150">
        <f>(BH150-BG150)/(BH150-BA150)</f>
        <v>0</v>
      </c>
      <c r="BX150">
        <f>(BB150-BH150)/(BB150-BA150)</f>
        <v>0</v>
      </c>
      <c r="BY150">
        <f>(BU150*BS150/BG150)</f>
        <v>0</v>
      </c>
      <c r="BZ150">
        <f>(1-BY150)</f>
        <v>0</v>
      </c>
      <c r="DI150">
        <f>$B$11*EH150+$C$11*EI150+$F$11*ET150*(1-EW150)</f>
        <v>0</v>
      </c>
      <c r="DJ150">
        <f>DI150*DK150</f>
        <v>0</v>
      </c>
      <c r="DK150">
        <f>($B$11*$D$9+$C$11*$D$9+$F$11*((FG150+EY150)/MAX(FG150+EY150+FH150, 0.1)*$I$9+FH150/MAX(FG150+EY150+FH150, 0.1)*$J$9))/($B$11+$C$11+$F$11)</f>
        <v>0</v>
      </c>
      <c r="DL150">
        <f>($B$11*$K$9+$C$11*$K$9+$F$11*((FG150+EY150)/MAX(FG150+EY150+FH150, 0.1)*$P$9+FH150/MAX(FG150+EY150+FH150, 0.1)*$Q$9))/($B$11+$C$11+$F$11)</f>
        <v>0</v>
      </c>
      <c r="DM150">
        <v>6</v>
      </c>
      <c r="DN150">
        <v>0.5</v>
      </c>
      <c r="DO150" t="s">
        <v>435</v>
      </c>
      <c r="DP150">
        <v>2</v>
      </c>
      <c r="DQ150" t="b">
        <v>1</v>
      </c>
      <c r="DR150">
        <v>1747229056.1</v>
      </c>
      <c r="DS150">
        <v>-1.70847</v>
      </c>
      <c r="DT150">
        <v>-1.84308</v>
      </c>
      <c r="DU150">
        <v>9.4139</v>
      </c>
      <c r="DV150">
        <v>9.401910000000001</v>
      </c>
      <c r="DW150">
        <v>-1.9977</v>
      </c>
      <c r="DX150">
        <v>9.45397</v>
      </c>
      <c r="DY150">
        <v>400.019</v>
      </c>
      <c r="DZ150">
        <v>101.141</v>
      </c>
      <c r="EA150">
        <v>0.0999966</v>
      </c>
      <c r="EB150">
        <v>24.9822</v>
      </c>
      <c r="EC150">
        <v>24.867</v>
      </c>
      <c r="ED150">
        <v>999.9</v>
      </c>
      <c r="EE150">
        <v>0</v>
      </c>
      <c r="EF150">
        <v>0</v>
      </c>
      <c r="EG150">
        <v>10061.2</v>
      </c>
      <c r="EH150">
        <v>0</v>
      </c>
      <c r="EI150">
        <v>0.221054</v>
      </c>
      <c r="EJ150">
        <v>0.13461</v>
      </c>
      <c r="EK150">
        <v>-1.7247</v>
      </c>
      <c r="EL150">
        <v>-1.86057</v>
      </c>
      <c r="EM150">
        <v>0.0119934</v>
      </c>
      <c r="EN150">
        <v>-1.84308</v>
      </c>
      <c r="EO150">
        <v>9.401910000000001</v>
      </c>
      <c r="EP150">
        <v>0.95213</v>
      </c>
      <c r="EQ150">
        <v>0.950917</v>
      </c>
      <c r="ER150">
        <v>6.20373</v>
      </c>
      <c r="ES150">
        <v>6.18527</v>
      </c>
      <c r="ET150">
        <v>0.0500092</v>
      </c>
      <c r="EU150">
        <v>0</v>
      </c>
      <c r="EV150">
        <v>0</v>
      </c>
      <c r="EW150">
        <v>0</v>
      </c>
      <c r="EX150">
        <v>8.800000000000001</v>
      </c>
      <c r="EY150">
        <v>0.0500092</v>
      </c>
      <c r="EZ150">
        <v>-10.3</v>
      </c>
      <c r="FA150">
        <v>0.6</v>
      </c>
      <c r="FB150">
        <v>33.875</v>
      </c>
      <c r="FC150">
        <v>38.062</v>
      </c>
      <c r="FD150">
        <v>36</v>
      </c>
      <c r="FE150">
        <v>37.5</v>
      </c>
      <c r="FF150">
        <v>36.125</v>
      </c>
      <c r="FG150">
        <v>0</v>
      </c>
      <c r="FH150">
        <v>0</v>
      </c>
      <c r="FI150">
        <v>0</v>
      </c>
      <c r="FJ150">
        <v>1747229136.6</v>
      </c>
      <c r="FK150">
        <v>0</v>
      </c>
      <c r="FL150">
        <v>1.297600000000001</v>
      </c>
      <c r="FM150">
        <v>31.10769205419737</v>
      </c>
      <c r="FN150">
        <v>-25.95307664147729</v>
      </c>
      <c r="FO150">
        <v>-2.5528</v>
      </c>
      <c r="FP150">
        <v>15</v>
      </c>
      <c r="FQ150">
        <v>1747211737.5</v>
      </c>
      <c r="FR150" t="s">
        <v>436</v>
      </c>
      <c r="FS150">
        <v>1747211737.5</v>
      </c>
      <c r="FT150">
        <v>1747211733.5</v>
      </c>
      <c r="FU150">
        <v>1</v>
      </c>
      <c r="FV150">
        <v>-0.191</v>
      </c>
      <c r="FW150">
        <v>-0.016</v>
      </c>
      <c r="FX150">
        <v>0.506</v>
      </c>
      <c r="FY150">
        <v>-0.041</v>
      </c>
      <c r="FZ150">
        <v>397</v>
      </c>
      <c r="GA150">
        <v>9</v>
      </c>
      <c r="GB150">
        <v>0.29</v>
      </c>
      <c r="GC150">
        <v>0.35</v>
      </c>
      <c r="GD150">
        <v>-0.1038576475679643</v>
      </c>
      <c r="GE150">
        <v>-0.006504577372120624</v>
      </c>
      <c r="GF150">
        <v>0.01342710407397653</v>
      </c>
      <c r="GG150">
        <v>1</v>
      </c>
      <c r="GH150">
        <v>0.0003824787850874363</v>
      </c>
      <c r="GI150">
        <v>9.151721541808262E-06</v>
      </c>
      <c r="GJ150">
        <v>2.102706686800045E-05</v>
      </c>
      <c r="GK150">
        <v>1</v>
      </c>
      <c r="GL150">
        <v>2</v>
      </c>
      <c r="GM150">
        <v>2</v>
      </c>
      <c r="GN150" t="s">
        <v>437</v>
      </c>
      <c r="GO150">
        <v>3.01651</v>
      </c>
      <c r="GP150">
        <v>2.7752</v>
      </c>
      <c r="GQ150">
        <v>-0.00058881</v>
      </c>
      <c r="GR150">
        <v>-0.0005392730000000001</v>
      </c>
      <c r="GS150">
        <v>0.0616026</v>
      </c>
      <c r="GT150">
        <v>0.0613305</v>
      </c>
      <c r="GU150">
        <v>25874.4</v>
      </c>
      <c r="GV150">
        <v>30220.7</v>
      </c>
      <c r="GW150">
        <v>22659.1</v>
      </c>
      <c r="GX150">
        <v>27750.8</v>
      </c>
      <c r="GY150">
        <v>30843.3</v>
      </c>
      <c r="GZ150">
        <v>37217.6</v>
      </c>
      <c r="HA150">
        <v>36314.4</v>
      </c>
      <c r="HB150">
        <v>44045.6</v>
      </c>
      <c r="HC150">
        <v>1.80945</v>
      </c>
      <c r="HD150">
        <v>2.18187</v>
      </c>
      <c r="HE150">
        <v>0.0731386</v>
      </c>
      <c r="HF150">
        <v>0</v>
      </c>
      <c r="HG150">
        <v>23.6655</v>
      </c>
      <c r="HH150">
        <v>999.9</v>
      </c>
      <c r="HI150">
        <v>30.4</v>
      </c>
      <c r="HJ150">
        <v>29.6</v>
      </c>
      <c r="HK150">
        <v>12.5136</v>
      </c>
      <c r="HL150">
        <v>61.7618</v>
      </c>
      <c r="HM150">
        <v>13.7179</v>
      </c>
      <c r="HN150">
        <v>1</v>
      </c>
      <c r="HO150">
        <v>-0.202983</v>
      </c>
      <c r="HP150">
        <v>-0.182538</v>
      </c>
      <c r="HQ150">
        <v>20.2962</v>
      </c>
      <c r="HR150">
        <v>5.19752</v>
      </c>
      <c r="HS150">
        <v>11.9505</v>
      </c>
      <c r="HT150">
        <v>4.9472</v>
      </c>
      <c r="HU150">
        <v>3.3</v>
      </c>
      <c r="HV150">
        <v>9999</v>
      </c>
      <c r="HW150">
        <v>9999</v>
      </c>
      <c r="HX150">
        <v>9999</v>
      </c>
      <c r="HY150">
        <v>384.6</v>
      </c>
      <c r="HZ150">
        <v>1.8602</v>
      </c>
      <c r="IA150">
        <v>1.86081</v>
      </c>
      <c r="IB150">
        <v>1.86159</v>
      </c>
      <c r="IC150">
        <v>1.85719</v>
      </c>
      <c r="ID150">
        <v>1.8569</v>
      </c>
      <c r="IE150">
        <v>1.85791</v>
      </c>
      <c r="IF150">
        <v>1.85874</v>
      </c>
      <c r="IG150">
        <v>1.85823</v>
      </c>
      <c r="IH150">
        <v>0</v>
      </c>
      <c r="II150">
        <v>0</v>
      </c>
      <c r="IJ150">
        <v>0</v>
      </c>
      <c r="IK150">
        <v>0</v>
      </c>
      <c r="IL150" t="s">
        <v>438</v>
      </c>
      <c r="IM150" t="s">
        <v>439</v>
      </c>
      <c r="IN150" t="s">
        <v>440</v>
      </c>
      <c r="IO150" t="s">
        <v>440</v>
      </c>
      <c r="IP150" t="s">
        <v>440</v>
      </c>
      <c r="IQ150" t="s">
        <v>440</v>
      </c>
      <c r="IR150">
        <v>0</v>
      </c>
      <c r="IS150">
        <v>100</v>
      </c>
      <c r="IT150">
        <v>100</v>
      </c>
      <c r="IU150">
        <v>0.289</v>
      </c>
      <c r="IV150">
        <v>-0.0401</v>
      </c>
      <c r="IW150">
        <v>0.2912723242626548</v>
      </c>
      <c r="IX150">
        <v>0.001016113312649949</v>
      </c>
      <c r="IY150">
        <v>-1.458346242818731E-06</v>
      </c>
      <c r="IZ150">
        <v>6.575581110680532E-10</v>
      </c>
      <c r="JA150">
        <v>-0.06566341879942494</v>
      </c>
      <c r="JB150">
        <v>-0.01572474794871742</v>
      </c>
      <c r="JC150">
        <v>0.002265067368507509</v>
      </c>
      <c r="JD150">
        <v>-3.336906766682508E-05</v>
      </c>
      <c r="JE150">
        <v>2</v>
      </c>
      <c r="JF150">
        <v>1799</v>
      </c>
      <c r="JG150">
        <v>1</v>
      </c>
      <c r="JH150">
        <v>18</v>
      </c>
      <c r="JI150">
        <v>288.6</v>
      </c>
      <c r="JJ150">
        <v>288.7</v>
      </c>
      <c r="JK150">
        <v>0.0292969</v>
      </c>
      <c r="JL150">
        <v>4.99634</v>
      </c>
      <c r="JM150">
        <v>1.54663</v>
      </c>
      <c r="JN150">
        <v>2.16064</v>
      </c>
      <c r="JO150">
        <v>1.49658</v>
      </c>
      <c r="JP150">
        <v>2.39014</v>
      </c>
      <c r="JQ150">
        <v>35.0134</v>
      </c>
      <c r="JR150">
        <v>24.1926</v>
      </c>
      <c r="JS150">
        <v>18</v>
      </c>
      <c r="JT150">
        <v>376.703</v>
      </c>
      <c r="JU150">
        <v>647.332</v>
      </c>
      <c r="JV150">
        <v>24.1076</v>
      </c>
      <c r="JW150">
        <v>24.8677</v>
      </c>
      <c r="JX150">
        <v>30</v>
      </c>
      <c r="JY150">
        <v>24.8631</v>
      </c>
      <c r="JZ150">
        <v>24.8713</v>
      </c>
      <c r="KA150">
        <v>0</v>
      </c>
      <c r="KB150">
        <v>28.9501</v>
      </c>
      <c r="KC150">
        <v>29.6204</v>
      </c>
      <c r="KD150">
        <v>24.1117</v>
      </c>
      <c r="KE150">
        <v>0</v>
      </c>
      <c r="KF150">
        <v>9.41062</v>
      </c>
      <c r="KG150">
        <v>100.23</v>
      </c>
      <c r="KH150">
        <v>100.832</v>
      </c>
    </row>
    <row r="151" spans="1:294">
      <c r="A151">
        <v>135</v>
      </c>
      <c r="B151">
        <v>1747229176.6</v>
      </c>
      <c r="C151">
        <v>16149.5</v>
      </c>
      <c r="D151" t="s">
        <v>707</v>
      </c>
      <c r="E151" t="s">
        <v>708</v>
      </c>
      <c r="F151" t="s">
        <v>431</v>
      </c>
      <c r="G151" t="s">
        <v>432</v>
      </c>
      <c r="I151" t="s">
        <v>433</v>
      </c>
      <c r="J151">
        <v>1747229176.6</v>
      </c>
      <c r="K151">
        <f>(L151)/1000</f>
        <v>0</v>
      </c>
      <c r="L151">
        <f>IF(DQ151, AO151, AI151)</f>
        <v>0</v>
      </c>
      <c r="M151">
        <f>IF(DQ151, AJ151, AH151)</f>
        <v>0</v>
      </c>
      <c r="N151">
        <f>DS151 - IF(AV151&gt;1, M151*DM151*100.0/(AX151), 0)</f>
        <v>0</v>
      </c>
      <c r="O151">
        <f>((U151-K151/2)*N151-M151)/(U151+K151/2)</f>
        <v>0</v>
      </c>
      <c r="P151">
        <f>O151*(DZ151+EA151)/1000.0</f>
        <v>0</v>
      </c>
      <c r="Q151">
        <f>(DS151 - IF(AV151&gt;1, M151*DM151*100.0/(AX151), 0))*(DZ151+EA151)/1000.0</f>
        <v>0</v>
      </c>
      <c r="R151">
        <f>2.0/((1/T151-1/S151)+SIGN(T151)*SQRT((1/T151-1/S151)*(1/T151-1/S151) + 4*DN151/((DN151+1)*(DN151+1))*(2*1/T151*1/S151-1/S151*1/S151)))</f>
        <v>0</v>
      </c>
      <c r="S151">
        <f>IF(LEFT(DO151,1)&lt;&gt;"0",IF(LEFT(DO151,1)="1",3.0,DP151),$D$5+$E$5*(EG151*DZ151/($K$5*1000))+$F$5*(EG151*DZ151/($K$5*1000))*MAX(MIN(DM151,$J$5),$I$5)*MAX(MIN(DM151,$J$5),$I$5)+$G$5*MAX(MIN(DM151,$J$5),$I$5)*(EG151*DZ151/($K$5*1000))+$H$5*(EG151*DZ151/($K$5*1000))*(EG151*DZ151/($K$5*1000)))</f>
        <v>0</v>
      </c>
      <c r="T151">
        <f>K151*(1000-(1000*0.61365*exp(17.502*X151/(240.97+X151))/(DZ151+EA151)+DU151)/2)/(1000*0.61365*exp(17.502*X151/(240.97+X151))/(DZ151+EA151)-DU151)</f>
        <v>0</v>
      </c>
      <c r="U151">
        <f>1/((DN151+1)/(R151/1.6)+1/(S151/1.37)) + DN151/((DN151+1)/(R151/1.6) + DN151/(S151/1.37))</f>
        <v>0</v>
      </c>
      <c r="V151">
        <f>(DI151*DL151)</f>
        <v>0</v>
      </c>
      <c r="W151">
        <f>(EB151+(V151+2*0.95*5.67E-8*(((EB151+$B$7)+273)^4-(EB151+273)^4)-44100*K151)/(1.84*29.3*S151+8*0.95*5.67E-8*(EB151+273)^3))</f>
        <v>0</v>
      </c>
      <c r="X151">
        <f>($C$7*EC151+$D$7*ED151+$E$7*W151)</f>
        <v>0</v>
      </c>
      <c r="Y151">
        <f>0.61365*exp(17.502*X151/(240.97+X151))</f>
        <v>0</v>
      </c>
      <c r="Z151">
        <f>(AA151/AB151*100)</f>
        <v>0</v>
      </c>
      <c r="AA151">
        <f>DU151*(DZ151+EA151)/1000</f>
        <v>0</v>
      </c>
      <c r="AB151">
        <f>0.61365*exp(17.502*EB151/(240.97+EB151))</f>
        <v>0</v>
      </c>
      <c r="AC151">
        <f>(Y151-DU151*(DZ151+EA151)/1000)</f>
        <v>0</v>
      </c>
      <c r="AD151">
        <f>(-K151*44100)</f>
        <v>0</v>
      </c>
      <c r="AE151">
        <f>2*29.3*S151*0.92*(EB151-X151)</f>
        <v>0</v>
      </c>
      <c r="AF151">
        <f>2*0.95*5.67E-8*(((EB151+$B$7)+273)^4-(X151+273)^4)</f>
        <v>0</v>
      </c>
      <c r="AG151">
        <f>V151+AF151+AD151+AE151</f>
        <v>0</v>
      </c>
      <c r="AH151">
        <f>DY151*AV151*(DT151-DS151*(1000-AV151*DV151)/(1000-AV151*DU151))/(100*DM151)</f>
        <v>0</v>
      </c>
      <c r="AI151">
        <f>1000*DY151*AV151*(DU151-DV151)/(100*DM151*(1000-AV151*DU151))</f>
        <v>0</v>
      </c>
      <c r="AJ151">
        <f>(AK151 - AL151 - DZ151*1E3/(8.314*(EB151+273.15)) * AN151/DY151 * AM151) * DY151/(100*DM151) * (1000 - DV151)/1000</f>
        <v>0</v>
      </c>
      <c r="AK151">
        <v>51.03699994153794</v>
      </c>
      <c r="AL151">
        <v>51.19402606060604</v>
      </c>
      <c r="AM151">
        <v>-0.02801270324309325</v>
      </c>
      <c r="AN151">
        <v>65.77429948118555</v>
      </c>
      <c r="AO151">
        <f>(AQ151 - AP151 + DZ151*1E3/(8.314*(EB151+273.15)) * AS151/DY151 * AR151) * DY151/(100*DM151) * 1000/(1000 - AQ151)</f>
        <v>0</v>
      </c>
      <c r="AP151">
        <v>9.394678720676463</v>
      </c>
      <c r="AQ151">
        <v>9.406587272727272</v>
      </c>
      <c r="AR151">
        <v>2.762218620281489E-06</v>
      </c>
      <c r="AS151">
        <v>77.3395483019389</v>
      </c>
      <c r="AT151">
        <v>1</v>
      </c>
      <c r="AU151">
        <v>0</v>
      </c>
      <c r="AV151">
        <f>IF(AT151*$H$13&gt;=AX151,1.0,(AX151/(AX151-AT151*$H$13)))</f>
        <v>0</v>
      </c>
      <c r="AW151">
        <f>(AV151-1)*100</f>
        <v>0</v>
      </c>
      <c r="AX151">
        <f>MAX(0,($B$13+$C$13*EG151)/(1+$D$13*EG151)*DZ151/(EB151+273)*$E$13)</f>
        <v>0</v>
      </c>
      <c r="AY151" t="s">
        <v>434</v>
      </c>
      <c r="AZ151" t="s">
        <v>434</v>
      </c>
      <c r="BA151">
        <v>0</v>
      </c>
      <c r="BB151">
        <v>0</v>
      </c>
      <c r="BC151">
        <f>1-BA151/BB151</f>
        <v>0</v>
      </c>
      <c r="BD151">
        <v>0</v>
      </c>
      <c r="BE151" t="s">
        <v>434</v>
      </c>
      <c r="BF151" t="s">
        <v>434</v>
      </c>
      <c r="BG151">
        <v>0</v>
      </c>
      <c r="BH151">
        <v>0</v>
      </c>
      <c r="BI151">
        <f>1-BG151/BH151</f>
        <v>0</v>
      </c>
      <c r="BJ151">
        <v>0.5</v>
      </c>
      <c r="BK151">
        <f>DJ151</f>
        <v>0</v>
      </c>
      <c r="BL151">
        <f>M151</f>
        <v>0</v>
      </c>
      <c r="BM151">
        <f>BI151*BJ151*BK151</f>
        <v>0</v>
      </c>
      <c r="BN151">
        <f>(BL151-BD151)/BK151</f>
        <v>0</v>
      </c>
      <c r="BO151">
        <f>(BB151-BH151)/BH151</f>
        <v>0</v>
      </c>
      <c r="BP151">
        <f>BA151/(BC151+BA151/BH151)</f>
        <v>0</v>
      </c>
      <c r="BQ151" t="s">
        <v>434</v>
      </c>
      <c r="BR151">
        <v>0</v>
      </c>
      <c r="BS151">
        <f>IF(BR151&lt;&gt;0, BR151, BP151)</f>
        <v>0</v>
      </c>
      <c r="BT151">
        <f>1-BS151/BH151</f>
        <v>0</v>
      </c>
      <c r="BU151">
        <f>(BH151-BG151)/(BH151-BS151)</f>
        <v>0</v>
      </c>
      <c r="BV151">
        <f>(BB151-BH151)/(BB151-BS151)</f>
        <v>0</v>
      </c>
      <c r="BW151">
        <f>(BH151-BG151)/(BH151-BA151)</f>
        <v>0</v>
      </c>
      <c r="BX151">
        <f>(BB151-BH151)/(BB151-BA151)</f>
        <v>0</v>
      </c>
      <c r="BY151">
        <f>(BU151*BS151/BG151)</f>
        <v>0</v>
      </c>
      <c r="BZ151">
        <f>(1-BY151)</f>
        <v>0</v>
      </c>
      <c r="DI151">
        <f>$B$11*EH151+$C$11*EI151+$F$11*ET151*(1-EW151)</f>
        <v>0</v>
      </c>
      <c r="DJ151">
        <f>DI151*DK151</f>
        <v>0</v>
      </c>
      <c r="DK151">
        <f>($B$11*$D$9+$C$11*$D$9+$F$11*((FG151+EY151)/MAX(FG151+EY151+FH151, 0.1)*$I$9+FH151/MAX(FG151+EY151+FH151, 0.1)*$J$9))/($B$11+$C$11+$F$11)</f>
        <v>0</v>
      </c>
      <c r="DL151">
        <f>($B$11*$K$9+$C$11*$K$9+$F$11*((FG151+EY151)/MAX(FG151+EY151+FH151, 0.1)*$P$9+FH151/MAX(FG151+EY151+FH151, 0.1)*$Q$9))/($B$11+$C$11+$F$11)</f>
        <v>0</v>
      </c>
      <c r="DM151">
        <v>6</v>
      </c>
      <c r="DN151">
        <v>0.5</v>
      </c>
      <c r="DO151" t="s">
        <v>435</v>
      </c>
      <c r="DP151">
        <v>2</v>
      </c>
      <c r="DQ151" t="b">
        <v>1</v>
      </c>
      <c r="DR151">
        <v>1747229176.6</v>
      </c>
      <c r="DS151">
        <v>50.7015</v>
      </c>
      <c r="DT151">
        <v>50.5488</v>
      </c>
      <c r="DU151">
        <v>9.40685</v>
      </c>
      <c r="DV151">
        <v>9.393750000000001</v>
      </c>
      <c r="DW151">
        <v>50.3627</v>
      </c>
      <c r="DX151">
        <v>9.447050000000001</v>
      </c>
      <c r="DY151">
        <v>400.007</v>
      </c>
      <c r="DZ151">
        <v>101.152</v>
      </c>
      <c r="EA151">
        <v>0.09996770000000001</v>
      </c>
      <c r="EB151">
        <v>25.003</v>
      </c>
      <c r="EC151">
        <v>24.8891</v>
      </c>
      <c r="ED151">
        <v>999.9</v>
      </c>
      <c r="EE151">
        <v>0</v>
      </c>
      <c r="EF151">
        <v>0</v>
      </c>
      <c r="EG151">
        <v>10056.2</v>
      </c>
      <c r="EH151">
        <v>0</v>
      </c>
      <c r="EI151">
        <v>0.221054</v>
      </c>
      <c r="EJ151">
        <v>0.152706</v>
      </c>
      <c r="EK151">
        <v>51.183</v>
      </c>
      <c r="EL151">
        <v>51.0281</v>
      </c>
      <c r="EM151">
        <v>0.0131025</v>
      </c>
      <c r="EN151">
        <v>50.5488</v>
      </c>
      <c r="EO151">
        <v>9.393750000000001</v>
      </c>
      <c r="EP151">
        <v>0.951523</v>
      </c>
      <c r="EQ151">
        <v>0.950198</v>
      </c>
      <c r="ER151">
        <v>6.19449</v>
      </c>
      <c r="ES151">
        <v>6.1743</v>
      </c>
      <c r="ET151">
        <v>0.0500092</v>
      </c>
      <c r="EU151">
        <v>0</v>
      </c>
      <c r="EV151">
        <v>0</v>
      </c>
      <c r="EW151">
        <v>0</v>
      </c>
      <c r="EX151">
        <v>7.6</v>
      </c>
      <c r="EY151">
        <v>0.0500092</v>
      </c>
      <c r="EZ151">
        <v>-0.63</v>
      </c>
      <c r="FA151">
        <v>0.55</v>
      </c>
      <c r="FB151">
        <v>34.375</v>
      </c>
      <c r="FC151">
        <v>39.875</v>
      </c>
      <c r="FD151">
        <v>37</v>
      </c>
      <c r="FE151">
        <v>39.937</v>
      </c>
      <c r="FF151">
        <v>37.125</v>
      </c>
      <c r="FG151">
        <v>0</v>
      </c>
      <c r="FH151">
        <v>0</v>
      </c>
      <c r="FI151">
        <v>0</v>
      </c>
      <c r="FJ151">
        <v>1747229256.6</v>
      </c>
      <c r="FK151">
        <v>0</v>
      </c>
      <c r="FL151">
        <v>1.78</v>
      </c>
      <c r="FM151">
        <v>-39.85384653609179</v>
      </c>
      <c r="FN151">
        <v>39.12153843556165</v>
      </c>
      <c r="FO151">
        <v>-4.672</v>
      </c>
      <c r="FP151">
        <v>15</v>
      </c>
      <c r="FQ151">
        <v>1747211737.5</v>
      </c>
      <c r="FR151" t="s">
        <v>436</v>
      </c>
      <c r="FS151">
        <v>1747211737.5</v>
      </c>
      <c r="FT151">
        <v>1747211733.5</v>
      </c>
      <c r="FU151">
        <v>1</v>
      </c>
      <c r="FV151">
        <v>-0.191</v>
      </c>
      <c r="FW151">
        <v>-0.016</v>
      </c>
      <c r="FX151">
        <v>0.506</v>
      </c>
      <c r="FY151">
        <v>-0.041</v>
      </c>
      <c r="FZ151">
        <v>397</v>
      </c>
      <c r="GA151">
        <v>9</v>
      </c>
      <c r="GB151">
        <v>0.29</v>
      </c>
      <c r="GC151">
        <v>0.35</v>
      </c>
      <c r="GD151">
        <v>0.00801006654132045</v>
      </c>
      <c r="GE151">
        <v>0.1119586499606743</v>
      </c>
      <c r="GF151">
        <v>0.05534279386801162</v>
      </c>
      <c r="GG151">
        <v>1</v>
      </c>
      <c r="GH151">
        <v>0.0003634283703562886</v>
      </c>
      <c r="GI151">
        <v>-0.0001837130219601183</v>
      </c>
      <c r="GJ151">
        <v>3.336387466303097E-05</v>
      </c>
      <c r="GK151">
        <v>1</v>
      </c>
      <c r="GL151">
        <v>2</v>
      </c>
      <c r="GM151">
        <v>2</v>
      </c>
      <c r="GN151" t="s">
        <v>437</v>
      </c>
      <c r="GO151">
        <v>3.0165</v>
      </c>
      <c r="GP151">
        <v>2.77513</v>
      </c>
      <c r="GQ151">
        <v>0.0147657</v>
      </c>
      <c r="GR151">
        <v>0.0147068</v>
      </c>
      <c r="GS151">
        <v>0.0615762</v>
      </c>
      <c r="GT151">
        <v>0.0612985</v>
      </c>
      <c r="GU151">
        <v>25477.5</v>
      </c>
      <c r="GV151">
        <v>29760.3</v>
      </c>
      <c r="GW151">
        <v>22659.5</v>
      </c>
      <c r="GX151">
        <v>27751.3</v>
      </c>
      <c r="GY151">
        <v>30845.1</v>
      </c>
      <c r="GZ151">
        <v>37220</v>
      </c>
      <c r="HA151">
        <v>36315.2</v>
      </c>
      <c r="HB151">
        <v>44046.4</v>
      </c>
      <c r="HC151">
        <v>1.80925</v>
      </c>
      <c r="HD151">
        <v>2.1825</v>
      </c>
      <c r="HE151">
        <v>0.07297099999999999</v>
      </c>
      <c r="HF151">
        <v>0</v>
      </c>
      <c r="HG151">
        <v>23.6904</v>
      </c>
      <c r="HH151">
        <v>999.9</v>
      </c>
      <c r="HI151">
        <v>30.3</v>
      </c>
      <c r="HJ151">
        <v>29.6</v>
      </c>
      <c r="HK151">
        <v>12.4726</v>
      </c>
      <c r="HL151">
        <v>62.0618</v>
      </c>
      <c r="HM151">
        <v>13.6178</v>
      </c>
      <c r="HN151">
        <v>1</v>
      </c>
      <c r="HO151">
        <v>-0.203933</v>
      </c>
      <c r="HP151">
        <v>-0.143981</v>
      </c>
      <c r="HQ151">
        <v>20.2979</v>
      </c>
      <c r="HR151">
        <v>5.19393</v>
      </c>
      <c r="HS151">
        <v>11.9526</v>
      </c>
      <c r="HT151">
        <v>4.9478</v>
      </c>
      <c r="HU151">
        <v>3.3</v>
      </c>
      <c r="HV151">
        <v>9999</v>
      </c>
      <c r="HW151">
        <v>9999</v>
      </c>
      <c r="HX151">
        <v>9999</v>
      </c>
      <c r="HY151">
        <v>384.6</v>
      </c>
      <c r="HZ151">
        <v>1.86018</v>
      </c>
      <c r="IA151">
        <v>1.8608</v>
      </c>
      <c r="IB151">
        <v>1.86157</v>
      </c>
      <c r="IC151">
        <v>1.85715</v>
      </c>
      <c r="ID151">
        <v>1.85684</v>
      </c>
      <c r="IE151">
        <v>1.85791</v>
      </c>
      <c r="IF151">
        <v>1.85869</v>
      </c>
      <c r="IG151">
        <v>1.85822</v>
      </c>
      <c r="IH151">
        <v>0</v>
      </c>
      <c r="II151">
        <v>0</v>
      </c>
      <c r="IJ151">
        <v>0</v>
      </c>
      <c r="IK151">
        <v>0</v>
      </c>
      <c r="IL151" t="s">
        <v>438</v>
      </c>
      <c r="IM151" t="s">
        <v>439</v>
      </c>
      <c r="IN151" t="s">
        <v>440</v>
      </c>
      <c r="IO151" t="s">
        <v>440</v>
      </c>
      <c r="IP151" t="s">
        <v>440</v>
      </c>
      <c r="IQ151" t="s">
        <v>440</v>
      </c>
      <c r="IR151">
        <v>0</v>
      </c>
      <c r="IS151">
        <v>100</v>
      </c>
      <c r="IT151">
        <v>100</v>
      </c>
      <c r="IU151">
        <v>0.339</v>
      </c>
      <c r="IV151">
        <v>-0.0402</v>
      </c>
      <c r="IW151">
        <v>0.2912723242626548</v>
      </c>
      <c r="IX151">
        <v>0.001016113312649949</v>
      </c>
      <c r="IY151">
        <v>-1.458346242818731E-06</v>
      </c>
      <c r="IZ151">
        <v>6.575581110680532E-10</v>
      </c>
      <c r="JA151">
        <v>-0.06566341879942494</v>
      </c>
      <c r="JB151">
        <v>-0.01572474794871742</v>
      </c>
      <c r="JC151">
        <v>0.002265067368507509</v>
      </c>
      <c r="JD151">
        <v>-3.336906766682508E-05</v>
      </c>
      <c r="JE151">
        <v>2</v>
      </c>
      <c r="JF151">
        <v>1799</v>
      </c>
      <c r="JG151">
        <v>1</v>
      </c>
      <c r="JH151">
        <v>18</v>
      </c>
      <c r="JI151">
        <v>290.7</v>
      </c>
      <c r="JJ151">
        <v>290.7</v>
      </c>
      <c r="JK151">
        <v>0.27832</v>
      </c>
      <c r="JL151">
        <v>2.61475</v>
      </c>
      <c r="JM151">
        <v>1.54663</v>
      </c>
      <c r="JN151">
        <v>2.16064</v>
      </c>
      <c r="JO151">
        <v>1.49658</v>
      </c>
      <c r="JP151">
        <v>2.34253</v>
      </c>
      <c r="JQ151">
        <v>35.0594</v>
      </c>
      <c r="JR151">
        <v>24.2013</v>
      </c>
      <c r="JS151">
        <v>18</v>
      </c>
      <c r="JT151">
        <v>376.526</v>
      </c>
      <c r="JU151">
        <v>647.684</v>
      </c>
      <c r="JV151">
        <v>24.1399</v>
      </c>
      <c r="JW151">
        <v>24.8552</v>
      </c>
      <c r="JX151">
        <v>30</v>
      </c>
      <c r="JY151">
        <v>24.8506</v>
      </c>
      <c r="JZ151">
        <v>24.8586</v>
      </c>
      <c r="KA151">
        <v>5.59119</v>
      </c>
      <c r="KB151">
        <v>28.9501</v>
      </c>
      <c r="KC151">
        <v>29.6204</v>
      </c>
      <c r="KD151">
        <v>24.1401</v>
      </c>
      <c r="KE151">
        <v>50</v>
      </c>
      <c r="KF151">
        <v>9.41062</v>
      </c>
      <c r="KG151">
        <v>100.231</v>
      </c>
      <c r="KH151">
        <v>100.833</v>
      </c>
    </row>
    <row r="152" spans="1:294">
      <c r="A152">
        <v>136</v>
      </c>
      <c r="B152">
        <v>1747229297.1</v>
      </c>
      <c r="C152">
        <v>16270</v>
      </c>
      <c r="D152" t="s">
        <v>709</v>
      </c>
      <c r="E152" t="s">
        <v>710</v>
      </c>
      <c r="F152" t="s">
        <v>431</v>
      </c>
      <c r="G152" t="s">
        <v>432</v>
      </c>
      <c r="I152" t="s">
        <v>433</v>
      </c>
      <c r="J152">
        <v>1747229297.1</v>
      </c>
      <c r="K152">
        <f>(L152)/1000</f>
        <v>0</v>
      </c>
      <c r="L152">
        <f>IF(DQ152, AO152, AI152)</f>
        <v>0</v>
      </c>
      <c r="M152">
        <f>IF(DQ152, AJ152, AH152)</f>
        <v>0</v>
      </c>
      <c r="N152">
        <f>DS152 - IF(AV152&gt;1, M152*DM152*100.0/(AX152), 0)</f>
        <v>0</v>
      </c>
      <c r="O152">
        <f>((U152-K152/2)*N152-M152)/(U152+K152/2)</f>
        <v>0</v>
      </c>
      <c r="P152">
        <f>O152*(DZ152+EA152)/1000.0</f>
        <v>0</v>
      </c>
      <c r="Q152">
        <f>(DS152 - IF(AV152&gt;1, M152*DM152*100.0/(AX152), 0))*(DZ152+EA152)/1000.0</f>
        <v>0</v>
      </c>
      <c r="R152">
        <f>2.0/((1/T152-1/S152)+SIGN(T152)*SQRT((1/T152-1/S152)*(1/T152-1/S152) + 4*DN152/((DN152+1)*(DN152+1))*(2*1/T152*1/S152-1/S152*1/S152)))</f>
        <v>0</v>
      </c>
      <c r="S152">
        <f>IF(LEFT(DO152,1)&lt;&gt;"0",IF(LEFT(DO152,1)="1",3.0,DP152),$D$5+$E$5*(EG152*DZ152/($K$5*1000))+$F$5*(EG152*DZ152/($K$5*1000))*MAX(MIN(DM152,$J$5),$I$5)*MAX(MIN(DM152,$J$5),$I$5)+$G$5*MAX(MIN(DM152,$J$5),$I$5)*(EG152*DZ152/($K$5*1000))+$H$5*(EG152*DZ152/($K$5*1000))*(EG152*DZ152/($K$5*1000)))</f>
        <v>0</v>
      </c>
      <c r="T152">
        <f>K152*(1000-(1000*0.61365*exp(17.502*X152/(240.97+X152))/(DZ152+EA152)+DU152)/2)/(1000*0.61365*exp(17.502*X152/(240.97+X152))/(DZ152+EA152)-DU152)</f>
        <v>0</v>
      </c>
      <c r="U152">
        <f>1/((DN152+1)/(R152/1.6)+1/(S152/1.37)) + DN152/((DN152+1)/(R152/1.6) + DN152/(S152/1.37))</f>
        <v>0</v>
      </c>
      <c r="V152">
        <f>(DI152*DL152)</f>
        <v>0</v>
      </c>
      <c r="W152">
        <f>(EB152+(V152+2*0.95*5.67E-8*(((EB152+$B$7)+273)^4-(EB152+273)^4)-44100*K152)/(1.84*29.3*S152+8*0.95*5.67E-8*(EB152+273)^3))</f>
        <v>0</v>
      </c>
      <c r="X152">
        <f>($C$7*EC152+$D$7*ED152+$E$7*W152)</f>
        <v>0</v>
      </c>
      <c r="Y152">
        <f>0.61365*exp(17.502*X152/(240.97+X152))</f>
        <v>0</v>
      </c>
      <c r="Z152">
        <f>(AA152/AB152*100)</f>
        <v>0</v>
      </c>
      <c r="AA152">
        <f>DU152*(DZ152+EA152)/1000</f>
        <v>0</v>
      </c>
      <c r="AB152">
        <f>0.61365*exp(17.502*EB152/(240.97+EB152))</f>
        <v>0</v>
      </c>
      <c r="AC152">
        <f>(Y152-DU152*(DZ152+EA152)/1000)</f>
        <v>0</v>
      </c>
      <c r="AD152">
        <f>(-K152*44100)</f>
        <v>0</v>
      </c>
      <c r="AE152">
        <f>2*29.3*S152*0.92*(EB152-X152)</f>
        <v>0</v>
      </c>
      <c r="AF152">
        <f>2*0.95*5.67E-8*(((EB152+$B$7)+273)^4-(X152+273)^4)</f>
        <v>0</v>
      </c>
      <c r="AG152">
        <f>V152+AF152+AD152+AE152</f>
        <v>0</v>
      </c>
      <c r="AH152">
        <f>DY152*AV152*(DT152-DS152*(1000-AV152*DV152)/(1000-AV152*DU152))/(100*DM152)</f>
        <v>0</v>
      </c>
      <c r="AI152">
        <f>1000*DY152*AV152*(DU152-DV152)/(100*DM152*(1000-AV152*DU152))</f>
        <v>0</v>
      </c>
      <c r="AJ152">
        <f>(AK152 - AL152 - DZ152*1E3/(8.314*(EB152+273.15)) * AN152/DY152 * AM152) * DY152/(100*DM152) * (1000 - DV152)/1000</f>
        <v>0</v>
      </c>
      <c r="AK152">
        <v>101.1286301076762</v>
      </c>
      <c r="AL152">
        <v>101.1209272727273</v>
      </c>
      <c r="AM152">
        <v>-0.0004467351398254912</v>
      </c>
      <c r="AN152">
        <v>65.77429948118555</v>
      </c>
      <c r="AO152">
        <f>(AQ152 - AP152 + DZ152*1E3/(8.314*(EB152+273.15)) * AS152/DY152 * AR152) * DY152/(100*DM152) * 1000/(1000 - AQ152)</f>
        <v>0</v>
      </c>
      <c r="AP152">
        <v>9.386866057919756</v>
      </c>
      <c r="AQ152">
        <v>9.396614545454547</v>
      </c>
      <c r="AR152">
        <v>3.926715090880552E-07</v>
      </c>
      <c r="AS152">
        <v>77.3395483019389</v>
      </c>
      <c r="AT152">
        <v>1</v>
      </c>
      <c r="AU152">
        <v>0</v>
      </c>
      <c r="AV152">
        <f>IF(AT152*$H$13&gt;=AX152,1.0,(AX152/(AX152-AT152*$H$13)))</f>
        <v>0</v>
      </c>
      <c r="AW152">
        <f>(AV152-1)*100</f>
        <v>0</v>
      </c>
      <c r="AX152">
        <f>MAX(0,($B$13+$C$13*EG152)/(1+$D$13*EG152)*DZ152/(EB152+273)*$E$13)</f>
        <v>0</v>
      </c>
      <c r="AY152" t="s">
        <v>434</v>
      </c>
      <c r="AZ152" t="s">
        <v>434</v>
      </c>
      <c r="BA152">
        <v>0</v>
      </c>
      <c r="BB152">
        <v>0</v>
      </c>
      <c r="BC152">
        <f>1-BA152/BB152</f>
        <v>0</v>
      </c>
      <c r="BD152">
        <v>0</v>
      </c>
      <c r="BE152" t="s">
        <v>434</v>
      </c>
      <c r="BF152" t="s">
        <v>434</v>
      </c>
      <c r="BG152">
        <v>0</v>
      </c>
      <c r="BH152">
        <v>0</v>
      </c>
      <c r="BI152">
        <f>1-BG152/BH152</f>
        <v>0</v>
      </c>
      <c r="BJ152">
        <v>0.5</v>
      </c>
      <c r="BK152">
        <f>DJ152</f>
        <v>0</v>
      </c>
      <c r="BL152">
        <f>M152</f>
        <v>0</v>
      </c>
      <c r="BM152">
        <f>BI152*BJ152*BK152</f>
        <v>0</v>
      </c>
      <c r="BN152">
        <f>(BL152-BD152)/BK152</f>
        <v>0</v>
      </c>
      <c r="BO152">
        <f>(BB152-BH152)/BH152</f>
        <v>0</v>
      </c>
      <c r="BP152">
        <f>BA152/(BC152+BA152/BH152)</f>
        <v>0</v>
      </c>
      <c r="BQ152" t="s">
        <v>434</v>
      </c>
      <c r="BR152">
        <v>0</v>
      </c>
      <c r="BS152">
        <f>IF(BR152&lt;&gt;0, BR152, BP152)</f>
        <v>0</v>
      </c>
      <c r="BT152">
        <f>1-BS152/BH152</f>
        <v>0</v>
      </c>
      <c r="BU152">
        <f>(BH152-BG152)/(BH152-BS152)</f>
        <v>0</v>
      </c>
      <c r="BV152">
        <f>(BB152-BH152)/(BB152-BS152)</f>
        <v>0</v>
      </c>
      <c r="BW152">
        <f>(BH152-BG152)/(BH152-BA152)</f>
        <v>0</v>
      </c>
      <c r="BX152">
        <f>(BB152-BH152)/(BB152-BA152)</f>
        <v>0</v>
      </c>
      <c r="BY152">
        <f>(BU152*BS152/BG152)</f>
        <v>0</v>
      </c>
      <c r="BZ152">
        <f>(1-BY152)</f>
        <v>0</v>
      </c>
      <c r="DI152">
        <f>$B$11*EH152+$C$11*EI152+$F$11*ET152*(1-EW152)</f>
        <v>0</v>
      </c>
      <c r="DJ152">
        <f>DI152*DK152</f>
        <v>0</v>
      </c>
      <c r="DK152">
        <f>($B$11*$D$9+$C$11*$D$9+$F$11*((FG152+EY152)/MAX(FG152+EY152+FH152, 0.1)*$I$9+FH152/MAX(FG152+EY152+FH152, 0.1)*$J$9))/($B$11+$C$11+$F$11)</f>
        <v>0</v>
      </c>
      <c r="DL152">
        <f>($B$11*$K$9+$C$11*$K$9+$F$11*((FG152+EY152)/MAX(FG152+EY152+FH152, 0.1)*$P$9+FH152/MAX(FG152+EY152+FH152, 0.1)*$Q$9))/($B$11+$C$11+$F$11)</f>
        <v>0</v>
      </c>
      <c r="DM152">
        <v>6</v>
      </c>
      <c r="DN152">
        <v>0.5</v>
      </c>
      <c r="DO152" t="s">
        <v>435</v>
      </c>
      <c r="DP152">
        <v>2</v>
      </c>
      <c r="DQ152" t="b">
        <v>1</v>
      </c>
      <c r="DR152">
        <v>1747229297.1</v>
      </c>
      <c r="DS152">
        <v>100.173</v>
      </c>
      <c r="DT152">
        <v>100.153</v>
      </c>
      <c r="DU152">
        <v>9.39601</v>
      </c>
      <c r="DV152">
        <v>9.38616</v>
      </c>
      <c r="DW152">
        <v>99.794</v>
      </c>
      <c r="DX152">
        <v>9.43641</v>
      </c>
      <c r="DY152">
        <v>400.093</v>
      </c>
      <c r="DZ152">
        <v>101.151</v>
      </c>
      <c r="EA152">
        <v>0.0998613</v>
      </c>
      <c r="EB152">
        <v>25.0087</v>
      </c>
      <c r="EC152">
        <v>24.8931</v>
      </c>
      <c r="ED152">
        <v>999.9</v>
      </c>
      <c r="EE152">
        <v>0</v>
      </c>
      <c r="EF152">
        <v>0</v>
      </c>
      <c r="EG152">
        <v>10045</v>
      </c>
      <c r="EH152">
        <v>0</v>
      </c>
      <c r="EI152">
        <v>0.221054</v>
      </c>
      <c r="EJ152">
        <v>0.0199051</v>
      </c>
      <c r="EK152">
        <v>101.123</v>
      </c>
      <c r="EL152">
        <v>101.102</v>
      </c>
      <c r="EM152">
        <v>0.00985336</v>
      </c>
      <c r="EN152">
        <v>100.153</v>
      </c>
      <c r="EO152">
        <v>9.38616</v>
      </c>
      <c r="EP152">
        <v>0.95042</v>
      </c>
      <c r="EQ152">
        <v>0.949424</v>
      </c>
      <c r="ER152">
        <v>6.1777</v>
      </c>
      <c r="ES152">
        <v>6.1625</v>
      </c>
      <c r="ET152">
        <v>0.0500092</v>
      </c>
      <c r="EU152">
        <v>0</v>
      </c>
      <c r="EV152">
        <v>0</v>
      </c>
      <c r="EW152">
        <v>0</v>
      </c>
      <c r="EX152">
        <v>1.51</v>
      </c>
      <c r="EY152">
        <v>0.0500092</v>
      </c>
      <c r="EZ152">
        <v>-8.949999999999999</v>
      </c>
      <c r="FA152">
        <v>0.79</v>
      </c>
      <c r="FB152">
        <v>35</v>
      </c>
      <c r="FC152">
        <v>41</v>
      </c>
      <c r="FD152">
        <v>37.75</v>
      </c>
      <c r="FE152">
        <v>41.687</v>
      </c>
      <c r="FF152">
        <v>37.812</v>
      </c>
      <c r="FG152">
        <v>0</v>
      </c>
      <c r="FH152">
        <v>0</v>
      </c>
      <c r="FI152">
        <v>0</v>
      </c>
      <c r="FJ152">
        <v>1747229377.2</v>
      </c>
      <c r="FK152">
        <v>0</v>
      </c>
      <c r="FL152">
        <v>4.601923076923077</v>
      </c>
      <c r="FM152">
        <v>6.628033781486799</v>
      </c>
      <c r="FN152">
        <v>-1.005812118992923</v>
      </c>
      <c r="FO152">
        <v>-7.152307692307692</v>
      </c>
      <c r="FP152">
        <v>15</v>
      </c>
      <c r="FQ152">
        <v>1747211737.5</v>
      </c>
      <c r="FR152" t="s">
        <v>436</v>
      </c>
      <c r="FS152">
        <v>1747211737.5</v>
      </c>
      <c r="FT152">
        <v>1747211733.5</v>
      </c>
      <c r="FU152">
        <v>1</v>
      </c>
      <c r="FV152">
        <v>-0.191</v>
      </c>
      <c r="FW152">
        <v>-0.016</v>
      </c>
      <c r="FX152">
        <v>0.506</v>
      </c>
      <c r="FY152">
        <v>-0.041</v>
      </c>
      <c r="FZ152">
        <v>397</v>
      </c>
      <c r="GA152">
        <v>9</v>
      </c>
      <c r="GB152">
        <v>0.29</v>
      </c>
      <c r="GC152">
        <v>0.35</v>
      </c>
      <c r="GD152">
        <v>-0.03170857415296561</v>
      </c>
      <c r="GE152">
        <v>0.01637120845045538</v>
      </c>
      <c r="GF152">
        <v>0.01225125930061371</v>
      </c>
      <c r="GG152">
        <v>1</v>
      </c>
      <c r="GH152">
        <v>0.0003053561011467626</v>
      </c>
      <c r="GI152">
        <v>5.435215640355586E-05</v>
      </c>
      <c r="GJ152">
        <v>2.286901405425012E-05</v>
      </c>
      <c r="GK152">
        <v>1</v>
      </c>
      <c r="GL152">
        <v>2</v>
      </c>
      <c r="GM152">
        <v>2</v>
      </c>
      <c r="GN152" t="s">
        <v>437</v>
      </c>
      <c r="GO152">
        <v>3.0166</v>
      </c>
      <c r="GP152">
        <v>2.77493</v>
      </c>
      <c r="GQ152">
        <v>0.0287849</v>
      </c>
      <c r="GR152">
        <v>0.0286611</v>
      </c>
      <c r="GS152">
        <v>0.0615233</v>
      </c>
      <c r="GT152">
        <v>0.0612618</v>
      </c>
      <c r="GU152">
        <v>25114.7</v>
      </c>
      <c r="GV152">
        <v>29339</v>
      </c>
      <c r="GW152">
        <v>22659.4</v>
      </c>
      <c r="GX152">
        <v>27751.7</v>
      </c>
      <c r="GY152">
        <v>30846.9</v>
      </c>
      <c r="GZ152">
        <v>37222</v>
      </c>
      <c r="HA152">
        <v>36314.7</v>
      </c>
      <c r="HB152">
        <v>44046.5</v>
      </c>
      <c r="HC152">
        <v>1.8096</v>
      </c>
      <c r="HD152">
        <v>2.1828</v>
      </c>
      <c r="HE152">
        <v>0.0736378</v>
      </c>
      <c r="HF152">
        <v>0</v>
      </c>
      <c r="HG152">
        <v>23.6835</v>
      </c>
      <c r="HH152">
        <v>999.9</v>
      </c>
      <c r="HI152">
        <v>30.3</v>
      </c>
      <c r="HJ152">
        <v>29.6</v>
      </c>
      <c r="HK152">
        <v>12.4722</v>
      </c>
      <c r="HL152">
        <v>62.0818</v>
      </c>
      <c r="HM152">
        <v>13.5296</v>
      </c>
      <c r="HN152">
        <v>1</v>
      </c>
      <c r="HO152">
        <v>-0.204672</v>
      </c>
      <c r="HP152">
        <v>-0.0762963</v>
      </c>
      <c r="HQ152">
        <v>20.2979</v>
      </c>
      <c r="HR152">
        <v>5.19842</v>
      </c>
      <c r="HS152">
        <v>11.952</v>
      </c>
      <c r="HT152">
        <v>4.94765</v>
      </c>
      <c r="HU152">
        <v>3.3</v>
      </c>
      <c r="HV152">
        <v>9999</v>
      </c>
      <c r="HW152">
        <v>9999</v>
      </c>
      <c r="HX152">
        <v>9999</v>
      </c>
      <c r="HY152">
        <v>384.7</v>
      </c>
      <c r="HZ152">
        <v>1.86015</v>
      </c>
      <c r="IA152">
        <v>1.8608</v>
      </c>
      <c r="IB152">
        <v>1.86157</v>
      </c>
      <c r="IC152">
        <v>1.85715</v>
      </c>
      <c r="ID152">
        <v>1.85684</v>
      </c>
      <c r="IE152">
        <v>1.85791</v>
      </c>
      <c r="IF152">
        <v>1.85867</v>
      </c>
      <c r="IG152">
        <v>1.85822</v>
      </c>
      <c r="IH152">
        <v>0</v>
      </c>
      <c r="II152">
        <v>0</v>
      </c>
      <c r="IJ152">
        <v>0</v>
      </c>
      <c r="IK152">
        <v>0</v>
      </c>
      <c r="IL152" t="s">
        <v>438</v>
      </c>
      <c r="IM152" t="s">
        <v>439</v>
      </c>
      <c r="IN152" t="s">
        <v>440</v>
      </c>
      <c r="IO152" t="s">
        <v>440</v>
      </c>
      <c r="IP152" t="s">
        <v>440</v>
      </c>
      <c r="IQ152" t="s">
        <v>440</v>
      </c>
      <c r="IR152">
        <v>0</v>
      </c>
      <c r="IS152">
        <v>100</v>
      </c>
      <c r="IT152">
        <v>100</v>
      </c>
      <c r="IU152">
        <v>0.379</v>
      </c>
      <c r="IV152">
        <v>-0.0404</v>
      </c>
      <c r="IW152">
        <v>0.2912723242626548</v>
      </c>
      <c r="IX152">
        <v>0.001016113312649949</v>
      </c>
      <c r="IY152">
        <v>-1.458346242818731E-06</v>
      </c>
      <c r="IZ152">
        <v>6.575581110680532E-10</v>
      </c>
      <c r="JA152">
        <v>-0.06566341879942494</v>
      </c>
      <c r="JB152">
        <v>-0.01572474794871742</v>
      </c>
      <c r="JC152">
        <v>0.002265067368507509</v>
      </c>
      <c r="JD152">
        <v>-3.336906766682508E-05</v>
      </c>
      <c r="JE152">
        <v>2</v>
      </c>
      <c r="JF152">
        <v>1799</v>
      </c>
      <c r="JG152">
        <v>1</v>
      </c>
      <c r="JH152">
        <v>18</v>
      </c>
      <c r="JI152">
        <v>292.7</v>
      </c>
      <c r="JJ152">
        <v>292.7</v>
      </c>
      <c r="JK152">
        <v>0.379639</v>
      </c>
      <c r="JL152">
        <v>2.6123</v>
      </c>
      <c r="JM152">
        <v>1.54663</v>
      </c>
      <c r="JN152">
        <v>2.16064</v>
      </c>
      <c r="JO152">
        <v>1.49658</v>
      </c>
      <c r="JP152">
        <v>2.34253</v>
      </c>
      <c r="JQ152">
        <v>35.0594</v>
      </c>
      <c r="JR152">
        <v>24.2013</v>
      </c>
      <c r="JS152">
        <v>18</v>
      </c>
      <c r="JT152">
        <v>376.629</v>
      </c>
      <c r="JU152">
        <v>647.8</v>
      </c>
      <c r="JV152">
        <v>24.0699</v>
      </c>
      <c r="JW152">
        <v>24.8447</v>
      </c>
      <c r="JX152">
        <v>30.0001</v>
      </c>
      <c r="JY152">
        <v>24.8402</v>
      </c>
      <c r="JZ152">
        <v>24.8482</v>
      </c>
      <c r="KA152">
        <v>7.61466</v>
      </c>
      <c r="KB152">
        <v>28.9501</v>
      </c>
      <c r="KC152">
        <v>29.6204</v>
      </c>
      <c r="KD152">
        <v>24.0604</v>
      </c>
      <c r="KE152">
        <v>100</v>
      </c>
      <c r="KF152">
        <v>9.41161</v>
      </c>
      <c r="KG152">
        <v>100.231</v>
      </c>
      <c r="KH152">
        <v>100.834</v>
      </c>
    </row>
    <row r="153" spans="1:294">
      <c r="A153">
        <v>137</v>
      </c>
      <c r="B153">
        <v>1747229417.6</v>
      </c>
      <c r="C153">
        <v>16390.5</v>
      </c>
      <c r="D153" t="s">
        <v>711</v>
      </c>
      <c r="E153" t="s">
        <v>712</v>
      </c>
      <c r="F153" t="s">
        <v>431</v>
      </c>
      <c r="G153" t="s">
        <v>432</v>
      </c>
      <c r="I153" t="s">
        <v>433</v>
      </c>
      <c r="J153">
        <v>1747229417.6</v>
      </c>
      <c r="K153">
        <f>(L153)/1000</f>
        <v>0</v>
      </c>
      <c r="L153">
        <f>IF(DQ153, AO153, AI153)</f>
        <v>0</v>
      </c>
      <c r="M153">
        <f>IF(DQ153, AJ153, AH153)</f>
        <v>0</v>
      </c>
      <c r="N153">
        <f>DS153 - IF(AV153&gt;1, M153*DM153*100.0/(AX153), 0)</f>
        <v>0</v>
      </c>
      <c r="O153">
        <f>((U153-K153/2)*N153-M153)/(U153+K153/2)</f>
        <v>0</v>
      </c>
      <c r="P153">
        <f>O153*(DZ153+EA153)/1000.0</f>
        <v>0</v>
      </c>
      <c r="Q153">
        <f>(DS153 - IF(AV153&gt;1, M153*DM153*100.0/(AX153), 0))*(DZ153+EA153)/1000.0</f>
        <v>0</v>
      </c>
      <c r="R153">
        <f>2.0/((1/T153-1/S153)+SIGN(T153)*SQRT((1/T153-1/S153)*(1/T153-1/S153) + 4*DN153/((DN153+1)*(DN153+1))*(2*1/T153*1/S153-1/S153*1/S153)))</f>
        <v>0</v>
      </c>
      <c r="S153">
        <f>IF(LEFT(DO153,1)&lt;&gt;"0",IF(LEFT(DO153,1)="1",3.0,DP153),$D$5+$E$5*(EG153*DZ153/($K$5*1000))+$F$5*(EG153*DZ153/($K$5*1000))*MAX(MIN(DM153,$J$5),$I$5)*MAX(MIN(DM153,$J$5),$I$5)+$G$5*MAX(MIN(DM153,$J$5),$I$5)*(EG153*DZ153/($K$5*1000))+$H$5*(EG153*DZ153/($K$5*1000))*(EG153*DZ153/($K$5*1000)))</f>
        <v>0</v>
      </c>
      <c r="T153">
        <f>K153*(1000-(1000*0.61365*exp(17.502*X153/(240.97+X153))/(DZ153+EA153)+DU153)/2)/(1000*0.61365*exp(17.502*X153/(240.97+X153))/(DZ153+EA153)-DU153)</f>
        <v>0</v>
      </c>
      <c r="U153">
        <f>1/((DN153+1)/(R153/1.6)+1/(S153/1.37)) + DN153/((DN153+1)/(R153/1.6) + DN153/(S153/1.37))</f>
        <v>0</v>
      </c>
      <c r="V153">
        <f>(DI153*DL153)</f>
        <v>0</v>
      </c>
      <c r="W153">
        <f>(EB153+(V153+2*0.95*5.67E-8*(((EB153+$B$7)+273)^4-(EB153+273)^4)-44100*K153)/(1.84*29.3*S153+8*0.95*5.67E-8*(EB153+273)^3))</f>
        <v>0</v>
      </c>
      <c r="X153">
        <f>($C$7*EC153+$D$7*ED153+$E$7*W153)</f>
        <v>0</v>
      </c>
      <c r="Y153">
        <f>0.61365*exp(17.502*X153/(240.97+X153))</f>
        <v>0</v>
      </c>
      <c r="Z153">
        <f>(AA153/AB153*100)</f>
        <v>0</v>
      </c>
      <c r="AA153">
        <f>DU153*(DZ153+EA153)/1000</f>
        <v>0</v>
      </c>
      <c r="AB153">
        <f>0.61365*exp(17.502*EB153/(240.97+EB153))</f>
        <v>0</v>
      </c>
      <c r="AC153">
        <f>(Y153-DU153*(DZ153+EA153)/1000)</f>
        <v>0</v>
      </c>
      <c r="AD153">
        <f>(-K153*44100)</f>
        <v>0</v>
      </c>
      <c r="AE153">
        <f>2*29.3*S153*0.92*(EB153-X153)</f>
        <v>0</v>
      </c>
      <c r="AF153">
        <f>2*0.95*5.67E-8*(((EB153+$B$7)+273)^4-(X153+273)^4)</f>
        <v>0</v>
      </c>
      <c r="AG153">
        <f>V153+AF153+AD153+AE153</f>
        <v>0</v>
      </c>
      <c r="AH153">
        <f>DY153*AV153*(DT153-DS153*(1000-AV153*DV153)/(1000-AV153*DU153))/(100*DM153)</f>
        <v>0</v>
      </c>
      <c r="AI153">
        <f>1000*DY153*AV153*(DU153-DV153)/(100*DM153*(1000-AV153*DU153))</f>
        <v>0</v>
      </c>
      <c r="AJ153">
        <f>(AK153 - AL153 - DZ153*1E3/(8.314*(EB153+273.15)) * AN153/DY153 * AM153) * DY153/(100*DM153) * (1000 - DV153)/1000</f>
        <v>0</v>
      </c>
      <c r="AK153">
        <v>201.90157614424</v>
      </c>
      <c r="AL153">
        <v>201.7918363636363</v>
      </c>
      <c r="AM153">
        <v>-0.0005380470777806262</v>
      </c>
      <c r="AN153">
        <v>65.77429948118555</v>
      </c>
      <c r="AO153">
        <f>(AQ153 - AP153 + DZ153*1E3/(8.314*(EB153+273.15)) * AS153/DY153 * AR153) * DY153/(100*DM153) * 1000/(1000 - AQ153)</f>
        <v>0</v>
      </c>
      <c r="AP153">
        <v>9.383546476116031</v>
      </c>
      <c r="AQ153">
        <v>9.392385757575758</v>
      </c>
      <c r="AR153">
        <v>6.622675939038737E-07</v>
      </c>
      <c r="AS153">
        <v>77.3395483019389</v>
      </c>
      <c r="AT153">
        <v>1</v>
      </c>
      <c r="AU153">
        <v>0</v>
      </c>
      <c r="AV153">
        <f>IF(AT153*$H$13&gt;=AX153,1.0,(AX153/(AX153-AT153*$H$13)))</f>
        <v>0</v>
      </c>
      <c r="AW153">
        <f>(AV153-1)*100</f>
        <v>0</v>
      </c>
      <c r="AX153">
        <f>MAX(0,($B$13+$C$13*EG153)/(1+$D$13*EG153)*DZ153/(EB153+273)*$E$13)</f>
        <v>0</v>
      </c>
      <c r="AY153" t="s">
        <v>434</v>
      </c>
      <c r="AZ153" t="s">
        <v>434</v>
      </c>
      <c r="BA153">
        <v>0</v>
      </c>
      <c r="BB153">
        <v>0</v>
      </c>
      <c r="BC153">
        <f>1-BA153/BB153</f>
        <v>0</v>
      </c>
      <c r="BD153">
        <v>0</v>
      </c>
      <c r="BE153" t="s">
        <v>434</v>
      </c>
      <c r="BF153" t="s">
        <v>434</v>
      </c>
      <c r="BG153">
        <v>0</v>
      </c>
      <c r="BH153">
        <v>0</v>
      </c>
      <c r="BI153">
        <f>1-BG153/BH153</f>
        <v>0</v>
      </c>
      <c r="BJ153">
        <v>0.5</v>
      </c>
      <c r="BK153">
        <f>DJ153</f>
        <v>0</v>
      </c>
      <c r="BL153">
        <f>M153</f>
        <v>0</v>
      </c>
      <c r="BM153">
        <f>BI153*BJ153*BK153</f>
        <v>0</v>
      </c>
      <c r="BN153">
        <f>(BL153-BD153)/BK153</f>
        <v>0</v>
      </c>
      <c r="BO153">
        <f>(BB153-BH153)/BH153</f>
        <v>0</v>
      </c>
      <c r="BP153">
        <f>BA153/(BC153+BA153/BH153)</f>
        <v>0</v>
      </c>
      <c r="BQ153" t="s">
        <v>434</v>
      </c>
      <c r="BR153">
        <v>0</v>
      </c>
      <c r="BS153">
        <f>IF(BR153&lt;&gt;0, BR153, BP153)</f>
        <v>0</v>
      </c>
      <c r="BT153">
        <f>1-BS153/BH153</f>
        <v>0</v>
      </c>
      <c r="BU153">
        <f>(BH153-BG153)/(BH153-BS153)</f>
        <v>0</v>
      </c>
      <c r="BV153">
        <f>(BB153-BH153)/(BB153-BS153)</f>
        <v>0</v>
      </c>
      <c r="BW153">
        <f>(BH153-BG153)/(BH153-BA153)</f>
        <v>0</v>
      </c>
      <c r="BX153">
        <f>(BB153-BH153)/(BB153-BA153)</f>
        <v>0</v>
      </c>
      <c r="BY153">
        <f>(BU153*BS153/BG153)</f>
        <v>0</v>
      </c>
      <c r="BZ153">
        <f>(1-BY153)</f>
        <v>0</v>
      </c>
      <c r="DI153">
        <f>$B$11*EH153+$C$11*EI153+$F$11*ET153*(1-EW153)</f>
        <v>0</v>
      </c>
      <c r="DJ153">
        <f>DI153*DK153</f>
        <v>0</v>
      </c>
      <c r="DK153">
        <f>($B$11*$D$9+$C$11*$D$9+$F$11*((FG153+EY153)/MAX(FG153+EY153+FH153, 0.1)*$I$9+FH153/MAX(FG153+EY153+FH153, 0.1)*$J$9))/($B$11+$C$11+$F$11)</f>
        <v>0</v>
      </c>
      <c r="DL153">
        <f>($B$11*$K$9+$C$11*$K$9+$F$11*((FG153+EY153)/MAX(FG153+EY153+FH153, 0.1)*$P$9+FH153/MAX(FG153+EY153+FH153, 0.1)*$Q$9))/($B$11+$C$11+$F$11)</f>
        <v>0</v>
      </c>
      <c r="DM153">
        <v>6</v>
      </c>
      <c r="DN153">
        <v>0.5</v>
      </c>
      <c r="DO153" t="s">
        <v>435</v>
      </c>
      <c r="DP153">
        <v>2</v>
      </c>
      <c r="DQ153" t="b">
        <v>1</v>
      </c>
      <c r="DR153">
        <v>1747229417.6</v>
      </c>
      <c r="DS153">
        <v>199.886</v>
      </c>
      <c r="DT153">
        <v>200.033</v>
      </c>
      <c r="DU153">
        <v>9.391999999999999</v>
      </c>
      <c r="DV153">
        <v>9.382199999999999</v>
      </c>
      <c r="DW153">
        <v>199.445</v>
      </c>
      <c r="DX153">
        <v>9.43247</v>
      </c>
      <c r="DY153">
        <v>400.081</v>
      </c>
      <c r="DZ153">
        <v>101.149</v>
      </c>
      <c r="EA153">
        <v>0.0997271</v>
      </c>
      <c r="EB153">
        <v>24.9836</v>
      </c>
      <c r="EC153">
        <v>24.8751</v>
      </c>
      <c r="ED153">
        <v>999.9</v>
      </c>
      <c r="EE153">
        <v>0</v>
      </c>
      <c r="EF153">
        <v>0</v>
      </c>
      <c r="EG153">
        <v>10056.2</v>
      </c>
      <c r="EH153">
        <v>0</v>
      </c>
      <c r="EI153">
        <v>0.221054</v>
      </c>
      <c r="EJ153">
        <v>-0.146454</v>
      </c>
      <c r="EK153">
        <v>201.782</v>
      </c>
      <c r="EL153">
        <v>201.927</v>
      </c>
      <c r="EM153">
        <v>0.00980759</v>
      </c>
      <c r="EN153">
        <v>200.033</v>
      </c>
      <c r="EO153">
        <v>9.382199999999999</v>
      </c>
      <c r="EP153">
        <v>0.949991</v>
      </c>
      <c r="EQ153">
        <v>0.948999</v>
      </c>
      <c r="ER153">
        <v>6.17115</v>
      </c>
      <c r="ES153">
        <v>6.15602</v>
      </c>
      <c r="ET153">
        <v>0.0500092</v>
      </c>
      <c r="EU153">
        <v>0</v>
      </c>
      <c r="EV153">
        <v>0</v>
      </c>
      <c r="EW153">
        <v>0</v>
      </c>
      <c r="EX153">
        <v>1.73</v>
      </c>
      <c r="EY153">
        <v>0.0500092</v>
      </c>
      <c r="EZ153">
        <v>-4.4</v>
      </c>
      <c r="FA153">
        <v>2.14</v>
      </c>
      <c r="FB153">
        <v>33.937</v>
      </c>
      <c r="FC153">
        <v>38.25</v>
      </c>
      <c r="FD153">
        <v>36.062</v>
      </c>
      <c r="FE153">
        <v>37.687</v>
      </c>
      <c r="FF153">
        <v>36.25</v>
      </c>
      <c r="FG153">
        <v>0</v>
      </c>
      <c r="FH153">
        <v>0</v>
      </c>
      <c r="FI153">
        <v>0</v>
      </c>
      <c r="FJ153">
        <v>1747229497.8</v>
      </c>
      <c r="FK153">
        <v>0</v>
      </c>
      <c r="FL153">
        <v>5.2556</v>
      </c>
      <c r="FM153">
        <v>13.36538435894828</v>
      </c>
      <c r="FN153">
        <v>-9.393076649607991</v>
      </c>
      <c r="FO153">
        <v>-3.939200000000001</v>
      </c>
      <c r="FP153">
        <v>15</v>
      </c>
      <c r="FQ153">
        <v>1747211737.5</v>
      </c>
      <c r="FR153" t="s">
        <v>436</v>
      </c>
      <c r="FS153">
        <v>1747211737.5</v>
      </c>
      <c r="FT153">
        <v>1747211733.5</v>
      </c>
      <c r="FU153">
        <v>1</v>
      </c>
      <c r="FV153">
        <v>-0.191</v>
      </c>
      <c r="FW153">
        <v>-0.016</v>
      </c>
      <c r="FX153">
        <v>0.506</v>
      </c>
      <c r="FY153">
        <v>-0.041</v>
      </c>
      <c r="FZ153">
        <v>397</v>
      </c>
      <c r="GA153">
        <v>9</v>
      </c>
      <c r="GB153">
        <v>0.29</v>
      </c>
      <c r="GC153">
        <v>0.35</v>
      </c>
      <c r="GD153">
        <v>0.09044999089896939</v>
      </c>
      <c r="GE153">
        <v>-0.01095196972046584</v>
      </c>
      <c r="GF153">
        <v>0.0167591699063422</v>
      </c>
      <c r="GG153">
        <v>1</v>
      </c>
      <c r="GH153">
        <v>0.0002341246124458032</v>
      </c>
      <c r="GI153">
        <v>6.554898009102818E-05</v>
      </c>
      <c r="GJ153">
        <v>3.076227930012854E-05</v>
      </c>
      <c r="GK153">
        <v>1</v>
      </c>
      <c r="GL153">
        <v>2</v>
      </c>
      <c r="GM153">
        <v>2</v>
      </c>
      <c r="GN153" t="s">
        <v>437</v>
      </c>
      <c r="GO153">
        <v>3.01658</v>
      </c>
      <c r="GP153">
        <v>2.77489</v>
      </c>
      <c r="GQ153">
        <v>0.054616</v>
      </c>
      <c r="GR153">
        <v>0.0543423</v>
      </c>
      <c r="GS153">
        <v>0.0615034</v>
      </c>
      <c r="GT153">
        <v>0.0612422</v>
      </c>
      <c r="GU153">
        <v>24447.3</v>
      </c>
      <c r="GV153">
        <v>28563.2</v>
      </c>
      <c r="GW153">
        <v>22660</v>
      </c>
      <c r="GX153">
        <v>27751.7</v>
      </c>
      <c r="GY153">
        <v>30848.9</v>
      </c>
      <c r="GZ153">
        <v>37223.9</v>
      </c>
      <c r="HA153">
        <v>36315.5</v>
      </c>
      <c r="HB153">
        <v>44046.8</v>
      </c>
      <c r="HC153">
        <v>1.80982</v>
      </c>
      <c r="HD153">
        <v>2.18325</v>
      </c>
      <c r="HE153">
        <v>0.0733882</v>
      </c>
      <c r="HF153">
        <v>0</v>
      </c>
      <c r="HG153">
        <v>23.6695</v>
      </c>
      <c r="HH153">
        <v>999.9</v>
      </c>
      <c r="HI153">
        <v>30.3</v>
      </c>
      <c r="HJ153">
        <v>29.6</v>
      </c>
      <c r="HK153">
        <v>12.4722</v>
      </c>
      <c r="HL153">
        <v>61.8418</v>
      </c>
      <c r="HM153">
        <v>13.5417</v>
      </c>
      <c r="HN153">
        <v>1</v>
      </c>
      <c r="HO153">
        <v>-0.205213</v>
      </c>
      <c r="HP153">
        <v>-0.196242</v>
      </c>
      <c r="HQ153">
        <v>20.2961</v>
      </c>
      <c r="HR153">
        <v>5.19827</v>
      </c>
      <c r="HS153">
        <v>11.9518</v>
      </c>
      <c r="HT153">
        <v>4.94685</v>
      </c>
      <c r="HU153">
        <v>3.3</v>
      </c>
      <c r="HV153">
        <v>9999</v>
      </c>
      <c r="HW153">
        <v>9999</v>
      </c>
      <c r="HX153">
        <v>9999</v>
      </c>
      <c r="HY153">
        <v>384.7</v>
      </c>
      <c r="HZ153">
        <v>1.86012</v>
      </c>
      <c r="IA153">
        <v>1.86078</v>
      </c>
      <c r="IB153">
        <v>1.86157</v>
      </c>
      <c r="IC153">
        <v>1.85715</v>
      </c>
      <c r="ID153">
        <v>1.85684</v>
      </c>
      <c r="IE153">
        <v>1.85791</v>
      </c>
      <c r="IF153">
        <v>1.85867</v>
      </c>
      <c r="IG153">
        <v>1.85822</v>
      </c>
      <c r="IH153">
        <v>0</v>
      </c>
      <c r="II153">
        <v>0</v>
      </c>
      <c r="IJ153">
        <v>0</v>
      </c>
      <c r="IK153">
        <v>0</v>
      </c>
      <c r="IL153" t="s">
        <v>438</v>
      </c>
      <c r="IM153" t="s">
        <v>439</v>
      </c>
      <c r="IN153" t="s">
        <v>440</v>
      </c>
      <c r="IO153" t="s">
        <v>440</v>
      </c>
      <c r="IP153" t="s">
        <v>440</v>
      </c>
      <c r="IQ153" t="s">
        <v>440</v>
      </c>
      <c r="IR153">
        <v>0</v>
      </c>
      <c r="IS153">
        <v>100</v>
      </c>
      <c r="IT153">
        <v>100</v>
      </c>
      <c r="IU153">
        <v>0.441</v>
      </c>
      <c r="IV153">
        <v>-0.0405</v>
      </c>
      <c r="IW153">
        <v>0.2912723242626548</v>
      </c>
      <c r="IX153">
        <v>0.001016113312649949</v>
      </c>
      <c r="IY153">
        <v>-1.458346242818731E-06</v>
      </c>
      <c r="IZ153">
        <v>6.575581110680532E-10</v>
      </c>
      <c r="JA153">
        <v>-0.06566341879942494</v>
      </c>
      <c r="JB153">
        <v>-0.01572474794871742</v>
      </c>
      <c r="JC153">
        <v>0.002265067368507509</v>
      </c>
      <c r="JD153">
        <v>-3.336906766682508E-05</v>
      </c>
      <c r="JE153">
        <v>2</v>
      </c>
      <c r="JF153">
        <v>1799</v>
      </c>
      <c r="JG153">
        <v>1</v>
      </c>
      <c r="JH153">
        <v>18</v>
      </c>
      <c r="JI153">
        <v>294.7</v>
      </c>
      <c r="JJ153">
        <v>294.7</v>
      </c>
      <c r="JK153">
        <v>0.603027</v>
      </c>
      <c r="JL153">
        <v>2.6001</v>
      </c>
      <c r="JM153">
        <v>1.54663</v>
      </c>
      <c r="JN153">
        <v>2.16064</v>
      </c>
      <c r="JO153">
        <v>1.49658</v>
      </c>
      <c r="JP153">
        <v>2.34009</v>
      </c>
      <c r="JQ153">
        <v>35.0594</v>
      </c>
      <c r="JR153">
        <v>24.2013</v>
      </c>
      <c r="JS153">
        <v>18</v>
      </c>
      <c r="JT153">
        <v>376.675</v>
      </c>
      <c r="JU153">
        <v>648.038</v>
      </c>
      <c r="JV153">
        <v>24.1184</v>
      </c>
      <c r="JW153">
        <v>24.8378</v>
      </c>
      <c r="JX153">
        <v>30.0001</v>
      </c>
      <c r="JY153">
        <v>24.8302</v>
      </c>
      <c r="JZ153">
        <v>24.8379</v>
      </c>
      <c r="KA153">
        <v>12.0793</v>
      </c>
      <c r="KB153">
        <v>28.9501</v>
      </c>
      <c r="KC153">
        <v>29.6204</v>
      </c>
      <c r="KD153">
        <v>24.1314</v>
      </c>
      <c r="KE153">
        <v>200</v>
      </c>
      <c r="KF153">
        <v>9.428890000000001</v>
      </c>
      <c r="KG153">
        <v>100.233</v>
      </c>
      <c r="KH153">
        <v>100.835</v>
      </c>
    </row>
    <row r="154" spans="1:294">
      <c r="A154">
        <v>138</v>
      </c>
      <c r="B154">
        <v>1747229538.1</v>
      </c>
      <c r="C154">
        <v>16511</v>
      </c>
      <c r="D154" t="s">
        <v>713</v>
      </c>
      <c r="E154" t="s">
        <v>714</v>
      </c>
      <c r="F154" t="s">
        <v>431</v>
      </c>
      <c r="G154" t="s">
        <v>432</v>
      </c>
      <c r="I154" t="s">
        <v>433</v>
      </c>
      <c r="J154">
        <v>1747229538.1</v>
      </c>
      <c r="K154">
        <f>(L154)/1000</f>
        <v>0</v>
      </c>
      <c r="L154">
        <f>IF(DQ154, AO154, AI154)</f>
        <v>0</v>
      </c>
      <c r="M154">
        <f>IF(DQ154, AJ154, AH154)</f>
        <v>0</v>
      </c>
      <c r="N154">
        <f>DS154 - IF(AV154&gt;1, M154*DM154*100.0/(AX154), 0)</f>
        <v>0</v>
      </c>
      <c r="O154">
        <f>((U154-K154/2)*N154-M154)/(U154+K154/2)</f>
        <v>0</v>
      </c>
      <c r="P154">
        <f>O154*(DZ154+EA154)/1000.0</f>
        <v>0</v>
      </c>
      <c r="Q154">
        <f>(DS154 - IF(AV154&gt;1, M154*DM154*100.0/(AX154), 0))*(DZ154+EA154)/1000.0</f>
        <v>0</v>
      </c>
      <c r="R154">
        <f>2.0/((1/T154-1/S154)+SIGN(T154)*SQRT((1/T154-1/S154)*(1/T154-1/S154) + 4*DN154/((DN154+1)*(DN154+1))*(2*1/T154*1/S154-1/S154*1/S154)))</f>
        <v>0</v>
      </c>
      <c r="S154">
        <f>IF(LEFT(DO154,1)&lt;&gt;"0",IF(LEFT(DO154,1)="1",3.0,DP154),$D$5+$E$5*(EG154*DZ154/($K$5*1000))+$F$5*(EG154*DZ154/($K$5*1000))*MAX(MIN(DM154,$J$5),$I$5)*MAX(MIN(DM154,$J$5),$I$5)+$G$5*MAX(MIN(DM154,$J$5),$I$5)*(EG154*DZ154/($K$5*1000))+$H$5*(EG154*DZ154/($K$5*1000))*(EG154*DZ154/($K$5*1000)))</f>
        <v>0</v>
      </c>
      <c r="T154">
        <f>K154*(1000-(1000*0.61365*exp(17.502*X154/(240.97+X154))/(DZ154+EA154)+DU154)/2)/(1000*0.61365*exp(17.502*X154/(240.97+X154))/(DZ154+EA154)-DU154)</f>
        <v>0</v>
      </c>
      <c r="U154">
        <f>1/((DN154+1)/(R154/1.6)+1/(S154/1.37)) + DN154/((DN154+1)/(R154/1.6) + DN154/(S154/1.37))</f>
        <v>0</v>
      </c>
      <c r="V154">
        <f>(DI154*DL154)</f>
        <v>0</v>
      </c>
      <c r="W154">
        <f>(EB154+(V154+2*0.95*5.67E-8*(((EB154+$B$7)+273)^4-(EB154+273)^4)-44100*K154)/(1.84*29.3*S154+8*0.95*5.67E-8*(EB154+273)^3))</f>
        <v>0</v>
      </c>
      <c r="X154">
        <f>($C$7*EC154+$D$7*ED154+$E$7*W154)</f>
        <v>0</v>
      </c>
      <c r="Y154">
        <f>0.61365*exp(17.502*X154/(240.97+X154))</f>
        <v>0</v>
      </c>
      <c r="Z154">
        <f>(AA154/AB154*100)</f>
        <v>0</v>
      </c>
      <c r="AA154">
        <f>DU154*(DZ154+EA154)/1000</f>
        <v>0</v>
      </c>
      <c r="AB154">
        <f>0.61365*exp(17.502*EB154/(240.97+EB154))</f>
        <v>0</v>
      </c>
      <c r="AC154">
        <f>(Y154-DU154*(DZ154+EA154)/1000)</f>
        <v>0</v>
      </c>
      <c r="AD154">
        <f>(-K154*44100)</f>
        <v>0</v>
      </c>
      <c r="AE154">
        <f>2*29.3*S154*0.92*(EB154-X154)</f>
        <v>0</v>
      </c>
      <c r="AF154">
        <f>2*0.95*5.67E-8*(((EB154+$B$7)+273)^4-(X154+273)^4)</f>
        <v>0</v>
      </c>
      <c r="AG154">
        <f>V154+AF154+AD154+AE154</f>
        <v>0</v>
      </c>
      <c r="AH154">
        <f>DY154*AV154*(DT154-DS154*(1000-AV154*DV154)/(1000-AV154*DU154))/(100*DM154)</f>
        <v>0</v>
      </c>
      <c r="AI154">
        <f>1000*DY154*AV154*(DU154-DV154)/(100*DM154*(1000-AV154*DU154))</f>
        <v>0</v>
      </c>
      <c r="AJ154">
        <f>(AK154 - AL154 - DZ154*1E3/(8.314*(EB154+273.15)) * AN154/DY154 * AM154) * DY154/(100*DM154) * (1000 - DV154)/1000</f>
        <v>0</v>
      </c>
      <c r="AK154">
        <v>302.8545893397342</v>
      </c>
      <c r="AL154">
        <v>302.773806060606</v>
      </c>
      <c r="AM154">
        <v>0.000313770155912465</v>
      </c>
      <c r="AN154">
        <v>65.77429948118555</v>
      </c>
      <c r="AO154">
        <f>(AQ154 - AP154 + DZ154*1E3/(8.314*(EB154+273.15)) * AS154/DY154 * AR154) * DY154/(100*DM154) * 1000/(1000 - AQ154)</f>
        <v>0</v>
      </c>
      <c r="AP154">
        <v>9.381182959640668</v>
      </c>
      <c r="AQ154">
        <v>9.389631999999997</v>
      </c>
      <c r="AR154">
        <v>-9.228684411773284E-07</v>
      </c>
      <c r="AS154">
        <v>77.3395483019389</v>
      </c>
      <c r="AT154">
        <v>2</v>
      </c>
      <c r="AU154">
        <v>0</v>
      </c>
      <c r="AV154">
        <f>IF(AT154*$H$13&gt;=AX154,1.0,(AX154/(AX154-AT154*$H$13)))</f>
        <v>0</v>
      </c>
      <c r="AW154">
        <f>(AV154-1)*100</f>
        <v>0</v>
      </c>
      <c r="AX154">
        <f>MAX(0,($B$13+$C$13*EG154)/(1+$D$13*EG154)*DZ154/(EB154+273)*$E$13)</f>
        <v>0</v>
      </c>
      <c r="AY154" t="s">
        <v>434</v>
      </c>
      <c r="AZ154" t="s">
        <v>434</v>
      </c>
      <c r="BA154">
        <v>0</v>
      </c>
      <c r="BB154">
        <v>0</v>
      </c>
      <c r="BC154">
        <f>1-BA154/BB154</f>
        <v>0</v>
      </c>
      <c r="BD154">
        <v>0</v>
      </c>
      <c r="BE154" t="s">
        <v>434</v>
      </c>
      <c r="BF154" t="s">
        <v>434</v>
      </c>
      <c r="BG154">
        <v>0</v>
      </c>
      <c r="BH154">
        <v>0</v>
      </c>
      <c r="BI154">
        <f>1-BG154/BH154</f>
        <v>0</v>
      </c>
      <c r="BJ154">
        <v>0.5</v>
      </c>
      <c r="BK154">
        <f>DJ154</f>
        <v>0</v>
      </c>
      <c r="BL154">
        <f>M154</f>
        <v>0</v>
      </c>
      <c r="BM154">
        <f>BI154*BJ154*BK154</f>
        <v>0</v>
      </c>
      <c r="BN154">
        <f>(BL154-BD154)/BK154</f>
        <v>0</v>
      </c>
      <c r="BO154">
        <f>(BB154-BH154)/BH154</f>
        <v>0</v>
      </c>
      <c r="BP154">
        <f>BA154/(BC154+BA154/BH154)</f>
        <v>0</v>
      </c>
      <c r="BQ154" t="s">
        <v>434</v>
      </c>
      <c r="BR154">
        <v>0</v>
      </c>
      <c r="BS154">
        <f>IF(BR154&lt;&gt;0, BR154, BP154)</f>
        <v>0</v>
      </c>
      <c r="BT154">
        <f>1-BS154/BH154</f>
        <v>0</v>
      </c>
      <c r="BU154">
        <f>(BH154-BG154)/(BH154-BS154)</f>
        <v>0</v>
      </c>
      <c r="BV154">
        <f>(BB154-BH154)/(BB154-BS154)</f>
        <v>0</v>
      </c>
      <c r="BW154">
        <f>(BH154-BG154)/(BH154-BA154)</f>
        <v>0</v>
      </c>
      <c r="BX154">
        <f>(BB154-BH154)/(BB154-BA154)</f>
        <v>0</v>
      </c>
      <c r="BY154">
        <f>(BU154*BS154/BG154)</f>
        <v>0</v>
      </c>
      <c r="BZ154">
        <f>(1-BY154)</f>
        <v>0</v>
      </c>
      <c r="DI154">
        <f>$B$11*EH154+$C$11*EI154+$F$11*ET154*(1-EW154)</f>
        <v>0</v>
      </c>
      <c r="DJ154">
        <f>DI154*DK154</f>
        <v>0</v>
      </c>
      <c r="DK154">
        <f>($B$11*$D$9+$C$11*$D$9+$F$11*((FG154+EY154)/MAX(FG154+EY154+FH154, 0.1)*$I$9+FH154/MAX(FG154+EY154+FH154, 0.1)*$J$9))/($B$11+$C$11+$F$11)</f>
        <v>0</v>
      </c>
      <c r="DL154">
        <f>($B$11*$K$9+$C$11*$K$9+$F$11*((FG154+EY154)/MAX(FG154+EY154+FH154, 0.1)*$P$9+FH154/MAX(FG154+EY154+FH154, 0.1)*$Q$9))/($B$11+$C$11+$F$11)</f>
        <v>0</v>
      </c>
      <c r="DM154">
        <v>6</v>
      </c>
      <c r="DN154">
        <v>0.5</v>
      </c>
      <c r="DO154" t="s">
        <v>435</v>
      </c>
      <c r="DP154">
        <v>2</v>
      </c>
      <c r="DQ154" t="b">
        <v>1</v>
      </c>
      <c r="DR154">
        <v>1747229538.1</v>
      </c>
      <c r="DS154">
        <v>299.915</v>
      </c>
      <c r="DT154">
        <v>300.025</v>
      </c>
      <c r="DU154">
        <v>9.38908</v>
      </c>
      <c r="DV154">
        <v>9.380100000000001</v>
      </c>
      <c r="DW154">
        <v>299.432</v>
      </c>
      <c r="DX154">
        <v>9.429589999999999</v>
      </c>
      <c r="DY154">
        <v>400.097</v>
      </c>
      <c r="DZ154">
        <v>101.155</v>
      </c>
      <c r="EA154">
        <v>0.10005</v>
      </c>
      <c r="EB154">
        <v>25.0034</v>
      </c>
      <c r="EC154">
        <v>24.8797</v>
      </c>
      <c r="ED154">
        <v>999.9</v>
      </c>
      <c r="EE154">
        <v>0</v>
      </c>
      <c r="EF154">
        <v>0</v>
      </c>
      <c r="EG154">
        <v>10035.6</v>
      </c>
      <c r="EH154">
        <v>0</v>
      </c>
      <c r="EI154">
        <v>0.221054</v>
      </c>
      <c r="EJ154">
        <v>-0.110168</v>
      </c>
      <c r="EK154">
        <v>302.757</v>
      </c>
      <c r="EL154">
        <v>302.866</v>
      </c>
      <c r="EM154">
        <v>0.0089798</v>
      </c>
      <c r="EN154">
        <v>300.025</v>
      </c>
      <c r="EO154">
        <v>9.380100000000001</v>
      </c>
      <c r="EP154">
        <v>0.949753</v>
      </c>
      <c r="EQ154">
        <v>0.948845</v>
      </c>
      <c r="ER154">
        <v>6.16753</v>
      </c>
      <c r="ES154">
        <v>6.15367</v>
      </c>
      <c r="ET154">
        <v>0.0500092</v>
      </c>
      <c r="EU154">
        <v>0</v>
      </c>
      <c r="EV154">
        <v>0</v>
      </c>
      <c r="EW154">
        <v>0</v>
      </c>
      <c r="EX154">
        <v>1.01</v>
      </c>
      <c r="EY154">
        <v>0.0500092</v>
      </c>
      <c r="EZ154">
        <v>0.25</v>
      </c>
      <c r="FA154">
        <v>0.83</v>
      </c>
      <c r="FB154">
        <v>34.312</v>
      </c>
      <c r="FC154">
        <v>39.875</v>
      </c>
      <c r="FD154">
        <v>36.937</v>
      </c>
      <c r="FE154">
        <v>39.875</v>
      </c>
      <c r="FF154">
        <v>37.062</v>
      </c>
      <c r="FG154">
        <v>0</v>
      </c>
      <c r="FH154">
        <v>0</v>
      </c>
      <c r="FI154">
        <v>0</v>
      </c>
      <c r="FJ154">
        <v>1747229618.4</v>
      </c>
      <c r="FK154">
        <v>0</v>
      </c>
      <c r="FL154">
        <v>2.724615384615385</v>
      </c>
      <c r="FM154">
        <v>0.7535046296555425</v>
      </c>
      <c r="FN154">
        <v>-1.923077333953173</v>
      </c>
      <c r="FO154">
        <v>-3.84423076923077</v>
      </c>
      <c r="FP154">
        <v>15</v>
      </c>
      <c r="FQ154">
        <v>1747211737.5</v>
      </c>
      <c r="FR154" t="s">
        <v>436</v>
      </c>
      <c r="FS154">
        <v>1747211737.5</v>
      </c>
      <c r="FT154">
        <v>1747211733.5</v>
      </c>
      <c r="FU154">
        <v>1</v>
      </c>
      <c r="FV154">
        <v>-0.191</v>
      </c>
      <c r="FW154">
        <v>-0.016</v>
      </c>
      <c r="FX154">
        <v>0.506</v>
      </c>
      <c r="FY154">
        <v>-0.041</v>
      </c>
      <c r="FZ154">
        <v>397</v>
      </c>
      <c r="GA154">
        <v>9</v>
      </c>
      <c r="GB154">
        <v>0.29</v>
      </c>
      <c r="GC154">
        <v>0.35</v>
      </c>
      <c r="GD154">
        <v>0.06006692718955507</v>
      </c>
      <c r="GE154">
        <v>-0.07198552745074899</v>
      </c>
      <c r="GF154">
        <v>0.02173911614900691</v>
      </c>
      <c r="GG154">
        <v>1</v>
      </c>
      <c r="GH154">
        <v>0.0002973726617260126</v>
      </c>
      <c r="GI154">
        <v>5.098950340106487E-05</v>
      </c>
      <c r="GJ154">
        <v>2.497265008667906E-05</v>
      </c>
      <c r="GK154">
        <v>1</v>
      </c>
      <c r="GL154">
        <v>2</v>
      </c>
      <c r="GM154">
        <v>2</v>
      </c>
      <c r="GN154" t="s">
        <v>437</v>
      </c>
      <c r="GO154">
        <v>3.0166</v>
      </c>
      <c r="GP154">
        <v>2.77503</v>
      </c>
      <c r="GQ154">
        <v>0.0771522</v>
      </c>
      <c r="GR154">
        <v>0.07671020000000001</v>
      </c>
      <c r="GS154">
        <v>0.0614932</v>
      </c>
      <c r="GT154">
        <v>0.0612359</v>
      </c>
      <c r="GU154">
        <v>23865.7</v>
      </c>
      <c r="GV154">
        <v>27887.8</v>
      </c>
      <c r="GW154">
        <v>22660.9</v>
      </c>
      <c r="GX154">
        <v>27751.8</v>
      </c>
      <c r="GY154">
        <v>30850.9</v>
      </c>
      <c r="GZ154">
        <v>37225.2</v>
      </c>
      <c r="HA154">
        <v>36316.9</v>
      </c>
      <c r="HB154">
        <v>44047.4</v>
      </c>
      <c r="HC154">
        <v>1.80975</v>
      </c>
      <c r="HD154">
        <v>2.18345</v>
      </c>
      <c r="HE154">
        <v>0.0723377</v>
      </c>
      <c r="HF154">
        <v>0</v>
      </c>
      <c r="HG154">
        <v>23.6914</v>
      </c>
      <c r="HH154">
        <v>999.9</v>
      </c>
      <c r="HI154">
        <v>30.2</v>
      </c>
      <c r="HJ154">
        <v>29.7</v>
      </c>
      <c r="HK154">
        <v>12.5037</v>
      </c>
      <c r="HL154">
        <v>62.1019</v>
      </c>
      <c r="HM154">
        <v>13.5417</v>
      </c>
      <c r="HN154">
        <v>1</v>
      </c>
      <c r="HO154">
        <v>-0.20548</v>
      </c>
      <c r="HP154">
        <v>-0.152693</v>
      </c>
      <c r="HQ154">
        <v>20.298</v>
      </c>
      <c r="HR154">
        <v>5.19827</v>
      </c>
      <c r="HS154">
        <v>11.9517</v>
      </c>
      <c r="HT154">
        <v>4.9475</v>
      </c>
      <c r="HU154">
        <v>3.3</v>
      </c>
      <c r="HV154">
        <v>9999</v>
      </c>
      <c r="HW154">
        <v>9999</v>
      </c>
      <c r="HX154">
        <v>9999</v>
      </c>
      <c r="HY154">
        <v>384.8</v>
      </c>
      <c r="HZ154">
        <v>1.86014</v>
      </c>
      <c r="IA154">
        <v>1.8608</v>
      </c>
      <c r="IB154">
        <v>1.86157</v>
      </c>
      <c r="IC154">
        <v>1.85716</v>
      </c>
      <c r="ID154">
        <v>1.85684</v>
      </c>
      <c r="IE154">
        <v>1.85791</v>
      </c>
      <c r="IF154">
        <v>1.85867</v>
      </c>
      <c r="IG154">
        <v>1.85822</v>
      </c>
      <c r="IH154">
        <v>0</v>
      </c>
      <c r="II154">
        <v>0</v>
      </c>
      <c r="IJ154">
        <v>0</v>
      </c>
      <c r="IK154">
        <v>0</v>
      </c>
      <c r="IL154" t="s">
        <v>438</v>
      </c>
      <c r="IM154" t="s">
        <v>439</v>
      </c>
      <c r="IN154" t="s">
        <v>440</v>
      </c>
      <c r="IO154" t="s">
        <v>440</v>
      </c>
      <c r="IP154" t="s">
        <v>440</v>
      </c>
      <c r="IQ154" t="s">
        <v>440</v>
      </c>
      <c r="IR154">
        <v>0</v>
      </c>
      <c r="IS154">
        <v>100</v>
      </c>
      <c r="IT154">
        <v>100</v>
      </c>
      <c r="IU154">
        <v>0.483</v>
      </c>
      <c r="IV154">
        <v>-0.0405</v>
      </c>
      <c r="IW154">
        <v>0.2912723242626548</v>
      </c>
      <c r="IX154">
        <v>0.001016113312649949</v>
      </c>
      <c r="IY154">
        <v>-1.458346242818731E-06</v>
      </c>
      <c r="IZ154">
        <v>6.575581110680532E-10</v>
      </c>
      <c r="JA154">
        <v>-0.06566341879942494</v>
      </c>
      <c r="JB154">
        <v>-0.01572474794871742</v>
      </c>
      <c r="JC154">
        <v>0.002265067368507509</v>
      </c>
      <c r="JD154">
        <v>-3.336906766682508E-05</v>
      </c>
      <c r="JE154">
        <v>2</v>
      </c>
      <c r="JF154">
        <v>1799</v>
      </c>
      <c r="JG154">
        <v>1</v>
      </c>
      <c r="JH154">
        <v>18</v>
      </c>
      <c r="JI154">
        <v>296.7</v>
      </c>
      <c r="JJ154">
        <v>296.7</v>
      </c>
      <c r="JK154">
        <v>0.821533</v>
      </c>
      <c r="JL154">
        <v>2.58667</v>
      </c>
      <c r="JM154">
        <v>1.54663</v>
      </c>
      <c r="JN154">
        <v>2.16064</v>
      </c>
      <c r="JO154">
        <v>1.49658</v>
      </c>
      <c r="JP154">
        <v>2.32544</v>
      </c>
      <c r="JQ154">
        <v>35.0364</v>
      </c>
      <c r="JR154">
        <v>24.2013</v>
      </c>
      <c r="JS154">
        <v>18</v>
      </c>
      <c r="JT154">
        <v>376.595</v>
      </c>
      <c r="JU154">
        <v>648.124</v>
      </c>
      <c r="JV154">
        <v>24.1434</v>
      </c>
      <c r="JW154">
        <v>24.8301</v>
      </c>
      <c r="JX154">
        <v>30.0001</v>
      </c>
      <c r="JY154">
        <v>24.8236</v>
      </c>
      <c r="JZ154">
        <v>24.8317</v>
      </c>
      <c r="KA154">
        <v>16.4596</v>
      </c>
      <c r="KB154">
        <v>28.9501</v>
      </c>
      <c r="KC154">
        <v>29.6204</v>
      </c>
      <c r="KD154">
        <v>24.142</v>
      </c>
      <c r="KE154">
        <v>300</v>
      </c>
      <c r="KF154">
        <v>9.425330000000001</v>
      </c>
      <c r="KG154">
        <v>100.237</v>
      </c>
      <c r="KH154">
        <v>100.836</v>
      </c>
    </row>
    <row r="155" spans="1:294">
      <c r="A155">
        <v>139</v>
      </c>
      <c r="B155">
        <v>1747229658.6</v>
      </c>
      <c r="C155">
        <v>16631.5</v>
      </c>
      <c r="D155" t="s">
        <v>715</v>
      </c>
      <c r="E155" t="s">
        <v>716</v>
      </c>
      <c r="F155" t="s">
        <v>431</v>
      </c>
      <c r="G155" t="s">
        <v>432</v>
      </c>
      <c r="I155" t="s">
        <v>433</v>
      </c>
      <c r="J155">
        <v>1747229658.6</v>
      </c>
      <c r="K155">
        <f>(L155)/1000</f>
        <v>0</v>
      </c>
      <c r="L155">
        <f>IF(DQ155, AO155, AI155)</f>
        <v>0</v>
      </c>
      <c r="M155">
        <f>IF(DQ155, AJ155, AH155)</f>
        <v>0</v>
      </c>
      <c r="N155">
        <f>DS155 - IF(AV155&gt;1, M155*DM155*100.0/(AX155), 0)</f>
        <v>0</v>
      </c>
      <c r="O155">
        <f>((U155-K155/2)*N155-M155)/(U155+K155/2)</f>
        <v>0</v>
      </c>
      <c r="P155">
        <f>O155*(DZ155+EA155)/1000.0</f>
        <v>0</v>
      </c>
      <c r="Q155">
        <f>(DS155 - IF(AV155&gt;1, M155*DM155*100.0/(AX155), 0))*(DZ155+EA155)/1000.0</f>
        <v>0</v>
      </c>
      <c r="R155">
        <f>2.0/((1/T155-1/S155)+SIGN(T155)*SQRT((1/T155-1/S155)*(1/T155-1/S155) + 4*DN155/((DN155+1)*(DN155+1))*(2*1/T155*1/S155-1/S155*1/S155)))</f>
        <v>0</v>
      </c>
      <c r="S155">
        <f>IF(LEFT(DO155,1)&lt;&gt;"0",IF(LEFT(DO155,1)="1",3.0,DP155),$D$5+$E$5*(EG155*DZ155/($K$5*1000))+$F$5*(EG155*DZ155/($K$5*1000))*MAX(MIN(DM155,$J$5),$I$5)*MAX(MIN(DM155,$J$5),$I$5)+$G$5*MAX(MIN(DM155,$J$5),$I$5)*(EG155*DZ155/($K$5*1000))+$H$5*(EG155*DZ155/($K$5*1000))*(EG155*DZ155/($K$5*1000)))</f>
        <v>0</v>
      </c>
      <c r="T155">
        <f>K155*(1000-(1000*0.61365*exp(17.502*X155/(240.97+X155))/(DZ155+EA155)+DU155)/2)/(1000*0.61365*exp(17.502*X155/(240.97+X155))/(DZ155+EA155)-DU155)</f>
        <v>0</v>
      </c>
      <c r="U155">
        <f>1/((DN155+1)/(R155/1.6)+1/(S155/1.37)) + DN155/((DN155+1)/(R155/1.6) + DN155/(S155/1.37))</f>
        <v>0</v>
      </c>
      <c r="V155">
        <f>(DI155*DL155)</f>
        <v>0</v>
      </c>
      <c r="W155">
        <f>(EB155+(V155+2*0.95*5.67E-8*(((EB155+$B$7)+273)^4-(EB155+273)^4)-44100*K155)/(1.84*29.3*S155+8*0.95*5.67E-8*(EB155+273)^3))</f>
        <v>0</v>
      </c>
      <c r="X155">
        <f>($C$7*EC155+$D$7*ED155+$E$7*W155)</f>
        <v>0</v>
      </c>
      <c r="Y155">
        <f>0.61365*exp(17.502*X155/(240.97+X155))</f>
        <v>0</v>
      </c>
      <c r="Z155">
        <f>(AA155/AB155*100)</f>
        <v>0</v>
      </c>
      <c r="AA155">
        <f>DU155*(DZ155+EA155)/1000</f>
        <v>0</v>
      </c>
      <c r="AB155">
        <f>0.61365*exp(17.502*EB155/(240.97+EB155))</f>
        <v>0</v>
      </c>
      <c r="AC155">
        <f>(Y155-DU155*(DZ155+EA155)/1000)</f>
        <v>0</v>
      </c>
      <c r="AD155">
        <f>(-K155*44100)</f>
        <v>0</v>
      </c>
      <c r="AE155">
        <f>2*29.3*S155*0.92*(EB155-X155)</f>
        <v>0</v>
      </c>
      <c r="AF155">
        <f>2*0.95*5.67E-8*(((EB155+$B$7)+273)^4-(X155+273)^4)</f>
        <v>0</v>
      </c>
      <c r="AG155">
        <f>V155+AF155+AD155+AE155</f>
        <v>0</v>
      </c>
      <c r="AH155">
        <f>DY155*AV155*(DT155-DS155*(1000-AV155*DV155)/(1000-AV155*DU155))/(100*DM155)</f>
        <v>0</v>
      </c>
      <c r="AI155">
        <f>1000*DY155*AV155*(DU155-DV155)/(100*DM155*(1000-AV155*DU155))</f>
        <v>0</v>
      </c>
      <c r="AJ155">
        <f>(AK155 - AL155 - DZ155*1E3/(8.314*(EB155+273.15)) * AN155/DY155 * AM155) * DY155/(100*DM155) * (1000 - DV155)/1000</f>
        <v>0</v>
      </c>
      <c r="AK155">
        <v>403.7795085891486</v>
      </c>
      <c r="AL155">
        <v>403.5700303030303</v>
      </c>
      <c r="AM155">
        <v>0.0001660590073757037</v>
      </c>
      <c r="AN155">
        <v>65.77429948118555</v>
      </c>
      <c r="AO155">
        <f>(AQ155 - AP155 + DZ155*1E3/(8.314*(EB155+273.15)) * AS155/DY155 * AR155) * DY155/(100*DM155) * 1000/(1000 - AQ155)</f>
        <v>0</v>
      </c>
      <c r="AP155">
        <v>9.414457409895522</v>
      </c>
      <c r="AQ155">
        <v>9.419518242424235</v>
      </c>
      <c r="AR155">
        <v>-5.497193448237734E-08</v>
      </c>
      <c r="AS155">
        <v>77.3395483019389</v>
      </c>
      <c r="AT155">
        <v>2</v>
      </c>
      <c r="AU155">
        <v>0</v>
      </c>
      <c r="AV155">
        <f>IF(AT155*$H$13&gt;=AX155,1.0,(AX155/(AX155-AT155*$H$13)))</f>
        <v>0</v>
      </c>
      <c r="AW155">
        <f>(AV155-1)*100</f>
        <v>0</v>
      </c>
      <c r="AX155">
        <f>MAX(0,($B$13+$C$13*EG155)/(1+$D$13*EG155)*DZ155/(EB155+273)*$E$13)</f>
        <v>0</v>
      </c>
      <c r="AY155" t="s">
        <v>434</v>
      </c>
      <c r="AZ155" t="s">
        <v>434</v>
      </c>
      <c r="BA155">
        <v>0</v>
      </c>
      <c r="BB155">
        <v>0</v>
      </c>
      <c r="BC155">
        <f>1-BA155/BB155</f>
        <v>0</v>
      </c>
      <c r="BD155">
        <v>0</v>
      </c>
      <c r="BE155" t="s">
        <v>434</v>
      </c>
      <c r="BF155" t="s">
        <v>434</v>
      </c>
      <c r="BG155">
        <v>0</v>
      </c>
      <c r="BH155">
        <v>0</v>
      </c>
      <c r="BI155">
        <f>1-BG155/BH155</f>
        <v>0</v>
      </c>
      <c r="BJ155">
        <v>0.5</v>
      </c>
      <c r="BK155">
        <f>DJ155</f>
        <v>0</v>
      </c>
      <c r="BL155">
        <f>M155</f>
        <v>0</v>
      </c>
      <c r="BM155">
        <f>BI155*BJ155*BK155</f>
        <v>0</v>
      </c>
      <c r="BN155">
        <f>(BL155-BD155)/BK155</f>
        <v>0</v>
      </c>
      <c r="BO155">
        <f>(BB155-BH155)/BH155</f>
        <v>0</v>
      </c>
      <c r="BP155">
        <f>BA155/(BC155+BA155/BH155)</f>
        <v>0</v>
      </c>
      <c r="BQ155" t="s">
        <v>434</v>
      </c>
      <c r="BR155">
        <v>0</v>
      </c>
      <c r="BS155">
        <f>IF(BR155&lt;&gt;0, BR155, BP155)</f>
        <v>0</v>
      </c>
      <c r="BT155">
        <f>1-BS155/BH155</f>
        <v>0</v>
      </c>
      <c r="BU155">
        <f>(BH155-BG155)/(BH155-BS155)</f>
        <v>0</v>
      </c>
      <c r="BV155">
        <f>(BB155-BH155)/(BB155-BS155)</f>
        <v>0</v>
      </c>
      <c r="BW155">
        <f>(BH155-BG155)/(BH155-BA155)</f>
        <v>0</v>
      </c>
      <c r="BX155">
        <f>(BB155-BH155)/(BB155-BA155)</f>
        <v>0</v>
      </c>
      <c r="BY155">
        <f>(BU155*BS155/BG155)</f>
        <v>0</v>
      </c>
      <c r="BZ155">
        <f>(1-BY155)</f>
        <v>0</v>
      </c>
      <c r="DI155">
        <f>$B$11*EH155+$C$11*EI155+$F$11*ET155*(1-EW155)</f>
        <v>0</v>
      </c>
      <c r="DJ155">
        <f>DI155*DK155</f>
        <v>0</v>
      </c>
      <c r="DK155">
        <f>($B$11*$D$9+$C$11*$D$9+$F$11*((FG155+EY155)/MAX(FG155+EY155+FH155, 0.1)*$I$9+FH155/MAX(FG155+EY155+FH155, 0.1)*$J$9))/($B$11+$C$11+$F$11)</f>
        <v>0</v>
      </c>
      <c r="DL155">
        <f>($B$11*$K$9+$C$11*$K$9+$F$11*((FG155+EY155)/MAX(FG155+EY155+FH155, 0.1)*$P$9+FH155/MAX(FG155+EY155+FH155, 0.1)*$Q$9))/($B$11+$C$11+$F$11)</f>
        <v>0</v>
      </c>
      <c r="DM155">
        <v>6</v>
      </c>
      <c r="DN155">
        <v>0.5</v>
      </c>
      <c r="DO155" t="s">
        <v>435</v>
      </c>
      <c r="DP155">
        <v>2</v>
      </c>
      <c r="DQ155" t="b">
        <v>1</v>
      </c>
      <c r="DR155">
        <v>1747229658.6</v>
      </c>
      <c r="DS155">
        <v>399.793</v>
      </c>
      <c r="DT155">
        <v>400.014</v>
      </c>
      <c r="DU155">
        <v>9.41954</v>
      </c>
      <c r="DV155">
        <v>9.41438</v>
      </c>
      <c r="DW155">
        <v>399.287</v>
      </c>
      <c r="DX155">
        <v>9.45951</v>
      </c>
      <c r="DY155">
        <v>400.093</v>
      </c>
      <c r="DZ155">
        <v>101.151</v>
      </c>
      <c r="EA155">
        <v>0.09990309999999999</v>
      </c>
      <c r="EB155">
        <v>25.006</v>
      </c>
      <c r="EC155">
        <v>24.8996</v>
      </c>
      <c r="ED155">
        <v>999.9</v>
      </c>
      <c r="EE155">
        <v>0</v>
      </c>
      <c r="EF155">
        <v>0</v>
      </c>
      <c r="EG155">
        <v>10050.6</v>
      </c>
      <c r="EH155">
        <v>0</v>
      </c>
      <c r="EI155">
        <v>0.221054</v>
      </c>
      <c r="EJ155">
        <v>-0.221436</v>
      </c>
      <c r="EK155">
        <v>403.595</v>
      </c>
      <c r="EL155">
        <v>403.816</v>
      </c>
      <c r="EM155">
        <v>0.00515556</v>
      </c>
      <c r="EN155">
        <v>400.014</v>
      </c>
      <c r="EO155">
        <v>9.41438</v>
      </c>
      <c r="EP155">
        <v>0.952793</v>
      </c>
      <c r="EQ155">
        <v>0.952272</v>
      </c>
      <c r="ER155">
        <v>6.21382</v>
      </c>
      <c r="ES155">
        <v>6.20589</v>
      </c>
      <c r="ET155">
        <v>0.0500092</v>
      </c>
      <c r="EU155">
        <v>0</v>
      </c>
      <c r="EV155">
        <v>0</v>
      </c>
      <c r="EW155">
        <v>0</v>
      </c>
      <c r="EX155">
        <v>-12.21</v>
      </c>
      <c r="EY155">
        <v>0.0500092</v>
      </c>
      <c r="EZ155">
        <v>5.94</v>
      </c>
      <c r="FA155">
        <v>0.46</v>
      </c>
      <c r="FB155">
        <v>34.937</v>
      </c>
      <c r="FC155">
        <v>41</v>
      </c>
      <c r="FD155">
        <v>37.687</v>
      </c>
      <c r="FE155">
        <v>41.625</v>
      </c>
      <c r="FF155">
        <v>37.75</v>
      </c>
      <c r="FG155">
        <v>0</v>
      </c>
      <c r="FH155">
        <v>0</v>
      </c>
      <c r="FI155">
        <v>0</v>
      </c>
      <c r="FJ155">
        <v>1747229739</v>
      </c>
      <c r="FK155">
        <v>0</v>
      </c>
      <c r="FL155">
        <v>0.7751999999999997</v>
      </c>
      <c r="FM155">
        <v>-30.87461545034981</v>
      </c>
      <c r="FN155">
        <v>21.16769252670822</v>
      </c>
      <c r="FO155">
        <v>-2.4248</v>
      </c>
      <c r="FP155">
        <v>15</v>
      </c>
      <c r="FQ155">
        <v>1747211737.5</v>
      </c>
      <c r="FR155" t="s">
        <v>436</v>
      </c>
      <c r="FS155">
        <v>1747211737.5</v>
      </c>
      <c r="FT155">
        <v>1747211733.5</v>
      </c>
      <c r="FU155">
        <v>1</v>
      </c>
      <c r="FV155">
        <v>-0.191</v>
      </c>
      <c r="FW155">
        <v>-0.016</v>
      </c>
      <c r="FX155">
        <v>0.506</v>
      </c>
      <c r="FY155">
        <v>-0.041</v>
      </c>
      <c r="FZ155">
        <v>397</v>
      </c>
      <c r="GA155">
        <v>9</v>
      </c>
      <c r="GB155">
        <v>0.29</v>
      </c>
      <c r="GC155">
        <v>0.35</v>
      </c>
      <c r="GD155">
        <v>0.1649781227840302</v>
      </c>
      <c r="GE155">
        <v>-0.07790816304130033</v>
      </c>
      <c r="GF155">
        <v>0.02463010781537601</v>
      </c>
      <c r="GG155">
        <v>1</v>
      </c>
      <c r="GH155">
        <v>3.830212834243757E-06</v>
      </c>
      <c r="GI155">
        <v>0.0008056748784945442</v>
      </c>
      <c r="GJ155">
        <v>0.0001271135459648517</v>
      </c>
      <c r="GK155">
        <v>1</v>
      </c>
      <c r="GL155">
        <v>2</v>
      </c>
      <c r="GM155">
        <v>2</v>
      </c>
      <c r="GN155" t="s">
        <v>437</v>
      </c>
      <c r="GO155">
        <v>3.0166</v>
      </c>
      <c r="GP155">
        <v>2.77502</v>
      </c>
      <c r="GQ155">
        <v>0.0968763</v>
      </c>
      <c r="GR155">
        <v>0.0963247</v>
      </c>
      <c r="GS155">
        <v>0.0616437</v>
      </c>
      <c r="GT155">
        <v>0.0614059</v>
      </c>
      <c r="GU155">
        <v>23355.2</v>
      </c>
      <c r="GV155">
        <v>27295.5</v>
      </c>
      <c r="GW155">
        <v>22660.3</v>
      </c>
      <c r="GX155">
        <v>27751.6</v>
      </c>
      <c r="GY155">
        <v>30845.8</v>
      </c>
      <c r="GZ155">
        <v>37219.2</v>
      </c>
      <c r="HA155">
        <v>36316.2</v>
      </c>
      <c r="HB155">
        <v>44047.6</v>
      </c>
      <c r="HC155">
        <v>1.80975</v>
      </c>
      <c r="HD155">
        <v>2.18393</v>
      </c>
      <c r="HE155">
        <v>0.0734255</v>
      </c>
      <c r="HF155">
        <v>0</v>
      </c>
      <c r="HG155">
        <v>23.6935</v>
      </c>
      <c r="HH155">
        <v>999.9</v>
      </c>
      <c r="HI155">
        <v>30.2</v>
      </c>
      <c r="HJ155">
        <v>29.6</v>
      </c>
      <c r="HK155">
        <v>12.43</v>
      </c>
      <c r="HL155">
        <v>61.8919</v>
      </c>
      <c r="HM155">
        <v>13.5256</v>
      </c>
      <c r="HN155">
        <v>1</v>
      </c>
      <c r="HO155">
        <v>-0.205899</v>
      </c>
      <c r="HP155">
        <v>-0.0715577</v>
      </c>
      <c r="HQ155">
        <v>20.298</v>
      </c>
      <c r="HR155">
        <v>5.19707</v>
      </c>
      <c r="HS155">
        <v>11.9524</v>
      </c>
      <c r="HT155">
        <v>4.9469</v>
      </c>
      <c r="HU155">
        <v>3.3</v>
      </c>
      <c r="HV155">
        <v>9999</v>
      </c>
      <c r="HW155">
        <v>9999</v>
      </c>
      <c r="HX155">
        <v>9999</v>
      </c>
      <c r="HY155">
        <v>384.8</v>
      </c>
      <c r="HZ155">
        <v>1.86016</v>
      </c>
      <c r="IA155">
        <v>1.86079</v>
      </c>
      <c r="IB155">
        <v>1.86157</v>
      </c>
      <c r="IC155">
        <v>1.85716</v>
      </c>
      <c r="ID155">
        <v>1.85684</v>
      </c>
      <c r="IE155">
        <v>1.85791</v>
      </c>
      <c r="IF155">
        <v>1.85867</v>
      </c>
      <c r="IG155">
        <v>1.85822</v>
      </c>
      <c r="IH155">
        <v>0</v>
      </c>
      <c r="II155">
        <v>0</v>
      </c>
      <c r="IJ155">
        <v>0</v>
      </c>
      <c r="IK155">
        <v>0</v>
      </c>
      <c r="IL155" t="s">
        <v>438</v>
      </c>
      <c r="IM155" t="s">
        <v>439</v>
      </c>
      <c r="IN155" t="s">
        <v>440</v>
      </c>
      <c r="IO155" t="s">
        <v>440</v>
      </c>
      <c r="IP155" t="s">
        <v>440</v>
      </c>
      <c r="IQ155" t="s">
        <v>440</v>
      </c>
      <c r="IR155">
        <v>0</v>
      </c>
      <c r="IS155">
        <v>100</v>
      </c>
      <c r="IT155">
        <v>100</v>
      </c>
      <c r="IU155">
        <v>0.506</v>
      </c>
      <c r="IV155">
        <v>-0.04</v>
      </c>
      <c r="IW155">
        <v>0.2912723242626548</v>
      </c>
      <c r="IX155">
        <v>0.001016113312649949</v>
      </c>
      <c r="IY155">
        <v>-1.458346242818731E-06</v>
      </c>
      <c r="IZ155">
        <v>6.575581110680532E-10</v>
      </c>
      <c r="JA155">
        <v>-0.06566341879942494</v>
      </c>
      <c r="JB155">
        <v>-0.01572474794871742</v>
      </c>
      <c r="JC155">
        <v>0.002265067368507509</v>
      </c>
      <c r="JD155">
        <v>-3.336906766682508E-05</v>
      </c>
      <c r="JE155">
        <v>2</v>
      </c>
      <c r="JF155">
        <v>1799</v>
      </c>
      <c r="JG155">
        <v>1</v>
      </c>
      <c r="JH155">
        <v>18</v>
      </c>
      <c r="JI155">
        <v>298.7</v>
      </c>
      <c r="JJ155">
        <v>298.8</v>
      </c>
      <c r="JK155">
        <v>1.03149</v>
      </c>
      <c r="JL155">
        <v>2.57446</v>
      </c>
      <c r="JM155">
        <v>1.54663</v>
      </c>
      <c r="JN155">
        <v>2.16064</v>
      </c>
      <c r="JO155">
        <v>1.49658</v>
      </c>
      <c r="JP155">
        <v>2.33643</v>
      </c>
      <c r="JQ155">
        <v>35.0364</v>
      </c>
      <c r="JR155">
        <v>24.2013</v>
      </c>
      <c r="JS155">
        <v>18</v>
      </c>
      <c r="JT155">
        <v>376.569</v>
      </c>
      <c r="JU155">
        <v>648.4349999999999</v>
      </c>
      <c r="JV155">
        <v>24.0631</v>
      </c>
      <c r="JW155">
        <v>24.828</v>
      </c>
      <c r="JX155">
        <v>30.0001</v>
      </c>
      <c r="JY155">
        <v>24.8194</v>
      </c>
      <c r="JZ155">
        <v>24.8255</v>
      </c>
      <c r="KA155">
        <v>20.6791</v>
      </c>
      <c r="KB155">
        <v>28.6669</v>
      </c>
      <c r="KC155">
        <v>29.6204</v>
      </c>
      <c r="KD155">
        <v>24.0576</v>
      </c>
      <c r="KE155">
        <v>400</v>
      </c>
      <c r="KF155">
        <v>9.436809999999999</v>
      </c>
      <c r="KG155">
        <v>100.235</v>
      </c>
      <c r="KH155">
        <v>100.836</v>
      </c>
    </row>
    <row r="156" spans="1:294">
      <c r="A156">
        <v>140</v>
      </c>
      <c r="B156">
        <v>1747229779.1</v>
      </c>
      <c r="C156">
        <v>16752</v>
      </c>
      <c r="D156" t="s">
        <v>717</v>
      </c>
      <c r="E156" t="s">
        <v>718</v>
      </c>
      <c r="F156" t="s">
        <v>431</v>
      </c>
      <c r="G156" t="s">
        <v>432</v>
      </c>
      <c r="I156" t="s">
        <v>433</v>
      </c>
      <c r="J156">
        <v>1747229779.1</v>
      </c>
      <c r="K156">
        <f>(L156)/1000</f>
        <v>0</v>
      </c>
      <c r="L156">
        <f>IF(DQ156, AO156, AI156)</f>
        <v>0</v>
      </c>
      <c r="M156">
        <f>IF(DQ156, AJ156, AH156)</f>
        <v>0</v>
      </c>
      <c r="N156">
        <f>DS156 - IF(AV156&gt;1, M156*DM156*100.0/(AX156), 0)</f>
        <v>0</v>
      </c>
      <c r="O156">
        <f>((U156-K156/2)*N156-M156)/(U156+K156/2)</f>
        <v>0</v>
      </c>
      <c r="P156">
        <f>O156*(DZ156+EA156)/1000.0</f>
        <v>0</v>
      </c>
      <c r="Q156">
        <f>(DS156 - IF(AV156&gt;1, M156*DM156*100.0/(AX156), 0))*(DZ156+EA156)/1000.0</f>
        <v>0</v>
      </c>
      <c r="R156">
        <f>2.0/((1/T156-1/S156)+SIGN(T156)*SQRT((1/T156-1/S156)*(1/T156-1/S156) + 4*DN156/((DN156+1)*(DN156+1))*(2*1/T156*1/S156-1/S156*1/S156)))</f>
        <v>0</v>
      </c>
      <c r="S156">
        <f>IF(LEFT(DO156,1)&lt;&gt;"0",IF(LEFT(DO156,1)="1",3.0,DP156),$D$5+$E$5*(EG156*DZ156/($K$5*1000))+$F$5*(EG156*DZ156/($K$5*1000))*MAX(MIN(DM156,$J$5),$I$5)*MAX(MIN(DM156,$J$5),$I$5)+$G$5*MAX(MIN(DM156,$J$5),$I$5)*(EG156*DZ156/($K$5*1000))+$H$5*(EG156*DZ156/($K$5*1000))*(EG156*DZ156/($K$5*1000)))</f>
        <v>0</v>
      </c>
      <c r="T156">
        <f>K156*(1000-(1000*0.61365*exp(17.502*X156/(240.97+X156))/(DZ156+EA156)+DU156)/2)/(1000*0.61365*exp(17.502*X156/(240.97+X156))/(DZ156+EA156)-DU156)</f>
        <v>0</v>
      </c>
      <c r="U156">
        <f>1/((DN156+1)/(R156/1.6)+1/(S156/1.37)) + DN156/((DN156+1)/(R156/1.6) + DN156/(S156/1.37))</f>
        <v>0</v>
      </c>
      <c r="V156">
        <f>(DI156*DL156)</f>
        <v>0</v>
      </c>
      <c r="W156">
        <f>(EB156+(V156+2*0.95*5.67E-8*(((EB156+$B$7)+273)^4-(EB156+273)^4)-44100*K156)/(1.84*29.3*S156+8*0.95*5.67E-8*(EB156+273)^3))</f>
        <v>0</v>
      </c>
      <c r="X156">
        <f>($C$7*EC156+$D$7*ED156+$E$7*W156)</f>
        <v>0</v>
      </c>
      <c r="Y156">
        <f>0.61365*exp(17.502*X156/(240.97+X156))</f>
        <v>0</v>
      </c>
      <c r="Z156">
        <f>(AA156/AB156*100)</f>
        <v>0</v>
      </c>
      <c r="AA156">
        <f>DU156*(DZ156+EA156)/1000</f>
        <v>0</v>
      </c>
      <c r="AB156">
        <f>0.61365*exp(17.502*EB156/(240.97+EB156))</f>
        <v>0</v>
      </c>
      <c r="AC156">
        <f>(Y156-DU156*(DZ156+EA156)/1000)</f>
        <v>0</v>
      </c>
      <c r="AD156">
        <f>(-K156*44100)</f>
        <v>0</v>
      </c>
      <c r="AE156">
        <f>2*29.3*S156*0.92*(EB156-X156)</f>
        <v>0</v>
      </c>
      <c r="AF156">
        <f>2*0.95*5.67E-8*(((EB156+$B$7)+273)^4-(X156+273)^4)</f>
        <v>0</v>
      </c>
      <c r="AG156">
        <f>V156+AF156+AD156+AE156</f>
        <v>0</v>
      </c>
      <c r="AH156">
        <f>DY156*AV156*(DT156-DS156*(1000-AV156*DV156)/(1000-AV156*DU156))/(100*DM156)</f>
        <v>0</v>
      </c>
      <c r="AI156">
        <f>1000*DY156*AV156*(DU156-DV156)/(100*DM156*(1000-AV156*DU156))</f>
        <v>0</v>
      </c>
      <c r="AJ156">
        <f>(AK156 - AL156 - DZ156*1E3/(8.314*(EB156+273.15)) * AN156/DY156 * AM156) * DY156/(100*DM156) * (1000 - DV156)/1000</f>
        <v>0</v>
      </c>
      <c r="AK156">
        <v>504.6805454623097</v>
      </c>
      <c r="AL156">
        <v>504.4454727272727</v>
      </c>
      <c r="AM156">
        <v>-0.0005893226819759323</v>
      </c>
      <c r="AN156">
        <v>65.77429948118555</v>
      </c>
      <c r="AO156">
        <f>(AQ156 - AP156 + DZ156*1E3/(8.314*(EB156+273.15)) * AS156/DY156 * AR156) * DY156/(100*DM156) * 1000/(1000 - AQ156)</f>
        <v>0</v>
      </c>
      <c r="AP156">
        <v>9.415579926903206</v>
      </c>
      <c r="AQ156">
        <v>9.424018060606064</v>
      </c>
      <c r="AR156">
        <v>1.363875798237657E-06</v>
      </c>
      <c r="AS156">
        <v>77.3395483019389</v>
      </c>
      <c r="AT156">
        <v>1</v>
      </c>
      <c r="AU156">
        <v>0</v>
      </c>
      <c r="AV156">
        <f>IF(AT156*$H$13&gt;=AX156,1.0,(AX156/(AX156-AT156*$H$13)))</f>
        <v>0</v>
      </c>
      <c r="AW156">
        <f>(AV156-1)*100</f>
        <v>0</v>
      </c>
      <c r="AX156">
        <f>MAX(0,($B$13+$C$13*EG156)/(1+$D$13*EG156)*DZ156/(EB156+273)*$E$13)</f>
        <v>0</v>
      </c>
      <c r="AY156" t="s">
        <v>434</v>
      </c>
      <c r="AZ156" t="s">
        <v>434</v>
      </c>
      <c r="BA156">
        <v>0</v>
      </c>
      <c r="BB156">
        <v>0</v>
      </c>
      <c r="BC156">
        <f>1-BA156/BB156</f>
        <v>0</v>
      </c>
      <c r="BD156">
        <v>0</v>
      </c>
      <c r="BE156" t="s">
        <v>434</v>
      </c>
      <c r="BF156" t="s">
        <v>434</v>
      </c>
      <c r="BG156">
        <v>0</v>
      </c>
      <c r="BH156">
        <v>0</v>
      </c>
      <c r="BI156">
        <f>1-BG156/BH156</f>
        <v>0</v>
      </c>
      <c r="BJ156">
        <v>0.5</v>
      </c>
      <c r="BK156">
        <f>DJ156</f>
        <v>0</v>
      </c>
      <c r="BL156">
        <f>M156</f>
        <v>0</v>
      </c>
      <c r="BM156">
        <f>BI156*BJ156*BK156</f>
        <v>0</v>
      </c>
      <c r="BN156">
        <f>(BL156-BD156)/BK156</f>
        <v>0</v>
      </c>
      <c r="BO156">
        <f>(BB156-BH156)/BH156</f>
        <v>0</v>
      </c>
      <c r="BP156">
        <f>BA156/(BC156+BA156/BH156)</f>
        <v>0</v>
      </c>
      <c r="BQ156" t="s">
        <v>434</v>
      </c>
      <c r="BR156">
        <v>0</v>
      </c>
      <c r="BS156">
        <f>IF(BR156&lt;&gt;0, BR156, BP156)</f>
        <v>0</v>
      </c>
      <c r="BT156">
        <f>1-BS156/BH156</f>
        <v>0</v>
      </c>
      <c r="BU156">
        <f>(BH156-BG156)/(BH156-BS156)</f>
        <v>0</v>
      </c>
      <c r="BV156">
        <f>(BB156-BH156)/(BB156-BS156)</f>
        <v>0</v>
      </c>
      <c r="BW156">
        <f>(BH156-BG156)/(BH156-BA156)</f>
        <v>0</v>
      </c>
      <c r="BX156">
        <f>(BB156-BH156)/(BB156-BA156)</f>
        <v>0</v>
      </c>
      <c r="BY156">
        <f>(BU156*BS156/BG156)</f>
        <v>0</v>
      </c>
      <c r="BZ156">
        <f>(1-BY156)</f>
        <v>0</v>
      </c>
      <c r="DI156">
        <f>$B$11*EH156+$C$11*EI156+$F$11*ET156*(1-EW156)</f>
        <v>0</v>
      </c>
      <c r="DJ156">
        <f>DI156*DK156</f>
        <v>0</v>
      </c>
      <c r="DK156">
        <f>($B$11*$D$9+$C$11*$D$9+$F$11*((FG156+EY156)/MAX(FG156+EY156+FH156, 0.1)*$I$9+FH156/MAX(FG156+EY156+FH156, 0.1)*$J$9))/($B$11+$C$11+$F$11)</f>
        <v>0</v>
      </c>
      <c r="DL156">
        <f>($B$11*$K$9+$C$11*$K$9+$F$11*((FG156+EY156)/MAX(FG156+EY156+FH156, 0.1)*$P$9+FH156/MAX(FG156+EY156+FH156, 0.1)*$Q$9))/($B$11+$C$11+$F$11)</f>
        <v>0</v>
      </c>
      <c r="DM156">
        <v>6</v>
      </c>
      <c r="DN156">
        <v>0.5</v>
      </c>
      <c r="DO156" t="s">
        <v>435</v>
      </c>
      <c r="DP156">
        <v>2</v>
      </c>
      <c r="DQ156" t="b">
        <v>1</v>
      </c>
      <c r="DR156">
        <v>1747229779.1</v>
      </c>
      <c r="DS156">
        <v>499.679</v>
      </c>
      <c r="DT156">
        <v>500.005</v>
      </c>
      <c r="DU156">
        <v>9.424049999999999</v>
      </c>
      <c r="DV156">
        <v>9.41522</v>
      </c>
      <c r="DW156">
        <v>499.162</v>
      </c>
      <c r="DX156">
        <v>9.463939999999999</v>
      </c>
      <c r="DY156">
        <v>400.16</v>
      </c>
      <c r="DZ156">
        <v>101.154</v>
      </c>
      <c r="EA156">
        <v>0.100159</v>
      </c>
      <c r="EB156">
        <v>24.9813</v>
      </c>
      <c r="EC156">
        <v>24.8718</v>
      </c>
      <c r="ED156">
        <v>999.9</v>
      </c>
      <c r="EE156">
        <v>0</v>
      </c>
      <c r="EF156">
        <v>0</v>
      </c>
      <c r="EG156">
        <v>10036.2</v>
      </c>
      <c r="EH156">
        <v>0</v>
      </c>
      <c r="EI156">
        <v>0.221054</v>
      </c>
      <c r="EJ156">
        <v>-0.326172</v>
      </c>
      <c r="EK156">
        <v>504.433</v>
      </c>
      <c r="EL156">
        <v>504.758</v>
      </c>
      <c r="EM156">
        <v>0.008829119999999999</v>
      </c>
      <c r="EN156">
        <v>500.005</v>
      </c>
      <c r="EO156">
        <v>9.41522</v>
      </c>
      <c r="EP156">
        <v>0.953282</v>
      </c>
      <c r="EQ156">
        <v>0.952389</v>
      </c>
      <c r="ER156">
        <v>6.22125</v>
      </c>
      <c r="ES156">
        <v>6.20767</v>
      </c>
      <c r="ET156">
        <v>0.0500092</v>
      </c>
      <c r="EU156">
        <v>0</v>
      </c>
      <c r="EV156">
        <v>0</v>
      </c>
      <c r="EW156">
        <v>0</v>
      </c>
      <c r="EX156">
        <v>6.72</v>
      </c>
      <c r="EY156">
        <v>0.0500092</v>
      </c>
      <c r="EZ156">
        <v>-14.44</v>
      </c>
      <c r="FA156">
        <v>1.34</v>
      </c>
      <c r="FB156">
        <v>34.062</v>
      </c>
      <c r="FC156">
        <v>38.375</v>
      </c>
      <c r="FD156">
        <v>36.187</v>
      </c>
      <c r="FE156">
        <v>37.875</v>
      </c>
      <c r="FF156">
        <v>36.312</v>
      </c>
      <c r="FG156">
        <v>0</v>
      </c>
      <c r="FH156">
        <v>0</v>
      </c>
      <c r="FI156">
        <v>0</v>
      </c>
      <c r="FJ156">
        <v>1747229859.6</v>
      </c>
      <c r="FK156">
        <v>0</v>
      </c>
      <c r="FL156">
        <v>3.316538461538462</v>
      </c>
      <c r="FM156">
        <v>-44.79692316124272</v>
      </c>
      <c r="FN156">
        <v>2.372307830324008</v>
      </c>
      <c r="FO156">
        <v>-3.85576923076923</v>
      </c>
      <c r="FP156">
        <v>15</v>
      </c>
      <c r="FQ156">
        <v>1747211737.5</v>
      </c>
      <c r="FR156" t="s">
        <v>436</v>
      </c>
      <c r="FS156">
        <v>1747211737.5</v>
      </c>
      <c r="FT156">
        <v>1747211733.5</v>
      </c>
      <c r="FU156">
        <v>1</v>
      </c>
      <c r="FV156">
        <v>-0.191</v>
      </c>
      <c r="FW156">
        <v>-0.016</v>
      </c>
      <c r="FX156">
        <v>0.506</v>
      </c>
      <c r="FY156">
        <v>-0.041</v>
      </c>
      <c r="FZ156">
        <v>397</v>
      </c>
      <c r="GA156">
        <v>9</v>
      </c>
      <c r="GB156">
        <v>0.29</v>
      </c>
      <c r="GC156">
        <v>0.35</v>
      </c>
      <c r="GD156">
        <v>0.21818500231751</v>
      </c>
      <c r="GE156">
        <v>-0.1057771689848503</v>
      </c>
      <c r="GF156">
        <v>0.02458498674741867</v>
      </c>
      <c r="GG156">
        <v>1</v>
      </c>
      <c r="GH156">
        <v>0.0002293586435322318</v>
      </c>
      <c r="GI156">
        <v>6.499972525277726E-05</v>
      </c>
      <c r="GJ156">
        <v>2.610840528340608E-05</v>
      </c>
      <c r="GK156">
        <v>1</v>
      </c>
      <c r="GL156">
        <v>2</v>
      </c>
      <c r="GM156">
        <v>2</v>
      </c>
      <c r="GN156" t="s">
        <v>437</v>
      </c>
      <c r="GO156">
        <v>3.01668</v>
      </c>
      <c r="GP156">
        <v>2.77515</v>
      </c>
      <c r="GQ156">
        <v>0.114488</v>
      </c>
      <c r="GR156">
        <v>0.11384</v>
      </c>
      <c r="GS156">
        <v>0.0616686</v>
      </c>
      <c r="GT156">
        <v>0.0614124</v>
      </c>
      <c r="GU156">
        <v>22900.2</v>
      </c>
      <c r="GV156">
        <v>26766.7</v>
      </c>
      <c r="GW156">
        <v>22660.3</v>
      </c>
      <c r="GX156">
        <v>27751.5</v>
      </c>
      <c r="GY156">
        <v>30845.7</v>
      </c>
      <c r="GZ156">
        <v>37219</v>
      </c>
      <c r="HA156">
        <v>36316.5</v>
      </c>
      <c r="HB156">
        <v>44047.1</v>
      </c>
      <c r="HC156">
        <v>1.81002</v>
      </c>
      <c r="HD156">
        <v>2.18397</v>
      </c>
      <c r="HE156">
        <v>0.0729561</v>
      </c>
      <c r="HF156">
        <v>0</v>
      </c>
      <c r="HG156">
        <v>23.6733</v>
      </c>
      <c r="HH156">
        <v>999.9</v>
      </c>
      <c r="HI156">
        <v>30.1</v>
      </c>
      <c r="HJ156">
        <v>29.6</v>
      </c>
      <c r="HK156">
        <v>12.3903</v>
      </c>
      <c r="HL156">
        <v>62.0619</v>
      </c>
      <c r="HM156">
        <v>13.4856</v>
      </c>
      <c r="HN156">
        <v>1</v>
      </c>
      <c r="HO156">
        <v>-0.205432</v>
      </c>
      <c r="HP156">
        <v>-0.186953</v>
      </c>
      <c r="HQ156">
        <v>20.2959</v>
      </c>
      <c r="HR156">
        <v>5.19797</v>
      </c>
      <c r="HS156">
        <v>11.9508</v>
      </c>
      <c r="HT156">
        <v>4.94745</v>
      </c>
      <c r="HU156">
        <v>3.3</v>
      </c>
      <c r="HV156">
        <v>9999</v>
      </c>
      <c r="HW156">
        <v>9999</v>
      </c>
      <c r="HX156">
        <v>9999</v>
      </c>
      <c r="HY156">
        <v>384.8</v>
      </c>
      <c r="HZ156">
        <v>1.86016</v>
      </c>
      <c r="IA156">
        <v>1.8608</v>
      </c>
      <c r="IB156">
        <v>1.86157</v>
      </c>
      <c r="IC156">
        <v>1.85716</v>
      </c>
      <c r="ID156">
        <v>1.85684</v>
      </c>
      <c r="IE156">
        <v>1.85791</v>
      </c>
      <c r="IF156">
        <v>1.85868</v>
      </c>
      <c r="IG156">
        <v>1.85822</v>
      </c>
      <c r="IH156">
        <v>0</v>
      </c>
      <c r="II156">
        <v>0</v>
      </c>
      <c r="IJ156">
        <v>0</v>
      </c>
      <c r="IK156">
        <v>0</v>
      </c>
      <c r="IL156" t="s">
        <v>438</v>
      </c>
      <c r="IM156" t="s">
        <v>439</v>
      </c>
      <c r="IN156" t="s">
        <v>440</v>
      </c>
      <c r="IO156" t="s">
        <v>440</v>
      </c>
      <c r="IP156" t="s">
        <v>440</v>
      </c>
      <c r="IQ156" t="s">
        <v>440</v>
      </c>
      <c r="IR156">
        <v>0</v>
      </c>
      <c r="IS156">
        <v>100</v>
      </c>
      <c r="IT156">
        <v>100</v>
      </c>
      <c r="IU156">
        <v>0.517</v>
      </c>
      <c r="IV156">
        <v>-0.0399</v>
      </c>
      <c r="IW156">
        <v>0.2912723242626548</v>
      </c>
      <c r="IX156">
        <v>0.001016113312649949</v>
      </c>
      <c r="IY156">
        <v>-1.458346242818731E-06</v>
      </c>
      <c r="IZ156">
        <v>6.575581110680532E-10</v>
      </c>
      <c r="JA156">
        <v>-0.06566341879942494</v>
      </c>
      <c r="JB156">
        <v>-0.01572474794871742</v>
      </c>
      <c r="JC156">
        <v>0.002265067368507509</v>
      </c>
      <c r="JD156">
        <v>-3.336906766682508E-05</v>
      </c>
      <c r="JE156">
        <v>2</v>
      </c>
      <c r="JF156">
        <v>1799</v>
      </c>
      <c r="JG156">
        <v>1</v>
      </c>
      <c r="JH156">
        <v>18</v>
      </c>
      <c r="JI156">
        <v>300.7</v>
      </c>
      <c r="JJ156">
        <v>300.8</v>
      </c>
      <c r="JK156">
        <v>1.23535</v>
      </c>
      <c r="JL156">
        <v>2.56348</v>
      </c>
      <c r="JM156">
        <v>1.54663</v>
      </c>
      <c r="JN156">
        <v>2.16064</v>
      </c>
      <c r="JO156">
        <v>1.49658</v>
      </c>
      <c r="JP156">
        <v>2.33154</v>
      </c>
      <c r="JQ156">
        <v>35.0364</v>
      </c>
      <c r="JR156">
        <v>24.2013</v>
      </c>
      <c r="JS156">
        <v>18</v>
      </c>
      <c r="JT156">
        <v>376.689</v>
      </c>
      <c r="JU156">
        <v>648.45</v>
      </c>
      <c r="JV156">
        <v>24.1075</v>
      </c>
      <c r="JW156">
        <v>24.828</v>
      </c>
      <c r="JX156">
        <v>30.0002</v>
      </c>
      <c r="JY156">
        <v>24.8173</v>
      </c>
      <c r="JZ156">
        <v>24.8234</v>
      </c>
      <c r="KA156">
        <v>24.741</v>
      </c>
      <c r="KB156">
        <v>28.6669</v>
      </c>
      <c r="KC156">
        <v>29.6204</v>
      </c>
      <c r="KD156">
        <v>24.1175</v>
      </c>
      <c r="KE156">
        <v>500</v>
      </c>
      <c r="KF156">
        <v>9.436809999999999</v>
      </c>
      <c r="KG156">
        <v>100.235</v>
      </c>
      <c r="KH156">
        <v>100.835</v>
      </c>
    </row>
    <row r="157" spans="1:294">
      <c r="A157">
        <v>141</v>
      </c>
      <c r="B157">
        <v>1747229899.6</v>
      </c>
      <c r="C157">
        <v>16872.5</v>
      </c>
      <c r="D157" t="s">
        <v>719</v>
      </c>
      <c r="E157" t="s">
        <v>720</v>
      </c>
      <c r="F157" t="s">
        <v>431</v>
      </c>
      <c r="G157" t="s">
        <v>432</v>
      </c>
      <c r="I157" t="s">
        <v>433</v>
      </c>
      <c r="J157">
        <v>1747229899.6</v>
      </c>
      <c r="K157">
        <f>(L157)/1000</f>
        <v>0</v>
      </c>
      <c r="L157">
        <f>IF(DQ157, AO157, AI157)</f>
        <v>0</v>
      </c>
      <c r="M157">
        <f>IF(DQ157, AJ157, AH157)</f>
        <v>0</v>
      </c>
      <c r="N157">
        <f>DS157 - IF(AV157&gt;1, M157*DM157*100.0/(AX157), 0)</f>
        <v>0</v>
      </c>
      <c r="O157">
        <f>((U157-K157/2)*N157-M157)/(U157+K157/2)</f>
        <v>0</v>
      </c>
      <c r="P157">
        <f>O157*(DZ157+EA157)/1000.0</f>
        <v>0</v>
      </c>
      <c r="Q157">
        <f>(DS157 - IF(AV157&gt;1, M157*DM157*100.0/(AX157), 0))*(DZ157+EA157)/1000.0</f>
        <v>0</v>
      </c>
      <c r="R157">
        <f>2.0/((1/T157-1/S157)+SIGN(T157)*SQRT((1/T157-1/S157)*(1/T157-1/S157) + 4*DN157/((DN157+1)*(DN157+1))*(2*1/T157*1/S157-1/S157*1/S157)))</f>
        <v>0</v>
      </c>
      <c r="S157">
        <f>IF(LEFT(DO157,1)&lt;&gt;"0",IF(LEFT(DO157,1)="1",3.0,DP157),$D$5+$E$5*(EG157*DZ157/($K$5*1000))+$F$5*(EG157*DZ157/($K$5*1000))*MAX(MIN(DM157,$J$5),$I$5)*MAX(MIN(DM157,$J$5),$I$5)+$G$5*MAX(MIN(DM157,$J$5),$I$5)*(EG157*DZ157/($K$5*1000))+$H$5*(EG157*DZ157/($K$5*1000))*(EG157*DZ157/($K$5*1000)))</f>
        <v>0</v>
      </c>
      <c r="T157">
        <f>K157*(1000-(1000*0.61365*exp(17.502*X157/(240.97+X157))/(DZ157+EA157)+DU157)/2)/(1000*0.61365*exp(17.502*X157/(240.97+X157))/(DZ157+EA157)-DU157)</f>
        <v>0</v>
      </c>
      <c r="U157">
        <f>1/((DN157+1)/(R157/1.6)+1/(S157/1.37)) + DN157/((DN157+1)/(R157/1.6) + DN157/(S157/1.37))</f>
        <v>0</v>
      </c>
      <c r="V157">
        <f>(DI157*DL157)</f>
        <v>0</v>
      </c>
      <c r="W157">
        <f>(EB157+(V157+2*0.95*5.67E-8*(((EB157+$B$7)+273)^4-(EB157+273)^4)-44100*K157)/(1.84*29.3*S157+8*0.95*5.67E-8*(EB157+273)^3))</f>
        <v>0</v>
      </c>
      <c r="X157">
        <f>($C$7*EC157+$D$7*ED157+$E$7*W157)</f>
        <v>0</v>
      </c>
      <c r="Y157">
        <f>0.61365*exp(17.502*X157/(240.97+X157))</f>
        <v>0</v>
      </c>
      <c r="Z157">
        <f>(AA157/AB157*100)</f>
        <v>0</v>
      </c>
      <c r="AA157">
        <f>DU157*(DZ157+EA157)/1000</f>
        <v>0</v>
      </c>
      <c r="AB157">
        <f>0.61365*exp(17.502*EB157/(240.97+EB157))</f>
        <v>0</v>
      </c>
      <c r="AC157">
        <f>(Y157-DU157*(DZ157+EA157)/1000)</f>
        <v>0</v>
      </c>
      <c r="AD157">
        <f>(-K157*44100)</f>
        <v>0</v>
      </c>
      <c r="AE157">
        <f>2*29.3*S157*0.92*(EB157-X157)</f>
        <v>0</v>
      </c>
      <c r="AF157">
        <f>2*0.95*5.67E-8*(((EB157+$B$7)+273)^4-(X157+273)^4)</f>
        <v>0</v>
      </c>
      <c r="AG157">
        <f>V157+AF157+AD157+AE157</f>
        <v>0</v>
      </c>
      <c r="AH157">
        <f>DY157*AV157*(DT157-DS157*(1000-AV157*DV157)/(1000-AV157*DU157))/(100*DM157)</f>
        <v>0</v>
      </c>
      <c r="AI157">
        <f>1000*DY157*AV157*(DU157-DV157)/(100*DM157*(1000-AV157*DU157))</f>
        <v>0</v>
      </c>
      <c r="AJ157">
        <f>(AK157 - AL157 - DZ157*1E3/(8.314*(EB157+273.15)) * AN157/DY157 * AM157) * DY157/(100*DM157) * (1000 - DV157)/1000</f>
        <v>0</v>
      </c>
      <c r="AK157">
        <v>605.6622236121597</v>
      </c>
      <c r="AL157">
        <v>605.5195090909089</v>
      </c>
      <c r="AM157">
        <v>-0.002423082857391764</v>
      </c>
      <c r="AN157">
        <v>65.77429948118555</v>
      </c>
      <c r="AO157">
        <f>(AQ157 - AP157 + DZ157*1E3/(8.314*(EB157+273.15)) * AS157/DY157 * AR157) * DY157/(100*DM157) * 1000/(1000 - AQ157)</f>
        <v>0</v>
      </c>
      <c r="AP157">
        <v>9.418155581970483</v>
      </c>
      <c r="AQ157">
        <v>9.425113515151514</v>
      </c>
      <c r="AR157">
        <v>-7.936476171909726E-07</v>
      </c>
      <c r="AS157">
        <v>77.3395483019389</v>
      </c>
      <c r="AT157">
        <v>2</v>
      </c>
      <c r="AU157">
        <v>0</v>
      </c>
      <c r="AV157">
        <f>IF(AT157*$H$13&gt;=AX157,1.0,(AX157/(AX157-AT157*$H$13)))</f>
        <v>0</v>
      </c>
      <c r="AW157">
        <f>(AV157-1)*100</f>
        <v>0</v>
      </c>
      <c r="AX157">
        <f>MAX(0,($B$13+$C$13*EG157)/(1+$D$13*EG157)*DZ157/(EB157+273)*$E$13)</f>
        <v>0</v>
      </c>
      <c r="AY157" t="s">
        <v>434</v>
      </c>
      <c r="AZ157" t="s">
        <v>434</v>
      </c>
      <c r="BA157">
        <v>0</v>
      </c>
      <c r="BB157">
        <v>0</v>
      </c>
      <c r="BC157">
        <f>1-BA157/BB157</f>
        <v>0</v>
      </c>
      <c r="BD157">
        <v>0</v>
      </c>
      <c r="BE157" t="s">
        <v>434</v>
      </c>
      <c r="BF157" t="s">
        <v>434</v>
      </c>
      <c r="BG157">
        <v>0</v>
      </c>
      <c r="BH157">
        <v>0</v>
      </c>
      <c r="BI157">
        <f>1-BG157/BH157</f>
        <v>0</v>
      </c>
      <c r="BJ157">
        <v>0.5</v>
      </c>
      <c r="BK157">
        <f>DJ157</f>
        <v>0</v>
      </c>
      <c r="BL157">
        <f>M157</f>
        <v>0</v>
      </c>
      <c r="BM157">
        <f>BI157*BJ157*BK157</f>
        <v>0</v>
      </c>
      <c r="BN157">
        <f>(BL157-BD157)/BK157</f>
        <v>0</v>
      </c>
      <c r="BO157">
        <f>(BB157-BH157)/BH157</f>
        <v>0</v>
      </c>
      <c r="BP157">
        <f>BA157/(BC157+BA157/BH157)</f>
        <v>0</v>
      </c>
      <c r="BQ157" t="s">
        <v>434</v>
      </c>
      <c r="BR157">
        <v>0</v>
      </c>
      <c r="BS157">
        <f>IF(BR157&lt;&gt;0, BR157, BP157)</f>
        <v>0</v>
      </c>
      <c r="BT157">
        <f>1-BS157/BH157</f>
        <v>0</v>
      </c>
      <c r="BU157">
        <f>(BH157-BG157)/(BH157-BS157)</f>
        <v>0</v>
      </c>
      <c r="BV157">
        <f>(BB157-BH157)/(BB157-BS157)</f>
        <v>0</v>
      </c>
      <c r="BW157">
        <f>(BH157-BG157)/(BH157-BA157)</f>
        <v>0</v>
      </c>
      <c r="BX157">
        <f>(BB157-BH157)/(BB157-BA157)</f>
        <v>0</v>
      </c>
      <c r="BY157">
        <f>(BU157*BS157/BG157)</f>
        <v>0</v>
      </c>
      <c r="BZ157">
        <f>(1-BY157)</f>
        <v>0</v>
      </c>
      <c r="DI157">
        <f>$B$11*EH157+$C$11*EI157+$F$11*ET157*(1-EW157)</f>
        <v>0</v>
      </c>
      <c r="DJ157">
        <f>DI157*DK157</f>
        <v>0</v>
      </c>
      <c r="DK157">
        <f>($B$11*$D$9+$C$11*$D$9+$F$11*((FG157+EY157)/MAX(FG157+EY157+FH157, 0.1)*$I$9+FH157/MAX(FG157+EY157+FH157, 0.1)*$J$9))/($B$11+$C$11+$F$11)</f>
        <v>0</v>
      </c>
      <c r="DL157">
        <f>($B$11*$K$9+$C$11*$K$9+$F$11*((FG157+EY157)/MAX(FG157+EY157+FH157, 0.1)*$P$9+FH157/MAX(FG157+EY157+FH157, 0.1)*$Q$9))/($B$11+$C$11+$F$11)</f>
        <v>0</v>
      </c>
      <c r="DM157">
        <v>6</v>
      </c>
      <c r="DN157">
        <v>0.5</v>
      </c>
      <c r="DO157" t="s">
        <v>435</v>
      </c>
      <c r="DP157">
        <v>2</v>
      </c>
      <c r="DQ157" t="b">
        <v>1</v>
      </c>
      <c r="DR157">
        <v>1747229899.6</v>
      </c>
      <c r="DS157">
        <v>599.816</v>
      </c>
      <c r="DT157">
        <v>600.034</v>
      </c>
      <c r="DU157">
        <v>9.425890000000001</v>
      </c>
      <c r="DV157">
        <v>9.419370000000001</v>
      </c>
      <c r="DW157">
        <v>599.298</v>
      </c>
      <c r="DX157">
        <v>9.46575</v>
      </c>
      <c r="DY157">
        <v>400.012</v>
      </c>
      <c r="DZ157">
        <v>101.154</v>
      </c>
      <c r="EA157">
        <v>0.09973559999999999</v>
      </c>
      <c r="EB157">
        <v>24.9934</v>
      </c>
      <c r="EC157">
        <v>24.8731</v>
      </c>
      <c r="ED157">
        <v>999.9</v>
      </c>
      <c r="EE157">
        <v>0</v>
      </c>
      <c r="EF157">
        <v>0</v>
      </c>
      <c r="EG157">
        <v>10076.2</v>
      </c>
      <c r="EH157">
        <v>0</v>
      </c>
      <c r="EI157">
        <v>0.221054</v>
      </c>
      <c r="EJ157">
        <v>-0.218018</v>
      </c>
      <c r="EK157">
        <v>605.524</v>
      </c>
      <c r="EL157">
        <v>605.74</v>
      </c>
      <c r="EM157">
        <v>0.00651646</v>
      </c>
      <c r="EN157">
        <v>600.034</v>
      </c>
      <c r="EO157">
        <v>9.419370000000001</v>
      </c>
      <c r="EP157">
        <v>0.953469</v>
      </c>
      <c r="EQ157">
        <v>0.95281</v>
      </c>
      <c r="ER157">
        <v>6.22409</v>
      </c>
      <c r="ES157">
        <v>6.21407</v>
      </c>
      <c r="ET157">
        <v>0.0500092</v>
      </c>
      <c r="EU157">
        <v>0</v>
      </c>
      <c r="EV157">
        <v>0</v>
      </c>
      <c r="EW157">
        <v>0</v>
      </c>
      <c r="EX157">
        <v>-3.63</v>
      </c>
      <c r="EY157">
        <v>0.0500092</v>
      </c>
      <c r="EZ157">
        <v>-7.79</v>
      </c>
      <c r="FA157">
        <v>0.62</v>
      </c>
      <c r="FB157">
        <v>34.312</v>
      </c>
      <c r="FC157">
        <v>39.812</v>
      </c>
      <c r="FD157">
        <v>36.875</v>
      </c>
      <c r="FE157">
        <v>39.75</v>
      </c>
      <c r="FF157">
        <v>37</v>
      </c>
      <c r="FG157">
        <v>0</v>
      </c>
      <c r="FH157">
        <v>0</v>
      </c>
      <c r="FI157">
        <v>0</v>
      </c>
      <c r="FJ157">
        <v>1747229979.6</v>
      </c>
      <c r="FK157">
        <v>0</v>
      </c>
      <c r="FL157">
        <v>-0.9238461538461539</v>
      </c>
      <c r="FM157">
        <v>12.1429055982427</v>
      </c>
      <c r="FN157">
        <v>0.1452995790401705</v>
      </c>
      <c r="FO157">
        <v>-3.590384615384615</v>
      </c>
      <c r="FP157">
        <v>15</v>
      </c>
      <c r="FQ157">
        <v>1747211737.5</v>
      </c>
      <c r="FR157" t="s">
        <v>436</v>
      </c>
      <c r="FS157">
        <v>1747211737.5</v>
      </c>
      <c r="FT157">
        <v>1747211733.5</v>
      </c>
      <c r="FU157">
        <v>1</v>
      </c>
      <c r="FV157">
        <v>-0.191</v>
      </c>
      <c r="FW157">
        <v>-0.016</v>
      </c>
      <c r="FX157">
        <v>0.506</v>
      </c>
      <c r="FY157">
        <v>-0.041</v>
      </c>
      <c r="FZ157">
        <v>397</v>
      </c>
      <c r="GA157">
        <v>9</v>
      </c>
      <c r="GB157">
        <v>0.29</v>
      </c>
      <c r="GC157">
        <v>0.35</v>
      </c>
      <c r="GD157">
        <v>0.1319627341320054</v>
      </c>
      <c r="GE157">
        <v>-0.01154055196393383</v>
      </c>
      <c r="GF157">
        <v>0.06199516424345379</v>
      </c>
      <c r="GG157">
        <v>1</v>
      </c>
      <c r="GH157">
        <v>0.0002111275984595555</v>
      </c>
      <c r="GI157">
        <v>-0.0001797124947061147</v>
      </c>
      <c r="GJ157">
        <v>3.766273145828653E-05</v>
      </c>
      <c r="GK157">
        <v>1</v>
      </c>
      <c r="GL157">
        <v>2</v>
      </c>
      <c r="GM157">
        <v>2</v>
      </c>
      <c r="GN157" t="s">
        <v>437</v>
      </c>
      <c r="GO157">
        <v>3.01651</v>
      </c>
      <c r="GP157">
        <v>2.77507</v>
      </c>
      <c r="GQ157">
        <v>0.130507</v>
      </c>
      <c r="GR157">
        <v>0.129741</v>
      </c>
      <c r="GS157">
        <v>0.0616781</v>
      </c>
      <c r="GT157">
        <v>0.0614335</v>
      </c>
      <c r="GU157">
        <v>22486</v>
      </c>
      <c r="GV157">
        <v>26287.4</v>
      </c>
      <c r="GW157">
        <v>22660</v>
      </c>
      <c r="GX157">
        <v>27752</v>
      </c>
      <c r="GY157">
        <v>30845.3</v>
      </c>
      <c r="GZ157">
        <v>37219.5</v>
      </c>
      <c r="HA157">
        <v>36315.9</v>
      </c>
      <c r="HB157">
        <v>44048.1</v>
      </c>
      <c r="HC157">
        <v>1.80952</v>
      </c>
      <c r="HD157">
        <v>2.18447</v>
      </c>
      <c r="HE157">
        <v>0.07317220000000001</v>
      </c>
      <c r="HF157">
        <v>0</v>
      </c>
      <c r="HG157">
        <v>23.6711</v>
      </c>
      <c r="HH157">
        <v>999.9</v>
      </c>
      <c r="HI157">
        <v>30.1</v>
      </c>
      <c r="HJ157">
        <v>29.7</v>
      </c>
      <c r="HK157">
        <v>12.46</v>
      </c>
      <c r="HL157">
        <v>61.8819</v>
      </c>
      <c r="HM157">
        <v>13.3173</v>
      </c>
      <c r="HN157">
        <v>1</v>
      </c>
      <c r="HO157">
        <v>-0.205714</v>
      </c>
      <c r="HP157">
        <v>-0.185112</v>
      </c>
      <c r="HQ157">
        <v>20.298</v>
      </c>
      <c r="HR157">
        <v>5.19423</v>
      </c>
      <c r="HS157">
        <v>11.9509</v>
      </c>
      <c r="HT157">
        <v>4.947</v>
      </c>
      <c r="HU157">
        <v>3.3</v>
      </c>
      <c r="HV157">
        <v>9999</v>
      </c>
      <c r="HW157">
        <v>9999</v>
      </c>
      <c r="HX157">
        <v>9999</v>
      </c>
      <c r="HY157">
        <v>384.9</v>
      </c>
      <c r="HZ157">
        <v>1.86018</v>
      </c>
      <c r="IA157">
        <v>1.86078</v>
      </c>
      <c r="IB157">
        <v>1.86157</v>
      </c>
      <c r="IC157">
        <v>1.85715</v>
      </c>
      <c r="ID157">
        <v>1.85684</v>
      </c>
      <c r="IE157">
        <v>1.85791</v>
      </c>
      <c r="IF157">
        <v>1.85867</v>
      </c>
      <c r="IG157">
        <v>1.85822</v>
      </c>
      <c r="IH157">
        <v>0</v>
      </c>
      <c r="II157">
        <v>0</v>
      </c>
      <c r="IJ157">
        <v>0</v>
      </c>
      <c r="IK157">
        <v>0</v>
      </c>
      <c r="IL157" t="s">
        <v>438</v>
      </c>
      <c r="IM157" t="s">
        <v>439</v>
      </c>
      <c r="IN157" t="s">
        <v>440</v>
      </c>
      <c r="IO157" t="s">
        <v>440</v>
      </c>
      <c r="IP157" t="s">
        <v>440</v>
      </c>
      <c r="IQ157" t="s">
        <v>440</v>
      </c>
      <c r="IR157">
        <v>0</v>
      </c>
      <c r="IS157">
        <v>100</v>
      </c>
      <c r="IT157">
        <v>100</v>
      </c>
      <c r="IU157">
        <v>0.518</v>
      </c>
      <c r="IV157">
        <v>-0.0399</v>
      </c>
      <c r="IW157">
        <v>0.2912723242626548</v>
      </c>
      <c r="IX157">
        <v>0.001016113312649949</v>
      </c>
      <c r="IY157">
        <v>-1.458346242818731E-06</v>
      </c>
      <c r="IZ157">
        <v>6.575581110680532E-10</v>
      </c>
      <c r="JA157">
        <v>-0.06566341879942494</v>
      </c>
      <c r="JB157">
        <v>-0.01572474794871742</v>
      </c>
      <c r="JC157">
        <v>0.002265067368507509</v>
      </c>
      <c r="JD157">
        <v>-3.336906766682508E-05</v>
      </c>
      <c r="JE157">
        <v>2</v>
      </c>
      <c r="JF157">
        <v>1799</v>
      </c>
      <c r="JG157">
        <v>1</v>
      </c>
      <c r="JH157">
        <v>18</v>
      </c>
      <c r="JI157">
        <v>302.7</v>
      </c>
      <c r="JJ157">
        <v>302.8</v>
      </c>
      <c r="JK157">
        <v>1.43188</v>
      </c>
      <c r="JL157">
        <v>2.55493</v>
      </c>
      <c r="JM157">
        <v>1.54663</v>
      </c>
      <c r="JN157">
        <v>2.16064</v>
      </c>
      <c r="JO157">
        <v>1.49658</v>
      </c>
      <c r="JP157">
        <v>2.36328</v>
      </c>
      <c r="JQ157">
        <v>35.0364</v>
      </c>
      <c r="JR157">
        <v>24.2013</v>
      </c>
      <c r="JS157">
        <v>18</v>
      </c>
      <c r="JT157">
        <v>376.433</v>
      </c>
      <c r="JU157">
        <v>648.832</v>
      </c>
      <c r="JV157">
        <v>24.1718</v>
      </c>
      <c r="JW157">
        <v>24.828</v>
      </c>
      <c r="JX157">
        <v>30.0001</v>
      </c>
      <c r="JY157">
        <v>24.8152</v>
      </c>
      <c r="JZ157">
        <v>24.8213</v>
      </c>
      <c r="KA157">
        <v>28.6772</v>
      </c>
      <c r="KB157">
        <v>28.6669</v>
      </c>
      <c r="KC157">
        <v>29.6204</v>
      </c>
      <c r="KD157">
        <v>24.1754</v>
      </c>
      <c r="KE157">
        <v>600</v>
      </c>
      <c r="KF157">
        <v>9.436809999999999</v>
      </c>
      <c r="KG157">
        <v>100.234</v>
      </c>
      <c r="KH157">
        <v>100.837</v>
      </c>
    </row>
    <row r="158" spans="1:294">
      <c r="A158">
        <v>142</v>
      </c>
      <c r="B158">
        <v>1747230020.1</v>
      </c>
      <c r="C158">
        <v>16993</v>
      </c>
      <c r="D158" t="s">
        <v>721</v>
      </c>
      <c r="E158" t="s">
        <v>722</v>
      </c>
      <c r="F158" t="s">
        <v>431</v>
      </c>
      <c r="G158" t="s">
        <v>432</v>
      </c>
      <c r="I158" t="s">
        <v>433</v>
      </c>
      <c r="J158">
        <v>1747230020.1</v>
      </c>
      <c r="K158">
        <f>(L158)/1000</f>
        <v>0</v>
      </c>
      <c r="L158">
        <f>IF(DQ158, AO158, AI158)</f>
        <v>0</v>
      </c>
      <c r="M158">
        <f>IF(DQ158, AJ158, AH158)</f>
        <v>0</v>
      </c>
      <c r="N158">
        <f>DS158 - IF(AV158&gt;1, M158*DM158*100.0/(AX158), 0)</f>
        <v>0</v>
      </c>
      <c r="O158">
        <f>((U158-K158/2)*N158-M158)/(U158+K158/2)</f>
        <v>0</v>
      </c>
      <c r="P158">
        <f>O158*(DZ158+EA158)/1000.0</f>
        <v>0</v>
      </c>
      <c r="Q158">
        <f>(DS158 - IF(AV158&gt;1, M158*DM158*100.0/(AX158), 0))*(DZ158+EA158)/1000.0</f>
        <v>0</v>
      </c>
      <c r="R158">
        <f>2.0/((1/T158-1/S158)+SIGN(T158)*SQRT((1/T158-1/S158)*(1/T158-1/S158) + 4*DN158/((DN158+1)*(DN158+1))*(2*1/T158*1/S158-1/S158*1/S158)))</f>
        <v>0</v>
      </c>
      <c r="S158">
        <f>IF(LEFT(DO158,1)&lt;&gt;"0",IF(LEFT(DO158,1)="1",3.0,DP158),$D$5+$E$5*(EG158*DZ158/($K$5*1000))+$F$5*(EG158*DZ158/($K$5*1000))*MAX(MIN(DM158,$J$5),$I$5)*MAX(MIN(DM158,$J$5),$I$5)+$G$5*MAX(MIN(DM158,$J$5),$I$5)*(EG158*DZ158/($K$5*1000))+$H$5*(EG158*DZ158/($K$5*1000))*(EG158*DZ158/($K$5*1000)))</f>
        <v>0</v>
      </c>
      <c r="T158">
        <f>K158*(1000-(1000*0.61365*exp(17.502*X158/(240.97+X158))/(DZ158+EA158)+DU158)/2)/(1000*0.61365*exp(17.502*X158/(240.97+X158))/(DZ158+EA158)-DU158)</f>
        <v>0</v>
      </c>
      <c r="U158">
        <f>1/((DN158+1)/(R158/1.6)+1/(S158/1.37)) + DN158/((DN158+1)/(R158/1.6) + DN158/(S158/1.37))</f>
        <v>0</v>
      </c>
      <c r="V158">
        <f>(DI158*DL158)</f>
        <v>0</v>
      </c>
      <c r="W158">
        <f>(EB158+(V158+2*0.95*5.67E-8*(((EB158+$B$7)+273)^4-(EB158+273)^4)-44100*K158)/(1.84*29.3*S158+8*0.95*5.67E-8*(EB158+273)^3))</f>
        <v>0</v>
      </c>
      <c r="X158">
        <f>($C$7*EC158+$D$7*ED158+$E$7*W158)</f>
        <v>0</v>
      </c>
      <c r="Y158">
        <f>0.61365*exp(17.502*X158/(240.97+X158))</f>
        <v>0</v>
      </c>
      <c r="Z158">
        <f>(AA158/AB158*100)</f>
        <v>0</v>
      </c>
      <c r="AA158">
        <f>DU158*(DZ158+EA158)/1000</f>
        <v>0</v>
      </c>
      <c r="AB158">
        <f>0.61365*exp(17.502*EB158/(240.97+EB158))</f>
        <v>0</v>
      </c>
      <c r="AC158">
        <f>(Y158-DU158*(DZ158+EA158)/1000)</f>
        <v>0</v>
      </c>
      <c r="AD158">
        <f>(-K158*44100)</f>
        <v>0</v>
      </c>
      <c r="AE158">
        <f>2*29.3*S158*0.92*(EB158-X158)</f>
        <v>0</v>
      </c>
      <c r="AF158">
        <f>2*0.95*5.67E-8*(((EB158+$B$7)+273)^4-(X158+273)^4)</f>
        <v>0</v>
      </c>
      <c r="AG158">
        <f>V158+AF158+AD158+AE158</f>
        <v>0</v>
      </c>
      <c r="AH158">
        <f>DY158*AV158*(DT158-DS158*(1000-AV158*DV158)/(1000-AV158*DU158))/(100*DM158)</f>
        <v>0</v>
      </c>
      <c r="AI158">
        <f>1000*DY158*AV158*(DU158-DV158)/(100*DM158*(1000-AV158*DU158))</f>
        <v>0</v>
      </c>
      <c r="AJ158">
        <f>(AK158 - AL158 - DZ158*1E3/(8.314*(EB158+273.15)) * AN158/DY158 * AM158) * DY158/(100*DM158) * (1000 - DV158)/1000</f>
        <v>0</v>
      </c>
      <c r="AK158">
        <v>504.7553727934466</v>
      </c>
      <c r="AL158">
        <v>504.6248727272727</v>
      </c>
      <c r="AM158">
        <v>0.001150208721929884</v>
      </c>
      <c r="AN158">
        <v>65.77429948118555</v>
      </c>
      <c r="AO158">
        <f>(AQ158 - AP158 + DZ158*1E3/(8.314*(EB158+273.15)) * AS158/DY158 * AR158) * DY158/(100*DM158) * 1000/(1000 - AQ158)</f>
        <v>0</v>
      </c>
      <c r="AP158">
        <v>9.41438654021376</v>
      </c>
      <c r="AQ158">
        <v>9.422738181818183</v>
      </c>
      <c r="AR158">
        <v>-6.342611086785177E-07</v>
      </c>
      <c r="AS158">
        <v>77.3395483019389</v>
      </c>
      <c r="AT158">
        <v>1</v>
      </c>
      <c r="AU158">
        <v>0</v>
      </c>
      <c r="AV158">
        <f>IF(AT158*$H$13&gt;=AX158,1.0,(AX158/(AX158-AT158*$H$13)))</f>
        <v>0</v>
      </c>
      <c r="AW158">
        <f>(AV158-1)*100</f>
        <v>0</v>
      </c>
      <c r="AX158">
        <f>MAX(0,($B$13+$C$13*EG158)/(1+$D$13*EG158)*DZ158/(EB158+273)*$E$13)</f>
        <v>0</v>
      </c>
      <c r="AY158" t="s">
        <v>434</v>
      </c>
      <c r="AZ158" t="s">
        <v>434</v>
      </c>
      <c r="BA158">
        <v>0</v>
      </c>
      <c r="BB158">
        <v>0</v>
      </c>
      <c r="BC158">
        <f>1-BA158/BB158</f>
        <v>0</v>
      </c>
      <c r="BD158">
        <v>0</v>
      </c>
      <c r="BE158" t="s">
        <v>434</v>
      </c>
      <c r="BF158" t="s">
        <v>434</v>
      </c>
      <c r="BG158">
        <v>0</v>
      </c>
      <c r="BH158">
        <v>0</v>
      </c>
      <c r="BI158">
        <f>1-BG158/BH158</f>
        <v>0</v>
      </c>
      <c r="BJ158">
        <v>0.5</v>
      </c>
      <c r="BK158">
        <f>DJ158</f>
        <v>0</v>
      </c>
      <c r="BL158">
        <f>M158</f>
        <v>0</v>
      </c>
      <c r="BM158">
        <f>BI158*BJ158*BK158</f>
        <v>0</v>
      </c>
      <c r="BN158">
        <f>(BL158-BD158)/BK158</f>
        <v>0</v>
      </c>
      <c r="BO158">
        <f>(BB158-BH158)/BH158</f>
        <v>0</v>
      </c>
      <c r="BP158">
        <f>BA158/(BC158+BA158/BH158)</f>
        <v>0</v>
      </c>
      <c r="BQ158" t="s">
        <v>434</v>
      </c>
      <c r="BR158">
        <v>0</v>
      </c>
      <c r="BS158">
        <f>IF(BR158&lt;&gt;0, BR158, BP158)</f>
        <v>0</v>
      </c>
      <c r="BT158">
        <f>1-BS158/BH158</f>
        <v>0</v>
      </c>
      <c r="BU158">
        <f>(BH158-BG158)/(BH158-BS158)</f>
        <v>0</v>
      </c>
      <c r="BV158">
        <f>(BB158-BH158)/(BB158-BS158)</f>
        <v>0</v>
      </c>
      <c r="BW158">
        <f>(BH158-BG158)/(BH158-BA158)</f>
        <v>0</v>
      </c>
      <c r="BX158">
        <f>(BB158-BH158)/(BB158-BA158)</f>
        <v>0</v>
      </c>
      <c r="BY158">
        <f>(BU158*BS158/BG158)</f>
        <v>0</v>
      </c>
      <c r="BZ158">
        <f>(1-BY158)</f>
        <v>0</v>
      </c>
      <c r="DI158">
        <f>$B$11*EH158+$C$11*EI158+$F$11*ET158*(1-EW158)</f>
        <v>0</v>
      </c>
      <c r="DJ158">
        <f>DI158*DK158</f>
        <v>0</v>
      </c>
      <c r="DK158">
        <f>($B$11*$D$9+$C$11*$D$9+$F$11*((FG158+EY158)/MAX(FG158+EY158+FH158, 0.1)*$I$9+FH158/MAX(FG158+EY158+FH158, 0.1)*$J$9))/($B$11+$C$11+$F$11)</f>
        <v>0</v>
      </c>
      <c r="DL158">
        <f>($B$11*$K$9+$C$11*$K$9+$F$11*((FG158+EY158)/MAX(FG158+EY158+FH158, 0.1)*$P$9+FH158/MAX(FG158+EY158+FH158, 0.1)*$Q$9))/($B$11+$C$11+$F$11)</f>
        <v>0</v>
      </c>
      <c r="DM158">
        <v>6</v>
      </c>
      <c r="DN158">
        <v>0.5</v>
      </c>
      <c r="DO158" t="s">
        <v>435</v>
      </c>
      <c r="DP158">
        <v>2</v>
      </c>
      <c r="DQ158" t="b">
        <v>1</v>
      </c>
      <c r="DR158">
        <v>1747230020.1</v>
      </c>
      <c r="DS158">
        <v>499.897</v>
      </c>
      <c r="DT158">
        <v>500.001</v>
      </c>
      <c r="DU158">
        <v>9.42357</v>
      </c>
      <c r="DV158">
        <v>9.41535</v>
      </c>
      <c r="DW158">
        <v>499.381</v>
      </c>
      <c r="DX158">
        <v>9.463469999999999</v>
      </c>
      <c r="DY158">
        <v>400.068</v>
      </c>
      <c r="DZ158">
        <v>101.153</v>
      </c>
      <c r="EA158">
        <v>0.0999013</v>
      </c>
      <c r="EB158">
        <v>25.0029</v>
      </c>
      <c r="EC158">
        <v>24.8865</v>
      </c>
      <c r="ED158">
        <v>999.9</v>
      </c>
      <c r="EE158">
        <v>0</v>
      </c>
      <c r="EF158">
        <v>0</v>
      </c>
      <c r="EG158">
        <v>10065</v>
      </c>
      <c r="EH158">
        <v>0</v>
      </c>
      <c r="EI158">
        <v>0.221054</v>
      </c>
      <c r="EJ158">
        <v>-0.10321</v>
      </c>
      <c r="EK158">
        <v>504.653</v>
      </c>
      <c r="EL158">
        <v>504.753</v>
      </c>
      <c r="EM158">
        <v>0.008221630000000001</v>
      </c>
      <c r="EN158">
        <v>500.001</v>
      </c>
      <c r="EO158">
        <v>9.41535</v>
      </c>
      <c r="EP158">
        <v>0.953225</v>
      </c>
      <c r="EQ158">
        <v>0.952394</v>
      </c>
      <c r="ER158">
        <v>6.22038</v>
      </c>
      <c r="ES158">
        <v>6.20774</v>
      </c>
      <c r="ET158">
        <v>0.0500092</v>
      </c>
      <c r="EU158">
        <v>0</v>
      </c>
      <c r="EV158">
        <v>0</v>
      </c>
      <c r="EW158">
        <v>0</v>
      </c>
      <c r="EX158">
        <v>10.24</v>
      </c>
      <c r="EY158">
        <v>0.0500092</v>
      </c>
      <c r="EZ158">
        <v>-7.11</v>
      </c>
      <c r="FA158">
        <v>0.19</v>
      </c>
      <c r="FB158">
        <v>34.937</v>
      </c>
      <c r="FC158">
        <v>40.937</v>
      </c>
      <c r="FD158">
        <v>37.687</v>
      </c>
      <c r="FE158">
        <v>41.562</v>
      </c>
      <c r="FF158">
        <v>37.75</v>
      </c>
      <c r="FG158">
        <v>0</v>
      </c>
      <c r="FH158">
        <v>0</v>
      </c>
      <c r="FI158">
        <v>0</v>
      </c>
      <c r="FJ158">
        <v>1747230100.2</v>
      </c>
      <c r="FK158">
        <v>0</v>
      </c>
      <c r="FL158">
        <v>4.026</v>
      </c>
      <c r="FM158">
        <v>1.040769198001961</v>
      </c>
      <c r="FN158">
        <v>-5.913845762839682</v>
      </c>
      <c r="FO158">
        <v>-5.505600000000002</v>
      </c>
      <c r="FP158">
        <v>15</v>
      </c>
      <c r="FQ158">
        <v>1747211737.5</v>
      </c>
      <c r="FR158" t="s">
        <v>436</v>
      </c>
      <c r="FS158">
        <v>1747211737.5</v>
      </c>
      <c r="FT158">
        <v>1747211733.5</v>
      </c>
      <c r="FU158">
        <v>1</v>
      </c>
      <c r="FV158">
        <v>-0.191</v>
      </c>
      <c r="FW158">
        <v>-0.016</v>
      </c>
      <c r="FX158">
        <v>0.506</v>
      </c>
      <c r="FY158">
        <v>-0.041</v>
      </c>
      <c r="FZ158">
        <v>397</v>
      </c>
      <c r="GA158">
        <v>9</v>
      </c>
      <c r="GB158">
        <v>0.29</v>
      </c>
      <c r="GC158">
        <v>0.35</v>
      </c>
      <c r="GD158">
        <v>0.1197441119376669</v>
      </c>
      <c r="GE158">
        <v>-0.0219048144314898</v>
      </c>
      <c r="GF158">
        <v>0.06074491871761257</v>
      </c>
      <c r="GG158">
        <v>1</v>
      </c>
      <c r="GH158">
        <v>0.0002405105387367066</v>
      </c>
      <c r="GI158">
        <v>-0.0001076754991638394</v>
      </c>
      <c r="GJ158">
        <v>2.966523397581846E-05</v>
      </c>
      <c r="GK158">
        <v>1</v>
      </c>
      <c r="GL158">
        <v>2</v>
      </c>
      <c r="GM158">
        <v>2</v>
      </c>
      <c r="GN158" t="s">
        <v>437</v>
      </c>
      <c r="GO158">
        <v>3.01657</v>
      </c>
      <c r="GP158">
        <v>2.77514</v>
      </c>
      <c r="GQ158">
        <v>0.114524</v>
      </c>
      <c r="GR158">
        <v>0.113839</v>
      </c>
      <c r="GS158">
        <v>0.0616656</v>
      </c>
      <c r="GT158">
        <v>0.0614125</v>
      </c>
      <c r="GU158">
        <v>22899.1</v>
      </c>
      <c r="GV158">
        <v>26767</v>
      </c>
      <c r="GW158">
        <v>22660.2</v>
      </c>
      <c r="GX158">
        <v>27751.8</v>
      </c>
      <c r="GY158">
        <v>30845.4</v>
      </c>
      <c r="GZ158">
        <v>37218.8</v>
      </c>
      <c r="HA158">
        <v>36316</v>
      </c>
      <c r="HB158">
        <v>44046.9</v>
      </c>
      <c r="HC158">
        <v>1.8099</v>
      </c>
      <c r="HD158">
        <v>2.1841</v>
      </c>
      <c r="HE158">
        <v>0.07400660000000001</v>
      </c>
      <c r="HF158">
        <v>0</v>
      </c>
      <c r="HG158">
        <v>23.6708</v>
      </c>
      <c r="HH158">
        <v>999.9</v>
      </c>
      <c r="HI158">
        <v>30.1</v>
      </c>
      <c r="HJ158">
        <v>29.7</v>
      </c>
      <c r="HK158">
        <v>12.4618</v>
      </c>
      <c r="HL158">
        <v>61.902</v>
      </c>
      <c r="HM158">
        <v>13.4415</v>
      </c>
      <c r="HN158">
        <v>1</v>
      </c>
      <c r="HO158">
        <v>-0.205516</v>
      </c>
      <c r="HP158">
        <v>-0.0645425</v>
      </c>
      <c r="HQ158">
        <v>20.2981</v>
      </c>
      <c r="HR158">
        <v>5.19618</v>
      </c>
      <c r="HS158">
        <v>11.9511</v>
      </c>
      <c r="HT158">
        <v>4.9474</v>
      </c>
      <c r="HU158">
        <v>3.3</v>
      </c>
      <c r="HV158">
        <v>9999</v>
      </c>
      <c r="HW158">
        <v>9999</v>
      </c>
      <c r="HX158">
        <v>9999</v>
      </c>
      <c r="HY158">
        <v>384.9</v>
      </c>
      <c r="HZ158">
        <v>1.86016</v>
      </c>
      <c r="IA158">
        <v>1.86078</v>
      </c>
      <c r="IB158">
        <v>1.86157</v>
      </c>
      <c r="IC158">
        <v>1.85715</v>
      </c>
      <c r="ID158">
        <v>1.85684</v>
      </c>
      <c r="IE158">
        <v>1.85791</v>
      </c>
      <c r="IF158">
        <v>1.85867</v>
      </c>
      <c r="IG158">
        <v>1.85822</v>
      </c>
      <c r="IH158">
        <v>0</v>
      </c>
      <c r="II158">
        <v>0</v>
      </c>
      <c r="IJ158">
        <v>0</v>
      </c>
      <c r="IK158">
        <v>0</v>
      </c>
      <c r="IL158" t="s">
        <v>438</v>
      </c>
      <c r="IM158" t="s">
        <v>439</v>
      </c>
      <c r="IN158" t="s">
        <v>440</v>
      </c>
      <c r="IO158" t="s">
        <v>440</v>
      </c>
      <c r="IP158" t="s">
        <v>440</v>
      </c>
      <c r="IQ158" t="s">
        <v>440</v>
      </c>
      <c r="IR158">
        <v>0</v>
      </c>
      <c r="IS158">
        <v>100</v>
      </c>
      <c r="IT158">
        <v>100</v>
      </c>
      <c r="IU158">
        <v>0.516</v>
      </c>
      <c r="IV158">
        <v>-0.0399</v>
      </c>
      <c r="IW158">
        <v>0.2912723242626548</v>
      </c>
      <c r="IX158">
        <v>0.001016113312649949</v>
      </c>
      <c r="IY158">
        <v>-1.458346242818731E-06</v>
      </c>
      <c r="IZ158">
        <v>6.575581110680532E-10</v>
      </c>
      <c r="JA158">
        <v>-0.06566341879942494</v>
      </c>
      <c r="JB158">
        <v>-0.01572474794871742</v>
      </c>
      <c r="JC158">
        <v>0.002265067368507509</v>
      </c>
      <c r="JD158">
        <v>-3.336906766682508E-05</v>
      </c>
      <c r="JE158">
        <v>2</v>
      </c>
      <c r="JF158">
        <v>1799</v>
      </c>
      <c r="JG158">
        <v>1</v>
      </c>
      <c r="JH158">
        <v>18</v>
      </c>
      <c r="JI158">
        <v>304.7</v>
      </c>
      <c r="JJ158">
        <v>304.8</v>
      </c>
      <c r="JK158">
        <v>1.23413</v>
      </c>
      <c r="JL158">
        <v>2.53906</v>
      </c>
      <c r="JM158">
        <v>1.54663</v>
      </c>
      <c r="JN158">
        <v>2.16064</v>
      </c>
      <c r="JO158">
        <v>1.49658</v>
      </c>
      <c r="JP158">
        <v>2.33765</v>
      </c>
      <c r="JQ158">
        <v>35.0134</v>
      </c>
      <c r="JR158">
        <v>24.2013</v>
      </c>
      <c r="JS158">
        <v>18</v>
      </c>
      <c r="JT158">
        <v>376.628</v>
      </c>
      <c r="JU158">
        <v>648.551</v>
      </c>
      <c r="JV158">
        <v>24.0473</v>
      </c>
      <c r="JW158">
        <v>24.8301</v>
      </c>
      <c r="JX158">
        <v>30.0002</v>
      </c>
      <c r="JY158">
        <v>24.8173</v>
      </c>
      <c r="JZ158">
        <v>24.8234</v>
      </c>
      <c r="KA158">
        <v>24.7329</v>
      </c>
      <c r="KB158">
        <v>28.6669</v>
      </c>
      <c r="KC158">
        <v>29.6204</v>
      </c>
      <c r="KD158">
        <v>24.0466</v>
      </c>
      <c r="KE158">
        <v>500</v>
      </c>
      <c r="KF158">
        <v>9.436809999999999</v>
      </c>
      <c r="KG158">
        <v>100.234</v>
      </c>
      <c r="KH158">
        <v>100.835</v>
      </c>
    </row>
    <row r="159" spans="1:294">
      <c r="A159">
        <v>143</v>
      </c>
      <c r="B159">
        <v>1747230140.6</v>
      </c>
      <c r="C159">
        <v>17113.5</v>
      </c>
      <c r="D159" t="s">
        <v>723</v>
      </c>
      <c r="E159" t="s">
        <v>724</v>
      </c>
      <c r="F159" t="s">
        <v>431</v>
      </c>
      <c r="G159" t="s">
        <v>432</v>
      </c>
      <c r="I159" t="s">
        <v>433</v>
      </c>
      <c r="J159">
        <v>1747230140.6</v>
      </c>
      <c r="K159">
        <f>(L159)/1000</f>
        <v>0</v>
      </c>
      <c r="L159">
        <f>IF(DQ159, AO159, AI159)</f>
        <v>0</v>
      </c>
      <c r="M159">
        <f>IF(DQ159, AJ159, AH159)</f>
        <v>0</v>
      </c>
      <c r="N159">
        <f>DS159 - IF(AV159&gt;1, M159*DM159*100.0/(AX159), 0)</f>
        <v>0</v>
      </c>
      <c r="O159">
        <f>((U159-K159/2)*N159-M159)/(U159+K159/2)</f>
        <v>0</v>
      </c>
      <c r="P159">
        <f>O159*(DZ159+EA159)/1000.0</f>
        <v>0</v>
      </c>
      <c r="Q159">
        <f>(DS159 - IF(AV159&gt;1, M159*DM159*100.0/(AX159), 0))*(DZ159+EA159)/1000.0</f>
        <v>0</v>
      </c>
      <c r="R159">
        <f>2.0/((1/T159-1/S159)+SIGN(T159)*SQRT((1/T159-1/S159)*(1/T159-1/S159) + 4*DN159/((DN159+1)*(DN159+1))*(2*1/T159*1/S159-1/S159*1/S159)))</f>
        <v>0</v>
      </c>
      <c r="S159">
        <f>IF(LEFT(DO159,1)&lt;&gt;"0",IF(LEFT(DO159,1)="1",3.0,DP159),$D$5+$E$5*(EG159*DZ159/($K$5*1000))+$F$5*(EG159*DZ159/($K$5*1000))*MAX(MIN(DM159,$J$5),$I$5)*MAX(MIN(DM159,$J$5),$I$5)+$G$5*MAX(MIN(DM159,$J$5),$I$5)*(EG159*DZ159/($K$5*1000))+$H$5*(EG159*DZ159/($K$5*1000))*(EG159*DZ159/($K$5*1000)))</f>
        <v>0</v>
      </c>
      <c r="T159">
        <f>K159*(1000-(1000*0.61365*exp(17.502*X159/(240.97+X159))/(DZ159+EA159)+DU159)/2)/(1000*0.61365*exp(17.502*X159/(240.97+X159))/(DZ159+EA159)-DU159)</f>
        <v>0</v>
      </c>
      <c r="U159">
        <f>1/((DN159+1)/(R159/1.6)+1/(S159/1.37)) + DN159/((DN159+1)/(R159/1.6) + DN159/(S159/1.37))</f>
        <v>0</v>
      </c>
      <c r="V159">
        <f>(DI159*DL159)</f>
        <v>0</v>
      </c>
      <c r="W159">
        <f>(EB159+(V159+2*0.95*5.67E-8*(((EB159+$B$7)+273)^4-(EB159+273)^4)-44100*K159)/(1.84*29.3*S159+8*0.95*5.67E-8*(EB159+273)^3))</f>
        <v>0</v>
      </c>
      <c r="X159">
        <f>($C$7*EC159+$D$7*ED159+$E$7*W159)</f>
        <v>0</v>
      </c>
      <c r="Y159">
        <f>0.61365*exp(17.502*X159/(240.97+X159))</f>
        <v>0</v>
      </c>
      <c r="Z159">
        <f>(AA159/AB159*100)</f>
        <v>0</v>
      </c>
      <c r="AA159">
        <f>DU159*(DZ159+EA159)/1000</f>
        <v>0</v>
      </c>
      <c r="AB159">
        <f>0.61365*exp(17.502*EB159/(240.97+EB159))</f>
        <v>0</v>
      </c>
      <c r="AC159">
        <f>(Y159-DU159*(DZ159+EA159)/1000)</f>
        <v>0</v>
      </c>
      <c r="AD159">
        <f>(-K159*44100)</f>
        <v>0</v>
      </c>
      <c r="AE159">
        <f>2*29.3*S159*0.92*(EB159-X159)</f>
        <v>0</v>
      </c>
      <c r="AF159">
        <f>2*0.95*5.67E-8*(((EB159+$B$7)+273)^4-(X159+273)^4)</f>
        <v>0</v>
      </c>
      <c r="AG159">
        <f>V159+AF159+AD159+AE159</f>
        <v>0</v>
      </c>
      <c r="AH159">
        <f>DY159*AV159*(DT159-DS159*(1000-AV159*DV159)/(1000-AV159*DU159))/(100*DM159)</f>
        <v>0</v>
      </c>
      <c r="AI159">
        <f>1000*DY159*AV159*(DU159-DV159)/(100*DM159*(1000-AV159*DU159))</f>
        <v>0</v>
      </c>
      <c r="AJ159">
        <f>(AK159 - AL159 - DZ159*1E3/(8.314*(EB159+273.15)) * AN159/DY159 * AM159) * DY159/(100*DM159) * (1000 - DV159)/1000</f>
        <v>0</v>
      </c>
      <c r="AK159">
        <v>403.7814199361428</v>
      </c>
      <c r="AL159">
        <v>403.8018545454545</v>
      </c>
      <c r="AM159">
        <v>-0.00305340392474833</v>
      </c>
      <c r="AN159">
        <v>65.77429948118555</v>
      </c>
      <c r="AO159">
        <f>(AQ159 - AP159 + DZ159*1E3/(8.314*(EB159+273.15)) * AS159/DY159 * AR159) * DY159/(100*DM159) * 1000/(1000 - AQ159)</f>
        <v>0</v>
      </c>
      <c r="AP159">
        <v>9.412293736848493</v>
      </c>
      <c r="AQ159">
        <v>9.418686363636361</v>
      </c>
      <c r="AR159">
        <v>8.117258541144703E-07</v>
      </c>
      <c r="AS159">
        <v>77.3395483019389</v>
      </c>
      <c r="AT159">
        <v>2</v>
      </c>
      <c r="AU159">
        <v>0</v>
      </c>
      <c r="AV159">
        <f>IF(AT159*$H$13&gt;=AX159,1.0,(AX159/(AX159-AT159*$H$13)))</f>
        <v>0</v>
      </c>
      <c r="AW159">
        <f>(AV159-1)*100</f>
        <v>0</v>
      </c>
      <c r="AX159">
        <f>MAX(0,($B$13+$C$13*EG159)/(1+$D$13*EG159)*DZ159/(EB159+273)*$E$13)</f>
        <v>0</v>
      </c>
      <c r="AY159" t="s">
        <v>434</v>
      </c>
      <c r="AZ159" t="s">
        <v>434</v>
      </c>
      <c r="BA159">
        <v>0</v>
      </c>
      <c r="BB159">
        <v>0</v>
      </c>
      <c r="BC159">
        <f>1-BA159/BB159</f>
        <v>0</v>
      </c>
      <c r="BD159">
        <v>0</v>
      </c>
      <c r="BE159" t="s">
        <v>434</v>
      </c>
      <c r="BF159" t="s">
        <v>434</v>
      </c>
      <c r="BG159">
        <v>0</v>
      </c>
      <c r="BH159">
        <v>0</v>
      </c>
      <c r="BI159">
        <f>1-BG159/BH159</f>
        <v>0</v>
      </c>
      <c r="BJ159">
        <v>0.5</v>
      </c>
      <c r="BK159">
        <f>DJ159</f>
        <v>0</v>
      </c>
      <c r="BL159">
        <f>M159</f>
        <v>0</v>
      </c>
      <c r="BM159">
        <f>BI159*BJ159*BK159</f>
        <v>0</v>
      </c>
      <c r="BN159">
        <f>(BL159-BD159)/BK159</f>
        <v>0</v>
      </c>
      <c r="BO159">
        <f>(BB159-BH159)/BH159</f>
        <v>0</v>
      </c>
      <c r="BP159">
        <f>BA159/(BC159+BA159/BH159)</f>
        <v>0</v>
      </c>
      <c r="BQ159" t="s">
        <v>434</v>
      </c>
      <c r="BR159">
        <v>0</v>
      </c>
      <c r="BS159">
        <f>IF(BR159&lt;&gt;0, BR159, BP159)</f>
        <v>0</v>
      </c>
      <c r="BT159">
        <f>1-BS159/BH159</f>
        <v>0</v>
      </c>
      <c r="BU159">
        <f>(BH159-BG159)/(BH159-BS159)</f>
        <v>0</v>
      </c>
      <c r="BV159">
        <f>(BB159-BH159)/(BB159-BS159)</f>
        <v>0</v>
      </c>
      <c r="BW159">
        <f>(BH159-BG159)/(BH159-BA159)</f>
        <v>0</v>
      </c>
      <c r="BX159">
        <f>(BB159-BH159)/(BB159-BA159)</f>
        <v>0</v>
      </c>
      <c r="BY159">
        <f>(BU159*BS159/BG159)</f>
        <v>0</v>
      </c>
      <c r="BZ159">
        <f>(1-BY159)</f>
        <v>0</v>
      </c>
      <c r="DI159">
        <f>$B$11*EH159+$C$11*EI159+$F$11*ET159*(1-EW159)</f>
        <v>0</v>
      </c>
      <c r="DJ159">
        <f>DI159*DK159</f>
        <v>0</v>
      </c>
      <c r="DK159">
        <f>($B$11*$D$9+$C$11*$D$9+$F$11*((FG159+EY159)/MAX(FG159+EY159+FH159, 0.1)*$I$9+FH159/MAX(FG159+EY159+FH159, 0.1)*$J$9))/($B$11+$C$11+$F$11)</f>
        <v>0</v>
      </c>
      <c r="DL159">
        <f>($B$11*$K$9+$C$11*$K$9+$F$11*((FG159+EY159)/MAX(FG159+EY159+FH159, 0.1)*$P$9+FH159/MAX(FG159+EY159+FH159, 0.1)*$Q$9))/($B$11+$C$11+$F$11)</f>
        <v>0</v>
      </c>
      <c r="DM159">
        <v>6</v>
      </c>
      <c r="DN159">
        <v>0.5</v>
      </c>
      <c r="DO159" t="s">
        <v>435</v>
      </c>
      <c r="DP159">
        <v>2</v>
      </c>
      <c r="DQ159" t="b">
        <v>1</v>
      </c>
      <c r="DR159">
        <v>1747230140.6</v>
      </c>
      <c r="DS159">
        <v>399.988</v>
      </c>
      <c r="DT159">
        <v>399.987</v>
      </c>
      <c r="DU159">
        <v>9.41849</v>
      </c>
      <c r="DV159">
        <v>9.41128</v>
      </c>
      <c r="DW159">
        <v>399.482</v>
      </c>
      <c r="DX159">
        <v>9.458489999999999</v>
      </c>
      <c r="DY159">
        <v>400.049</v>
      </c>
      <c r="DZ159">
        <v>101.155</v>
      </c>
      <c r="EA159">
        <v>0.09974860000000001</v>
      </c>
      <c r="EB159">
        <v>24.9945</v>
      </c>
      <c r="EC159">
        <v>24.8754</v>
      </c>
      <c r="ED159">
        <v>999.9</v>
      </c>
      <c r="EE159">
        <v>0</v>
      </c>
      <c r="EF159">
        <v>0</v>
      </c>
      <c r="EG159">
        <v>10063.8</v>
      </c>
      <c r="EH159">
        <v>0</v>
      </c>
      <c r="EI159">
        <v>0.221054</v>
      </c>
      <c r="EJ159">
        <v>0.0015564</v>
      </c>
      <c r="EK159">
        <v>403.791</v>
      </c>
      <c r="EL159">
        <v>403.787</v>
      </c>
      <c r="EM159">
        <v>0.00721455</v>
      </c>
      <c r="EN159">
        <v>399.987</v>
      </c>
      <c r="EO159">
        <v>9.41128</v>
      </c>
      <c r="EP159">
        <v>0.952727</v>
      </c>
      <c r="EQ159">
        <v>0.951997</v>
      </c>
      <c r="ER159">
        <v>6.21281</v>
      </c>
      <c r="ES159">
        <v>6.2017</v>
      </c>
      <c r="ET159">
        <v>0.0500092</v>
      </c>
      <c r="EU159">
        <v>0</v>
      </c>
      <c r="EV159">
        <v>0</v>
      </c>
      <c r="EW159">
        <v>0</v>
      </c>
      <c r="EX159">
        <v>-5.42</v>
      </c>
      <c r="EY159">
        <v>0.0500092</v>
      </c>
      <c r="EZ159">
        <v>9.449999999999999</v>
      </c>
      <c r="FA159">
        <v>0.96</v>
      </c>
      <c r="FB159">
        <v>34.125</v>
      </c>
      <c r="FC159">
        <v>38.5</v>
      </c>
      <c r="FD159">
        <v>36.25</v>
      </c>
      <c r="FE159">
        <v>38</v>
      </c>
      <c r="FF159">
        <v>36.375</v>
      </c>
      <c r="FG159">
        <v>0</v>
      </c>
      <c r="FH159">
        <v>0</v>
      </c>
      <c r="FI159">
        <v>0</v>
      </c>
      <c r="FJ159">
        <v>1747230220.8</v>
      </c>
      <c r="FK159">
        <v>0</v>
      </c>
      <c r="FL159">
        <v>2.885384615384615</v>
      </c>
      <c r="FM159">
        <v>-3.093333611436444</v>
      </c>
      <c r="FN159">
        <v>15.58153837702239</v>
      </c>
      <c r="FO159">
        <v>-1.768461538461539</v>
      </c>
      <c r="FP159">
        <v>15</v>
      </c>
      <c r="FQ159">
        <v>1747211737.5</v>
      </c>
      <c r="FR159" t="s">
        <v>436</v>
      </c>
      <c r="FS159">
        <v>1747211737.5</v>
      </c>
      <c r="FT159">
        <v>1747211733.5</v>
      </c>
      <c r="FU159">
        <v>1</v>
      </c>
      <c r="FV159">
        <v>-0.191</v>
      </c>
      <c r="FW159">
        <v>-0.016</v>
      </c>
      <c r="FX159">
        <v>0.506</v>
      </c>
      <c r="FY159">
        <v>-0.041</v>
      </c>
      <c r="FZ159">
        <v>397</v>
      </c>
      <c r="GA159">
        <v>9</v>
      </c>
      <c r="GB159">
        <v>0.29</v>
      </c>
      <c r="GC159">
        <v>0.35</v>
      </c>
      <c r="GD159">
        <v>-0.008962182725782862</v>
      </c>
      <c r="GE159">
        <v>-0.002974150030908803</v>
      </c>
      <c r="GF159">
        <v>0.06745816091517175</v>
      </c>
      <c r="GG159">
        <v>1</v>
      </c>
      <c r="GH159">
        <v>0.0001926565640492644</v>
      </c>
      <c r="GI159">
        <v>3.54304205535019E-05</v>
      </c>
      <c r="GJ159">
        <v>2.232416359260102E-05</v>
      </c>
      <c r="GK159">
        <v>1</v>
      </c>
      <c r="GL159">
        <v>2</v>
      </c>
      <c r="GM159">
        <v>2</v>
      </c>
      <c r="GN159" t="s">
        <v>437</v>
      </c>
      <c r="GO159">
        <v>3.01655</v>
      </c>
      <c r="GP159">
        <v>2.77498</v>
      </c>
      <c r="GQ159">
        <v>0.0969164</v>
      </c>
      <c r="GR159">
        <v>0.0963239</v>
      </c>
      <c r="GS159">
        <v>0.0616409</v>
      </c>
      <c r="GT159">
        <v>0.0613932</v>
      </c>
      <c r="GU159">
        <v>23354</v>
      </c>
      <c r="GV159">
        <v>27294.5</v>
      </c>
      <c r="GW159">
        <v>22660.1</v>
      </c>
      <c r="GX159">
        <v>27750.6</v>
      </c>
      <c r="GY159">
        <v>30845.6</v>
      </c>
      <c r="GZ159">
        <v>37218.2</v>
      </c>
      <c r="HA159">
        <v>36315.8</v>
      </c>
      <c r="HB159">
        <v>44045.9</v>
      </c>
      <c r="HC159">
        <v>1.80957</v>
      </c>
      <c r="HD159">
        <v>2.184</v>
      </c>
      <c r="HE159">
        <v>0.07256120000000001</v>
      </c>
      <c r="HF159">
        <v>0</v>
      </c>
      <c r="HG159">
        <v>23.6835</v>
      </c>
      <c r="HH159">
        <v>999.9</v>
      </c>
      <c r="HI159">
        <v>30.1</v>
      </c>
      <c r="HJ159">
        <v>29.7</v>
      </c>
      <c r="HK159">
        <v>12.4617</v>
      </c>
      <c r="HL159">
        <v>61.812</v>
      </c>
      <c r="HM159">
        <v>13.4054</v>
      </c>
      <c r="HN159">
        <v>1</v>
      </c>
      <c r="HO159">
        <v>-0.205259</v>
      </c>
      <c r="HP159">
        <v>-0.140161</v>
      </c>
      <c r="HQ159">
        <v>20.296</v>
      </c>
      <c r="HR159">
        <v>5.19797</v>
      </c>
      <c r="HS159">
        <v>11.9515</v>
      </c>
      <c r="HT159">
        <v>4.94735</v>
      </c>
      <c r="HU159">
        <v>3.3</v>
      </c>
      <c r="HV159">
        <v>9999</v>
      </c>
      <c r="HW159">
        <v>9999</v>
      </c>
      <c r="HX159">
        <v>9999</v>
      </c>
      <c r="HY159">
        <v>384.9</v>
      </c>
      <c r="HZ159">
        <v>1.86012</v>
      </c>
      <c r="IA159">
        <v>1.86079</v>
      </c>
      <c r="IB159">
        <v>1.86157</v>
      </c>
      <c r="IC159">
        <v>1.85715</v>
      </c>
      <c r="ID159">
        <v>1.85684</v>
      </c>
      <c r="IE159">
        <v>1.85791</v>
      </c>
      <c r="IF159">
        <v>1.85867</v>
      </c>
      <c r="IG159">
        <v>1.85822</v>
      </c>
      <c r="IH159">
        <v>0</v>
      </c>
      <c r="II159">
        <v>0</v>
      </c>
      <c r="IJ159">
        <v>0</v>
      </c>
      <c r="IK159">
        <v>0</v>
      </c>
      <c r="IL159" t="s">
        <v>438</v>
      </c>
      <c r="IM159" t="s">
        <v>439</v>
      </c>
      <c r="IN159" t="s">
        <v>440</v>
      </c>
      <c r="IO159" t="s">
        <v>440</v>
      </c>
      <c r="IP159" t="s">
        <v>440</v>
      </c>
      <c r="IQ159" t="s">
        <v>440</v>
      </c>
      <c r="IR159">
        <v>0</v>
      </c>
      <c r="IS159">
        <v>100</v>
      </c>
      <c r="IT159">
        <v>100</v>
      </c>
      <c r="IU159">
        <v>0.506</v>
      </c>
      <c r="IV159">
        <v>-0.04</v>
      </c>
      <c r="IW159">
        <v>0.2912723242626548</v>
      </c>
      <c r="IX159">
        <v>0.001016113312649949</v>
      </c>
      <c r="IY159">
        <v>-1.458346242818731E-06</v>
      </c>
      <c r="IZ159">
        <v>6.575581110680532E-10</v>
      </c>
      <c r="JA159">
        <v>-0.06566341879942494</v>
      </c>
      <c r="JB159">
        <v>-0.01572474794871742</v>
      </c>
      <c r="JC159">
        <v>0.002265067368507509</v>
      </c>
      <c r="JD159">
        <v>-3.336906766682508E-05</v>
      </c>
      <c r="JE159">
        <v>2</v>
      </c>
      <c r="JF159">
        <v>1799</v>
      </c>
      <c r="JG159">
        <v>1</v>
      </c>
      <c r="JH159">
        <v>18</v>
      </c>
      <c r="JI159">
        <v>306.7</v>
      </c>
      <c r="JJ159">
        <v>306.8</v>
      </c>
      <c r="JK159">
        <v>1.03149</v>
      </c>
      <c r="JL159">
        <v>2.54639</v>
      </c>
      <c r="JM159">
        <v>1.54663</v>
      </c>
      <c r="JN159">
        <v>2.16064</v>
      </c>
      <c r="JO159">
        <v>1.49658</v>
      </c>
      <c r="JP159">
        <v>2.38037</v>
      </c>
      <c r="JQ159">
        <v>35.0134</v>
      </c>
      <c r="JR159">
        <v>24.2013</v>
      </c>
      <c r="JS159">
        <v>18</v>
      </c>
      <c r="JT159">
        <v>376.484</v>
      </c>
      <c r="JU159">
        <v>648.47</v>
      </c>
      <c r="JV159">
        <v>24.0626</v>
      </c>
      <c r="JW159">
        <v>24.8327</v>
      </c>
      <c r="JX159">
        <v>30.0002</v>
      </c>
      <c r="JY159">
        <v>24.8194</v>
      </c>
      <c r="JZ159">
        <v>24.8234</v>
      </c>
      <c r="KA159">
        <v>20.6709</v>
      </c>
      <c r="KB159">
        <v>28.6669</v>
      </c>
      <c r="KC159">
        <v>29.6204</v>
      </c>
      <c r="KD159">
        <v>24.0589</v>
      </c>
      <c r="KE159">
        <v>400</v>
      </c>
      <c r="KF159">
        <v>9.436809999999999</v>
      </c>
      <c r="KG159">
        <v>100.234</v>
      </c>
      <c r="KH159">
        <v>100.832</v>
      </c>
    </row>
    <row r="160" spans="1:294">
      <c r="A160">
        <v>144</v>
      </c>
      <c r="B160">
        <v>1747230261.1</v>
      </c>
      <c r="C160">
        <v>17234</v>
      </c>
      <c r="D160" t="s">
        <v>725</v>
      </c>
      <c r="E160" t="s">
        <v>726</v>
      </c>
      <c r="F160" t="s">
        <v>431</v>
      </c>
      <c r="G160" t="s">
        <v>432</v>
      </c>
      <c r="I160" t="s">
        <v>433</v>
      </c>
      <c r="J160">
        <v>1747230261.1</v>
      </c>
      <c r="K160">
        <f>(L160)/1000</f>
        <v>0</v>
      </c>
      <c r="L160">
        <f>IF(DQ160, AO160, AI160)</f>
        <v>0</v>
      </c>
      <c r="M160">
        <f>IF(DQ160, AJ160, AH160)</f>
        <v>0</v>
      </c>
      <c r="N160">
        <f>DS160 - IF(AV160&gt;1, M160*DM160*100.0/(AX160), 0)</f>
        <v>0</v>
      </c>
      <c r="O160">
        <f>((U160-K160/2)*N160-M160)/(U160+K160/2)</f>
        <v>0</v>
      </c>
      <c r="P160">
        <f>O160*(DZ160+EA160)/1000.0</f>
        <v>0</v>
      </c>
      <c r="Q160">
        <f>(DS160 - IF(AV160&gt;1, M160*DM160*100.0/(AX160), 0))*(DZ160+EA160)/1000.0</f>
        <v>0</v>
      </c>
      <c r="R160">
        <f>2.0/((1/T160-1/S160)+SIGN(T160)*SQRT((1/T160-1/S160)*(1/T160-1/S160) + 4*DN160/((DN160+1)*(DN160+1))*(2*1/T160*1/S160-1/S160*1/S160)))</f>
        <v>0</v>
      </c>
      <c r="S160">
        <f>IF(LEFT(DO160,1)&lt;&gt;"0",IF(LEFT(DO160,1)="1",3.0,DP160),$D$5+$E$5*(EG160*DZ160/($K$5*1000))+$F$5*(EG160*DZ160/($K$5*1000))*MAX(MIN(DM160,$J$5),$I$5)*MAX(MIN(DM160,$J$5),$I$5)+$G$5*MAX(MIN(DM160,$J$5),$I$5)*(EG160*DZ160/($K$5*1000))+$H$5*(EG160*DZ160/($K$5*1000))*(EG160*DZ160/($K$5*1000)))</f>
        <v>0</v>
      </c>
      <c r="T160">
        <f>K160*(1000-(1000*0.61365*exp(17.502*X160/(240.97+X160))/(DZ160+EA160)+DU160)/2)/(1000*0.61365*exp(17.502*X160/(240.97+X160))/(DZ160+EA160)-DU160)</f>
        <v>0</v>
      </c>
      <c r="U160">
        <f>1/((DN160+1)/(R160/1.6)+1/(S160/1.37)) + DN160/((DN160+1)/(R160/1.6) + DN160/(S160/1.37))</f>
        <v>0</v>
      </c>
      <c r="V160">
        <f>(DI160*DL160)</f>
        <v>0</v>
      </c>
      <c r="W160">
        <f>(EB160+(V160+2*0.95*5.67E-8*(((EB160+$B$7)+273)^4-(EB160+273)^4)-44100*K160)/(1.84*29.3*S160+8*0.95*5.67E-8*(EB160+273)^3))</f>
        <v>0</v>
      </c>
      <c r="X160">
        <f>($C$7*EC160+$D$7*ED160+$E$7*W160)</f>
        <v>0</v>
      </c>
      <c r="Y160">
        <f>0.61365*exp(17.502*X160/(240.97+X160))</f>
        <v>0</v>
      </c>
      <c r="Z160">
        <f>(AA160/AB160*100)</f>
        <v>0</v>
      </c>
      <c r="AA160">
        <f>DU160*(DZ160+EA160)/1000</f>
        <v>0</v>
      </c>
      <c r="AB160">
        <f>0.61365*exp(17.502*EB160/(240.97+EB160))</f>
        <v>0</v>
      </c>
      <c r="AC160">
        <f>(Y160-DU160*(DZ160+EA160)/1000)</f>
        <v>0</v>
      </c>
      <c r="AD160">
        <f>(-K160*44100)</f>
        <v>0</v>
      </c>
      <c r="AE160">
        <f>2*29.3*S160*0.92*(EB160-X160)</f>
        <v>0</v>
      </c>
      <c r="AF160">
        <f>2*0.95*5.67E-8*(((EB160+$B$7)+273)^4-(X160+273)^4)</f>
        <v>0</v>
      </c>
      <c r="AG160">
        <f>V160+AF160+AD160+AE160</f>
        <v>0</v>
      </c>
      <c r="AH160">
        <f>DY160*AV160*(DT160-DS160*(1000-AV160*DV160)/(1000-AV160*DU160))/(100*DM160)</f>
        <v>0</v>
      </c>
      <c r="AI160">
        <f>1000*DY160*AV160*(DU160-DV160)/(100*DM160*(1000-AV160*DU160))</f>
        <v>0</v>
      </c>
      <c r="AJ160">
        <f>(AK160 - AL160 - DZ160*1E3/(8.314*(EB160+273.15)) * AN160/DY160 * AM160) * DY160/(100*DM160) * (1000 - DV160)/1000</f>
        <v>0</v>
      </c>
      <c r="AK160">
        <v>302.8377766930523</v>
      </c>
      <c r="AL160">
        <v>302.986496969697</v>
      </c>
      <c r="AM160">
        <v>0.001852490428472223</v>
      </c>
      <c r="AN160">
        <v>65.77429948118555</v>
      </c>
      <c r="AO160">
        <f>(AQ160 - AP160 + DZ160*1E3/(8.314*(EB160+273.15)) * AS160/DY160 * AR160) * DY160/(100*DM160) * 1000/(1000 - AQ160)</f>
        <v>0</v>
      </c>
      <c r="AP160">
        <v>9.404560457421084</v>
      </c>
      <c r="AQ160">
        <v>9.412167333333331</v>
      </c>
      <c r="AR160">
        <v>2.316859531204204E-07</v>
      </c>
      <c r="AS160">
        <v>77.3395483019389</v>
      </c>
      <c r="AT160">
        <v>1</v>
      </c>
      <c r="AU160">
        <v>0</v>
      </c>
      <c r="AV160">
        <f>IF(AT160*$H$13&gt;=AX160,1.0,(AX160/(AX160-AT160*$H$13)))</f>
        <v>0</v>
      </c>
      <c r="AW160">
        <f>(AV160-1)*100</f>
        <v>0</v>
      </c>
      <c r="AX160">
        <f>MAX(0,($B$13+$C$13*EG160)/(1+$D$13*EG160)*DZ160/(EB160+273)*$E$13)</f>
        <v>0</v>
      </c>
      <c r="AY160" t="s">
        <v>434</v>
      </c>
      <c r="AZ160" t="s">
        <v>434</v>
      </c>
      <c r="BA160">
        <v>0</v>
      </c>
      <c r="BB160">
        <v>0</v>
      </c>
      <c r="BC160">
        <f>1-BA160/BB160</f>
        <v>0</v>
      </c>
      <c r="BD160">
        <v>0</v>
      </c>
      <c r="BE160" t="s">
        <v>434</v>
      </c>
      <c r="BF160" t="s">
        <v>434</v>
      </c>
      <c r="BG160">
        <v>0</v>
      </c>
      <c r="BH160">
        <v>0</v>
      </c>
      <c r="BI160">
        <f>1-BG160/BH160</f>
        <v>0</v>
      </c>
      <c r="BJ160">
        <v>0.5</v>
      </c>
      <c r="BK160">
        <f>DJ160</f>
        <v>0</v>
      </c>
      <c r="BL160">
        <f>M160</f>
        <v>0</v>
      </c>
      <c r="BM160">
        <f>BI160*BJ160*BK160</f>
        <v>0</v>
      </c>
      <c r="BN160">
        <f>(BL160-BD160)/BK160</f>
        <v>0</v>
      </c>
      <c r="BO160">
        <f>(BB160-BH160)/BH160</f>
        <v>0</v>
      </c>
      <c r="BP160">
        <f>BA160/(BC160+BA160/BH160)</f>
        <v>0</v>
      </c>
      <c r="BQ160" t="s">
        <v>434</v>
      </c>
      <c r="BR160">
        <v>0</v>
      </c>
      <c r="BS160">
        <f>IF(BR160&lt;&gt;0, BR160, BP160)</f>
        <v>0</v>
      </c>
      <c r="BT160">
        <f>1-BS160/BH160</f>
        <v>0</v>
      </c>
      <c r="BU160">
        <f>(BH160-BG160)/(BH160-BS160)</f>
        <v>0</v>
      </c>
      <c r="BV160">
        <f>(BB160-BH160)/(BB160-BS160)</f>
        <v>0</v>
      </c>
      <c r="BW160">
        <f>(BH160-BG160)/(BH160-BA160)</f>
        <v>0</v>
      </c>
      <c r="BX160">
        <f>(BB160-BH160)/(BB160-BA160)</f>
        <v>0</v>
      </c>
      <c r="BY160">
        <f>(BU160*BS160/BG160)</f>
        <v>0</v>
      </c>
      <c r="BZ160">
        <f>(1-BY160)</f>
        <v>0</v>
      </c>
      <c r="DI160">
        <f>$B$11*EH160+$C$11*EI160+$F$11*ET160*(1-EW160)</f>
        <v>0</v>
      </c>
      <c r="DJ160">
        <f>DI160*DK160</f>
        <v>0</v>
      </c>
      <c r="DK160">
        <f>($B$11*$D$9+$C$11*$D$9+$F$11*((FG160+EY160)/MAX(FG160+EY160+FH160, 0.1)*$I$9+FH160/MAX(FG160+EY160+FH160, 0.1)*$J$9))/($B$11+$C$11+$F$11)</f>
        <v>0</v>
      </c>
      <c r="DL160">
        <f>($B$11*$K$9+$C$11*$K$9+$F$11*((FG160+EY160)/MAX(FG160+EY160+FH160, 0.1)*$P$9+FH160/MAX(FG160+EY160+FH160, 0.1)*$Q$9))/($B$11+$C$11+$F$11)</f>
        <v>0</v>
      </c>
      <c r="DM160">
        <v>6</v>
      </c>
      <c r="DN160">
        <v>0.5</v>
      </c>
      <c r="DO160" t="s">
        <v>435</v>
      </c>
      <c r="DP160">
        <v>2</v>
      </c>
      <c r="DQ160" t="b">
        <v>1</v>
      </c>
      <c r="DR160">
        <v>1747230261.1</v>
      </c>
      <c r="DS160">
        <v>300.149</v>
      </c>
      <c r="DT160">
        <v>299.931</v>
      </c>
      <c r="DU160">
        <v>9.412940000000001</v>
      </c>
      <c r="DV160">
        <v>9.405150000000001</v>
      </c>
      <c r="DW160">
        <v>299.666</v>
      </c>
      <c r="DX160">
        <v>9.45303</v>
      </c>
      <c r="DY160">
        <v>400.052</v>
      </c>
      <c r="DZ160">
        <v>101.159</v>
      </c>
      <c r="EA160">
        <v>0.100133</v>
      </c>
      <c r="EB160">
        <v>25.0036</v>
      </c>
      <c r="EC160">
        <v>24.8882</v>
      </c>
      <c r="ED160">
        <v>999.9</v>
      </c>
      <c r="EE160">
        <v>0</v>
      </c>
      <c r="EF160">
        <v>0</v>
      </c>
      <c r="EG160">
        <v>10017.5</v>
      </c>
      <c r="EH160">
        <v>0</v>
      </c>
      <c r="EI160">
        <v>0.221054</v>
      </c>
      <c r="EJ160">
        <v>0.21814</v>
      </c>
      <c r="EK160">
        <v>303.001</v>
      </c>
      <c r="EL160">
        <v>302.778</v>
      </c>
      <c r="EM160">
        <v>0.00778484</v>
      </c>
      <c r="EN160">
        <v>299.931</v>
      </c>
      <c r="EO160">
        <v>9.405150000000001</v>
      </c>
      <c r="EP160">
        <v>0.952203</v>
      </c>
      <c r="EQ160">
        <v>0.951415</v>
      </c>
      <c r="ER160">
        <v>6.20484</v>
      </c>
      <c r="ES160">
        <v>6.19285</v>
      </c>
      <c r="ET160">
        <v>0.0500092</v>
      </c>
      <c r="EU160">
        <v>0</v>
      </c>
      <c r="EV160">
        <v>0</v>
      </c>
      <c r="EW160">
        <v>0</v>
      </c>
      <c r="EX160">
        <v>9.630000000000001</v>
      </c>
      <c r="EY160">
        <v>0.0500092</v>
      </c>
      <c r="EZ160">
        <v>-7.15</v>
      </c>
      <c r="FA160">
        <v>0.53</v>
      </c>
      <c r="FB160">
        <v>34.25</v>
      </c>
      <c r="FC160">
        <v>39.75</v>
      </c>
      <c r="FD160">
        <v>36.875</v>
      </c>
      <c r="FE160">
        <v>39.687</v>
      </c>
      <c r="FF160">
        <v>37</v>
      </c>
      <c r="FG160">
        <v>0</v>
      </c>
      <c r="FH160">
        <v>0</v>
      </c>
      <c r="FI160">
        <v>0</v>
      </c>
      <c r="FJ160">
        <v>1747230341.4</v>
      </c>
      <c r="FK160">
        <v>0</v>
      </c>
      <c r="FL160">
        <v>2.3812</v>
      </c>
      <c r="FM160">
        <v>5.456923257702643</v>
      </c>
      <c r="FN160">
        <v>2.5376920869482</v>
      </c>
      <c r="FO160">
        <v>-4.1764</v>
      </c>
      <c r="FP160">
        <v>15</v>
      </c>
      <c r="FQ160">
        <v>1747211737.5</v>
      </c>
      <c r="FR160" t="s">
        <v>436</v>
      </c>
      <c r="FS160">
        <v>1747211737.5</v>
      </c>
      <c r="FT160">
        <v>1747211733.5</v>
      </c>
      <c r="FU160">
        <v>1</v>
      </c>
      <c r="FV160">
        <v>-0.191</v>
      </c>
      <c r="FW160">
        <v>-0.016</v>
      </c>
      <c r="FX160">
        <v>0.506</v>
      </c>
      <c r="FY160">
        <v>-0.041</v>
      </c>
      <c r="FZ160">
        <v>397</v>
      </c>
      <c r="GA160">
        <v>9</v>
      </c>
      <c r="GB160">
        <v>0.29</v>
      </c>
      <c r="GC160">
        <v>0.35</v>
      </c>
      <c r="GD160">
        <v>-0.1177271460838493</v>
      </c>
      <c r="GE160">
        <v>0.1773131805495649</v>
      </c>
      <c r="GF160">
        <v>0.0643462696691028</v>
      </c>
      <c r="GG160">
        <v>1</v>
      </c>
      <c r="GH160">
        <v>0.0002422702131466986</v>
      </c>
      <c r="GI160">
        <v>-0.0001094663156507967</v>
      </c>
      <c r="GJ160">
        <v>3.339728728248827E-05</v>
      </c>
      <c r="GK160">
        <v>1</v>
      </c>
      <c r="GL160">
        <v>2</v>
      </c>
      <c r="GM160">
        <v>2</v>
      </c>
      <c r="GN160" t="s">
        <v>437</v>
      </c>
      <c r="GO160">
        <v>3.01655</v>
      </c>
      <c r="GP160">
        <v>2.77496</v>
      </c>
      <c r="GQ160">
        <v>0.0772057</v>
      </c>
      <c r="GR160">
        <v>0.07669529999999999</v>
      </c>
      <c r="GS160">
        <v>0.0616156</v>
      </c>
      <c r="GT160">
        <v>0.0613647</v>
      </c>
      <c r="GU160">
        <v>23863.3</v>
      </c>
      <c r="GV160">
        <v>27887.7</v>
      </c>
      <c r="GW160">
        <v>22660</v>
      </c>
      <c r="GX160">
        <v>27751.2</v>
      </c>
      <c r="GY160">
        <v>30845.6</v>
      </c>
      <c r="GZ160">
        <v>37219.7</v>
      </c>
      <c r="HA160">
        <v>36315.4</v>
      </c>
      <c r="HB160">
        <v>44047</v>
      </c>
      <c r="HC160">
        <v>1.80977</v>
      </c>
      <c r="HD160">
        <v>2.18355</v>
      </c>
      <c r="HE160">
        <v>0.0721291</v>
      </c>
      <c r="HF160">
        <v>0</v>
      </c>
      <c r="HG160">
        <v>23.7034</v>
      </c>
      <c r="HH160">
        <v>999.9</v>
      </c>
      <c r="HI160">
        <v>30.1</v>
      </c>
      <c r="HJ160">
        <v>29.7</v>
      </c>
      <c r="HK160">
        <v>12.4605</v>
      </c>
      <c r="HL160">
        <v>62.102</v>
      </c>
      <c r="HM160">
        <v>13.5657</v>
      </c>
      <c r="HN160">
        <v>1</v>
      </c>
      <c r="HO160">
        <v>-0.204909</v>
      </c>
      <c r="HP160">
        <v>-0.0294254</v>
      </c>
      <c r="HQ160">
        <v>20.298</v>
      </c>
      <c r="HR160">
        <v>5.19378</v>
      </c>
      <c r="HS160">
        <v>11.9511</v>
      </c>
      <c r="HT160">
        <v>4.94725</v>
      </c>
      <c r="HU160">
        <v>3.3</v>
      </c>
      <c r="HV160">
        <v>9999</v>
      </c>
      <c r="HW160">
        <v>9999</v>
      </c>
      <c r="HX160">
        <v>9999</v>
      </c>
      <c r="HY160">
        <v>385</v>
      </c>
      <c r="HZ160">
        <v>1.86014</v>
      </c>
      <c r="IA160">
        <v>1.8608</v>
      </c>
      <c r="IB160">
        <v>1.86157</v>
      </c>
      <c r="IC160">
        <v>1.85715</v>
      </c>
      <c r="ID160">
        <v>1.85684</v>
      </c>
      <c r="IE160">
        <v>1.85791</v>
      </c>
      <c r="IF160">
        <v>1.85867</v>
      </c>
      <c r="IG160">
        <v>1.85822</v>
      </c>
      <c r="IH160">
        <v>0</v>
      </c>
      <c r="II160">
        <v>0</v>
      </c>
      <c r="IJ160">
        <v>0</v>
      </c>
      <c r="IK160">
        <v>0</v>
      </c>
      <c r="IL160" t="s">
        <v>438</v>
      </c>
      <c r="IM160" t="s">
        <v>439</v>
      </c>
      <c r="IN160" t="s">
        <v>440</v>
      </c>
      <c r="IO160" t="s">
        <v>440</v>
      </c>
      <c r="IP160" t="s">
        <v>440</v>
      </c>
      <c r="IQ160" t="s">
        <v>440</v>
      </c>
      <c r="IR160">
        <v>0</v>
      </c>
      <c r="IS160">
        <v>100</v>
      </c>
      <c r="IT160">
        <v>100</v>
      </c>
      <c r="IU160">
        <v>0.483</v>
      </c>
      <c r="IV160">
        <v>-0.0401</v>
      </c>
      <c r="IW160">
        <v>0.2912723242626548</v>
      </c>
      <c r="IX160">
        <v>0.001016113312649949</v>
      </c>
      <c r="IY160">
        <v>-1.458346242818731E-06</v>
      </c>
      <c r="IZ160">
        <v>6.575581110680532E-10</v>
      </c>
      <c r="JA160">
        <v>-0.06566341879942494</v>
      </c>
      <c r="JB160">
        <v>-0.01572474794871742</v>
      </c>
      <c r="JC160">
        <v>0.002265067368507509</v>
      </c>
      <c r="JD160">
        <v>-3.336906766682508E-05</v>
      </c>
      <c r="JE160">
        <v>2</v>
      </c>
      <c r="JF160">
        <v>1799</v>
      </c>
      <c r="JG160">
        <v>1</v>
      </c>
      <c r="JH160">
        <v>18</v>
      </c>
      <c r="JI160">
        <v>308.7</v>
      </c>
      <c r="JJ160">
        <v>308.8</v>
      </c>
      <c r="JK160">
        <v>0.820312</v>
      </c>
      <c r="JL160">
        <v>2.54761</v>
      </c>
      <c r="JM160">
        <v>1.54663</v>
      </c>
      <c r="JN160">
        <v>2.16187</v>
      </c>
      <c r="JO160">
        <v>1.49658</v>
      </c>
      <c r="JP160">
        <v>2.45239</v>
      </c>
      <c r="JQ160">
        <v>35.0134</v>
      </c>
      <c r="JR160">
        <v>24.2013</v>
      </c>
      <c r="JS160">
        <v>18</v>
      </c>
      <c r="JT160">
        <v>376.581</v>
      </c>
      <c r="JU160">
        <v>648.13</v>
      </c>
      <c r="JV160">
        <v>24.1456</v>
      </c>
      <c r="JW160">
        <v>24.8343</v>
      </c>
      <c r="JX160">
        <v>29.9999</v>
      </c>
      <c r="JY160">
        <v>24.8194</v>
      </c>
      <c r="JZ160">
        <v>24.8255</v>
      </c>
      <c r="KA160">
        <v>16.4412</v>
      </c>
      <c r="KB160">
        <v>28.6669</v>
      </c>
      <c r="KC160">
        <v>29.6204</v>
      </c>
      <c r="KD160">
        <v>24.1486</v>
      </c>
      <c r="KE160">
        <v>300</v>
      </c>
      <c r="KF160">
        <v>9.436809999999999</v>
      </c>
      <c r="KG160">
        <v>100.233</v>
      </c>
      <c r="KH160">
        <v>100.834</v>
      </c>
    </row>
    <row r="161" spans="1:294">
      <c r="A161">
        <v>145</v>
      </c>
      <c r="B161">
        <v>1747230381.6</v>
      </c>
      <c r="C161">
        <v>17354.5</v>
      </c>
      <c r="D161" t="s">
        <v>727</v>
      </c>
      <c r="E161" t="s">
        <v>728</v>
      </c>
      <c r="F161" t="s">
        <v>431</v>
      </c>
      <c r="G161" t="s">
        <v>432</v>
      </c>
      <c r="I161" t="s">
        <v>433</v>
      </c>
      <c r="J161">
        <v>1747230381.6</v>
      </c>
      <c r="K161">
        <f>(L161)/1000</f>
        <v>0</v>
      </c>
      <c r="L161">
        <f>IF(DQ161, AO161, AI161)</f>
        <v>0</v>
      </c>
      <c r="M161">
        <f>IF(DQ161, AJ161, AH161)</f>
        <v>0</v>
      </c>
      <c r="N161">
        <f>DS161 - IF(AV161&gt;1, M161*DM161*100.0/(AX161), 0)</f>
        <v>0</v>
      </c>
      <c r="O161">
        <f>((U161-K161/2)*N161-M161)/(U161+K161/2)</f>
        <v>0</v>
      </c>
      <c r="P161">
        <f>O161*(DZ161+EA161)/1000.0</f>
        <v>0</v>
      </c>
      <c r="Q161">
        <f>(DS161 - IF(AV161&gt;1, M161*DM161*100.0/(AX161), 0))*(DZ161+EA161)/1000.0</f>
        <v>0</v>
      </c>
      <c r="R161">
        <f>2.0/((1/T161-1/S161)+SIGN(T161)*SQRT((1/T161-1/S161)*(1/T161-1/S161) + 4*DN161/((DN161+1)*(DN161+1))*(2*1/T161*1/S161-1/S161*1/S161)))</f>
        <v>0</v>
      </c>
      <c r="S161">
        <f>IF(LEFT(DO161,1)&lt;&gt;"0",IF(LEFT(DO161,1)="1",3.0,DP161),$D$5+$E$5*(EG161*DZ161/($K$5*1000))+$F$5*(EG161*DZ161/($K$5*1000))*MAX(MIN(DM161,$J$5),$I$5)*MAX(MIN(DM161,$J$5),$I$5)+$G$5*MAX(MIN(DM161,$J$5),$I$5)*(EG161*DZ161/($K$5*1000))+$H$5*(EG161*DZ161/($K$5*1000))*(EG161*DZ161/($K$5*1000)))</f>
        <v>0</v>
      </c>
      <c r="T161">
        <f>K161*(1000-(1000*0.61365*exp(17.502*X161/(240.97+X161))/(DZ161+EA161)+DU161)/2)/(1000*0.61365*exp(17.502*X161/(240.97+X161))/(DZ161+EA161)-DU161)</f>
        <v>0</v>
      </c>
      <c r="U161">
        <f>1/((DN161+1)/(R161/1.6)+1/(S161/1.37)) + DN161/((DN161+1)/(R161/1.6) + DN161/(S161/1.37))</f>
        <v>0</v>
      </c>
      <c r="V161">
        <f>(DI161*DL161)</f>
        <v>0</v>
      </c>
      <c r="W161">
        <f>(EB161+(V161+2*0.95*5.67E-8*(((EB161+$B$7)+273)^4-(EB161+273)^4)-44100*K161)/(1.84*29.3*S161+8*0.95*5.67E-8*(EB161+273)^3))</f>
        <v>0</v>
      </c>
      <c r="X161">
        <f>($C$7*EC161+$D$7*ED161+$E$7*W161)</f>
        <v>0</v>
      </c>
      <c r="Y161">
        <f>0.61365*exp(17.502*X161/(240.97+X161))</f>
        <v>0</v>
      </c>
      <c r="Z161">
        <f>(AA161/AB161*100)</f>
        <v>0</v>
      </c>
      <c r="AA161">
        <f>DU161*(DZ161+EA161)/1000</f>
        <v>0</v>
      </c>
      <c r="AB161">
        <f>0.61365*exp(17.502*EB161/(240.97+EB161))</f>
        <v>0</v>
      </c>
      <c r="AC161">
        <f>(Y161-DU161*(DZ161+EA161)/1000)</f>
        <v>0</v>
      </c>
      <c r="AD161">
        <f>(-K161*44100)</f>
        <v>0</v>
      </c>
      <c r="AE161">
        <f>2*29.3*S161*0.92*(EB161-X161)</f>
        <v>0</v>
      </c>
      <c r="AF161">
        <f>2*0.95*5.67E-8*(((EB161+$B$7)+273)^4-(X161+273)^4)</f>
        <v>0</v>
      </c>
      <c r="AG161">
        <f>V161+AF161+AD161+AE161</f>
        <v>0</v>
      </c>
      <c r="AH161">
        <f>DY161*AV161*(DT161-DS161*(1000-AV161*DV161)/(1000-AV161*DU161))/(100*DM161)</f>
        <v>0</v>
      </c>
      <c r="AI161">
        <f>1000*DY161*AV161*(DU161-DV161)/(100*DM161*(1000-AV161*DU161))</f>
        <v>0</v>
      </c>
      <c r="AJ161">
        <f>(AK161 - AL161 - DZ161*1E3/(8.314*(EB161+273.15)) * AN161/DY161 * AM161) * DY161/(100*DM161) * (1000 - DV161)/1000</f>
        <v>0</v>
      </c>
      <c r="AK161">
        <v>201.9062597223907</v>
      </c>
      <c r="AL161">
        <v>202.0040787878788</v>
      </c>
      <c r="AM161">
        <v>0.00269911026344466</v>
      </c>
      <c r="AN161">
        <v>65.77429948118555</v>
      </c>
      <c r="AO161">
        <f>(AQ161 - AP161 + DZ161*1E3/(8.314*(EB161+273.15)) * AS161/DY161 * AR161) * DY161/(100*DM161) * 1000/(1000 - AQ161)</f>
        <v>0</v>
      </c>
      <c r="AP161">
        <v>9.397015184609993</v>
      </c>
      <c r="AQ161">
        <v>9.402647818181817</v>
      </c>
      <c r="AR161">
        <v>-1.282226534852914E-06</v>
      </c>
      <c r="AS161">
        <v>77.3395483019389</v>
      </c>
      <c r="AT161">
        <v>1</v>
      </c>
      <c r="AU161">
        <v>0</v>
      </c>
      <c r="AV161">
        <f>IF(AT161*$H$13&gt;=AX161,1.0,(AX161/(AX161-AT161*$H$13)))</f>
        <v>0</v>
      </c>
      <c r="AW161">
        <f>(AV161-1)*100</f>
        <v>0</v>
      </c>
      <c r="AX161">
        <f>MAX(0,($B$13+$C$13*EG161)/(1+$D$13*EG161)*DZ161/(EB161+273)*$E$13)</f>
        <v>0</v>
      </c>
      <c r="AY161" t="s">
        <v>434</v>
      </c>
      <c r="AZ161" t="s">
        <v>434</v>
      </c>
      <c r="BA161">
        <v>0</v>
      </c>
      <c r="BB161">
        <v>0</v>
      </c>
      <c r="BC161">
        <f>1-BA161/BB161</f>
        <v>0</v>
      </c>
      <c r="BD161">
        <v>0</v>
      </c>
      <c r="BE161" t="s">
        <v>434</v>
      </c>
      <c r="BF161" t="s">
        <v>434</v>
      </c>
      <c r="BG161">
        <v>0</v>
      </c>
      <c r="BH161">
        <v>0</v>
      </c>
      <c r="BI161">
        <f>1-BG161/BH161</f>
        <v>0</v>
      </c>
      <c r="BJ161">
        <v>0.5</v>
      </c>
      <c r="BK161">
        <f>DJ161</f>
        <v>0</v>
      </c>
      <c r="BL161">
        <f>M161</f>
        <v>0</v>
      </c>
      <c r="BM161">
        <f>BI161*BJ161*BK161</f>
        <v>0</v>
      </c>
      <c r="BN161">
        <f>(BL161-BD161)/BK161</f>
        <v>0</v>
      </c>
      <c r="BO161">
        <f>(BB161-BH161)/BH161</f>
        <v>0</v>
      </c>
      <c r="BP161">
        <f>BA161/(BC161+BA161/BH161)</f>
        <v>0</v>
      </c>
      <c r="BQ161" t="s">
        <v>434</v>
      </c>
      <c r="BR161">
        <v>0</v>
      </c>
      <c r="BS161">
        <f>IF(BR161&lt;&gt;0, BR161, BP161)</f>
        <v>0</v>
      </c>
      <c r="BT161">
        <f>1-BS161/BH161</f>
        <v>0</v>
      </c>
      <c r="BU161">
        <f>(BH161-BG161)/(BH161-BS161)</f>
        <v>0</v>
      </c>
      <c r="BV161">
        <f>(BB161-BH161)/(BB161-BS161)</f>
        <v>0</v>
      </c>
      <c r="BW161">
        <f>(BH161-BG161)/(BH161-BA161)</f>
        <v>0</v>
      </c>
      <c r="BX161">
        <f>(BB161-BH161)/(BB161-BA161)</f>
        <v>0</v>
      </c>
      <c r="BY161">
        <f>(BU161*BS161/BG161)</f>
        <v>0</v>
      </c>
      <c r="BZ161">
        <f>(1-BY161)</f>
        <v>0</v>
      </c>
      <c r="DI161">
        <f>$B$11*EH161+$C$11*EI161+$F$11*ET161*(1-EW161)</f>
        <v>0</v>
      </c>
      <c r="DJ161">
        <f>DI161*DK161</f>
        <v>0</v>
      </c>
      <c r="DK161">
        <f>($B$11*$D$9+$C$11*$D$9+$F$11*((FG161+EY161)/MAX(FG161+EY161+FH161, 0.1)*$I$9+FH161/MAX(FG161+EY161+FH161, 0.1)*$J$9))/($B$11+$C$11+$F$11)</f>
        <v>0</v>
      </c>
      <c r="DL161">
        <f>($B$11*$K$9+$C$11*$K$9+$F$11*((FG161+EY161)/MAX(FG161+EY161+FH161, 0.1)*$P$9+FH161/MAX(FG161+EY161+FH161, 0.1)*$Q$9))/($B$11+$C$11+$F$11)</f>
        <v>0</v>
      </c>
      <c r="DM161">
        <v>6</v>
      </c>
      <c r="DN161">
        <v>0.5</v>
      </c>
      <c r="DO161" t="s">
        <v>435</v>
      </c>
      <c r="DP161">
        <v>2</v>
      </c>
      <c r="DQ161" t="b">
        <v>1</v>
      </c>
      <c r="DR161">
        <v>1747230381.6</v>
      </c>
      <c r="DS161">
        <v>200.092</v>
      </c>
      <c r="DT161">
        <v>200.016</v>
      </c>
      <c r="DU161">
        <v>9.402659999999999</v>
      </c>
      <c r="DV161">
        <v>9.39798</v>
      </c>
      <c r="DW161">
        <v>199.65</v>
      </c>
      <c r="DX161">
        <v>9.44294</v>
      </c>
      <c r="DY161">
        <v>400.049</v>
      </c>
      <c r="DZ161">
        <v>101.153</v>
      </c>
      <c r="EA161">
        <v>0.100015</v>
      </c>
      <c r="EB161">
        <v>25.005</v>
      </c>
      <c r="EC161">
        <v>24.8996</v>
      </c>
      <c r="ED161">
        <v>999.9</v>
      </c>
      <c r="EE161">
        <v>0</v>
      </c>
      <c r="EF161">
        <v>0</v>
      </c>
      <c r="EG161">
        <v>10048.8</v>
      </c>
      <c r="EH161">
        <v>0</v>
      </c>
      <c r="EI161">
        <v>0.221054</v>
      </c>
      <c r="EJ161">
        <v>0.0761719</v>
      </c>
      <c r="EK161">
        <v>201.991</v>
      </c>
      <c r="EL161">
        <v>201.913</v>
      </c>
      <c r="EM161">
        <v>0.0046854</v>
      </c>
      <c r="EN161">
        <v>200.016</v>
      </c>
      <c r="EO161">
        <v>9.39798</v>
      </c>
      <c r="EP161">
        <v>0.951105</v>
      </c>
      <c r="EQ161">
        <v>0.950632</v>
      </c>
      <c r="ER161">
        <v>6.18814</v>
      </c>
      <c r="ES161">
        <v>6.18092</v>
      </c>
      <c r="ET161">
        <v>0.0500092</v>
      </c>
      <c r="EU161">
        <v>0</v>
      </c>
      <c r="EV161">
        <v>0</v>
      </c>
      <c r="EW161">
        <v>0</v>
      </c>
      <c r="EX161">
        <v>1.76</v>
      </c>
      <c r="EY161">
        <v>0.0500092</v>
      </c>
      <c r="EZ161">
        <v>-6.31</v>
      </c>
      <c r="FA161">
        <v>0.32</v>
      </c>
      <c r="FB161">
        <v>34.937</v>
      </c>
      <c r="FC161">
        <v>40.937</v>
      </c>
      <c r="FD161">
        <v>37.687</v>
      </c>
      <c r="FE161">
        <v>41.5</v>
      </c>
      <c r="FF161">
        <v>37.687</v>
      </c>
      <c r="FG161">
        <v>0</v>
      </c>
      <c r="FH161">
        <v>0</v>
      </c>
      <c r="FI161">
        <v>0</v>
      </c>
      <c r="FJ161">
        <v>1747230462</v>
      </c>
      <c r="FK161">
        <v>0</v>
      </c>
      <c r="FL161">
        <v>2.935384615384616</v>
      </c>
      <c r="FM161">
        <v>1.488546955650552</v>
      </c>
      <c r="FN161">
        <v>-12.81572657523813</v>
      </c>
      <c r="FO161">
        <v>-5.368461538461539</v>
      </c>
      <c r="FP161">
        <v>15</v>
      </c>
      <c r="FQ161">
        <v>1747211737.5</v>
      </c>
      <c r="FR161" t="s">
        <v>436</v>
      </c>
      <c r="FS161">
        <v>1747211737.5</v>
      </c>
      <c r="FT161">
        <v>1747211733.5</v>
      </c>
      <c r="FU161">
        <v>1</v>
      </c>
      <c r="FV161">
        <v>-0.191</v>
      </c>
      <c r="FW161">
        <v>-0.016</v>
      </c>
      <c r="FX161">
        <v>0.506</v>
      </c>
      <c r="FY161">
        <v>-0.041</v>
      </c>
      <c r="FZ161">
        <v>397</v>
      </c>
      <c r="GA161">
        <v>9</v>
      </c>
      <c r="GB161">
        <v>0.29</v>
      </c>
      <c r="GC161">
        <v>0.35</v>
      </c>
      <c r="GD161">
        <v>-0.07808131106026656</v>
      </c>
      <c r="GE161">
        <v>0.1692739554213063</v>
      </c>
      <c r="GF161">
        <v>0.03994936828205534</v>
      </c>
      <c r="GG161">
        <v>1</v>
      </c>
      <c r="GH161">
        <v>0.0001529812481449981</v>
      </c>
      <c r="GI161">
        <v>-2.309107518921868E-06</v>
      </c>
      <c r="GJ161">
        <v>2.08700079657308E-05</v>
      </c>
      <c r="GK161">
        <v>1</v>
      </c>
      <c r="GL161">
        <v>2</v>
      </c>
      <c r="GM161">
        <v>2</v>
      </c>
      <c r="GN161" t="s">
        <v>437</v>
      </c>
      <c r="GO161">
        <v>3.01655</v>
      </c>
      <c r="GP161">
        <v>2.77511</v>
      </c>
      <c r="GQ161">
        <v>0.0546691</v>
      </c>
      <c r="GR161">
        <v>0.0543419</v>
      </c>
      <c r="GS161">
        <v>0.0615603</v>
      </c>
      <c r="GT161">
        <v>0.0613249</v>
      </c>
      <c r="GU161">
        <v>24445.3</v>
      </c>
      <c r="GV161">
        <v>28562</v>
      </c>
      <c r="GW161">
        <v>22659.4</v>
      </c>
      <c r="GX161">
        <v>27750.5</v>
      </c>
      <c r="GY161">
        <v>30846.3</v>
      </c>
      <c r="GZ161">
        <v>37219.4</v>
      </c>
      <c r="HA161">
        <v>36314.7</v>
      </c>
      <c r="HB161">
        <v>44045.5</v>
      </c>
      <c r="HC161">
        <v>1.8098</v>
      </c>
      <c r="HD161">
        <v>2.1833</v>
      </c>
      <c r="HE161">
        <v>0.0727028</v>
      </c>
      <c r="HF161">
        <v>0</v>
      </c>
      <c r="HG161">
        <v>23.7054</v>
      </c>
      <c r="HH161">
        <v>999.9</v>
      </c>
      <c r="HI161">
        <v>30</v>
      </c>
      <c r="HJ161">
        <v>29.6</v>
      </c>
      <c r="HK161">
        <v>12.3474</v>
      </c>
      <c r="HL161">
        <v>62.042</v>
      </c>
      <c r="HM161">
        <v>13.6058</v>
      </c>
      <c r="HN161">
        <v>1</v>
      </c>
      <c r="HO161">
        <v>-0.204949</v>
      </c>
      <c r="HP161">
        <v>-0.112377</v>
      </c>
      <c r="HQ161">
        <v>20.2982</v>
      </c>
      <c r="HR161">
        <v>5.19827</v>
      </c>
      <c r="HS161">
        <v>11.9541</v>
      </c>
      <c r="HT161">
        <v>4.9472</v>
      </c>
      <c r="HU161">
        <v>3.3</v>
      </c>
      <c r="HV161">
        <v>9999</v>
      </c>
      <c r="HW161">
        <v>9999</v>
      </c>
      <c r="HX161">
        <v>9999</v>
      </c>
      <c r="HY161">
        <v>385</v>
      </c>
      <c r="HZ161">
        <v>1.86017</v>
      </c>
      <c r="IA161">
        <v>1.86081</v>
      </c>
      <c r="IB161">
        <v>1.86157</v>
      </c>
      <c r="IC161">
        <v>1.85715</v>
      </c>
      <c r="ID161">
        <v>1.85684</v>
      </c>
      <c r="IE161">
        <v>1.85791</v>
      </c>
      <c r="IF161">
        <v>1.85867</v>
      </c>
      <c r="IG161">
        <v>1.85822</v>
      </c>
      <c r="IH161">
        <v>0</v>
      </c>
      <c r="II161">
        <v>0</v>
      </c>
      <c r="IJ161">
        <v>0</v>
      </c>
      <c r="IK161">
        <v>0</v>
      </c>
      <c r="IL161" t="s">
        <v>438</v>
      </c>
      <c r="IM161" t="s">
        <v>439</v>
      </c>
      <c r="IN161" t="s">
        <v>440</v>
      </c>
      <c r="IO161" t="s">
        <v>440</v>
      </c>
      <c r="IP161" t="s">
        <v>440</v>
      </c>
      <c r="IQ161" t="s">
        <v>440</v>
      </c>
      <c r="IR161">
        <v>0</v>
      </c>
      <c r="IS161">
        <v>100</v>
      </c>
      <c r="IT161">
        <v>100</v>
      </c>
      <c r="IU161">
        <v>0.442</v>
      </c>
      <c r="IV161">
        <v>-0.0403</v>
      </c>
      <c r="IW161">
        <v>0.2912723242626548</v>
      </c>
      <c r="IX161">
        <v>0.001016113312649949</v>
      </c>
      <c r="IY161">
        <v>-1.458346242818731E-06</v>
      </c>
      <c r="IZ161">
        <v>6.575581110680532E-10</v>
      </c>
      <c r="JA161">
        <v>-0.06566341879942494</v>
      </c>
      <c r="JB161">
        <v>-0.01572474794871742</v>
      </c>
      <c r="JC161">
        <v>0.002265067368507509</v>
      </c>
      <c r="JD161">
        <v>-3.336906766682508E-05</v>
      </c>
      <c r="JE161">
        <v>2</v>
      </c>
      <c r="JF161">
        <v>1799</v>
      </c>
      <c r="JG161">
        <v>1</v>
      </c>
      <c r="JH161">
        <v>18</v>
      </c>
      <c r="JI161">
        <v>310.7</v>
      </c>
      <c r="JJ161">
        <v>310.8</v>
      </c>
      <c r="JK161">
        <v>0.600586</v>
      </c>
      <c r="JL161">
        <v>2.56836</v>
      </c>
      <c r="JM161">
        <v>1.54663</v>
      </c>
      <c r="JN161">
        <v>2.16064</v>
      </c>
      <c r="JO161">
        <v>1.49658</v>
      </c>
      <c r="JP161">
        <v>2.35352</v>
      </c>
      <c r="JQ161">
        <v>34.9904</v>
      </c>
      <c r="JR161">
        <v>24.2013</v>
      </c>
      <c r="JS161">
        <v>18</v>
      </c>
      <c r="JT161">
        <v>376.606</v>
      </c>
      <c r="JU161">
        <v>647.951</v>
      </c>
      <c r="JV161">
        <v>24.0854</v>
      </c>
      <c r="JW161">
        <v>24.8363</v>
      </c>
      <c r="JX161">
        <v>30.0001</v>
      </c>
      <c r="JY161">
        <v>24.8215</v>
      </c>
      <c r="JZ161">
        <v>24.8275</v>
      </c>
      <c r="KA161">
        <v>12.0386</v>
      </c>
      <c r="KB161">
        <v>28.6669</v>
      </c>
      <c r="KC161">
        <v>29.6204</v>
      </c>
      <c r="KD161">
        <v>24.0788</v>
      </c>
      <c r="KE161">
        <v>200</v>
      </c>
      <c r="KF161">
        <v>9.436809999999999</v>
      </c>
      <c r="KG161">
        <v>100.231</v>
      </c>
      <c r="KH161">
        <v>100.831</v>
      </c>
    </row>
    <row r="162" spans="1:294">
      <c r="A162">
        <v>146</v>
      </c>
      <c r="B162">
        <v>1747230502.5</v>
      </c>
      <c r="C162">
        <v>17475.40000009537</v>
      </c>
      <c r="D162" t="s">
        <v>729</v>
      </c>
      <c r="E162" t="s">
        <v>730</v>
      </c>
      <c r="F162" t="s">
        <v>431</v>
      </c>
      <c r="G162" t="s">
        <v>432</v>
      </c>
      <c r="I162" t="s">
        <v>433</v>
      </c>
      <c r="J162">
        <v>1747230502.5</v>
      </c>
      <c r="K162">
        <f>(L162)/1000</f>
        <v>0</v>
      </c>
      <c r="L162">
        <f>IF(DQ162, AO162, AI162)</f>
        <v>0</v>
      </c>
      <c r="M162">
        <f>IF(DQ162, AJ162, AH162)</f>
        <v>0</v>
      </c>
      <c r="N162">
        <f>DS162 - IF(AV162&gt;1, M162*DM162*100.0/(AX162), 0)</f>
        <v>0</v>
      </c>
      <c r="O162">
        <f>((U162-K162/2)*N162-M162)/(U162+K162/2)</f>
        <v>0</v>
      </c>
      <c r="P162">
        <f>O162*(DZ162+EA162)/1000.0</f>
        <v>0</v>
      </c>
      <c r="Q162">
        <f>(DS162 - IF(AV162&gt;1, M162*DM162*100.0/(AX162), 0))*(DZ162+EA162)/1000.0</f>
        <v>0</v>
      </c>
      <c r="R162">
        <f>2.0/((1/T162-1/S162)+SIGN(T162)*SQRT((1/T162-1/S162)*(1/T162-1/S162) + 4*DN162/((DN162+1)*(DN162+1))*(2*1/T162*1/S162-1/S162*1/S162)))</f>
        <v>0</v>
      </c>
      <c r="S162">
        <f>IF(LEFT(DO162,1)&lt;&gt;"0",IF(LEFT(DO162,1)="1",3.0,DP162),$D$5+$E$5*(EG162*DZ162/($K$5*1000))+$F$5*(EG162*DZ162/($K$5*1000))*MAX(MIN(DM162,$J$5),$I$5)*MAX(MIN(DM162,$J$5),$I$5)+$G$5*MAX(MIN(DM162,$J$5),$I$5)*(EG162*DZ162/($K$5*1000))+$H$5*(EG162*DZ162/($K$5*1000))*(EG162*DZ162/($K$5*1000)))</f>
        <v>0</v>
      </c>
      <c r="T162">
        <f>K162*(1000-(1000*0.61365*exp(17.502*X162/(240.97+X162))/(DZ162+EA162)+DU162)/2)/(1000*0.61365*exp(17.502*X162/(240.97+X162))/(DZ162+EA162)-DU162)</f>
        <v>0</v>
      </c>
      <c r="U162">
        <f>1/((DN162+1)/(R162/1.6)+1/(S162/1.37)) + DN162/((DN162+1)/(R162/1.6) + DN162/(S162/1.37))</f>
        <v>0</v>
      </c>
      <c r="V162">
        <f>(DI162*DL162)</f>
        <v>0</v>
      </c>
      <c r="W162">
        <f>(EB162+(V162+2*0.95*5.67E-8*(((EB162+$B$7)+273)^4-(EB162+273)^4)-44100*K162)/(1.84*29.3*S162+8*0.95*5.67E-8*(EB162+273)^3))</f>
        <v>0</v>
      </c>
      <c r="X162">
        <f>($C$7*EC162+$D$7*ED162+$E$7*W162)</f>
        <v>0</v>
      </c>
      <c r="Y162">
        <f>0.61365*exp(17.502*X162/(240.97+X162))</f>
        <v>0</v>
      </c>
      <c r="Z162">
        <f>(AA162/AB162*100)</f>
        <v>0</v>
      </c>
      <c r="AA162">
        <f>DU162*(DZ162+EA162)/1000</f>
        <v>0</v>
      </c>
      <c r="AB162">
        <f>0.61365*exp(17.502*EB162/(240.97+EB162))</f>
        <v>0</v>
      </c>
      <c r="AC162">
        <f>(Y162-DU162*(DZ162+EA162)/1000)</f>
        <v>0</v>
      </c>
      <c r="AD162">
        <f>(-K162*44100)</f>
        <v>0</v>
      </c>
      <c r="AE162">
        <f>2*29.3*S162*0.92*(EB162-X162)</f>
        <v>0</v>
      </c>
      <c r="AF162">
        <f>2*0.95*5.67E-8*(((EB162+$B$7)+273)^4-(X162+273)^4)</f>
        <v>0</v>
      </c>
      <c r="AG162">
        <f>V162+AF162+AD162+AE162</f>
        <v>0</v>
      </c>
      <c r="AH162">
        <f>DY162*AV162*(DT162-DS162*(1000-AV162*DV162)/(1000-AV162*DU162))/(100*DM162)</f>
        <v>0</v>
      </c>
      <c r="AI162">
        <f>1000*DY162*AV162*(DU162-DV162)/(100*DM162*(1000-AV162*DU162))</f>
        <v>0</v>
      </c>
      <c r="AJ162">
        <f>(AK162 - AL162 - DZ162*1E3/(8.314*(EB162+273.15)) * AN162/DY162 * AM162) * DY162/(100*DM162) * (1000 - DV162)/1000</f>
        <v>0</v>
      </c>
      <c r="AK162">
        <v>100.9654038801643</v>
      </c>
      <c r="AL162">
        <v>101.1426969696969</v>
      </c>
      <c r="AM162">
        <v>-0.02229656016056294</v>
      </c>
      <c r="AN162">
        <v>65.77429948118555</v>
      </c>
      <c r="AO162">
        <f>(AQ162 - AP162 + DZ162*1E3/(8.314*(EB162+273.15)) * AS162/DY162 * AR162) * DY162/(100*DM162) * 1000/(1000 - AQ162)</f>
        <v>0</v>
      </c>
      <c r="AP162">
        <v>9.389946013858284</v>
      </c>
      <c r="AQ162">
        <v>9.395189272727272</v>
      </c>
      <c r="AR162">
        <v>4.629776137775596E-07</v>
      </c>
      <c r="AS162">
        <v>77.3395483019389</v>
      </c>
      <c r="AT162">
        <v>2</v>
      </c>
      <c r="AU162">
        <v>0</v>
      </c>
      <c r="AV162">
        <f>IF(AT162*$H$13&gt;=AX162,1.0,(AX162/(AX162-AT162*$H$13)))</f>
        <v>0</v>
      </c>
      <c r="AW162">
        <f>(AV162-1)*100</f>
        <v>0</v>
      </c>
      <c r="AX162">
        <f>MAX(0,($B$13+$C$13*EG162)/(1+$D$13*EG162)*DZ162/(EB162+273)*$E$13)</f>
        <v>0</v>
      </c>
      <c r="AY162" t="s">
        <v>434</v>
      </c>
      <c r="AZ162" t="s">
        <v>434</v>
      </c>
      <c r="BA162">
        <v>0</v>
      </c>
      <c r="BB162">
        <v>0</v>
      </c>
      <c r="BC162">
        <f>1-BA162/BB162</f>
        <v>0</v>
      </c>
      <c r="BD162">
        <v>0</v>
      </c>
      <c r="BE162" t="s">
        <v>434</v>
      </c>
      <c r="BF162" t="s">
        <v>434</v>
      </c>
      <c r="BG162">
        <v>0</v>
      </c>
      <c r="BH162">
        <v>0</v>
      </c>
      <c r="BI162">
        <f>1-BG162/BH162</f>
        <v>0</v>
      </c>
      <c r="BJ162">
        <v>0.5</v>
      </c>
      <c r="BK162">
        <f>DJ162</f>
        <v>0</v>
      </c>
      <c r="BL162">
        <f>M162</f>
        <v>0</v>
      </c>
      <c r="BM162">
        <f>BI162*BJ162*BK162</f>
        <v>0</v>
      </c>
      <c r="BN162">
        <f>(BL162-BD162)/BK162</f>
        <v>0</v>
      </c>
      <c r="BO162">
        <f>(BB162-BH162)/BH162</f>
        <v>0</v>
      </c>
      <c r="BP162">
        <f>BA162/(BC162+BA162/BH162)</f>
        <v>0</v>
      </c>
      <c r="BQ162" t="s">
        <v>434</v>
      </c>
      <c r="BR162">
        <v>0</v>
      </c>
      <c r="BS162">
        <f>IF(BR162&lt;&gt;0, BR162, BP162)</f>
        <v>0</v>
      </c>
      <c r="BT162">
        <f>1-BS162/BH162</f>
        <v>0</v>
      </c>
      <c r="BU162">
        <f>(BH162-BG162)/(BH162-BS162)</f>
        <v>0</v>
      </c>
      <c r="BV162">
        <f>(BB162-BH162)/(BB162-BS162)</f>
        <v>0</v>
      </c>
      <c r="BW162">
        <f>(BH162-BG162)/(BH162-BA162)</f>
        <v>0</v>
      </c>
      <c r="BX162">
        <f>(BB162-BH162)/(BB162-BA162)</f>
        <v>0</v>
      </c>
      <c r="BY162">
        <f>(BU162*BS162/BG162)</f>
        <v>0</v>
      </c>
      <c r="BZ162">
        <f>(1-BY162)</f>
        <v>0</v>
      </c>
      <c r="DI162">
        <f>$B$11*EH162+$C$11*EI162+$F$11*ET162*(1-EW162)</f>
        <v>0</v>
      </c>
      <c r="DJ162">
        <f>DI162*DK162</f>
        <v>0</v>
      </c>
      <c r="DK162">
        <f>($B$11*$D$9+$C$11*$D$9+$F$11*((FG162+EY162)/MAX(FG162+EY162+FH162, 0.1)*$I$9+FH162/MAX(FG162+EY162+FH162, 0.1)*$J$9))/($B$11+$C$11+$F$11)</f>
        <v>0</v>
      </c>
      <c r="DL162">
        <f>($B$11*$K$9+$C$11*$K$9+$F$11*((FG162+EY162)/MAX(FG162+EY162+FH162, 0.1)*$P$9+FH162/MAX(FG162+EY162+FH162, 0.1)*$Q$9))/($B$11+$C$11+$F$11)</f>
        <v>0</v>
      </c>
      <c r="DM162">
        <v>6</v>
      </c>
      <c r="DN162">
        <v>0.5</v>
      </c>
      <c r="DO162" t="s">
        <v>435</v>
      </c>
      <c r="DP162">
        <v>2</v>
      </c>
      <c r="DQ162" t="b">
        <v>1</v>
      </c>
      <c r="DR162">
        <v>1747230502.5</v>
      </c>
      <c r="DS162">
        <v>100.196</v>
      </c>
      <c r="DT162">
        <v>99.989</v>
      </c>
      <c r="DU162">
        <v>9.39509</v>
      </c>
      <c r="DV162">
        <v>9.39025</v>
      </c>
      <c r="DW162">
        <v>99.8167</v>
      </c>
      <c r="DX162">
        <v>9.435499999999999</v>
      </c>
      <c r="DY162">
        <v>400.143</v>
      </c>
      <c r="DZ162">
        <v>101.158</v>
      </c>
      <c r="EA162">
        <v>0.100188</v>
      </c>
      <c r="EB162">
        <v>24.9876</v>
      </c>
      <c r="EC162">
        <v>24.8849</v>
      </c>
      <c r="ED162">
        <v>999.9</v>
      </c>
      <c r="EE162">
        <v>0</v>
      </c>
      <c r="EF162">
        <v>0</v>
      </c>
      <c r="EG162">
        <v>10032.5</v>
      </c>
      <c r="EH162">
        <v>0</v>
      </c>
      <c r="EI162">
        <v>0.221054</v>
      </c>
      <c r="EJ162">
        <v>0.206535</v>
      </c>
      <c r="EK162">
        <v>101.146</v>
      </c>
      <c r="EL162">
        <v>100.937</v>
      </c>
      <c r="EM162">
        <v>0.00484562</v>
      </c>
      <c r="EN162">
        <v>99.989</v>
      </c>
      <c r="EO162">
        <v>9.39025</v>
      </c>
      <c r="EP162">
        <v>0.950391</v>
      </c>
      <c r="EQ162">
        <v>0.949901</v>
      </c>
      <c r="ER162">
        <v>6.17725</v>
      </c>
      <c r="ES162">
        <v>6.16977</v>
      </c>
      <c r="ET162">
        <v>0.0500092</v>
      </c>
      <c r="EU162">
        <v>0</v>
      </c>
      <c r="EV162">
        <v>0</v>
      </c>
      <c r="EW162">
        <v>0</v>
      </c>
      <c r="EX162">
        <v>3.98</v>
      </c>
      <c r="EY162">
        <v>0.0500092</v>
      </c>
      <c r="EZ162">
        <v>-10</v>
      </c>
      <c r="FA162">
        <v>1.5</v>
      </c>
      <c r="FB162">
        <v>34.187</v>
      </c>
      <c r="FC162">
        <v>38.625</v>
      </c>
      <c r="FD162">
        <v>36.375</v>
      </c>
      <c r="FE162">
        <v>38.187</v>
      </c>
      <c r="FF162">
        <v>36.5</v>
      </c>
      <c r="FG162">
        <v>0</v>
      </c>
      <c r="FH162">
        <v>0</v>
      </c>
      <c r="FI162">
        <v>0</v>
      </c>
      <c r="FJ162">
        <v>1747230582.6</v>
      </c>
      <c r="FK162">
        <v>0</v>
      </c>
      <c r="FL162">
        <v>1.5836</v>
      </c>
      <c r="FM162">
        <v>18.07615360307739</v>
      </c>
      <c r="FN162">
        <v>-2.340000148064036</v>
      </c>
      <c r="FO162">
        <v>-2.8068</v>
      </c>
      <c r="FP162">
        <v>15</v>
      </c>
      <c r="FQ162">
        <v>1747211737.5</v>
      </c>
      <c r="FR162" t="s">
        <v>436</v>
      </c>
      <c r="FS162">
        <v>1747211737.5</v>
      </c>
      <c r="FT162">
        <v>1747211733.5</v>
      </c>
      <c r="FU162">
        <v>1</v>
      </c>
      <c r="FV162">
        <v>-0.191</v>
      </c>
      <c r="FW162">
        <v>-0.016</v>
      </c>
      <c r="FX162">
        <v>0.506</v>
      </c>
      <c r="FY162">
        <v>-0.041</v>
      </c>
      <c r="FZ162">
        <v>397</v>
      </c>
      <c r="GA162">
        <v>9</v>
      </c>
      <c r="GB162">
        <v>0.29</v>
      </c>
      <c r="GC162">
        <v>0.35</v>
      </c>
      <c r="GD162">
        <v>-0.1600625831505466</v>
      </c>
      <c r="GE162">
        <v>0.09948976543702542</v>
      </c>
      <c r="GF162">
        <v>0.03618078152070268</v>
      </c>
      <c r="GG162">
        <v>1</v>
      </c>
      <c r="GH162">
        <v>0.0001579623444859505</v>
      </c>
      <c r="GI162">
        <v>-4.286616372515348E-05</v>
      </c>
      <c r="GJ162">
        <v>2.201167596573026E-05</v>
      </c>
      <c r="GK162">
        <v>1</v>
      </c>
      <c r="GL162">
        <v>2</v>
      </c>
      <c r="GM162">
        <v>2</v>
      </c>
      <c r="GN162" t="s">
        <v>437</v>
      </c>
      <c r="GO162">
        <v>3.01665</v>
      </c>
      <c r="GP162">
        <v>2.77515</v>
      </c>
      <c r="GQ162">
        <v>0.0287944</v>
      </c>
      <c r="GR162">
        <v>0.0286197</v>
      </c>
      <c r="GS162">
        <v>0.0615251</v>
      </c>
      <c r="GT162">
        <v>0.0612892</v>
      </c>
      <c r="GU162">
        <v>25115.6</v>
      </c>
      <c r="GV162">
        <v>29339.5</v>
      </c>
      <c r="GW162">
        <v>22660.3</v>
      </c>
      <c r="GX162">
        <v>27750.9</v>
      </c>
      <c r="GY162">
        <v>30848.6</v>
      </c>
      <c r="GZ162">
        <v>37221.1</v>
      </c>
      <c r="HA162">
        <v>36316.8</v>
      </c>
      <c r="HB162">
        <v>44046.6</v>
      </c>
      <c r="HC162">
        <v>1.8098</v>
      </c>
      <c r="HD162">
        <v>2.18272</v>
      </c>
      <c r="HE162">
        <v>0.0723191</v>
      </c>
      <c r="HF162">
        <v>0</v>
      </c>
      <c r="HG162">
        <v>23.697</v>
      </c>
      <c r="HH162">
        <v>999.9</v>
      </c>
      <c r="HI162">
        <v>30</v>
      </c>
      <c r="HJ162">
        <v>29.7</v>
      </c>
      <c r="HK162">
        <v>12.4182</v>
      </c>
      <c r="HL162">
        <v>62.1221</v>
      </c>
      <c r="HM162">
        <v>13.5737</v>
      </c>
      <c r="HN162">
        <v>1</v>
      </c>
      <c r="HO162">
        <v>-0.204685</v>
      </c>
      <c r="HP162">
        <v>-0.121027</v>
      </c>
      <c r="HQ162">
        <v>20.2962</v>
      </c>
      <c r="HR162">
        <v>5.19827</v>
      </c>
      <c r="HS162">
        <v>11.9518</v>
      </c>
      <c r="HT162">
        <v>4.947</v>
      </c>
      <c r="HU162">
        <v>3.3</v>
      </c>
      <c r="HV162">
        <v>9999</v>
      </c>
      <c r="HW162">
        <v>9999</v>
      </c>
      <c r="HX162">
        <v>9999</v>
      </c>
      <c r="HY162">
        <v>385</v>
      </c>
      <c r="HZ162">
        <v>1.86019</v>
      </c>
      <c r="IA162">
        <v>1.8608</v>
      </c>
      <c r="IB162">
        <v>1.86157</v>
      </c>
      <c r="IC162">
        <v>1.85715</v>
      </c>
      <c r="ID162">
        <v>1.85684</v>
      </c>
      <c r="IE162">
        <v>1.85791</v>
      </c>
      <c r="IF162">
        <v>1.85867</v>
      </c>
      <c r="IG162">
        <v>1.85822</v>
      </c>
      <c r="IH162">
        <v>0</v>
      </c>
      <c r="II162">
        <v>0</v>
      </c>
      <c r="IJ162">
        <v>0</v>
      </c>
      <c r="IK162">
        <v>0</v>
      </c>
      <c r="IL162" t="s">
        <v>438</v>
      </c>
      <c r="IM162" t="s">
        <v>439</v>
      </c>
      <c r="IN162" t="s">
        <v>440</v>
      </c>
      <c r="IO162" t="s">
        <v>440</v>
      </c>
      <c r="IP162" t="s">
        <v>440</v>
      </c>
      <c r="IQ162" t="s">
        <v>440</v>
      </c>
      <c r="IR162">
        <v>0</v>
      </c>
      <c r="IS162">
        <v>100</v>
      </c>
      <c r="IT162">
        <v>100</v>
      </c>
      <c r="IU162">
        <v>0.379</v>
      </c>
      <c r="IV162">
        <v>-0.0404</v>
      </c>
      <c r="IW162">
        <v>0.2912723242626548</v>
      </c>
      <c r="IX162">
        <v>0.001016113312649949</v>
      </c>
      <c r="IY162">
        <v>-1.458346242818731E-06</v>
      </c>
      <c r="IZ162">
        <v>6.575581110680532E-10</v>
      </c>
      <c r="JA162">
        <v>-0.06566341879942494</v>
      </c>
      <c r="JB162">
        <v>-0.01572474794871742</v>
      </c>
      <c r="JC162">
        <v>0.002265067368507509</v>
      </c>
      <c r="JD162">
        <v>-3.336906766682508E-05</v>
      </c>
      <c r="JE162">
        <v>2</v>
      </c>
      <c r="JF162">
        <v>1799</v>
      </c>
      <c r="JG162">
        <v>1</v>
      </c>
      <c r="JH162">
        <v>18</v>
      </c>
      <c r="JI162">
        <v>312.8</v>
      </c>
      <c r="JJ162">
        <v>312.8</v>
      </c>
      <c r="JK162">
        <v>0.373535</v>
      </c>
      <c r="JL162">
        <v>2.56958</v>
      </c>
      <c r="JM162">
        <v>1.54663</v>
      </c>
      <c r="JN162">
        <v>2.16064</v>
      </c>
      <c r="JO162">
        <v>1.49658</v>
      </c>
      <c r="JP162">
        <v>2.45117</v>
      </c>
      <c r="JQ162">
        <v>34.9904</v>
      </c>
      <c r="JR162">
        <v>24.2013</v>
      </c>
      <c r="JS162">
        <v>18</v>
      </c>
      <c r="JT162">
        <v>376.633</v>
      </c>
      <c r="JU162">
        <v>647.508</v>
      </c>
      <c r="JV162">
        <v>24.0534</v>
      </c>
      <c r="JW162">
        <v>24.8405</v>
      </c>
      <c r="JX162">
        <v>30.0002</v>
      </c>
      <c r="JY162">
        <v>24.8256</v>
      </c>
      <c r="JZ162">
        <v>24.8296</v>
      </c>
      <c r="KA162">
        <v>7.49875</v>
      </c>
      <c r="KB162">
        <v>28.6669</v>
      </c>
      <c r="KC162">
        <v>29.6204</v>
      </c>
      <c r="KD162">
        <v>24.0616</v>
      </c>
      <c r="KE162">
        <v>100</v>
      </c>
      <c r="KF162">
        <v>9.437760000000001</v>
      </c>
      <c r="KG162">
        <v>100.236</v>
      </c>
      <c r="KH162">
        <v>100.833</v>
      </c>
    </row>
    <row r="163" spans="1:294">
      <c r="A163">
        <v>147</v>
      </c>
      <c r="B163">
        <v>1747230623</v>
      </c>
      <c r="C163">
        <v>17595.90000009537</v>
      </c>
      <c r="D163" t="s">
        <v>731</v>
      </c>
      <c r="E163" t="s">
        <v>732</v>
      </c>
      <c r="F163" t="s">
        <v>431</v>
      </c>
      <c r="G163" t="s">
        <v>432</v>
      </c>
      <c r="I163" t="s">
        <v>433</v>
      </c>
      <c r="J163">
        <v>1747230623</v>
      </c>
      <c r="K163">
        <f>(L163)/1000</f>
        <v>0</v>
      </c>
      <c r="L163">
        <f>IF(DQ163, AO163, AI163)</f>
        <v>0</v>
      </c>
      <c r="M163">
        <f>IF(DQ163, AJ163, AH163)</f>
        <v>0</v>
      </c>
      <c r="N163">
        <f>DS163 - IF(AV163&gt;1, M163*DM163*100.0/(AX163), 0)</f>
        <v>0</v>
      </c>
      <c r="O163">
        <f>((U163-K163/2)*N163-M163)/(U163+K163/2)</f>
        <v>0</v>
      </c>
      <c r="P163">
        <f>O163*(DZ163+EA163)/1000.0</f>
        <v>0</v>
      </c>
      <c r="Q163">
        <f>(DS163 - IF(AV163&gt;1, M163*DM163*100.0/(AX163), 0))*(DZ163+EA163)/1000.0</f>
        <v>0</v>
      </c>
      <c r="R163">
        <f>2.0/((1/T163-1/S163)+SIGN(T163)*SQRT((1/T163-1/S163)*(1/T163-1/S163) + 4*DN163/((DN163+1)*(DN163+1))*(2*1/T163*1/S163-1/S163*1/S163)))</f>
        <v>0</v>
      </c>
      <c r="S163">
        <f>IF(LEFT(DO163,1)&lt;&gt;"0",IF(LEFT(DO163,1)="1",3.0,DP163),$D$5+$E$5*(EG163*DZ163/($K$5*1000))+$F$5*(EG163*DZ163/($K$5*1000))*MAX(MIN(DM163,$J$5),$I$5)*MAX(MIN(DM163,$J$5),$I$5)+$G$5*MAX(MIN(DM163,$J$5),$I$5)*(EG163*DZ163/($K$5*1000))+$H$5*(EG163*DZ163/($K$5*1000))*(EG163*DZ163/($K$5*1000)))</f>
        <v>0</v>
      </c>
      <c r="T163">
        <f>K163*(1000-(1000*0.61365*exp(17.502*X163/(240.97+X163))/(DZ163+EA163)+DU163)/2)/(1000*0.61365*exp(17.502*X163/(240.97+X163))/(DZ163+EA163)-DU163)</f>
        <v>0</v>
      </c>
      <c r="U163">
        <f>1/((DN163+1)/(R163/1.6)+1/(S163/1.37)) + DN163/((DN163+1)/(R163/1.6) + DN163/(S163/1.37))</f>
        <v>0</v>
      </c>
      <c r="V163">
        <f>(DI163*DL163)</f>
        <v>0</v>
      </c>
      <c r="W163">
        <f>(EB163+(V163+2*0.95*5.67E-8*(((EB163+$B$7)+273)^4-(EB163+273)^4)-44100*K163)/(1.84*29.3*S163+8*0.95*5.67E-8*(EB163+273)^3))</f>
        <v>0</v>
      </c>
      <c r="X163">
        <f>($C$7*EC163+$D$7*ED163+$E$7*W163)</f>
        <v>0</v>
      </c>
      <c r="Y163">
        <f>0.61365*exp(17.502*X163/(240.97+X163))</f>
        <v>0</v>
      </c>
      <c r="Z163">
        <f>(AA163/AB163*100)</f>
        <v>0</v>
      </c>
      <c r="AA163">
        <f>DU163*(DZ163+EA163)/1000</f>
        <v>0</v>
      </c>
      <c r="AB163">
        <f>0.61365*exp(17.502*EB163/(240.97+EB163))</f>
        <v>0</v>
      </c>
      <c r="AC163">
        <f>(Y163-DU163*(DZ163+EA163)/1000)</f>
        <v>0</v>
      </c>
      <c r="AD163">
        <f>(-K163*44100)</f>
        <v>0</v>
      </c>
      <c r="AE163">
        <f>2*29.3*S163*0.92*(EB163-X163)</f>
        <v>0</v>
      </c>
      <c r="AF163">
        <f>2*0.95*5.67E-8*(((EB163+$B$7)+273)^4-(X163+273)^4)</f>
        <v>0</v>
      </c>
      <c r="AG163">
        <f>V163+AF163+AD163+AE163</f>
        <v>0</v>
      </c>
      <c r="AH163">
        <f>DY163*AV163*(DT163-DS163*(1000-AV163*DV163)/(1000-AV163*DU163))/(100*DM163)</f>
        <v>0</v>
      </c>
      <c r="AI163">
        <f>1000*DY163*AV163*(DU163-DV163)/(100*DM163*(1000-AV163*DU163))</f>
        <v>0</v>
      </c>
      <c r="AJ163">
        <f>(AK163 - AL163 - DZ163*1E3/(8.314*(EB163+273.15)) * AN163/DY163 * AM163) * DY163/(100*DM163) * (1000 - DV163)/1000</f>
        <v>0</v>
      </c>
      <c r="AK163">
        <v>50.47013482696144</v>
      </c>
      <c r="AL163">
        <v>50.58783393939394</v>
      </c>
      <c r="AM163">
        <v>9.454017486286251E-05</v>
      </c>
      <c r="AN163">
        <v>65.77429948118555</v>
      </c>
      <c r="AO163">
        <f>(AQ163 - AP163 + DZ163*1E3/(8.314*(EB163+273.15)) * AS163/DY163 * AR163) * DY163/(100*DM163) * 1000/(1000 - AQ163)</f>
        <v>0</v>
      </c>
      <c r="AP163">
        <v>9.38657751220439</v>
      </c>
      <c r="AQ163">
        <v>9.392079090909093</v>
      </c>
      <c r="AR163">
        <v>-1.53175030731281E-06</v>
      </c>
      <c r="AS163">
        <v>77.3395483019389</v>
      </c>
      <c r="AT163">
        <v>1</v>
      </c>
      <c r="AU163">
        <v>0</v>
      </c>
      <c r="AV163">
        <f>IF(AT163*$H$13&gt;=AX163,1.0,(AX163/(AX163-AT163*$H$13)))</f>
        <v>0</v>
      </c>
      <c r="AW163">
        <f>(AV163-1)*100</f>
        <v>0</v>
      </c>
      <c r="AX163">
        <f>MAX(0,($B$13+$C$13*EG163)/(1+$D$13*EG163)*DZ163/(EB163+273)*$E$13)</f>
        <v>0</v>
      </c>
      <c r="AY163" t="s">
        <v>434</v>
      </c>
      <c r="AZ163" t="s">
        <v>434</v>
      </c>
      <c r="BA163">
        <v>0</v>
      </c>
      <c r="BB163">
        <v>0</v>
      </c>
      <c r="BC163">
        <f>1-BA163/BB163</f>
        <v>0</v>
      </c>
      <c r="BD163">
        <v>0</v>
      </c>
      <c r="BE163" t="s">
        <v>434</v>
      </c>
      <c r="BF163" t="s">
        <v>434</v>
      </c>
      <c r="BG163">
        <v>0</v>
      </c>
      <c r="BH163">
        <v>0</v>
      </c>
      <c r="BI163">
        <f>1-BG163/BH163</f>
        <v>0</v>
      </c>
      <c r="BJ163">
        <v>0.5</v>
      </c>
      <c r="BK163">
        <f>DJ163</f>
        <v>0</v>
      </c>
      <c r="BL163">
        <f>M163</f>
        <v>0</v>
      </c>
      <c r="BM163">
        <f>BI163*BJ163*BK163</f>
        <v>0</v>
      </c>
      <c r="BN163">
        <f>(BL163-BD163)/BK163</f>
        <v>0</v>
      </c>
      <c r="BO163">
        <f>(BB163-BH163)/BH163</f>
        <v>0</v>
      </c>
      <c r="BP163">
        <f>BA163/(BC163+BA163/BH163)</f>
        <v>0</v>
      </c>
      <c r="BQ163" t="s">
        <v>434</v>
      </c>
      <c r="BR163">
        <v>0</v>
      </c>
      <c r="BS163">
        <f>IF(BR163&lt;&gt;0, BR163, BP163)</f>
        <v>0</v>
      </c>
      <c r="BT163">
        <f>1-BS163/BH163</f>
        <v>0</v>
      </c>
      <c r="BU163">
        <f>(BH163-BG163)/(BH163-BS163)</f>
        <v>0</v>
      </c>
      <c r="BV163">
        <f>(BB163-BH163)/(BB163-BS163)</f>
        <v>0</v>
      </c>
      <c r="BW163">
        <f>(BH163-BG163)/(BH163-BA163)</f>
        <v>0</v>
      </c>
      <c r="BX163">
        <f>(BB163-BH163)/(BB163-BA163)</f>
        <v>0</v>
      </c>
      <c r="BY163">
        <f>(BU163*BS163/BG163)</f>
        <v>0</v>
      </c>
      <c r="BZ163">
        <f>(1-BY163)</f>
        <v>0</v>
      </c>
      <c r="DI163">
        <f>$B$11*EH163+$C$11*EI163+$F$11*ET163*(1-EW163)</f>
        <v>0</v>
      </c>
      <c r="DJ163">
        <f>DI163*DK163</f>
        <v>0</v>
      </c>
      <c r="DK163">
        <f>($B$11*$D$9+$C$11*$D$9+$F$11*((FG163+EY163)/MAX(FG163+EY163+FH163, 0.1)*$I$9+FH163/MAX(FG163+EY163+FH163, 0.1)*$J$9))/($B$11+$C$11+$F$11)</f>
        <v>0</v>
      </c>
      <c r="DL163">
        <f>($B$11*$K$9+$C$11*$K$9+$F$11*((FG163+EY163)/MAX(FG163+EY163+FH163, 0.1)*$P$9+FH163/MAX(FG163+EY163+FH163, 0.1)*$Q$9))/($B$11+$C$11+$F$11)</f>
        <v>0</v>
      </c>
      <c r="DM163">
        <v>6</v>
      </c>
      <c r="DN163">
        <v>0.5</v>
      </c>
      <c r="DO163" t="s">
        <v>435</v>
      </c>
      <c r="DP163">
        <v>2</v>
      </c>
      <c r="DQ163" t="b">
        <v>1</v>
      </c>
      <c r="DR163">
        <v>1747230623</v>
      </c>
      <c r="DS163">
        <v>50.1323</v>
      </c>
      <c r="DT163">
        <v>50.0126</v>
      </c>
      <c r="DU163">
        <v>9.39231</v>
      </c>
      <c r="DV163">
        <v>9.38663</v>
      </c>
      <c r="DW163">
        <v>49.794</v>
      </c>
      <c r="DX163">
        <v>9.43277</v>
      </c>
      <c r="DY163">
        <v>400.025</v>
      </c>
      <c r="DZ163">
        <v>101.158</v>
      </c>
      <c r="EA163">
        <v>0.0997953</v>
      </c>
      <c r="EB163">
        <v>24.9924</v>
      </c>
      <c r="EC163">
        <v>24.8789</v>
      </c>
      <c r="ED163">
        <v>999.9</v>
      </c>
      <c r="EE163">
        <v>0</v>
      </c>
      <c r="EF163">
        <v>0</v>
      </c>
      <c r="EG163">
        <v>10053.1</v>
      </c>
      <c r="EH163">
        <v>0</v>
      </c>
      <c r="EI163">
        <v>0.221054</v>
      </c>
      <c r="EJ163">
        <v>0.119751</v>
      </c>
      <c r="EK163">
        <v>50.6077</v>
      </c>
      <c r="EL163">
        <v>50.4865</v>
      </c>
      <c r="EM163">
        <v>0.00567818</v>
      </c>
      <c r="EN163">
        <v>50.0126</v>
      </c>
      <c r="EO163">
        <v>9.38663</v>
      </c>
      <c r="EP163">
        <v>0.95011</v>
      </c>
      <c r="EQ163">
        <v>0.949535</v>
      </c>
      <c r="ER163">
        <v>6.17296</v>
      </c>
      <c r="ES163">
        <v>6.1642</v>
      </c>
      <c r="ET163">
        <v>0.0500092</v>
      </c>
      <c r="EU163">
        <v>0</v>
      </c>
      <c r="EV163">
        <v>0</v>
      </c>
      <c r="EW163">
        <v>0</v>
      </c>
      <c r="EX163">
        <v>13.93</v>
      </c>
      <c r="EY163">
        <v>0.0500092</v>
      </c>
      <c r="EZ163">
        <v>-3.71</v>
      </c>
      <c r="FA163">
        <v>1.51</v>
      </c>
      <c r="FB163">
        <v>34.187</v>
      </c>
      <c r="FC163">
        <v>39.625</v>
      </c>
      <c r="FD163">
        <v>36.812</v>
      </c>
      <c r="FE163">
        <v>39.562</v>
      </c>
      <c r="FF163">
        <v>36.937</v>
      </c>
      <c r="FG163">
        <v>0</v>
      </c>
      <c r="FH163">
        <v>0</v>
      </c>
      <c r="FI163">
        <v>0</v>
      </c>
      <c r="FJ163">
        <v>1747230703.2</v>
      </c>
      <c r="FK163">
        <v>0</v>
      </c>
      <c r="FL163">
        <v>2.450769230769231</v>
      </c>
      <c r="FM163">
        <v>47.10700868321814</v>
      </c>
      <c r="FN163">
        <v>-18.48991466876567</v>
      </c>
      <c r="FO163">
        <v>-4.550384615384615</v>
      </c>
      <c r="FP163">
        <v>15</v>
      </c>
      <c r="FQ163">
        <v>1747211737.5</v>
      </c>
      <c r="FR163" t="s">
        <v>436</v>
      </c>
      <c r="FS163">
        <v>1747211737.5</v>
      </c>
      <c r="FT163">
        <v>1747211733.5</v>
      </c>
      <c r="FU163">
        <v>1</v>
      </c>
      <c r="FV163">
        <v>-0.191</v>
      </c>
      <c r="FW163">
        <v>-0.016</v>
      </c>
      <c r="FX163">
        <v>0.506</v>
      </c>
      <c r="FY163">
        <v>-0.041</v>
      </c>
      <c r="FZ163">
        <v>397</v>
      </c>
      <c r="GA163">
        <v>9</v>
      </c>
      <c r="GB163">
        <v>0.29</v>
      </c>
      <c r="GC163">
        <v>0.35</v>
      </c>
      <c r="GD163">
        <v>-0.0850464603165354</v>
      </c>
      <c r="GE163">
        <v>0.05546714265231974</v>
      </c>
      <c r="GF163">
        <v>0.01249368589927562</v>
      </c>
      <c r="GG163">
        <v>1</v>
      </c>
      <c r="GH163">
        <v>0.0002344489747528415</v>
      </c>
      <c r="GI163">
        <v>-0.000153224447266342</v>
      </c>
      <c r="GJ163">
        <v>2.979884138775527E-05</v>
      </c>
      <c r="GK163">
        <v>1</v>
      </c>
      <c r="GL163">
        <v>2</v>
      </c>
      <c r="GM163">
        <v>2</v>
      </c>
      <c r="GN163" t="s">
        <v>437</v>
      </c>
      <c r="GO163">
        <v>3.01652</v>
      </c>
      <c r="GP163">
        <v>2.77493</v>
      </c>
      <c r="GQ163">
        <v>0.014603</v>
      </c>
      <c r="GR163">
        <v>0.0145549</v>
      </c>
      <c r="GS163">
        <v>0.0615112</v>
      </c>
      <c r="GT163">
        <v>0.0612712</v>
      </c>
      <c r="GU163">
        <v>25482.1</v>
      </c>
      <c r="GV163">
        <v>29764.5</v>
      </c>
      <c r="GW163">
        <v>22659.7</v>
      </c>
      <c r="GX163">
        <v>27750.8</v>
      </c>
      <c r="GY163">
        <v>30847.7</v>
      </c>
      <c r="GZ163">
        <v>37221.2</v>
      </c>
      <c r="HA163">
        <v>36315.6</v>
      </c>
      <c r="HB163">
        <v>44046.4</v>
      </c>
      <c r="HC163">
        <v>1.80958</v>
      </c>
      <c r="HD163">
        <v>2.18283</v>
      </c>
      <c r="HE163">
        <v>0.0708327</v>
      </c>
      <c r="HF163">
        <v>0</v>
      </c>
      <c r="HG163">
        <v>23.7154</v>
      </c>
      <c r="HH163">
        <v>999.9</v>
      </c>
      <c r="HI163">
        <v>30</v>
      </c>
      <c r="HJ163">
        <v>29.7</v>
      </c>
      <c r="HK163">
        <v>12.4186</v>
      </c>
      <c r="HL163">
        <v>61.7521</v>
      </c>
      <c r="HM163">
        <v>13.73</v>
      </c>
      <c r="HN163">
        <v>1</v>
      </c>
      <c r="HO163">
        <v>-0.204787</v>
      </c>
      <c r="HP163">
        <v>-0.136157</v>
      </c>
      <c r="HQ163">
        <v>20.2979</v>
      </c>
      <c r="HR163">
        <v>5.19857</v>
      </c>
      <c r="HS163">
        <v>11.9508</v>
      </c>
      <c r="HT163">
        <v>4.9477</v>
      </c>
      <c r="HU163">
        <v>3.3</v>
      </c>
      <c r="HV163">
        <v>9999</v>
      </c>
      <c r="HW163">
        <v>9999</v>
      </c>
      <c r="HX163">
        <v>9999</v>
      </c>
      <c r="HY163">
        <v>385.1</v>
      </c>
      <c r="HZ163">
        <v>1.86018</v>
      </c>
      <c r="IA163">
        <v>1.86081</v>
      </c>
      <c r="IB163">
        <v>1.86157</v>
      </c>
      <c r="IC163">
        <v>1.85715</v>
      </c>
      <c r="ID163">
        <v>1.85684</v>
      </c>
      <c r="IE163">
        <v>1.85791</v>
      </c>
      <c r="IF163">
        <v>1.85868</v>
      </c>
      <c r="IG163">
        <v>1.85822</v>
      </c>
      <c r="IH163">
        <v>0</v>
      </c>
      <c r="II163">
        <v>0</v>
      </c>
      <c r="IJ163">
        <v>0</v>
      </c>
      <c r="IK163">
        <v>0</v>
      </c>
      <c r="IL163" t="s">
        <v>438</v>
      </c>
      <c r="IM163" t="s">
        <v>439</v>
      </c>
      <c r="IN163" t="s">
        <v>440</v>
      </c>
      <c r="IO163" t="s">
        <v>440</v>
      </c>
      <c r="IP163" t="s">
        <v>440</v>
      </c>
      <c r="IQ163" t="s">
        <v>440</v>
      </c>
      <c r="IR163">
        <v>0</v>
      </c>
      <c r="IS163">
        <v>100</v>
      </c>
      <c r="IT163">
        <v>100</v>
      </c>
      <c r="IU163">
        <v>0.338</v>
      </c>
      <c r="IV163">
        <v>-0.0405</v>
      </c>
      <c r="IW163">
        <v>0.2912723242626548</v>
      </c>
      <c r="IX163">
        <v>0.001016113312649949</v>
      </c>
      <c r="IY163">
        <v>-1.458346242818731E-06</v>
      </c>
      <c r="IZ163">
        <v>6.575581110680532E-10</v>
      </c>
      <c r="JA163">
        <v>-0.06566341879942494</v>
      </c>
      <c r="JB163">
        <v>-0.01572474794871742</v>
      </c>
      <c r="JC163">
        <v>0.002265067368507509</v>
      </c>
      <c r="JD163">
        <v>-3.336906766682508E-05</v>
      </c>
      <c r="JE163">
        <v>2</v>
      </c>
      <c r="JF163">
        <v>1799</v>
      </c>
      <c r="JG163">
        <v>1</v>
      </c>
      <c r="JH163">
        <v>18</v>
      </c>
      <c r="JI163">
        <v>314.8</v>
      </c>
      <c r="JJ163">
        <v>314.8</v>
      </c>
      <c r="JK163">
        <v>0.26001</v>
      </c>
      <c r="JL163">
        <v>2.59521</v>
      </c>
      <c r="JM163">
        <v>1.54663</v>
      </c>
      <c r="JN163">
        <v>2.16064</v>
      </c>
      <c r="JO163">
        <v>1.49658</v>
      </c>
      <c r="JP163">
        <v>2.38647</v>
      </c>
      <c r="JQ163">
        <v>34.9904</v>
      </c>
      <c r="JR163">
        <v>24.2013</v>
      </c>
      <c r="JS163">
        <v>18</v>
      </c>
      <c r="JT163">
        <v>376.524</v>
      </c>
      <c r="JU163">
        <v>647.59</v>
      </c>
      <c r="JV163">
        <v>24.1219</v>
      </c>
      <c r="JW163">
        <v>24.8384</v>
      </c>
      <c r="JX163">
        <v>30</v>
      </c>
      <c r="JY163">
        <v>24.8256</v>
      </c>
      <c r="JZ163">
        <v>24.8296</v>
      </c>
      <c r="KA163">
        <v>5.22634</v>
      </c>
      <c r="KB163">
        <v>28.6669</v>
      </c>
      <c r="KC163">
        <v>29.6204</v>
      </c>
      <c r="KD163">
        <v>24.1319</v>
      </c>
      <c r="KE163">
        <v>50</v>
      </c>
      <c r="KF163">
        <v>9.437849999999999</v>
      </c>
      <c r="KG163">
        <v>100.233</v>
      </c>
      <c r="KH163">
        <v>100.833</v>
      </c>
    </row>
    <row r="164" spans="1:294">
      <c r="A164">
        <v>148</v>
      </c>
      <c r="B164">
        <v>1747230743.5</v>
      </c>
      <c r="C164">
        <v>17716.40000009537</v>
      </c>
      <c r="D164" t="s">
        <v>733</v>
      </c>
      <c r="E164" t="s">
        <v>734</v>
      </c>
      <c r="F164" t="s">
        <v>431</v>
      </c>
      <c r="G164" t="s">
        <v>432</v>
      </c>
      <c r="I164" t="s">
        <v>433</v>
      </c>
      <c r="J164">
        <v>1747230743.5</v>
      </c>
      <c r="K164">
        <f>(L164)/1000</f>
        <v>0</v>
      </c>
      <c r="L164">
        <f>IF(DQ164, AO164, AI164)</f>
        <v>0</v>
      </c>
      <c r="M164">
        <f>IF(DQ164, AJ164, AH164)</f>
        <v>0</v>
      </c>
      <c r="N164">
        <f>DS164 - IF(AV164&gt;1, M164*DM164*100.0/(AX164), 0)</f>
        <v>0</v>
      </c>
      <c r="O164">
        <f>((U164-K164/2)*N164-M164)/(U164+K164/2)</f>
        <v>0</v>
      </c>
      <c r="P164">
        <f>O164*(DZ164+EA164)/1000.0</f>
        <v>0</v>
      </c>
      <c r="Q164">
        <f>(DS164 - IF(AV164&gt;1, M164*DM164*100.0/(AX164), 0))*(DZ164+EA164)/1000.0</f>
        <v>0</v>
      </c>
      <c r="R164">
        <f>2.0/((1/T164-1/S164)+SIGN(T164)*SQRT((1/T164-1/S164)*(1/T164-1/S164) + 4*DN164/((DN164+1)*(DN164+1))*(2*1/T164*1/S164-1/S164*1/S164)))</f>
        <v>0</v>
      </c>
      <c r="S164">
        <f>IF(LEFT(DO164,1)&lt;&gt;"0",IF(LEFT(DO164,1)="1",3.0,DP164),$D$5+$E$5*(EG164*DZ164/($K$5*1000))+$F$5*(EG164*DZ164/($K$5*1000))*MAX(MIN(DM164,$J$5),$I$5)*MAX(MIN(DM164,$J$5),$I$5)+$G$5*MAX(MIN(DM164,$J$5),$I$5)*(EG164*DZ164/($K$5*1000))+$H$5*(EG164*DZ164/($K$5*1000))*(EG164*DZ164/($K$5*1000)))</f>
        <v>0</v>
      </c>
      <c r="T164">
        <f>K164*(1000-(1000*0.61365*exp(17.502*X164/(240.97+X164))/(DZ164+EA164)+DU164)/2)/(1000*0.61365*exp(17.502*X164/(240.97+X164))/(DZ164+EA164)-DU164)</f>
        <v>0</v>
      </c>
      <c r="U164">
        <f>1/((DN164+1)/(R164/1.6)+1/(S164/1.37)) + DN164/((DN164+1)/(R164/1.6) + DN164/(S164/1.37))</f>
        <v>0</v>
      </c>
      <c r="V164">
        <f>(DI164*DL164)</f>
        <v>0</v>
      </c>
      <c r="W164">
        <f>(EB164+(V164+2*0.95*5.67E-8*(((EB164+$B$7)+273)^4-(EB164+273)^4)-44100*K164)/(1.84*29.3*S164+8*0.95*5.67E-8*(EB164+273)^3))</f>
        <v>0</v>
      </c>
      <c r="X164">
        <f>($C$7*EC164+$D$7*ED164+$E$7*W164)</f>
        <v>0</v>
      </c>
      <c r="Y164">
        <f>0.61365*exp(17.502*X164/(240.97+X164))</f>
        <v>0</v>
      </c>
      <c r="Z164">
        <f>(AA164/AB164*100)</f>
        <v>0</v>
      </c>
      <c r="AA164">
        <f>DU164*(DZ164+EA164)/1000</f>
        <v>0</v>
      </c>
      <c r="AB164">
        <f>0.61365*exp(17.502*EB164/(240.97+EB164))</f>
        <v>0</v>
      </c>
      <c r="AC164">
        <f>(Y164-DU164*(DZ164+EA164)/1000)</f>
        <v>0</v>
      </c>
      <c r="AD164">
        <f>(-K164*44100)</f>
        <v>0</v>
      </c>
      <c r="AE164">
        <f>2*29.3*S164*0.92*(EB164-X164)</f>
        <v>0</v>
      </c>
      <c r="AF164">
        <f>2*0.95*5.67E-8*(((EB164+$B$7)+273)^4-(X164+273)^4)</f>
        <v>0</v>
      </c>
      <c r="AG164">
        <f>V164+AF164+AD164+AE164</f>
        <v>0</v>
      </c>
      <c r="AH164">
        <f>DY164*AV164*(DT164-DS164*(1000-AV164*DV164)/(1000-AV164*DU164))/(100*DM164)</f>
        <v>0</v>
      </c>
      <c r="AI164">
        <f>1000*DY164*AV164*(DU164-DV164)/(100*DM164*(1000-AV164*DU164))</f>
        <v>0</v>
      </c>
      <c r="AJ164">
        <f>(AK164 - AL164 - DZ164*1E3/(8.314*(EB164+273.15)) * AN164/DY164 * AM164) * DY164/(100*DM164) * (1000 - DV164)/1000</f>
        <v>0</v>
      </c>
      <c r="AK164">
        <v>-1.866586375603876</v>
      </c>
      <c r="AL164">
        <v>-1.705787696969696</v>
      </c>
      <c r="AM164">
        <v>0.0002915799653167985</v>
      </c>
      <c r="AN164">
        <v>65.77429948118555</v>
      </c>
      <c r="AO164">
        <f>(AQ164 - AP164 + DZ164*1E3/(8.314*(EB164+273.15)) * AS164/DY164 * AR164) * DY164/(100*DM164) * 1000/(1000 - AQ164)</f>
        <v>0</v>
      </c>
      <c r="AP164">
        <v>9.44394825068243</v>
      </c>
      <c r="AQ164">
        <v>9.448471999999994</v>
      </c>
      <c r="AR164">
        <v>2.25142641733927E-07</v>
      </c>
      <c r="AS164">
        <v>77.3395483019389</v>
      </c>
      <c r="AT164">
        <v>2</v>
      </c>
      <c r="AU164">
        <v>1</v>
      </c>
      <c r="AV164">
        <f>IF(AT164*$H$13&gt;=AX164,1.0,(AX164/(AX164-AT164*$H$13)))</f>
        <v>0</v>
      </c>
      <c r="AW164">
        <f>(AV164-1)*100</f>
        <v>0</v>
      </c>
      <c r="AX164">
        <f>MAX(0,($B$13+$C$13*EG164)/(1+$D$13*EG164)*DZ164/(EB164+273)*$E$13)</f>
        <v>0</v>
      </c>
      <c r="AY164" t="s">
        <v>434</v>
      </c>
      <c r="AZ164" t="s">
        <v>434</v>
      </c>
      <c r="BA164">
        <v>0</v>
      </c>
      <c r="BB164">
        <v>0</v>
      </c>
      <c r="BC164">
        <f>1-BA164/BB164</f>
        <v>0</v>
      </c>
      <c r="BD164">
        <v>0</v>
      </c>
      <c r="BE164" t="s">
        <v>434</v>
      </c>
      <c r="BF164" t="s">
        <v>434</v>
      </c>
      <c r="BG164">
        <v>0</v>
      </c>
      <c r="BH164">
        <v>0</v>
      </c>
      <c r="BI164">
        <f>1-BG164/BH164</f>
        <v>0</v>
      </c>
      <c r="BJ164">
        <v>0.5</v>
      </c>
      <c r="BK164">
        <f>DJ164</f>
        <v>0</v>
      </c>
      <c r="BL164">
        <f>M164</f>
        <v>0</v>
      </c>
      <c r="BM164">
        <f>BI164*BJ164*BK164</f>
        <v>0</v>
      </c>
      <c r="BN164">
        <f>(BL164-BD164)/BK164</f>
        <v>0</v>
      </c>
      <c r="BO164">
        <f>(BB164-BH164)/BH164</f>
        <v>0</v>
      </c>
      <c r="BP164">
        <f>BA164/(BC164+BA164/BH164)</f>
        <v>0</v>
      </c>
      <c r="BQ164" t="s">
        <v>434</v>
      </c>
      <c r="BR164">
        <v>0</v>
      </c>
      <c r="BS164">
        <f>IF(BR164&lt;&gt;0, BR164, BP164)</f>
        <v>0</v>
      </c>
      <c r="BT164">
        <f>1-BS164/BH164</f>
        <v>0</v>
      </c>
      <c r="BU164">
        <f>(BH164-BG164)/(BH164-BS164)</f>
        <v>0</v>
      </c>
      <c r="BV164">
        <f>(BB164-BH164)/(BB164-BS164)</f>
        <v>0</v>
      </c>
      <c r="BW164">
        <f>(BH164-BG164)/(BH164-BA164)</f>
        <v>0</v>
      </c>
      <c r="BX164">
        <f>(BB164-BH164)/(BB164-BA164)</f>
        <v>0</v>
      </c>
      <c r="BY164">
        <f>(BU164*BS164/BG164)</f>
        <v>0</v>
      </c>
      <c r="BZ164">
        <f>(1-BY164)</f>
        <v>0</v>
      </c>
      <c r="DI164">
        <f>$B$11*EH164+$C$11*EI164+$F$11*ET164*(1-EW164)</f>
        <v>0</v>
      </c>
      <c r="DJ164">
        <f>DI164*DK164</f>
        <v>0</v>
      </c>
      <c r="DK164">
        <f>($B$11*$D$9+$C$11*$D$9+$F$11*((FG164+EY164)/MAX(FG164+EY164+FH164, 0.1)*$I$9+FH164/MAX(FG164+EY164+FH164, 0.1)*$J$9))/($B$11+$C$11+$F$11)</f>
        <v>0</v>
      </c>
      <c r="DL164">
        <f>($B$11*$K$9+$C$11*$K$9+$F$11*((FG164+EY164)/MAX(FG164+EY164+FH164, 0.1)*$P$9+FH164/MAX(FG164+EY164+FH164, 0.1)*$Q$9))/($B$11+$C$11+$F$11)</f>
        <v>0</v>
      </c>
      <c r="DM164">
        <v>6</v>
      </c>
      <c r="DN164">
        <v>0.5</v>
      </c>
      <c r="DO164" t="s">
        <v>435</v>
      </c>
      <c r="DP164">
        <v>2</v>
      </c>
      <c r="DQ164" t="b">
        <v>1</v>
      </c>
      <c r="DR164">
        <v>1747230743.5</v>
      </c>
      <c r="DS164">
        <v>-1.69475</v>
      </c>
      <c r="DT164">
        <v>-1.82112</v>
      </c>
      <c r="DU164">
        <v>9.4481</v>
      </c>
      <c r="DV164">
        <v>9.44364</v>
      </c>
      <c r="DW164">
        <v>-1.984</v>
      </c>
      <c r="DX164">
        <v>9.48756</v>
      </c>
      <c r="DY164">
        <v>399.949</v>
      </c>
      <c r="DZ164">
        <v>101.154</v>
      </c>
      <c r="EA164">
        <v>0.09988279999999999</v>
      </c>
      <c r="EB164">
        <v>25.0175</v>
      </c>
      <c r="EC164">
        <v>24.9054</v>
      </c>
      <c r="ED164">
        <v>999.9</v>
      </c>
      <c r="EE164">
        <v>0</v>
      </c>
      <c r="EF164">
        <v>0</v>
      </c>
      <c r="EG164">
        <v>10053.1</v>
      </c>
      <c r="EH164">
        <v>0</v>
      </c>
      <c r="EI164">
        <v>0.221054</v>
      </c>
      <c r="EJ164">
        <v>0.126369</v>
      </c>
      <c r="EK164">
        <v>-1.71091</v>
      </c>
      <c r="EL164">
        <v>-1.83848</v>
      </c>
      <c r="EM164">
        <v>0.00445557</v>
      </c>
      <c r="EN164">
        <v>-1.82112</v>
      </c>
      <c r="EO164">
        <v>9.44364</v>
      </c>
      <c r="EP164">
        <v>0.955712</v>
      </c>
      <c r="EQ164">
        <v>0.955261</v>
      </c>
      <c r="ER164">
        <v>6.25814</v>
      </c>
      <c r="ES164">
        <v>6.2513</v>
      </c>
      <c r="ET164">
        <v>0.0500092</v>
      </c>
      <c r="EU164">
        <v>0</v>
      </c>
      <c r="EV164">
        <v>0</v>
      </c>
      <c r="EW164">
        <v>0</v>
      </c>
      <c r="EX164">
        <v>-4.31</v>
      </c>
      <c r="EY164">
        <v>0.0500092</v>
      </c>
      <c r="EZ164">
        <v>1.03</v>
      </c>
      <c r="FA164">
        <v>0.01</v>
      </c>
      <c r="FB164">
        <v>34.875</v>
      </c>
      <c r="FC164">
        <v>40.875</v>
      </c>
      <c r="FD164">
        <v>37.625</v>
      </c>
      <c r="FE164">
        <v>41.437</v>
      </c>
      <c r="FF164">
        <v>37.687</v>
      </c>
      <c r="FG164">
        <v>0</v>
      </c>
      <c r="FH164">
        <v>0</v>
      </c>
      <c r="FI164">
        <v>0</v>
      </c>
      <c r="FJ164">
        <v>1747230823.8</v>
      </c>
      <c r="FK164">
        <v>0</v>
      </c>
      <c r="FL164">
        <v>1.2516</v>
      </c>
      <c r="FM164">
        <v>4.504615988317576</v>
      </c>
      <c r="FN164">
        <v>-19.39692333642313</v>
      </c>
      <c r="FO164">
        <v>-3.6056</v>
      </c>
      <c r="FP164">
        <v>15</v>
      </c>
      <c r="FQ164">
        <v>1747211737.5</v>
      </c>
      <c r="FR164" t="s">
        <v>436</v>
      </c>
      <c r="FS164">
        <v>1747211737.5</v>
      </c>
      <c r="FT164">
        <v>1747211733.5</v>
      </c>
      <c r="FU164">
        <v>1</v>
      </c>
      <c r="FV164">
        <v>-0.191</v>
      </c>
      <c r="FW164">
        <v>-0.016</v>
      </c>
      <c r="FX164">
        <v>0.506</v>
      </c>
      <c r="FY164">
        <v>-0.041</v>
      </c>
      <c r="FZ164">
        <v>397</v>
      </c>
      <c r="GA164">
        <v>9</v>
      </c>
      <c r="GB164">
        <v>0.29</v>
      </c>
      <c r="GC164">
        <v>0.35</v>
      </c>
      <c r="GD164">
        <v>-0.09816821248491378</v>
      </c>
      <c r="GE164">
        <v>0.0462970238589669</v>
      </c>
      <c r="GF164">
        <v>0.02813368344360068</v>
      </c>
      <c r="GG164">
        <v>1</v>
      </c>
      <c r="GH164">
        <v>0.0001492226236541615</v>
      </c>
      <c r="GI164">
        <v>0.000130786912150142</v>
      </c>
      <c r="GJ164">
        <v>3.516086766351604E-05</v>
      </c>
      <c r="GK164">
        <v>1</v>
      </c>
      <c r="GL164">
        <v>2</v>
      </c>
      <c r="GM164">
        <v>2</v>
      </c>
      <c r="GN164" t="s">
        <v>437</v>
      </c>
      <c r="GO164">
        <v>3.01644</v>
      </c>
      <c r="GP164">
        <v>2.77502</v>
      </c>
      <c r="GQ164">
        <v>-0.000584917</v>
      </c>
      <c r="GR164">
        <v>-0.000532984</v>
      </c>
      <c r="GS164">
        <v>0.0617869</v>
      </c>
      <c r="GT164">
        <v>0.0615526</v>
      </c>
      <c r="GU164">
        <v>25874.3</v>
      </c>
      <c r="GV164">
        <v>30219.6</v>
      </c>
      <c r="GW164">
        <v>22659</v>
      </c>
      <c r="GX164">
        <v>27749.9</v>
      </c>
      <c r="GY164">
        <v>30837.5</v>
      </c>
      <c r="GZ164">
        <v>37208.2</v>
      </c>
      <c r="HA164">
        <v>36314.9</v>
      </c>
      <c r="HB164">
        <v>44044.9</v>
      </c>
      <c r="HC164">
        <v>1.80917</v>
      </c>
      <c r="HD164">
        <v>2.18285</v>
      </c>
      <c r="HE164">
        <v>0.0725649</v>
      </c>
      <c r="HF164">
        <v>0</v>
      </c>
      <c r="HG164">
        <v>23.7134</v>
      </c>
      <c r="HH164">
        <v>999.9</v>
      </c>
      <c r="HI164">
        <v>30</v>
      </c>
      <c r="HJ164">
        <v>29.7</v>
      </c>
      <c r="HK164">
        <v>12.4204</v>
      </c>
      <c r="HL164">
        <v>61.9621</v>
      </c>
      <c r="HM164">
        <v>13.4054</v>
      </c>
      <c r="HN164">
        <v>1</v>
      </c>
      <c r="HO164">
        <v>-0.204809</v>
      </c>
      <c r="HP164">
        <v>-0.0188453</v>
      </c>
      <c r="HQ164">
        <v>20.2984</v>
      </c>
      <c r="HR164">
        <v>5.19872</v>
      </c>
      <c r="HS164">
        <v>11.9512</v>
      </c>
      <c r="HT164">
        <v>4.9478</v>
      </c>
      <c r="HU164">
        <v>3.3</v>
      </c>
      <c r="HV164">
        <v>9999</v>
      </c>
      <c r="HW164">
        <v>9999</v>
      </c>
      <c r="HX164">
        <v>9999</v>
      </c>
      <c r="HY164">
        <v>385.1</v>
      </c>
      <c r="HZ164">
        <v>1.8602</v>
      </c>
      <c r="IA164">
        <v>1.86081</v>
      </c>
      <c r="IB164">
        <v>1.86159</v>
      </c>
      <c r="IC164">
        <v>1.85715</v>
      </c>
      <c r="ID164">
        <v>1.85686</v>
      </c>
      <c r="IE164">
        <v>1.85791</v>
      </c>
      <c r="IF164">
        <v>1.85874</v>
      </c>
      <c r="IG164">
        <v>1.85824</v>
      </c>
      <c r="IH164">
        <v>0</v>
      </c>
      <c r="II164">
        <v>0</v>
      </c>
      <c r="IJ164">
        <v>0</v>
      </c>
      <c r="IK164">
        <v>0</v>
      </c>
      <c r="IL164" t="s">
        <v>438</v>
      </c>
      <c r="IM164" t="s">
        <v>439</v>
      </c>
      <c r="IN164" t="s">
        <v>440</v>
      </c>
      <c r="IO164" t="s">
        <v>440</v>
      </c>
      <c r="IP164" t="s">
        <v>440</v>
      </c>
      <c r="IQ164" t="s">
        <v>440</v>
      </c>
      <c r="IR164">
        <v>0</v>
      </c>
      <c r="IS164">
        <v>100</v>
      </c>
      <c r="IT164">
        <v>100</v>
      </c>
      <c r="IU164">
        <v>0.289</v>
      </c>
      <c r="IV164">
        <v>-0.0395</v>
      </c>
      <c r="IW164">
        <v>0.2912723242626548</v>
      </c>
      <c r="IX164">
        <v>0.001016113312649949</v>
      </c>
      <c r="IY164">
        <v>-1.458346242818731E-06</v>
      </c>
      <c r="IZ164">
        <v>6.575581110680532E-10</v>
      </c>
      <c r="JA164">
        <v>-0.06566341879942494</v>
      </c>
      <c r="JB164">
        <v>-0.01572474794871742</v>
      </c>
      <c r="JC164">
        <v>0.002265067368507509</v>
      </c>
      <c r="JD164">
        <v>-3.336906766682508E-05</v>
      </c>
      <c r="JE164">
        <v>2</v>
      </c>
      <c r="JF164">
        <v>1799</v>
      </c>
      <c r="JG164">
        <v>1</v>
      </c>
      <c r="JH164">
        <v>18</v>
      </c>
      <c r="JI164">
        <v>316.8</v>
      </c>
      <c r="JJ164">
        <v>316.8</v>
      </c>
      <c r="JK164">
        <v>0.0292969</v>
      </c>
      <c r="JL164">
        <v>4.99634</v>
      </c>
      <c r="JM164">
        <v>1.54663</v>
      </c>
      <c r="JN164">
        <v>2.16187</v>
      </c>
      <c r="JO164">
        <v>1.49658</v>
      </c>
      <c r="JP164">
        <v>2.4707</v>
      </c>
      <c r="JQ164">
        <v>35.0134</v>
      </c>
      <c r="JR164">
        <v>24.2013</v>
      </c>
      <c r="JS164">
        <v>18</v>
      </c>
      <c r="JT164">
        <v>376.33</v>
      </c>
      <c r="JU164">
        <v>647.636</v>
      </c>
      <c r="JV164">
        <v>24.039</v>
      </c>
      <c r="JW164">
        <v>24.8384</v>
      </c>
      <c r="JX164">
        <v>30.0001</v>
      </c>
      <c r="JY164">
        <v>24.8256</v>
      </c>
      <c r="JZ164">
        <v>24.8317</v>
      </c>
      <c r="KA164">
        <v>0</v>
      </c>
      <c r="KB164">
        <v>28.3921</v>
      </c>
      <c r="KC164">
        <v>29.6204</v>
      </c>
      <c r="KD164">
        <v>24.0277</v>
      </c>
      <c r="KE164">
        <v>0</v>
      </c>
      <c r="KF164">
        <v>9.432729999999999</v>
      </c>
      <c r="KG164">
        <v>100.23</v>
      </c>
      <c r="KH164">
        <v>100.829</v>
      </c>
    </row>
    <row r="165" spans="1:294">
      <c r="A165">
        <v>149</v>
      </c>
      <c r="B165">
        <v>1747230864</v>
      </c>
      <c r="C165">
        <v>17836.90000009537</v>
      </c>
      <c r="D165" t="s">
        <v>735</v>
      </c>
      <c r="E165" t="s">
        <v>736</v>
      </c>
      <c r="F165" t="s">
        <v>431</v>
      </c>
      <c r="G165" t="s">
        <v>432</v>
      </c>
      <c r="I165" t="s">
        <v>433</v>
      </c>
      <c r="J165">
        <v>1747230864</v>
      </c>
      <c r="K165">
        <f>(L165)/1000</f>
        <v>0</v>
      </c>
      <c r="L165">
        <f>IF(DQ165, AO165, AI165)</f>
        <v>0</v>
      </c>
      <c r="M165">
        <f>IF(DQ165, AJ165, AH165)</f>
        <v>0</v>
      </c>
      <c r="N165">
        <f>DS165 - IF(AV165&gt;1, M165*DM165*100.0/(AX165), 0)</f>
        <v>0</v>
      </c>
      <c r="O165">
        <f>((U165-K165/2)*N165-M165)/(U165+K165/2)</f>
        <v>0</v>
      </c>
      <c r="P165">
        <f>O165*(DZ165+EA165)/1000.0</f>
        <v>0</v>
      </c>
      <c r="Q165">
        <f>(DS165 - IF(AV165&gt;1, M165*DM165*100.0/(AX165), 0))*(DZ165+EA165)/1000.0</f>
        <v>0</v>
      </c>
      <c r="R165">
        <f>2.0/((1/T165-1/S165)+SIGN(T165)*SQRT((1/T165-1/S165)*(1/T165-1/S165) + 4*DN165/((DN165+1)*(DN165+1))*(2*1/T165*1/S165-1/S165*1/S165)))</f>
        <v>0</v>
      </c>
      <c r="S165">
        <f>IF(LEFT(DO165,1)&lt;&gt;"0",IF(LEFT(DO165,1)="1",3.0,DP165),$D$5+$E$5*(EG165*DZ165/($K$5*1000))+$F$5*(EG165*DZ165/($K$5*1000))*MAX(MIN(DM165,$J$5),$I$5)*MAX(MIN(DM165,$J$5),$I$5)+$G$5*MAX(MIN(DM165,$J$5),$I$5)*(EG165*DZ165/($K$5*1000))+$H$5*(EG165*DZ165/($K$5*1000))*(EG165*DZ165/($K$5*1000)))</f>
        <v>0</v>
      </c>
      <c r="T165">
        <f>K165*(1000-(1000*0.61365*exp(17.502*X165/(240.97+X165))/(DZ165+EA165)+DU165)/2)/(1000*0.61365*exp(17.502*X165/(240.97+X165))/(DZ165+EA165)-DU165)</f>
        <v>0</v>
      </c>
      <c r="U165">
        <f>1/((DN165+1)/(R165/1.6)+1/(S165/1.37)) + DN165/((DN165+1)/(R165/1.6) + DN165/(S165/1.37))</f>
        <v>0</v>
      </c>
      <c r="V165">
        <f>(DI165*DL165)</f>
        <v>0</v>
      </c>
      <c r="W165">
        <f>(EB165+(V165+2*0.95*5.67E-8*(((EB165+$B$7)+273)^4-(EB165+273)^4)-44100*K165)/(1.84*29.3*S165+8*0.95*5.67E-8*(EB165+273)^3))</f>
        <v>0</v>
      </c>
      <c r="X165">
        <f>($C$7*EC165+$D$7*ED165+$E$7*W165)</f>
        <v>0</v>
      </c>
      <c r="Y165">
        <f>0.61365*exp(17.502*X165/(240.97+X165))</f>
        <v>0</v>
      </c>
      <c r="Z165">
        <f>(AA165/AB165*100)</f>
        <v>0</v>
      </c>
      <c r="AA165">
        <f>DU165*(DZ165+EA165)/1000</f>
        <v>0</v>
      </c>
      <c r="AB165">
        <f>0.61365*exp(17.502*EB165/(240.97+EB165))</f>
        <v>0</v>
      </c>
      <c r="AC165">
        <f>(Y165-DU165*(DZ165+EA165)/1000)</f>
        <v>0</v>
      </c>
      <c r="AD165">
        <f>(-K165*44100)</f>
        <v>0</v>
      </c>
      <c r="AE165">
        <f>2*29.3*S165*0.92*(EB165-X165)</f>
        <v>0</v>
      </c>
      <c r="AF165">
        <f>2*0.95*5.67E-8*(((EB165+$B$7)+273)^4-(X165+273)^4)</f>
        <v>0</v>
      </c>
      <c r="AG165">
        <f>V165+AF165+AD165+AE165</f>
        <v>0</v>
      </c>
      <c r="AH165">
        <f>DY165*AV165*(DT165-DS165*(1000-AV165*DV165)/(1000-AV165*DU165))/(100*DM165)</f>
        <v>0</v>
      </c>
      <c r="AI165">
        <f>1000*DY165*AV165*(DU165-DV165)/(100*DM165*(1000-AV165*DU165))</f>
        <v>0</v>
      </c>
      <c r="AJ165">
        <f>(AK165 - AL165 - DZ165*1E3/(8.314*(EB165+273.15)) * AN165/DY165 * AM165) * DY165/(100*DM165) * (1000 - DV165)/1000</f>
        <v>0</v>
      </c>
      <c r="AK165">
        <v>51.07371274507027</v>
      </c>
      <c r="AL165">
        <v>51.23273939393939</v>
      </c>
      <c r="AM165">
        <v>-0.02227330320130171</v>
      </c>
      <c r="AN165">
        <v>65.77429948118555</v>
      </c>
      <c r="AO165">
        <f>(AQ165 - AP165 + DZ165*1E3/(8.314*(EB165+273.15)) * AS165/DY165 * AR165) * DY165/(100*DM165) * 1000/(1000 - AQ165)</f>
        <v>0</v>
      </c>
      <c r="AP165">
        <v>9.446396557492575</v>
      </c>
      <c r="AQ165">
        <v>9.451038848484847</v>
      </c>
      <c r="AR165">
        <v>1.068555120714975E-07</v>
      </c>
      <c r="AS165">
        <v>77.3395483019389</v>
      </c>
      <c r="AT165">
        <v>2</v>
      </c>
      <c r="AU165">
        <v>0</v>
      </c>
      <c r="AV165">
        <f>IF(AT165*$H$13&gt;=AX165,1.0,(AX165/(AX165-AT165*$H$13)))</f>
        <v>0</v>
      </c>
      <c r="AW165">
        <f>(AV165-1)*100</f>
        <v>0</v>
      </c>
      <c r="AX165">
        <f>MAX(0,($B$13+$C$13*EG165)/(1+$D$13*EG165)*DZ165/(EB165+273)*$E$13)</f>
        <v>0</v>
      </c>
      <c r="AY165" t="s">
        <v>434</v>
      </c>
      <c r="AZ165" t="s">
        <v>434</v>
      </c>
      <c r="BA165">
        <v>0</v>
      </c>
      <c r="BB165">
        <v>0</v>
      </c>
      <c r="BC165">
        <f>1-BA165/BB165</f>
        <v>0</v>
      </c>
      <c r="BD165">
        <v>0</v>
      </c>
      <c r="BE165" t="s">
        <v>434</v>
      </c>
      <c r="BF165" t="s">
        <v>434</v>
      </c>
      <c r="BG165">
        <v>0</v>
      </c>
      <c r="BH165">
        <v>0</v>
      </c>
      <c r="BI165">
        <f>1-BG165/BH165</f>
        <v>0</v>
      </c>
      <c r="BJ165">
        <v>0.5</v>
      </c>
      <c r="BK165">
        <f>DJ165</f>
        <v>0</v>
      </c>
      <c r="BL165">
        <f>M165</f>
        <v>0</v>
      </c>
      <c r="BM165">
        <f>BI165*BJ165*BK165</f>
        <v>0</v>
      </c>
      <c r="BN165">
        <f>(BL165-BD165)/BK165</f>
        <v>0</v>
      </c>
      <c r="BO165">
        <f>(BB165-BH165)/BH165</f>
        <v>0</v>
      </c>
      <c r="BP165">
        <f>BA165/(BC165+BA165/BH165)</f>
        <v>0</v>
      </c>
      <c r="BQ165" t="s">
        <v>434</v>
      </c>
      <c r="BR165">
        <v>0</v>
      </c>
      <c r="BS165">
        <f>IF(BR165&lt;&gt;0, BR165, BP165)</f>
        <v>0</v>
      </c>
      <c r="BT165">
        <f>1-BS165/BH165</f>
        <v>0</v>
      </c>
      <c r="BU165">
        <f>(BH165-BG165)/(BH165-BS165)</f>
        <v>0</v>
      </c>
      <c r="BV165">
        <f>(BB165-BH165)/(BB165-BS165)</f>
        <v>0</v>
      </c>
      <c r="BW165">
        <f>(BH165-BG165)/(BH165-BA165)</f>
        <v>0</v>
      </c>
      <c r="BX165">
        <f>(BB165-BH165)/(BB165-BA165)</f>
        <v>0</v>
      </c>
      <c r="BY165">
        <f>(BU165*BS165/BG165)</f>
        <v>0</v>
      </c>
      <c r="BZ165">
        <f>(1-BY165)</f>
        <v>0</v>
      </c>
      <c r="DI165">
        <f>$B$11*EH165+$C$11*EI165+$F$11*ET165*(1-EW165)</f>
        <v>0</v>
      </c>
      <c r="DJ165">
        <f>DI165*DK165</f>
        <v>0</v>
      </c>
      <c r="DK165">
        <f>($B$11*$D$9+$C$11*$D$9+$F$11*((FG165+EY165)/MAX(FG165+EY165+FH165, 0.1)*$I$9+FH165/MAX(FG165+EY165+FH165, 0.1)*$J$9))/($B$11+$C$11+$F$11)</f>
        <v>0</v>
      </c>
      <c r="DL165">
        <f>($B$11*$K$9+$C$11*$K$9+$F$11*((FG165+EY165)/MAX(FG165+EY165+FH165, 0.1)*$P$9+FH165/MAX(FG165+EY165+FH165, 0.1)*$Q$9))/($B$11+$C$11+$F$11)</f>
        <v>0</v>
      </c>
      <c r="DM165">
        <v>6</v>
      </c>
      <c r="DN165">
        <v>0.5</v>
      </c>
      <c r="DO165" t="s">
        <v>435</v>
      </c>
      <c r="DP165">
        <v>2</v>
      </c>
      <c r="DQ165" t="b">
        <v>1</v>
      </c>
      <c r="DR165">
        <v>1747230864</v>
      </c>
      <c r="DS165">
        <v>50.7304</v>
      </c>
      <c r="DT165">
        <v>50.5316</v>
      </c>
      <c r="DU165">
        <v>9.45064</v>
      </c>
      <c r="DV165">
        <v>9.446099999999999</v>
      </c>
      <c r="DW165">
        <v>50.3915</v>
      </c>
      <c r="DX165">
        <v>9.49006</v>
      </c>
      <c r="DY165">
        <v>400.163</v>
      </c>
      <c r="DZ165">
        <v>101.152</v>
      </c>
      <c r="EA165">
        <v>0.100053</v>
      </c>
      <c r="EB165">
        <v>24.9919</v>
      </c>
      <c r="EC165">
        <v>24.8842</v>
      </c>
      <c r="ED165">
        <v>999.9</v>
      </c>
      <c r="EE165">
        <v>0</v>
      </c>
      <c r="EF165">
        <v>0</v>
      </c>
      <c r="EG165">
        <v>10048.8</v>
      </c>
      <c r="EH165">
        <v>0</v>
      </c>
      <c r="EI165">
        <v>0.221054</v>
      </c>
      <c r="EJ165">
        <v>0.198818</v>
      </c>
      <c r="EK165">
        <v>51.2144</v>
      </c>
      <c r="EL165">
        <v>51.0135</v>
      </c>
      <c r="EM165">
        <v>0.0045414</v>
      </c>
      <c r="EN165">
        <v>50.5316</v>
      </c>
      <c r="EO165">
        <v>9.446099999999999</v>
      </c>
      <c r="EP165">
        <v>0.9559530000000001</v>
      </c>
      <c r="EQ165">
        <v>0.955493</v>
      </c>
      <c r="ER165">
        <v>6.26179</v>
      </c>
      <c r="ES165">
        <v>6.25482</v>
      </c>
      <c r="ET165">
        <v>0.0500092</v>
      </c>
      <c r="EU165">
        <v>0</v>
      </c>
      <c r="EV165">
        <v>0</v>
      </c>
      <c r="EW165">
        <v>0</v>
      </c>
      <c r="EX165">
        <v>-2.29</v>
      </c>
      <c r="EY165">
        <v>0.0500092</v>
      </c>
      <c r="EZ165">
        <v>3.36</v>
      </c>
      <c r="FA165">
        <v>1.23</v>
      </c>
      <c r="FB165">
        <v>34.312</v>
      </c>
      <c r="FC165">
        <v>38.812</v>
      </c>
      <c r="FD165">
        <v>36.562</v>
      </c>
      <c r="FE165">
        <v>38.437</v>
      </c>
      <c r="FF165">
        <v>36.625</v>
      </c>
      <c r="FG165">
        <v>0</v>
      </c>
      <c r="FH165">
        <v>0</v>
      </c>
      <c r="FI165">
        <v>0</v>
      </c>
      <c r="FJ165">
        <v>1747230944.4</v>
      </c>
      <c r="FK165">
        <v>0</v>
      </c>
      <c r="FL165">
        <v>2.900384615384615</v>
      </c>
      <c r="FM165">
        <v>-10.37025598885065</v>
      </c>
      <c r="FN165">
        <v>25.52341839409754</v>
      </c>
      <c r="FO165">
        <v>-5.032307692307692</v>
      </c>
      <c r="FP165">
        <v>15</v>
      </c>
      <c r="FQ165">
        <v>1747211737.5</v>
      </c>
      <c r="FR165" t="s">
        <v>436</v>
      </c>
      <c r="FS165">
        <v>1747211737.5</v>
      </c>
      <c r="FT165">
        <v>1747211733.5</v>
      </c>
      <c r="FU165">
        <v>1</v>
      </c>
      <c r="FV165">
        <v>-0.191</v>
      </c>
      <c r="FW165">
        <v>-0.016</v>
      </c>
      <c r="FX165">
        <v>0.506</v>
      </c>
      <c r="FY165">
        <v>-0.041</v>
      </c>
      <c r="FZ165">
        <v>397</v>
      </c>
      <c r="GA165">
        <v>9</v>
      </c>
      <c r="GB165">
        <v>0.29</v>
      </c>
      <c r="GC165">
        <v>0.35</v>
      </c>
      <c r="GD165">
        <v>0.001539758099924628</v>
      </c>
      <c r="GE165">
        <v>-0.006322251653023422</v>
      </c>
      <c r="GF165">
        <v>0.04020993450559944</v>
      </c>
      <c r="GG165">
        <v>1</v>
      </c>
      <c r="GH165">
        <v>0.0001066226887706976</v>
      </c>
      <c r="GI165">
        <v>1.396970813855731E-05</v>
      </c>
      <c r="GJ165">
        <v>2.864857794076965E-05</v>
      </c>
      <c r="GK165">
        <v>1</v>
      </c>
      <c r="GL165">
        <v>2</v>
      </c>
      <c r="GM165">
        <v>2</v>
      </c>
      <c r="GN165" t="s">
        <v>437</v>
      </c>
      <c r="GO165">
        <v>3.01669</v>
      </c>
      <c r="GP165">
        <v>2.77515</v>
      </c>
      <c r="GQ165">
        <v>0.0147753</v>
      </c>
      <c r="GR165">
        <v>0.0147033</v>
      </c>
      <c r="GS165">
        <v>0.0617985</v>
      </c>
      <c r="GT165">
        <v>0.0615641</v>
      </c>
      <c r="GU165">
        <v>25476.8</v>
      </c>
      <c r="GV165">
        <v>29759.8</v>
      </c>
      <c r="GW165">
        <v>22658.9</v>
      </c>
      <c r="GX165">
        <v>27750.6</v>
      </c>
      <c r="GY165">
        <v>30837</v>
      </c>
      <c r="GZ165">
        <v>37209.2</v>
      </c>
      <c r="HA165">
        <v>36314.3</v>
      </c>
      <c r="HB165">
        <v>44046.1</v>
      </c>
      <c r="HC165">
        <v>1.80987</v>
      </c>
      <c r="HD165">
        <v>2.18285</v>
      </c>
      <c r="HE165">
        <v>0.07188319999999999</v>
      </c>
      <c r="HF165">
        <v>0</v>
      </c>
      <c r="HG165">
        <v>23.7034</v>
      </c>
      <c r="HH165">
        <v>999.9</v>
      </c>
      <c r="HI165">
        <v>30</v>
      </c>
      <c r="HJ165">
        <v>29.7</v>
      </c>
      <c r="HK165">
        <v>12.4198</v>
      </c>
      <c r="HL165">
        <v>61.9521</v>
      </c>
      <c r="HM165">
        <v>13.2893</v>
      </c>
      <c r="HN165">
        <v>1</v>
      </c>
      <c r="HO165">
        <v>-0.205036</v>
      </c>
      <c r="HP165">
        <v>-0.132718</v>
      </c>
      <c r="HQ165">
        <v>20.296</v>
      </c>
      <c r="HR165">
        <v>5.19812</v>
      </c>
      <c r="HS165">
        <v>11.9517</v>
      </c>
      <c r="HT165">
        <v>4.9476</v>
      </c>
      <c r="HU165">
        <v>3.3</v>
      </c>
      <c r="HV165">
        <v>9999</v>
      </c>
      <c r="HW165">
        <v>9999</v>
      </c>
      <c r="HX165">
        <v>9999</v>
      </c>
      <c r="HY165">
        <v>385.1</v>
      </c>
      <c r="HZ165">
        <v>1.86012</v>
      </c>
      <c r="IA165">
        <v>1.86081</v>
      </c>
      <c r="IB165">
        <v>1.86157</v>
      </c>
      <c r="IC165">
        <v>1.85715</v>
      </c>
      <c r="ID165">
        <v>1.85684</v>
      </c>
      <c r="IE165">
        <v>1.85791</v>
      </c>
      <c r="IF165">
        <v>1.85867</v>
      </c>
      <c r="IG165">
        <v>1.85822</v>
      </c>
      <c r="IH165">
        <v>0</v>
      </c>
      <c r="II165">
        <v>0</v>
      </c>
      <c r="IJ165">
        <v>0</v>
      </c>
      <c r="IK165">
        <v>0</v>
      </c>
      <c r="IL165" t="s">
        <v>438</v>
      </c>
      <c r="IM165" t="s">
        <v>439</v>
      </c>
      <c r="IN165" t="s">
        <v>440</v>
      </c>
      <c r="IO165" t="s">
        <v>440</v>
      </c>
      <c r="IP165" t="s">
        <v>440</v>
      </c>
      <c r="IQ165" t="s">
        <v>440</v>
      </c>
      <c r="IR165">
        <v>0</v>
      </c>
      <c r="IS165">
        <v>100</v>
      </c>
      <c r="IT165">
        <v>100</v>
      </c>
      <c r="IU165">
        <v>0.339</v>
      </c>
      <c r="IV165">
        <v>-0.0394</v>
      </c>
      <c r="IW165">
        <v>0.2912723242626548</v>
      </c>
      <c r="IX165">
        <v>0.001016113312649949</v>
      </c>
      <c r="IY165">
        <v>-1.458346242818731E-06</v>
      </c>
      <c r="IZ165">
        <v>6.575581110680532E-10</v>
      </c>
      <c r="JA165">
        <v>-0.06566341879942494</v>
      </c>
      <c r="JB165">
        <v>-0.01572474794871742</v>
      </c>
      <c r="JC165">
        <v>0.002265067368507509</v>
      </c>
      <c r="JD165">
        <v>-3.336906766682508E-05</v>
      </c>
      <c r="JE165">
        <v>2</v>
      </c>
      <c r="JF165">
        <v>1799</v>
      </c>
      <c r="JG165">
        <v>1</v>
      </c>
      <c r="JH165">
        <v>18</v>
      </c>
      <c r="JI165">
        <v>318.8</v>
      </c>
      <c r="JJ165">
        <v>318.8</v>
      </c>
      <c r="JK165">
        <v>0.27832</v>
      </c>
      <c r="JL165">
        <v>2.60864</v>
      </c>
      <c r="JM165">
        <v>1.54663</v>
      </c>
      <c r="JN165">
        <v>2.16064</v>
      </c>
      <c r="JO165">
        <v>1.49658</v>
      </c>
      <c r="JP165">
        <v>2.40112</v>
      </c>
      <c r="JQ165">
        <v>35.0594</v>
      </c>
      <c r="JR165">
        <v>24.2013</v>
      </c>
      <c r="JS165">
        <v>18</v>
      </c>
      <c r="JT165">
        <v>376.669</v>
      </c>
      <c r="JU165">
        <v>647.61</v>
      </c>
      <c r="JV165">
        <v>24.0715</v>
      </c>
      <c r="JW165">
        <v>24.8384</v>
      </c>
      <c r="JX165">
        <v>30</v>
      </c>
      <c r="JY165">
        <v>24.8256</v>
      </c>
      <c r="JZ165">
        <v>24.8296</v>
      </c>
      <c r="KA165">
        <v>5.58939</v>
      </c>
      <c r="KB165">
        <v>28.3921</v>
      </c>
      <c r="KC165">
        <v>29.6204</v>
      </c>
      <c r="KD165">
        <v>24.0749</v>
      </c>
      <c r="KE165">
        <v>50</v>
      </c>
      <c r="KF165">
        <v>9.43383</v>
      </c>
      <c r="KG165">
        <v>100.229</v>
      </c>
      <c r="KH165">
        <v>100.832</v>
      </c>
    </row>
    <row r="166" spans="1:294">
      <c r="A166">
        <v>150</v>
      </c>
      <c r="B166">
        <v>1747230984.5</v>
      </c>
      <c r="C166">
        <v>17957.40000009537</v>
      </c>
      <c r="D166" t="s">
        <v>737</v>
      </c>
      <c r="E166" t="s">
        <v>738</v>
      </c>
      <c r="F166" t="s">
        <v>431</v>
      </c>
      <c r="G166" t="s">
        <v>432</v>
      </c>
      <c r="I166" t="s">
        <v>433</v>
      </c>
      <c r="J166">
        <v>1747230984.5</v>
      </c>
      <c r="K166">
        <f>(L166)/1000</f>
        <v>0</v>
      </c>
      <c r="L166">
        <f>IF(DQ166, AO166, AI166)</f>
        <v>0</v>
      </c>
      <c r="M166">
        <f>IF(DQ166, AJ166, AH166)</f>
        <v>0</v>
      </c>
      <c r="N166">
        <f>DS166 - IF(AV166&gt;1, M166*DM166*100.0/(AX166), 0)</f>
        <v>0</v>
      </c>
      <c r="O166">
        <f>((U166-K166/2)*N166-M166)/(U166+K166/2)</f>
        <v>0</v>
      </c>
      <c r="P166">
        <f>O166*(DZ166+EA166)/1000.0</f>
        <v>0</v>
      </c>
      <c r="Q166">
        <f>(DS166 - IF(AV166&gt;1, M166*DM166*100.0/(AX166), 0))*(DZ166+EA166)/1000.0</f>
        <v>0</v>
      </c>
      <c r="R166">
        <f>2.0/((1/T166-1/S166)+SIGN(T166)*SQRT((1/T166-1/S166)*(1/T166-1/S166) + 4*DN166/((DN166+1)*(DN166+1))*(2*1/T166*1/S166-1/S166*1/S166)))</f>
        <v>0</v>
      </c>
      <c r="S166">
        <f>IF(LEFT(DO166,1)&lt;&gt;"0",IF(LEFT(DO166,1)="1",3.0,DP166),$D$5+$E$5*(EG166*DZ166/($K$5*1000))+$F$5*(EG166*DZ166/($K$5*1000))*MAX(MIN(DM166,$J$5),$I$5)*MAX(MIN(DM166,$J$5),$I$5)+$G$5*MAX(MIN(DM166,$J$5),$I$5)*(EG166*DZ166/($K$5*1000))+$H$5*(EG166*DZ166/($K$5*1000))*(EG166*DZ166/($K$5*1000)))</f>
        <v>0</v>
      </c>
      <c r="T166">
        <f>K166*(1000-(1000*0.61365*exp(17.502*X166/(240.97+X166))/(DZ166+EA166)+DU166)/2)/(1000*0.61365*exp(17.502*X166/(240.97+X166))/(DZ166+EA166)-DU166)</f>
        <v>0</v>
      </c>
      <c r="U166">
        <f>1/((DN166+1)/(R166/1.6)+1/(S166/1.37)) + DN166/((DN166+1)/(R166/1.6) + DN166/(S166/1.37))</f>
        <v>0</v>
      </c>
      <c r="V166">
        <f>(DI166*DL166)</f>
        <v>0</v>
      </c>
      <c r="W166">
        <f>(EB166+(V166+2*0.95*5.67E-8*(((EB166+$B$7)+273)^4-(EB166+273)^4)-44100*K166)/(1.84*29.3*S166+8*0.95*5.67E-8*(EB166+273)^3))</f>
        <v>0</v>
      </c>
      <c r="X166">
        <f>($C$7*EC166+$D$7*ED166+$E$7*W166)</f>
        <v>0</v>
      </c>
      <c r="Y166">
        <f>0.61365*exp(17.502*X166/(240.97+X166))</f>
        <v>0</v>
      </c>
      <c r="Z166">
        <f>(AA166/AB166*100)</f>
        <v>0</v>
      </c>
      <c r="AA166">
        <f>DU166*(DZ166+EA166)/1000</f>
        <v>0</v>
      </c>
      <c r="AB166">
        <f>0.61365*exp(17.502*EB166/(240.97+EB166))</f>
        <v>0</v>
      </c>
      <c r="AC166">
        <f>(Y166-DU166*(DZ166+EA166)/1000)</f>
        <v>0</v>
      </c>
      <c r="AD166">
        <f>(-K166*44100)</f>
        <v>0</v>
      </c>
      <c r="AE166">
        <f>2*29.3*S166*0.92*(EB166-X166)</f>
        <v>0</v>
      </c>
      <c r="AF166">
        <f>2*0.95*5.67E-8*(((EB166+$B$7)+273)^4-(X166+273)^4)</f>
        <v>0</v>
      </c>
      <c r="AG166">
        <f>V166+AF166+AD166+AE166</f>
        <v>0</v>
      </c>
      <c r="AH166">
        <f>DY166*AV166*(DT166-DS166*(1000-AV166*DV166)/(1000-AV166*DU166))/(100*DM166)</f>
        <v>0</v>
      </c>
      <c r="AI166">
        <f>1000*DY166*AV166*(DU166-DV166)/(100*DM166*(1000-AV166*DU166))</f>
        <v>0</v>
      </c>
      <c r="AJ166">
        <f>(AK166 - AL166 - DZ166*1E3/(8.314*(EB166+273.15)) * AN166/DY166 * AM166) * DY166/(100*DM166) * (1000 - DV166)/1000</f>
        <v>0</v>
      </c>
      <c r="AK166">
        <v>101.0787405500202</v>
      </c>
      <c r="AL166">
        <v>101.1625696969697</v>
      </c>
      <c r="AM166">
        <v>0.0002391722391719992</v>
      </c>
      <c r="AN166">
        <v>65.77429948118555</v>
      </c>
      <c r="AO166">
        <f>(AQ166 - AP166 + DZ166*1E3/(8.314*(EB166+273.15)) * AS166/DY166 * AR166) * DY166/(100*DM166) * 1000/(1000 - AQ166)</f>
        <v>0</v>
      </c>
      <c r="AP166">
        <v>9.450520982410586</v>
      </c>
      <c r="AQ166">
        <v>9.453489818181817</v>
      </c>
      <c r="AR166">
        <v>-9.819631373900666E-07</v>
      </c>
      <c r="AS166">
        <v>77.3395483019389</v>
      </c>
      <c r="AT166">
        <v>2</v>
      </c>
      <c r="AU166">
        <v>0</v>
      </c>
      <c r="AV166">
        <f>IF(AT166*$H$13&gt;=AX166,1.0,(AX166/(AX166-AT166*$H$13)))</f>
        <v>0</v>
      </c>
      <c r="AW166">
        <f>(AV166-1)*100</f>
        <v>0</v>
      </c>
      <c r="AX166">
        <f>MAX(0,($B$13+$C$13*EG166)/(1+$D$13*EG166)*DZ166/(EB166+273)*$E$13)</f>
        <v>0</v>
      </c>
      <c r="AY166" t="s">
        <v>434</v>
      </c>
      <c r="AZ166" t="s">
        <v>434</v>
      </c>
      <c r="BA166">
        <v>0</v>
      </c>
      <c r="BB166">
        <v>0</v>
      </c>
      <c r="BC166">
        <f>1-BA166/BB166</f>
        <v>0</v>
      </c>
      <c r="BD166">
        <v>0</v>
      </c>
      <c r="BE166" t="s">
        <v>434</v>
      </c>
      <c r="BF166" t="s">
        <v>434</v>
      </c>
      <c r="BG166">
        <v>0</v>
      </c>
      <c r="BH166">
        <v>0</v>
      </c>
      <c r="BI166">
        <f>1-BG166/BH166</f>
        <v>0</v>
      </c>
      <c r="BJ166">
        <v>0.5</v>
      </c>
      <c r="BK166">
        <f>DJ166</f>
        <v>0</v>
      </c>
      <c r="BL166">
        <f>M166</f>
        <v>0</v>
      </c>
      <c r="BM166">
        <f>BI166*BJ166*BK166</f>
        <v>0</v>
      </c>
      <c r="BN166">
        <f>(BL166-BD166)/BK166</f>
        <v>0</v>
      </c>
      <c r="BO166">
        <f>(BB166-BH166)/BH166</f>
        <v>0</v>
      </c>
      <c r="BP166">
        <f>BA166/(BC166+BA166/BH166)</f>
        <v>0</v>
      </c>
      <c r="BQ166" t="s">
        <v>434</v>
      </c>
      <c r="BR166">
        <v>0</v>
      </c>
      <c r="BS166">
        <f>IF(BR166&lt;&gt;0, BR166, BP166)</f>
        <v>0</v>
      </c>
      <c r="BT166">
        <f>1-BS166/BH166</f>
        <v>0</v>
      </c>
      <c r="BU166">
        <f>(BH166-BG166)/(BH166-BS166)</f>
        <v>0</v>
      </c>
      <c r="BV166">
        <f>(BB166-BH166)/(BB166-BS166)</f>
        <v>0</v>
      </c>
      <c r="BW166">
        <f>(BH166-BG166)/(BH166-BA166)</f>
        <v>0</v>
      </c>
      <c r="BX166">
        <f>(BB166-BH166)/(BB166-BA166)</f>
        <v>0</v>
      </c>
      <c r="BY166">
        <f>(BU166*BS166/BG166)</f>
        <v>0</v>
      </c>
      <c r="BZ166">
        <f>(1-BY166)</f>
        <v>0</v>
      </c>
      <c r="DI166">
        <f>$B$11*EH166+$C$11*EI166+$F$11*ET166*(1-EW166)</f>
        <v>0</v>
      </c>
      <c r="DJ166">
        <f>DI166*DK166</f>
        <v>0</v>
      </c>
      <c r="DK166">
        <f>($B$11*$D$9+$C$11*$D$9+$F$11*((FG166+EY166)/MAX(FG166+EY166+FH166, 0.1)*$I$9+FH166/MAX(FG166+EY166+FH166, 0.1)*$J$9))/($B$11+$C$11+$F$11)</f>
        <v>0</v>
      </c>
      <c r="DL166">
        <f>($B$11*$K$9+$C$11*$K$9+$F$11*((FG166+EY166)/MAX(FG166+EY166+FH166, 0.1)*$P$9+FH166/MAX(FG166+EY166+FH166, 0.1)*$Q$9))/($B$11+$C$11+$F$11)</f>
        <v>0</v>
      </c>
      <c r="DM166">
        <v>6</v>
      </c>
      <c r="DN166">
        <v>0.5</v>
      </c>
      <c r="DO166" t="s">
        <v>435</v>
      </c>
      <c r="DP166">
        <v>2</v>
      </c>
      <c r="DQ166" t="b">
        <v>1</v>
      </c>
      <c r="DR166">
        <v>1747230984.5</v>
      </c>
      <c r="DS166">
        <v>100.211</v>
      </c>
      <c r="DT166">
        <v>100.164</v>
      </c>
      <c r="DU166">
        <v>9.453749999999999</v>
      </c>
      <c r="DV166">
        <v>9.45154</v>
      </c>
      <c r="DW166">
        <v>99.8323</v>
      </c>
      <c r="DX166">
        <v>9.493119999999999</v>
      </c>
      <c r="DY166">
        <v>400.11</v>
      </c>
      <c r="DZ166">
        <v>101.145</v>
      </c>
      <c r="EA166">
        <v>0.09991990000000001</v>
      </c>
      <c r="EB166">
        <v>24.9976</v>
      </c>
      <c r="EC166">
        <v>24.8926</v>
      </c>
      <c r="ED166">
        <v>999.9</v>
      </c>
      <c r="EE166">
        <v>0</v>
      </c>
      <c r="EF166">
        <v>0</v>
      </c>
      <c r="EG166">
        <v>10051.2</v>
      </c>
      <c r="EH166">
        <v>0</v>
      </c>
      <c r="EI166">
        <v>0.221054</v>
      </c>
      <c r="EJ166">
        <v>0.0475693</v>
      </c>
      <c r="EK166">
        <v>101.168</v>
      </c>
      <c r="EL166">
        <v>101.119</v>
      </c>
      <c r="EM166">
        <v>0.00221157</v>
      </c>
      <c r="EN166">
        <v>100.164</v>
      </c>
      <c r="EO166">
        <v>9.45154</v>
      </c>
      <c r="EP166">
        <v>0.956197</v>
      </c>
      <c r="EQ166">
        <v>0.955973</v>
      </c>
      <c r="ER166">
        <v>6.26549</v>
      </c>
      <c r="ES166">
        <v>6.26209</v>
      </c>
      <c r="ET166">
        <v>0.0500092</v>
      </c>
      <c r="EU166">
        <v>0</v>
      </c>
      <c r="EV166">
        <v>0</v>
      </c>
      <c r="EW166">
        <v>0</v>
      </c>
      <c r="EX166">
        <v>12.89</v>
      </c>
      <c r="EY166">
        <v>0.0500092</v>
      </c>
      <c r="EZ166">
        <v>-11.77</v>
      </c>
      <c r="FA166">
        <v>1.13</v>
      </c>
      <c r="FB166">
        <v>34.187</v>
      </c>
      <c r="FC166">
        <v>39.562</v>
      </c>
      <c r="FD166">
        <v>36.75</v>
      </c>
      <c r="FE166">
        <v>39.437</v>
      </c>
      <c r="FF166">
        <v>36.875</v>
      </c>
      <c r="FG166">
        <v>0</v>
      </c>
      <c r="FH166">
        <v>0</v>
      </c>
      <c r="FI166">
        <v>0</v>
      </c>
      <c r="FJ166">
        <v>1747231065</v>
      </c>
      <c r="FK166">
        <v>0</v>
      </c>
      <c r="FL166">
        <v>3.2556</v>
      </c>
      <c r="FM166">
        <v>-10.30999989103049</v>
      </c>
      <c r="FN166">
        <v>6.852307300652281</v>
      </c>
      <c r="FO166">
        <v>-4.7408</v>
      </c>
      <c r="FP166">
        <v>15</v>
      </c>
      <c r="FQ166">
        <v>1747211737.5</v>
      </c>
      <c r="FR166" t="s">
        <v>436</v>
      </c>
      <c r="FS166">
        <v>1747211737.5</v>
      </c>
      <c r="FT166">
        <v>1747211733.5</v>
      </c>
      <c r="FU166">
        <v>1</v>
      </c>
      <c r="FV166">
        <v>-0.191</v>
      </c>
      <c r="FW166">
        <v>-0.016</v>
      </c>
      <c r="FX166">
        <v>0.506</v>
      </c>
      <c r="FY166">
        <v>-0.041</v>
      </c>
      <c r="FZ166">
        <v>397</v>
      </c>
      <c r="GA166">
        <v>9</v>
      </c>
      <c r="GB166">
        <v>0.29</v>
      </c>
      <c r="GC166">
        <v>0.35</v>
      </c>
      <c r="GD166">
        <v>-0.02326061464341806</v>
      </c>
      <c r="GE166">
        <v>0.09993417852065734</v>
      </c>
      <c r="GF166">
        <v>0.03794615672003109</v>
      </c>
      <c r="GG166">
        <v>1</v>
      </c>
      <c r="GH166">
        <v>0.0001408631419025971</v>
      </c>
      <c r="GI166">
        <v>1.548447159082064E-05</v>
      </c>
      <c r="GJ166">
        <v>3.007897993754325E-05</v>
      </c>
      <c r="GK166">
        <v>1</v>
      </c>
      <c r="GL166">
        <v>2</v>
      </c>
      <c r="GM166">
        <v>2</v>
      </c>
      <c r="GN166" t="s">
        <v>437</v>
      </c>
      <c r="GO166">
        <v>3.01663</v>
      </c>
      <c r="GP166">
        <v>2.77504</v>
      </c>
      <c r="GQ166">
        <v>0.0287952</v>
      </c>
      <c r="GR166">
        <v>0.028664</v>
      </c>
      <c r="GS166">
        <v>0.0618099</v>
      </c>
      <c r="GT166">
        <v>0.0615868</v>
      </c>
      <c r="GU166">
        <v>25114.4</v>
      </c>
      <c r="GV166">
        <v>29338.3</v>
      </c>
      <c r="GW166">
        <v>22659.2</v>
      </c>
      <c r="GX166">
        <v>27751</v>
      </c>
      <c r="GY166">
        <v>30837.2</v>
      </c>
      <c r="GZ166">
        <v>37209.4</v>
      </c>
      <c r="HA166">
        <v>36314.5</v>
      </c>
      <c r="HB166">
        <v>44047</v>
      </c>
      <c r="HC166">
        <v>1.8097</v>
      </c>
      <c r="HD166">
        <v>2.18313</v>
      </c>
      <c r="HE166">
        <v>0.0716671</v>
      </c>
      <c r="HF166">
        <v>0</v>
      </c>
      <c r="HG166">
        <v>23.7154</v>
      </c>
      <c r="HH166">
        <v>999.9</v>
      </c>
      <c r="HI166">
        <v>30</v>
      </c>
      <c r="HJ166">
        <v>29.7</v>
      </c>
      <c r="HK166">
        <v>12.4207</v>
      </c>
      <c r="HL166">
        <v>61.8022</v>
      </c>
      <c r="HM166">
        <v>13.3333</v>
      </c>
      <c r="HN166">
        <v>1</v>
      </c>
      <c r="HO166">
        <v>-0.205066</v>
      </c>
      <c r="HP166">
        <v>-0.102323</v>
      </c>
      <c r="HQ166">
        <v>20.2982</v>
      </c>
      <c r="HR166">
        <v>5.19827</v>
      </c>
      <c r="HS166">
        <v>11.9545</v>
      </c>
      <c r="HT166">
        <v>4.94715</v>
      </c>
      <c r="HU166">
        <v>3.3</v>
      </c>
      <c r="HV166">
        <v>9999</v>
      </c>
      <c r="HW166">
        <v>9999</v>
      </c>
      <c r="HX166">
        <v>9999</v>
      </c>
      <c r="HY166">
        <v>385.2</v>
      </c>
      <c r="HZ166">
        <v>1.86011</v>
      </c>
      <c r="IA166">
        <v>1.86079</v>
      </c>
      <c r="IB166">
        <v>1.86157</v>
      </c>
      <c r="IC166">
        <v>1.85715</v>
      </c>
      <c r="ID166">
        <v>1.85684</v>
      </c>
      <c r="IE166">
        <v>1.85791</v>
      </c>
      <c r="IF166">
        <v>1.85867</v>
      </c>
      <c r="IG166">
        <v>1.85822</v>
      </c>
      <c r="IH166">
        <v>0</v>
      </c>
      <c r="II166">
        <v>0</v>
      </c>
      <c r="IJ166">
        <v>0</v>
      </c>
      <c r="IK166">
        <v>0</v>
      </c>
      <c r="IL166" t="s">
        <v>438</v>
      </c>
      <c r="IM166" t="s">
        <v>439</v>
      </c>
      <c r="IN166" t="s">
        <v>440</v>
      </c>
      <c r="IO166" t="s">
        <v>440</v>
      </c>
      <c r="IP166" t="s">
        <v>440</v>
      </c>
      <c r="IQ166" t="s">
        <v>440</v>
      </c>
      <c r="IR166">
        <v>0</v>
      </c>
      <c r="IS166">
        <v>100</v>
      </c>
      <c r="IT166">
        <v>100</v>
      </c>
      <c r="IU166">
        <v>0.379</v>
      </c>
      <c r="IV166">
        <v>-0.0394</v>
      </c>
      <c r="IW166">
        <v>0.2912723242626548</v>
      </c>
      <c r="IX166">
        <v>0.001016113312649949</v>
      </c>
      <c r="IY166">
        <v>-1.458346242818731E-06</v>
      </c>
      <c r="IZ166">
        <v>6.575581110680532E-10</v>
      </c>
      <c r="JA166">
        <v>-0.06566341879942494</v>
      </c>
      <c r="JB166">
        <v>-0.01572474794871742</v>
      </c>
      <c r="JC166">
        <v>0.002265067368507509</v>
      </c>
      <c r="JD166">
        <v>-3.336906766682508E-05</v>
      </c>
      <c r="JE166">
        <v>2</v>
      </c>
      <c r="JF166">
        <v>1799</v>
      </c>
      <c r="JG166">
        <v>1</v>
      </c>
      <c r="JH166">
        <v>18</v>
      </c>
      <c r="JI166">
        <v>320.8</v>
      </c>
      <c r="JJ166">
        <v>320.9</v>
      </c>
      <c r="JK166">
        <v>0.378418</v>
      </c>
      <c r="JL166">
        <v>2.60864</v>
      </c>
      <c r="JM166">
        <v>1.54663</v>
      </c>
      <c r="JN166">
        <v>2.16064</v>
      </c>
      <c r="JO166">
        <v>1.49658</v>
      </c>
      <c r="JP166">
        <v>2.35718</v>
      </c>
      <c r="JQ166">
        <v>35.0594</v>
      </c>
      <c r="JR166">
        <v>24.2013</v>
      </c>
      <c r="JS166">
        <v>18</v>
      </c>
      <c r="JT166">
        <v>376.571</v>
      </c>
      <c r="JU166">
        <v>647.8339999999999</v>
      </c>
      <c r="JV166">
        <v>24.1356</v>
      </c>
      <c r="JW166">
        <v>24.8343</v>
      </c>
      <c r="JX166">
        <v>29.9999</v>
      </c>
      <c r="JY166">
        <v>24.8236</v>
      </c>
      <c r="JZ166">
        <v>24.8296</v>
      </c>
      <c r="KA166">
        <v>7.61204</v>
      </c>
      <c r="KB166">
        <v>28.3921</v>
      </c>
      <c r="KC166">
        <v>29.6204</v>
      </c>
      <c r="KD166">
        <v>24.1456</v>
      </c>
      <c r="KE166">
        <v>100</v>
      </c>
      <c r="KF166">
        <v>9.39202</v>
      </c>
      <c r="KG166">
        <v>100.23</v>
      </c>
      <c r="KH166">
        <v>100.834</v>
      </c>
    </row>
    <row r="167" spans="1:294">
      <c r="A167">
        <v>151</v>
      </c>
      <c r="B167">
        <v>1747231105</v>
      </c>
      <c r="C167">
        <v>18077.90000009537</v>
      </c>
      <c r="D167" t="s">
        <v>739</v>
      </c>
      <c r="E167" t="s">
        <v>740</v>
      </c>
      <c r="F167" t="s">
        <v>431</v>
      </c>
      <c r="G167" t="s">
        <v>432</v>
      </c>
      <c r="I167" t="s">
        <v>433</v>
      </c>
      <c r="J167">
        <v>1747231105</v>
      </c>
      <c r="K167">
        <f>(L167)/1000</f>
        <v>0</v>
      </c>
      <c r="L167">
        <f>IF(DQ167, AO167, AI167)</f>
        <v>0</v>
      </c>
      <c r="M167">
        <f>IF(DQ167, AJ167, AH167)</f>
        <v>0</v>
      </c>
      <c r="N167">
        <f>DS167 - IF(AV167&gt;1, M167*DM167*100.0/(AX167), 0)</f>
        <v>0</v>
      </c>
      <c r="O167">
        <f>((U167-K167/2)*N167-M167)/(U167+K167/2)</f>
        <v>0</v>
      </c>
      <c r="P167">
        <f>O167*(DZ167+EA167)/1000.0</f>
        <v>0</v>
      </c>
      <c r="Q167">
        <f>(DS167 - IF(AV167&gt;1, M167*DM167*100.0/(AX167), 0))*(DZ167+EA167)/1000.0</f>
        <v>0</v>
      </c>
      <c r="R167">
        <f>2.0/((1/T167-1/S167)+SIGN(T167)*SQRT((1/T167-1/S167)*(1/T167-1/S167) + 4*DN167/((DN167+1)*(DN167+1))*(2*1/T167*1/S167-1/S167*1/S167)))</f>
        <v>0</v>
      </c>
      <c r="S167">
        <f>IF(LEFT(DO167,1)&lt;&gt;"0",IF(LEFT(DO167,1)="1",3.0,DP167),$D$5+$E$5*(EG167*DZ167/($K$5*1000))+$F$5*(EG167*DZ167/($K$5*1000))*MAX(MIN(DM167,$J$5),$I$5)*MAX(MIN(DM167,$J$5),$I$5)+$G$5*MAX(MIN(DM167,$J$5),$I$5)*(EG167*DZ167/($K$5*1000))+$H$5*(EG167*DZ167/($K$5*1000))*(EG167*DZ167/($K$5*1000)))</f>
        <v>0</v>
      </c>
      <c r="T167">
        <f>K167*(1000-(1000*0.61365*exp(17.502*X167/(240.97+X167))/(DZ167+EA167)+DU167)/2)/(1000*0.61365*exp(17.502*X167/(240.97+X167))/(DZ167+EA167)-DU167)</f>
        <v>0</v>
      </c>
      <c r="U167">
        <f>1/((DN167+1)/(R167/1.6)+1/(S167/1.37)) + DN167/((DN167+1)/(R167/1.6) + DN167/(S167/1.37))</f>
        <v>0</v>
      </c>
      <c r="V167">
        <f>(DI167*DL167)</f>
        <v>0</v>
      </c>
      <c r="W167">
        <f>(EB167+(V167+2*0.95*5.67E-8*(((EB167+$B$7)+273)^4-(EB167+273)^4)-44100*K167)/(1.84*29.3*S167+8*0.95*5.67E-8*(EB167+273)^3))</f>
        <v>0</v>
      </c>
      <c r="X167">
        <f>($C$7*EC167+$D$7*ED167+$E$7*W167)</f>
        <v>0</v>
      </c>
      <c r="Y167">
        <f>0.61365*exp(17.502*X167/(240.97+X167))</f>
        <v>0</v>
      </c>
      <c r="Z167">
        <f>(AA167/AB167*100)</f>
        <v>0</v>
      </c>
      <c r="AA167">
        <f>DU167*(DZ167+EA167)/1000</f>
        <v>0</v>
      </c>
      <c r="AB167">
        <f>0.61365*exp(17.502*EB167/(240.97+EB167))</f>
        <v>0</v>
      </c>
      <c r="AC167">
        <f>(Y167-DU167*(DZ167+EA167)/1000)</f>
        <v>0</v>
      </c>
      <c r="AD167">
        <f>(-K167*44100)</f>
        <v>0</v>
      </c>
      <c r="AE167">
        <f>2*29.3*S167*0.92*(EB167-X167)</f>
        <v>0</v>
      </c>
      <c r="AF167">
        <f>2*0.95*5.67E-8*(((EB167+$B$7)+273)^4-(X167+273)^4)</f>
        <v>0</v>
      </c>
      <c r="AG167">
        <f>V167+AF167+AD167+AE167</f>
        <v>0</v>
      </c>
      <c r="AH167">
        <f>DY167*AV167*(DT167-DS167*(1000-AV167*DV167)/(1000-AV167*DU167))/(100*DM167)</f>
        <v>0</v>
      </c>
      <c r="AI167">
        <f>1000*DY167*AV167*(DU167-DV167)/(100*DM167*(1000-AV167*DU167))</f>
        <v>0</v>
      </c>
      <c r="AJ167">
        <f>(AK167 - AL167 - DZ167*1E3/(8.314*(EB167+273.15)) * AN167/DY167 * AM167) * DY167/(100*DM167) * (1000 - DV167)/1000</f>
        <v>0</v>
      </c>
      <c r="AK167">
        <v>201.9354428373664</v>
      </c>
      <c r="AL167">
        <v>201.824896969697</v>
      </c>
      <c r="AM167">
        <v>-7.011925395633611E-05</v>
      </c>
      <c r="AN167">
        <v>65.77429948118555</v>
      </c>
      <c r="AO167">
        <f>(AQ167 - AP167 + DZ167*1E3/(8.314*(EB167+273.15)) * AS167/DY167 * AR167) * DY167/(100*DM167) * 1000/(1000 - AQ167)</f>
        <v>0</v>
      </c>
      <c r="AP167">
        <v>9.414857375917007</v>
      </c>
      <c r="AQ167">
        <v>9.419684303030303</v>
      </c>
      <c r="AR167">
        <v>1.619743635181175E-07</v>
      </c>
      <c r="AS167">
        <v>77.3395483019389</v>
      </c>
      <c r="AT167">
        <v>1</v>
      </c>
      <c r="AU167">
        <v>0</v>
      </c>
      <c r="AV167">
        <f>IF(AT167*$H$13&gt;=AX167,1.0,(AX167/(AX167-AT167*$H$13)))</f>
        <v>0</v>
      </c>
      <c r="AW167">
        <f>(AV167-1)*100</f>
        <v>0</v>
      </c>
      <c r="AX167">
        <f>MAX(0,($B$13+$C$13*EG167)/(1+$D$13*EG167)*DZ167/(EB167+273)*$E$13)</f>
        <v>0</v>
      </c>
      <c r="AY167" t="s">
        <v>434</v>
      </c>
      <c r="AZ167" t="s">
        <v>434</v>
      </c>
      <c r="BA167">
        <v>0</v>
      </c>
      <c r="BB167">
        <v>0</v>
      </c>
      <c r="BC167">
        <f>1-BA167/BB167</f>
        <v>0</v>
      </c>
      <c r="BD167">
        <v>0</v>
      </c>
      <c r="BE167" t="s">
        <v>434</v>
      </c>
      <c r="BF167" t="s">
        <v>434</v>
      </c>
      <c r="BG167">
        <v>0</v>
      </c>
      <c r="BH167">
        <v>0</v>
      </c>
      <c r="BI167">
        <f>1-BG167/BH167</f>
        <v>0</v>
      </c>
      <c r="BJ167">
        <v>0.5</v>
      </c>
      <c r="BK167">
        <f>DJ167</f>
        <v>0</v>
      </c>
      <c r="BL167">
        <f>M167</f>
        <v>0</v>
      </c>
      <c r="BM167">
        <f>BI167*BJ167*BK167</f>
        <v>0</v>
      </c>
      <c r="BN167">
        <f>(BL167-BD167)/BK167</f>
        <v>0</v>
      </c>
      <c r="BO167">
        <f>(BB167-BH167)/BH167</f>
        <v>0</v>
      </c>
      <c r="BP167">
        <f>BA167/(BC167+BA167/BH167)</f>
        <v>0</v>
      </c>
      <c r="BQ167" t="s">
        <v>434</v>
      </c>
      <c r="BR167">
        <v>0</v>
      </c>
      <c r="BS167">
        <f>IF(BR167&lt;&gt;0, BR167, BP167)</f>
        <v>0</v>
      </c>
      <c r="BT167">
        <f>1-BS167/BH167</f>
        <v>0</v>
      </c>
      <c r="BU167">
        <f>(BH167-BG167)/(BH167-BS167)</f>
        <v>0</v>
      </c>
      <c r="BV167">
        <f>(BB167-BH167)/(BB167-BS167)</f>
        <v>0</v>
      </c>
      <c r="BW167">
        <f>(BH167-BG167)/(BH167-BA167)</f>
        <v>0</v>
      </c>
      <c r="BX167">
        <f>(BB167-BH167)/(BB167-BA167)</f>
        <v>0</v>
      </c>
      <c r="BY167">
        <f>(BU167*BS167/BG167)</f>
        <v>0</v>
      </c>
      <c r="BZ167">
        <f>(1-BY167)</f>
        <v>0</v>
      </c>
      <c r="DI167">
        <f>$B$11*EH167+$C$11*EI167+$F$11*ET167*(1-EW167)</f>
        <v>0</v>
      </c>
      <c r="DJ167">
        <f>DI167*DK167</f>
        <v>0</v>
      </c>
      <c r="DK167">
        <f>($B$11*$D$9+$C$11*$D$9+$F$11*((FG167+EY167)/MAX(FG167+EY167+FH167, 0.1)*$I$9+FH167/MAX(FG167+EY167+FH167, 0.1)*$J$9))/($B$11+$C$11+$F$11)</f>
        <v>0</v>
      </c>
      <c r="DL167">
        <f>($B$11*$K$9+$C$11*$K$9+$F$11*((FG167+EY167)/MAX(FG167+EY167+FH167, 0.1)*$P$9+FH167/MAX(FG167+EY167+FH167, 0.1)*$Q$9))/($B$11+$C$11+$F$11)</f>
        <v>0</v>
      </c>
      <c r="DM167">
        <v>6</v>
      </c>
      <c r="DN167">
        <v>0.5</v>
      </c>
      <c r="DO167" t="s">
        <v>435</v>
      </c>
      <c r="DP167">
        <v>2</v>
      </c>
      <c r="DQ167" t="b">
        <v>1</v>
      </c>
      <c r="DR167">
        <v>1747231105</v>
      </c>
      <c r="DS167">
        <v>199.931</v>
      </c>
      <c r="DT167">
        <v>200.039</v>
      </c>
      <c r="DU167">
        <v>9.41985</v>
      </c>
      <c r="DV167">
        <v>9.41512</v>
      </c>
      <c r="DW167">
        <v>199.49</v>
      </c>
      <c r="DX167">
        <v>9.459820000000001</v>
      </c>
      <c r="DY167">
        <v>399.884</v>
      </c>
      <c r="DZ167">
        <v>101.142</v>
      </c>
      <c r="EA167">
        <v>0.09958699999999999</v>
      </c>
      <c r="EB167">
        <v>25.0097</v>
      </c>
      <c r="EC167">
        <v>24.8925</v>
      </c>
      <c r="ED167">
        <v>999.9</v>
      </c>
      <c r="EE167">
        <v>0</v>
      </c>
      <c r="EF167">
        <v>0</v>
      </c>
      <c r="EG167">
        <v>10071.2</v>
      </c>
      <c r="EH167">
        <v>0</v>
      </c>
      <c r="EI167">
        <v>0.256975</v>
      </c>
      <c r="EJ167">
        <v>-0.107925</v>
      </c>
      <c r="EK167">
        <v>201.832</v>
      </c>
      <c r="EL167">
        <v>201.94</v>
      </c>
      <c r="EM167">
        <v>0.0047226</v>
      </c>
      <c r="EN167">
        <v>200.039</v>
      </c>
      <c r="EO167">
        <v>9.41512</v>
      </c>
      <c r="EP167">
        <v>0.9527409999999999</v>
      </c>
      <c r="EQ167">
        <v>0.952264</v>
      </c>
      <c r="ER167">
        <v>6.21303</v>
      </c>
      <c r="ES167">
        <v>6.20576</v>
      </c>
      <c r="ET167">
        <v>0.0500092</v>
      </c>
      <c r="EU167">
        <v>0</v>
      </c>
      <c r="EV167">
        <v>0</v>
      </c>
      <c r="EW167">
        <v>0</v>
      </c>
      <c r="EX167">
        <v>6.31</v>
      </c>
      <c r="EY167">
        <v>0.0500092</v>
      </c>
      <c r="EZ167">
        <v>-5.84</v>
      </c>
      <c r="FA167">
        <v>0.68</v>
      </c>
      <c r="FB167">
        <v>34.812</v>
      </c>
      <c r="FC167">
        <v>40.812</v>
      </c>
      <c r="FD167">
        <v>37.625</v>
      </c>
      <c r="FE167">
        <v>41.375</v>
      </c>
      <c r="FF167">
        <v>37.687</v>
      </c>
      <c r="FG167">
        <v>0</v>
      </c>
      <c r="FH167">
        <v>0</v>
      </c>
      <c r="FI167">
        <v>0</v>
      </c>
      <c r="FJ167">
        <v>1747231185.6</v>
      </c>
      <c r="FK167">
        <v>0</v>
      </c>
      <c r="FL167">
        <v>3.686153846153846</v>
      </c>
      <c r="FM167">
        <v>-25.50153852015924</v>
      </c>
      <c r="FN167">
        <v>20.67384628113652</v>
      </c>
      <c r="FO167">
        <v>-5.272692307692308</v>
      </c>
      <c r="FP167">
        <v>15</v>
      </c>
      <c r="FQ167">
        <v>1747211737.5</v>
      </c>
      <c r="FR167" t="s">
        <v>436</v>
      </c>
      <c r="FS167">
        <v>1747211737.5</v>
      </c>
      <c r="FT167">
        <v>1747211733.5</v>
      </c>
      <c r="FU167">
        <v>1</v>
      </c>
      <c r="FV167">
        <v>-0.191</v>
      </c>
      <c r="FW167">
        <v>-0.016</v>
      </c>
      <c r="FX167">
        <v>0.506</v>
      </c>
      <c r="FY167">
        <v>-0.041</v>
      </c>
      <c r="FZ167">
        <v>397</v>
      </c>
      <c r="GA167">
        <v>9</v>
      </c>
      <c r="GB167">
        <v>0.29</v>
      </c>
      <c r="GC167">
        <v>0.35</v>
      </c>
      <c r="GD167">
        <v>0.09427144845123483</v>
      </c>
      <c r="GE167">
        <v>-0.02350520122324205</v>
      </c>
      <c r="GF167">
        <v>0.01576876947355145</v>
      </c>
      <c r="GG167">
        <v>1</v>
      </c>
      <c r="GH167">
        <v>0.0001520960492112655</v>
      </c>
      <c r="GI167">
        <v>2.400659930105642E-05</v>
      </c>
      <c r="GJ167">
        <v>1.657536932565162E-05</v>
      </c>
      <c r="GK167">
        <v>1</v>
      </c>
      <c r="GL167">
        <v>2</v>
      </c>
      <c r="GM167">
        <v>2</v>
      </c>
      <c r="GN167" t="s">
        <v>437</v>
      </c>
      <c r="GO167">
        <v>3.01636</v>
      </c>
      <c r="GP167">
        <v>2.77488</v>
      </c>
      <c r="GQ167">
        <v>0.0546248</v>
      </c>
      <c r="GR167">
        <v>0.054342</v>
      </c>
      <c r="GS167">
        <v>0.0616397</v>
      </c>
      <c r="GT167">
        <v>0.0614041</v>
      </c>
      <c r="GU167">
        <v>24446.3</v>
      </c>
      <c r="GV167">
        <v>28562.7</v>
      </c>
      <c r="GW167">
        <v>22659.2</v>
      </c>
      <c r="GX167">
        <v>27751.2</v>
      </c>
      <c r="GY167">
        <v>30843.7</v>
      </c>
      <c r="GZ167">
        <v>37217.4</v>
      </c>
      <c r="HA167">
        <v>36314.7</v>
      </c>
      <c r="HB167">
        <v>44046.9</v>
      </c>
      <c r="HC167">
        <v>1.80965</v>
      </c>
      <c r="HD167">
        <v>2.18345</v>
      </c>
      <c r="HE167">
        <v>0.0727549</v>
      </c>
      <c r="HF167">
        <v>0</v>
      </c>
      <c r="HG167">
        <v>23.6974</v>
      </c>
      <c r="HH167">
        <v>999.9</v>
      </c>
      <c r="HI167">
        <v>29.9</v>
      </c>
      <c r="HJ167">
        <v>29.7</v>
      </c>
      <c r="HK167">
        <v>12.381</v>
      </c>
      <c r="HL167">
        <v>61.8222</v>
      </c>
      <c r="HM167">
        <v>13.6979</v>
      </c>
      <c r="HN167">
        <v>1</v>
      </c>
      <c r="HO167">
        <v>-0.205343</v>
      </c>
      <c r="HP167">
        <v>-0.0674782</v>
      </c>
      <c r="HQ167">
        <v>20.298</v>
      </c>
      <c r="HR167">
        <v>5.19842</v>
      </c>
      <c r="HS167">
        <v>11.9542</v>
      </c>
      <c r="HT167">
        <v>4.94745</v>
      </c>
      <c r="HU167">
        <v>3.3</v>
      </c>
      <c r="HV167">
        <v>9999</v>
      </c>
      <c r="HW167">
        <v>9999</v>
      </c>
      <c r="HX167">
        <v>9999</v>
      </c>
      <c r="HY167">
        <v>385.2</v>
      </c>
      <c r="HZ167">
        <v>1.86016</v>
      </c>
      <c r="IA167">
        <v>1.86079</v>
      </c>
      <c r="IB167">
        <v>1.86157</v>
      </c>
      <c r="IC167">
        <v>1.85715</v>
      </c>
      <c r="ID167">
        <v>1.85684</v>
      </c>
      <c r="IE167">
        <v>1.85791</v>
      </c>
      <c r="IF167">
        <v>1.85867</v>
      </c>
      <c r="IG167">
        <v>1.85822</v>
      </c>
      <c r="IH167">
        <v>0</v>
      </c>
      <c r="II167">
        <v>0</v>
      </c>
      <c r="IJ167">
        <v>0</v>
      </c>
      <c r="IK167">
        <v>0</v>
      </c>
      <c r="IL167" t="s">
        <v>438</v>
      </c>
      <c r="IM167" t="s">
        <v>439</v>
      </c>
      <c r="IN167" t="s">
        <v>440</v>
      </c>
      <c r="IO167" t="s">
        <v>440</v>
      </c>
      <c r="IP167" t="s">
        <v>440</v>
      </c>
      <c r="IQ167" t="s">
        <v>440</v>
      </c>
      <c r="IR167">
        <v>0</v>
      </c>
      <c r="IS167">
        <v>100</v>
      </c>
      <c r="IT167">
        <v>100</v>
      </c>
      <c r="IU167">
        <v>0.441</v>
      </c>
      <c r="IV167">
        <v>-0.04</v>
      </c>
      <c r="IW167">
        <v>0.2912723242626548</v>
      </c>
      <c r="IX167">
        <v>0.001016113312649949</v>
      </c>
      <c r="IY167">
        <v>-1.458346242818731E-06</v>
      </c>
      <c r="IZ167">
        <v>6.575581110680532E-10</v>
      </c>
      <c r="JA167">
        <v>-0.06566341879942494</v>
      </c>
      <c r="JB167">
        <v>-0.01572474794871742</v>
      </c>
      <c r="JC167">
        <v>0.002265067368507509</v>
      </c>
      <c r="JD167">
        <v>-3.336906766682508E-05</v>
      </c>
      <c r="JE167">
        <v>2</v>
      </c>
      <c r="JF167">
        <v>1799</v>
      </c>
      <c r="JG167">
        <v>1</v>
      </c>
      <c r="JH167">
        <v>18</v>
      </c>
      <c r="JI167">
        <v>322.8</v>
      </c>
      <c r="JJ167">
        <v>322.9</v>
      </c>
      <c r="JK167">
        <v>0.603027</v>
      </c>
      <c r="JL167">
        <v>2.59766</v>
      </c>
      <c r="JM167">
        <v>1.54663</v>
      </c>
      <c r="JN167">
        <v>2.16064</v>
      </c>
      <c r="JO167">
        <v>1.49658</v>
      </c>
      <c r="JP167">
        <v>2.38281</v>
      </c>
      <c r="JQ167">
        <v>35.0594</v>
      </c>
      <c r="JR167">
        <v>24.2013</v>
      </c>
      <c r="JS167">
        <v>18</v>
      </c>
      <c r="JT167">
        <v>376.534</v>
      </c>
      <c r="JU167">
        <v>648.073</v>
      </c>
      <c r="JV167">
        <v>24.0861</v>
      </c>
      <c r="JW167">
        <v>24.8343</v>
      </c>
      <c r="JX167">
        <v>30</v>
      </c>
      <c r="JY167">
        <v>24.8215</v>
      </c>
      <c r="JZ167">
        <v>24.8275</v>
      </c>
      <c r="KA167">
        <v>12.0761</v>
      </c>
      <c r="KB167">
        <v>28.6634</v>
      </c>
      <c r="KC167">
        <v>29.6204</v>
      </c>
      <c r="KD167">
        <v>24.0816</v>
      </c>
      <c r="KE167">
        <v>200</v>
      </c>
      <c r="KF167">
        <v>9.39429</v>
      </c>
      <c r="KG167">
        <v>100.23</v>
      </c>
      <c r="KH167">
        <v>100.834</v>
      </c>
    </row>
    <row r="168" spans="1:294">
      <c r="A168">
        <v>152</v>
      </c>
      <c r="B168">
        <v>1747231225.5</v>
      </c>
      <c r="C168">
        <v>18198.40000009537</v>
      </c>
      <c r="D168" t="s">
        <v>741</v>
      </c>
      <c r="E168" t="s">
        <v>742</v>
      </c>
      <c r="F168" t="s">
        <v>431</v>
      </c>
      <c r="G168" t="s">
        <v>432</v>
      </c>
      <c r="I168" t="s">
        <v>433</v>
      </c>
      <c r="J168">
        <v>1747231225.5</v>
      </c>
      <c r="K168">
        <f>(L168)/1000</f>
        <v>0</v>
      </c>
      <c r="L168">
        <f>IF(DQ168, AO168, AI168)</f>
        <v>0</v>
      </c>
      <c r="M168">
        <f>IF(DQ168, AJ168, AH168)</f>
        <v>0</v>
      </c>
      <c r="N168">
        <f>DS168 - IF(AV168&gt;1, M168*DM168*100.0/(AX168), 0)</f>
        <v>0</v>
      </c>
      <c r="O168">
        <f>((U168-K168/2)*N168-M168)/(U168+K168/2)</f>
        <v>0</v>
      </c>
      <c r="P168">
        <f>O168*(DZ168+EA168)/1000.0</f>
        <v>0</v>
      </c>
      <c r="Q168">
        <f>(DS168 - IF(AV168&gt;1, M168*DM168*100.0/(AX168), 0))*(DZ168+EA168)/1000.0</f>
        <v>0</v>
      </c>
      <c r="R168">
        <f>2.0/((1/T168-1/S168)+SIGN(T168)*SQRT((1/T168-1/S168)*(1/T168-1/S168) + 4*DN168/((DN168+1)*(DN168+1))*(2*1/T168*1/S168-1/S168*1/S168)))</f>
        <v>0</v>
      </c>
      <c r="S168">
        <f>IF(LEFT(DO168,1)&lt;&gt;"0",IF(LEFT(DO168,1)="1",3.0,DP168),$D$5+$E$5*(EG168*DZ168/($K$5*1000))+$F$5*(EG168*DZ168/($K$5*1000))*MAX(MIN(DM168,$J$5),$I$5)*MAX(MIN(DM168,$J$5),$I$5)+$G$5*MAX(MIN(DM168,$J$5),$I$5)*(EG168*DZ168/($K$5*1000))+$H$5*(EG168*DZ168/($K$5*1000))*(EG168*DZ168/($K$5*1000)))</f>
        <v>0</v>
      </c>
      <c r="T168">
        <f>K168*(1000-(1000*0.61365*exp(17.502*X168/(240.97+X168))/(DZ168+EA168)+DU168)/2)/(1000*0.61365*exp(17.502*X168/(240.97+X168))/(DZ168+EA168)-DU168)</f>
        <v>0</v>
      </c>
      <c r="U168">
        <f>1/((DN168+1)/(R168/1.6)+1/(S168/1.37)) + DN168/((DN168+1)/(R168/1.6) + DN168/(S168/1.37))</f>
        <v>0</v>
      </c>
      <c r="V168">
        <f>(DI168*DL168)</f>
        <v>0</v>
      </c>
      <c r="W168">
        <f>(EB168+(V168+2*0.95*5.67E-8*(((EB168+$B$7)+273)^4-(EB168+273)^4)-44100*K168)/(1.84*29.3*S168+8*0.95*5.67E-8*(EB168+273)^3))</f>
        <v>0</v>
      </c>
      <c r="X168">
        <f>($C$7*EC168+$D$7*ED168+$E$7*W168)</f>
        <v>0</v>
      </c>
      <c r="Y168">
        <f>0.61365*exp(17.502*X168/(240.97+X168))</f>
        <v>0</v>
      </c>
      <c r="Z168">
        <f>(AA168/AB168*100)</f>
        <v>0</v>
      </c>
      <c r="AA168">
        <f>DU168*(DZ168+EA168)/1000</f>
        <v>0</v>
      </c>
      <c r="AB168">
        <f>0.61365*exp(17.502*EB168/(240.97+EB168))</f>
        <v>0</v>
      </c>
      <c r="AC168">
        <f>(Y168-DU168*(DZ168+EA168)/1000)</f>
        <v>0</v>
      </c>
      <c r="AD168">
        <f>(-K168*44100)</f>
        <v>0</v>
      </c>
      <c r="AE168">
        <f>2*29.3*S168*0.92*(EB168-X168)</f>
        <v>0</v>
      </c>
      <c r="AF168">
        <f>2*0.95*5.67E-8*(((EB168+$B$7)+273)^4-(X168+273)^4)</f>
        <v>0</v>
      </c>
      <c r="AG168">
        <f>V168+AF168+AD168+AE168</f>
        <v>0</v>
      </c>
      <c r="AH168">
        <f>DY168*AV168*(DT168-DS168*(1000-AV168*DV168)/(1000-AV168*DU168))/(100*DM168)</f>
        <v>0</v>
      </c>
      <c r="AI168">
        <f>1000*DY168*AV168*(DU168-DV168)/(100*DM168*(1000-AV168*DU168))</f>
        <v>0</v>
      </c>
      <c r="AJ168">
        <f>(AK168 - AL168 - DZ168*1E3/(8.314*(EB168+273.15)) * AN168/DY168 * AM168) * DY168/(100*DM168) * (1000 - DV168)/1000</f>
        <v>0</v>
      </c>
      <c r="AK168">
        <v>302.9222448230345</v>
      </c>
      <c r="AL168">
        <v>302.7719515151515</v>
      </c>
      <c r="AM168">
        <v>0.0002520126893479466</v>
      </c>
      <c r="AN168">
        <v>65.77429948118555</v>
      </c>
      <c r="AO168">
        <f>(AQ168 - AP168 + DZ168*1E3/(8.314*(EB168+273.15)) * AS168/DY168 * AR168) * DY168/(100*DM168) * 1000/(1000 - AQ168)</f>
        <v>0</v>
      </c>
      <c r="AP168">
        <v>9.414496805780448</v>
      </c>
      <c r="AQ168">
        <v>9.416651212121209</v>
      </c>
      <c r="AR168">
        <v>-5.277825500925147E-07</v>
      </c>
      <c r="AS168">
        <v>77.3395483019389</v>
      </c>
      <c r="AT168">
        <v>2</v>
      </c>
      <c r="AU168">
        <v>1</v>
      </c>
      <c r="AV168">
        <f>IF(AT168*$H$13&gt;=AX168,1.0,(AX168/(AX168-AT168*$H$13)))</f>
        <v>0</v>
      </c>
      <c r="AW168">
        <f>(AV168-1)*100</f>
        <v>0</v>
      </c>
      <c r="AX168">
        <f>MAX(0,($B$13+$C$13*EG168)/(1+$D$13*EG168)*DZ168/(EB168+273)*$E$13)</f>
        <v>0</v>
      </c>
      <c r="AY168" t="s">
        <v>434</v>
      </c>
      <c r="AZ168" t="s">
        <v>434</v>
      </c>
      <c r="BA168">
        <v>0</v>
      </c>
      <c r="BB168">
        <v>0</v>
      </c>
      <c r="BC168">
        <f>1-BA168/BB168</f>
        <v>0</v>
      </c>
      <c r="BD168">
        <v>0</v>
      </c>
      <c r="BE168" t="s">
        <v>434</v>
      </c>
      <c r="BF168" t="s">
        <v>434</v>
      </c>
      <c r="BG168">
        <v>0</v>
      </c>
      <c r="BH168">
        <v>0</v>
      </c>
      <c r="BI168">
        <f>1-BG168/BH168</f>
        <v>0</v>
      </c>
      <c r="BJ168">
        <v>0.5</v>
      </c>
      <c r="BK168">
        <f>DJ168</f>
        <v>0</v>
      </c>
      <c r="BL168">
        <f>M168</f>
        <v>0</v>
      </c>
      <c r="BM168">
        <f>BI168*BJ168*BK168</f>
        <v>0</v>
      </c>
      <c r="BN168">
        <f>(BL168-BD168)/BK168</f>
        <v>0</v>
      </c>
      <c r="BO168">
        <f>(BB168-BH168)/BH168</f>
        <v>0</v>
      </c>
      <c r="BP168">
        <f>BA168/(BC168+BA168/BH168)</f>
        <v>0</v>
      </c>
      <c r="BQ168" t="s">
        <v>434</v>
      </c>
      <c r="BR168">
        <v>0</v>
      </c>
      <c r="BS168">
        <f>IF(BR168&lt;&gt;0, BR168, BP168)</f>
        <v>0</v>
      </c>
      <c r="BT168">
        <f>1-BS168/BH168</f>
        <v>0</v>
      </c>
      <c r="BU168">
        <f>(BH168-BG168)/(BH168-BS168)</f>
        <v>0</v>
      </c>
      <c r="BV168">
        <f>(BB168-BH168)/(BB168-BS168)</f>
        <v>0</v>
      </c>
      <c r="BW168">
        <f>(BH168-BG168)/(BH168-BA168)</f>
        <v>0</v>
      </c>
      <c r="BX168">
        <f>(BB168-BH168)/(BB168-BA168)</f>
        <v>0</v>
      </c>
      <c r="BY168">
        <f>(BU168*BS168/BG168)</f>
        <v>0</v>
      </c>
      <c r="BZ168">
        <f>(1-BY168)</f>
        <v>0</v>
      </c>
      <c r="DI168">
        <f>$B$11*EH168+$C$11*EI168+$F$11*ET168*(1-EW168)</f>
        <v>0</v>
      </c>
      <c r="DJ168">
        <f>DI168*DK168</f>
        <v>0</v>
      </c>
      <c r="DK168">
        <f>($B$11*$D$9+$C$11*$D$9+$F$11*((FG168+EY168)/MAX(FG168+EY168+FH168, 0.1)*$I$9+FH168/MAX(FG168+EY168+FH168, 0.1)*$J$9))/($B$11+$C$11+$F$11)</f>
        <v>0</v>
      </c>
      <c r="DL168">
        <f>($B$11*$K$9+$C$11*$K$9+$F$11*((FG168+EY168)/MAX(FG168+EY168+FH168, 0.1)*$P$9+FH168/MAX(FG168+EY168+FH168, 0.1)*$Q$9))/($B$11+$C$11+$F$11)</f>
        <v>0</v>
      </c>
      <c r="DM168">
        <v>6</v>
      </c>
      <c r="DN168">
        <v>0.5</v>
      </c>
      <c r="DO168" t="s">
        <v>435</v>
      </c>
      <c r="DP168">
        <v>2</v>
      </c>
      <c r="DQ168" t="b">
        <v>1</v>
      </c>
      <c r="DR168">
        <v>1747231225.5</v>
      </c>
      <c r="DS168">
        <v>299.925</v>
      </c>
      <c r="DT168">
        <v>300.01</v>
      </c>
      <c r="DU168">
        <v>9.41667</v>
      </c>
      <c r="DV168">
        <v>9.412850000000001</v>
      </c>
      <c r="DW168">
        <v>299.443</v>
      </c>
      <c r="DX168">
        <v>9.45669</v>
      </c>
      <c r="DY168">
        <v>399.99</v>
      </c>
      <c r="DZ168">
        <v>101.148</v>
      </c>
      <c r="EA168">
        <v>0.0999968</v>
      </c>
      <c r="EB168">
        <v>24.9955</v>
      </c>
      <c r="EC168">
        <v>24.8809</v>
      </c>
      <c r="ED168">
        <v>999.9</v>
      </c>
      <c r="EE168">
        <v>0</v>
      </c>
      <c r="EF168">
        <v>0</v>
      </c>
      <c r="EG168">
        <v>10050.6</v>
      </c>
      <c r="EH168">
        <v>0</v>
      </c>
      <c r="EI168">
        <v>0.263883</v>
      </c>
      <c r="EJ168">
        <v>-0.08471679999999999</v>
      </c>
      <c r="EK168">
        <v>302.776</v>
      </c>
      <c r="EL168">
        <v>302.861</v>
      </c>
      <c r="EM168">
        <v>0.00381947</v>
      </c>
      <c r="EN168">
        <v>300.01</v>
      </c>
      <c r="EO168">
        <v>9.412850000000001</v>
      </c>
      <c r="EP168">
        <v>0.952479</v>
      </c>
      <c r="EQ168">
        <v>0.952093</v>
      </c>
      <c r="ER168">
        <v>6.20904</v>
      </c>
      <c r="ES168">
        <v>6.20316</v>
      </c>
      <c r="ET168">
        <v>0.0500092</v>
      </c>
      <c r="EU168">
        <v>0</v>
      </c>
      <c r="EV168">
        <v>0</v>
      </c>
      <c r="EW168">
        <v>0</v>
      </c>
      <c r="EX168">
        <v>-11.36</v>
      </c>
      <c r="EY168">
        <v>0.0500092</v>
      </c>
      <c r="EZ168">
        <v>5.87</v>
      </c>
      <c r="FA168">
        <v>0.32</v>
      </c>
      <c r="FB168">
        <v>34.437</v>
      </c>
      <c r="FC168">
        <v>39</v>
      </c>
      <c r="FD168">
        <v>36.687</v>
      </c>
      <c r="FE168">
        <v>38.687</v>
      </c>
      <c r="FF168">
        <v>36.687</v>
      </c>
      <c r="FG168">
        <v>0</v>
      </c>
      <c r="FH168">
        <v>0</v>
      </c>
      <c r="FI168">
        <v>0</v>
      </c>
      <c r="FJ168">
        <v>1747231305.6</v>
      </c>
      <c r="FK168">
        <v>0</v>
      </c>
      <c r="FL168">
        <v>1.407692307692308</v>
      </c>
      <c r="FM168">
        <v>6.630427511956325</v>
      </c>
      <c r="FN168">
        <v>12.36478622159807</v>
      </c>
      <c r="FO168">
        <v>-3.119615384615384</v>
      </c>
      <c r="FP168">
        <v>15</v>
      </c>
      <c r="FQ168">
        <v>1747211737.5</v>
      </c>
      <c r="FR168" t="s">
        <v>436</v>
      </c>
      <c r="FS168">
        <v>1747211737.5</v>
      </c>
      <c r="FT168">
        <v>1747211733.5</v>
      </c>
      <c r="FU168">
        <v>1</v>
      </c>
      <c r="FV168">
        <v>-0.191</v>
      </c>
      <c r="FW168">
        <v>-0.016</v>
      </c>
      <c r="FX168">
        <v>0.506</v>
      </c>
      <c r="FY168">
        <v>-0.041</v>
      </c>
      <c r="FZ168">
        <v>397</v>
      </c>
      <c r="GA168">
        <v>9</v>
      </c>
      <c r="GB168">
        <v>0.29</v>
      </c>
      <c r="GC168">
        <v>0.35</v>
      </c>
      <c r="GD168">
        <v>0.05559670360140196</v>
      </c>
      <c r="GE168">
        <v>-0.06095897425832181</v>
      </c>
      <c r="GF168">
        <v>0.04583916179259486</v>
      </c>
      <c r="GG168">
        <v>1</v>
      </c>
      <c r="GH168">
        <v>0.0001294032829592359</v>
      </c>
      <c r="GI168">
        <v>1.659389369630909E-05</v>
      </c>
      <c r="GJ168">
        <v>2.631848931383674E-05</v>
      </c>
      <c r="GK168">
        <v>1</v>
      </c>
      <c r="GL168">
        <v>2</v>
      </c>
      <c r="GM168">
        <v>2</v>
      </c>
      <c r="GN168" t="s">
        <v>437</v>
      </c>
      <c r="GO168">
        <v>3.01648</v>
      </c>
      <c r="GP168">
        <v>2.77511</v>
      </c>
      <c r="GQ168">
        <v>0.0771507</v>
      </c>
      <c r="GR168">
        <v>0.07670390000000001</v>
      </c>
      <c r="GS168">
        <v>0.0616278</v>
      </c>
      <c r="GT168">
        <v>0.0613966</v>
      </c>
      <c r="GU168">
        <v>23864.5</v>
      </c>
      <c r="GV168">
        <v>27886.8</v>
      </c>
      <c r="GW168">
        <v>22659.8</v>
      </c>
      <c r="GX168">
        <v>27750.6</v>
      </c>
      <c r="GY168">
        <v>30844.9</v>
      </c>
      <c r="GZ168">
        <v>37218</v>
      </c>
      <c r="HA168">
        <v>36315</v>
      </c>
      <c r="HB168">
        <v>44046.5</v>
      </c>
      <c r="HC168">
        <v>1.80952</v>
      </c>
      <c r="HD168">
        <v>2.18377</v>
      </c>
      <c r="HE168">
        <v>0.0733174</v>
      </c>
      <c r="HF168">
        <v>0</v>
      </c>
      <c r="HG168">
        <v>23.6765</v>
      </c>
      <c r="HH168">
        <v>999.9</v>
      </c>
      <c r="HI168">
        <v>29.9</v>
      </c>
      <c r="HJ168">
        <v>29.7</v>
      </c>
      <c r="HK168">
        <v>12.3796</v>
      </c>
      <c r="HL168">
        <v>62.1522</v>
      </c>
      <c r="HM168">
        <v>13.4736</v>
      </c>
      <c r="HN168">
        <v>1</v>
      </c>
      <c r="HO168">
        <v>-0.205572</v>
      </c>
      <c r="HP168">
        <v>-0.131119</v>
      </c>
      <c r="HQ168">
        <v>20.2963</v>
      </c>
      <c r="HR168">
        <v>5.19468</v>
      </c>
      <c r="HS168">
        <v>11.9515</v>
      </c>
      <c r="HT168">
        <v>4.9476</v>
      </c>
      <c r="HU168">
        <v>3.3</v>
      </c>
      <c r="HV168">
        <v>9999</v>
      </c>
      <c r="HW168">
        <v>9999</v>
      </c>
      <c r="HX168">
        <v>9999</v>
      </c>
      <c r="HY168">
        <v>385.2</v>
      </c>
      <c r="HZ168">
        <v>1.86012</v>
      </c>
      <c r="IA168">
        <v>1.86081</v>
      </c>
      <c r="IB168">
        <v>1.86157</v>
      </c>
      <c r="IC168">
        <v>1.85715</v>
      </c>
      <c r="ID168">
        <v>1.85684</v>
      </c>
      <c r="IE168">
        <v>1.85791</v>
      </c>
      <c r="IF168">
        <v>1.85867</v>
      </c>
      <c r="IG168">
        <v>1.85822</v>
      </c>
      <c r="IH168">
        <v>0</v>
      </c>
      <c r="II168">
        <v>0</v>
      </c>
      <c r="IJ168">
        <v>0</v>
      </c>
      <c r="IK168">
        <v>0</v>
      </c>
      <c r="IL168" t="s">
        <v>438</v>
      </c>
      <c r="IM168" t="s">
        <v>439</v>
      </c>
      <c r="IN168" t="s">
        <v>440</v>
      </c>
      <c r="IO168" t="s">
        <v>440</v>
      </c>
      <c r="IP168" t="s">
        <v>440</v>
      </c>
      <c r="IQ168" t="s">
        <v>440</v>
      </c>
      <c r="IR168">
        <v>0</v>
      </c>
      <c r="IS168">
        <v>100</v>
      </c>
      <c r="IT168">
        <v>100</v>
      </c>
      <c r="IU168">
        <v>0.482</v>
      </c>
      <c r="IV168">
        <v>-0.04</v>
      </c>
      <c r="IW168">
        <v>0.2912723242626548</v>
      </c>
      <c r="IX168">
        <v>0.001016113312649949</v>
      </c>
      <c r="IY168">
        <v>-1.458346242818731E-06</v>
      </c>
      <c r="IZ168">
        <v>6.575581110680532E-10</v>
      </c>
      <c r="JA168">
        <v>-0.06566341879942494</v>
      </c>
      <c r="JB168">
        <v>-0.01572474794871742</v>
      </c>
      <c r="JC168">
        <v>0.002265067368507509</v>
      </c>
      <c r="JD168">
        <v>-3.336906766682508E-05</v>
      </c>
      <c r="JE168">
        <v>2</v>
      </c>
      <c r="JF168">
        <v>1799</v>
      </c>
      <c r="JG168">
        <v>1</v>
      </c>
      <c r="JH168">
        <v>18</v>
      </c>
      <c r="JI168">
        <v>324.8</v>
      </c>
      <c r="JJ168">
        <v>324.9</v>
      </c>
      <c r="JK168">
        <v>0.820312</v>
      </c>
      <c r="JL168">
        <v>2.57324</v>
      </c>
      <c r="JM168">
        <v>1.54663</v>
      </c>
      <c r="JN168">
        <v>2.16064</v>
      </c>
      <c r="JO168">
        <v>1.49658</v>
      </c>
      <c r="JP168">
        <v>2.45117</v>
      </c>
      <c r="JQ168">
        <v>35.0594</v>
      </c>
      <c r="JR168">
        <v>24.2101</v>
      </c>
      <c r="JS168">
        <v>18</v>
      </c>
      <c r="JT168">
        <v>376.46</v>
      </c>
      <c r="JU168">
        <v>648.313</v>
      </c>
      <c r="JV168">
        <v>24.0741</v>
      </c>
      <c r="JW168">
        <v>24.8322</v>
      </c>
      <c r="JX168">
        <v>30.0001</v>
      </c>
      <c r="JY168">
        <v>24.8194</v>
      </c>
      <c r="JZ168">
        <v>24.8255</v>
      </c>
      <c r="KA168">
        <v>16.4557</v>
      </c>
      <c r="KB168">
        <v>28.6634</v>
      </c>
      <c r="KC168">
        <v>29.6204</v>
      </c>
      <c r="KD168">
        <v>24.0769</v>
      </c>
      <c r="KE168">
        <v>300</v>
      </c>
      <c r="KF168">
        <v>9.39429</v>
      </c>
      <c r="KG168">
        <v>100.232</v>
      </c>
      <c r="KH168">
        <v>100.833</v>
      </c>
    </row>
    <row r="169" spans="1:294">
      <c r="A169">
        <v>153</v>
      </c>
      <c r="B169">
        <v>1747231346</v>
      </c>
      <c r="C169">
        <v>18318.90000009537</v>
      </c>
      <c r="D169" t="s">
        <v>743</v>
      </c>
      <c r="E169" t="s">
        <v>744</v>
      </c>
      <c r="F169" t="s">
        <v>431</v>
      </c>
      <c r="G169" t="s">
        <v>432</v>
      </c>
      <c r="I169" t="s">
        <v>433</v>
      </c>
      <c r="J169">
        <v>1747231346</v>
      </c>
      <c r="K169">
        <f>(L169)/1000</f>
        <v>0</v>
      </c>
      <c r="L169">
        <f>IF(DQ169, AO169, AI169)</f>
        <v>0</v>
      </c>
      <c r="M169">
        <f>IF(DQ169, AJ169, AH169)</f>
        <v>0</v>
      </c>
      <c r="N169">
        <f>DS169 - IF(AV169&gt;1, M169*DM169*100.0/(AX169), 0)</f>
        <v>0</v>
      </c>
      <c r="O169">
        <f>((U169-K169/2)*N169-M169)/(U169+K169/2)</f>
        <v>0</v>
      </c>
      <c r="P169">
        <f>O169*(DZ169+EA169)/1000.0</f>
        <v>0</v>
      </c>
      <c r="Q169">
        <f>(DS169 - IF(AV169&gt;1, M169*DM169*100.0/(AX169), 0))*(DZ169+EA169)/1000.0</f>
        <v>0</v>
      </c>
      <c r="R169">
        <f>2.0/((1/T169-1/S169)+SIGN(T169)*SQRT((1/T169-1/S169)*(1/T169-1/S169) + 4*DN169/((DN169+1)*(DN169+1))*(2*1/T169*1/S169-1/S169*1/S169)))</f>
        <v>0</v>
      </c>
      <c r="S169">
        <f>IF(LEFT(DO169,1)&lt;&gt;"0",IF(LEFT(DO169,1)="1",3.0,DP169),$D$5+$E$5*(EG169*DZ169/($K$5*1000))+$F$5*(EG169*DZ169/($K$5*1000))*MAX(MIN(DM169,$J$5),$I$5)*MAX(MIN(DM169,$J$5),$I$5)+$G$5*MAX(MIN(DM169,$J$5),$I$5)*(EG169*DZ169/($K$5*1000))+$H$5*(EG169*DZ169/($K$5*1000))*(EG169*DZ169/($K$5*1000)))</f>
        <v>0</v>
      </c>
      <c r="T169">
        <f>K169*(1000-(1000*0.61365*exp(17.502*X169/(240.97+X169))/(DZ169+EA169)+DU169)/2)/(1000*0.61365*exp(17.502*X169/(240.97+X169))/(DZ169+EA169)-DU169)</f>
        <v>0</v>
      </c>
      <c r="U169">
        <f>1/((DN169+1)/(R169/1.6)+1/(S169/1.37)) + DN169/((DN169+1)/(R169/1.6) + DN169/(S169/1.37))</f>
        <v>0</v>
      </c>
      <c r="V169">
        <f>(DI169*DL169)</f>
        <v>0</v>
      </c>
      <c r="W169">
        <f>(EB169+(V169+2*0.95*5.67E-8*(((EB169+$B$7)+273)^4-(EB169+273)^4)-44100*K169)/(1.84*29.3*S169+8*0.95*5.67E-8*(EB169+273)^3))</f>
        <v>0</v>
      </c>
      <c r="X169">
        <f>($C$7*EC169+$D$7*ED169+$E$7*W169)</f>
        <v>0</v>
      </c>
      <c r="Y169">
        <f>0.61365*exp(17.502*X169/(240.97+X169))</f>
        <v>0</v>
      </c>
      <c r="Z169">
        <f>(AA169/AB169*100)</f>
        <v>0</v>
      </c>
      <c r="AA169">
        <f>DU169*(DZ169+EA169)/1000</f>
        <v>0</v>
      </c>
      <c r="AB169">
        <f>0.61365*exp(17.502*EB169/(240.97+EB169))</f>
        <v>0</v>
      </c>
      <c r="AC169">
        <f>(Y169-DU169*(DZ169+EA169)/1000)</f>
        <v>0</v>
      </c>
      <c r="AD169">
        <f>(-K169*44100)</f>
        <v>0</v>
      </c>
      <c r="AE169">
        <f>2*29.3*S169*0.92*(EB169-X169)</f>
        <v>0</v>
      </c>
      <c r="AF169">
        <f>2*0.95*5.67E-8*(((EB169+$B$7)+273)^4-(X169+273)^4)</f>
        <v>0</v>
      </c>
      <c r="AG169">
        <f>V169+AF169+AD169+AE169</f>
        <v>0</v>
      </c>
      <c r="AH169">
        <f>DY169*AV169*(DT169-DS169*(1000-AV169*DV169)/(1000-AV169*DU169))/(100*DM169)</f>
        <v>0</v>
      </c>
      <c r="AI169">
        <f>1000*DY169*AV169*(DU169-DV169)/(100*DM169*(1000-AV169*DU169))</f>
        <v>0</v>
      </c>
      <c r="AJ169">
        <f>(AK169 - AL169 - DZ169*1E3/(8.314*(EB169+273.15)) * AN169/DY169 * AM169) * DY169/(100*DM169) * (1000 - DV169)/1000</f>
        <v>0</v>
      </c>
      <c r="AK169">
        <v>403.7715338156526</v>
      </c>
      <c r="AL169">
        <v>403.5875515151515</v>
      </c>
      <c r="AM169">
        <v>-6.739356521790314E-05</v>
      </c>
      <c r="AN169">
        <v>65.77429948118555</v>
      </c>
      <c r="AO169">
        <f>(AQ169 - AP169 + DZ169*1E3/(8.314*(EB169+273.15)) * AS169/DY169 * AR169) * DY169/(100*DM169) * 1000/(1000 - AQ169)</f>
        <v>0</v>
      </c>
      <c r="AP169">
        <v>9.416539365250314</v>
      </c>
      <c r="AQ169">
        <v>9.423071454545452</v>
      </c>
      <c r="AR169">
        <v>3.710939284337702E-07</v>
      </c>
      <c r="AS169">
        <v>77.3395483019389</v>
      </c>
      <c r="AT169">
        <v>1</v>
      </c>
      <c r="AU169">
        <v>0</v>
      </c>
      <c r="AV169">
        <f>IF(AT169*$H$13&gt;=AX169,1.0,(AX169/(AX169-AT169*$H$13)))</f>
        <v>0</v>
      </c>
      <c r="AW169">
        <f>(AV169-1)*100</f>
        <v>0</v>
      </c>
      <c r="AX169">
        <f>MAX(0,($B$13+$C$13*EG169)/(1+$D$13*EG169)*DZ169/(EB169+273)*$E$13)</f>
        <v>0</v>
      </c>
      <c r="AY169" t="s">
        <v>434</v>
      </c>
      <c r="AZ169" t="s">
        <v>434</v>
      </c>
      <c r="BA169">
        <v>0</v>
      </c>
      <c r="BB169">
        <v>0</v>
      </c>
      <c r="BC169">
        <f>1-BA169/BB169</f>
        <v>0</v>
      </c>
      <c r="BD169">
        <v>0</v>
      </c>
      <c r="BE169" t="s">
        <v>434</v>
      </c>
      <c r="BF169" t="s">
        <v>434</v>
      </c>
      <c r="BG169">
        <v>0</v>
      </c>
      <c r="BH169">
        <v>0</v>
      </c>
      <c r="BI169">
        <f>1-BG169/BH169</f>
        <v>0</v>
      </c>
      <c r="BJ169">
        <v>0.5</v>
      </c>
      <c r="BK169">
        <f>DJ169</f>
        <v>0</v>
      </c>
      <c r="BL169">
        <f>M169</f>
        <v>0</v>
      </c>
      <c r="BM169">
        <f>BI169*BJ169*BK169</f>
        <v>0</v>
      </c>
      <c r="BN169">
        <f>(BL169-BD169)/BK169</f>
        <v>0</v>
      </c>
      <c r="BO169">
        <f>(BB169-BH169)/BH169</f>
        <v>0</v>
      </c>
      <c r="BP169">
        <f>BA169/(BC169+BA169/BH169)</f>
        <v>0</v>
      </c>
      <c r="BQ169" t="s">
        <v>434</v>
      </c>
      <c r="BR169">
        <v>0</v>
      </c>
      <c r="BS169">
        <f>IF(BR169&lt;&gt;0, BR169, BP169)</f>
        <v>0</v>
      </c>
      <c r="BT169">
        <f>1-BS169/BH169</f>
        <v>0</v>
      </c>
      <c r="BU169">
        <f>(BH169-BG169)/(BH169-BS169)</f>
        <v>0</v>
      </c>
      <c r="BV169">
        <f>(BB169-BH169)/(BB169-BS169)</f>
        <v>0</v>
      </c>
      <c r="BW169">
        <f>(BH169-BG169)/(BH169-BA169)</f>
        <v>0</v>
      </c>
      <c r="BX169">
        <f>(BB169-BH169)/(BB169-BA169)</f>
        <v>0</v>
      </c>
      <c r="BY169">
        <f>(BU169*BS169/BG169)</f>
        <v>0</v>
      </c>
      <c r="BZ169">
        <f>(1-BY169)</f>
        <v>0</v>
      </c>
      <c r="DI169">
        <f>$B$11*EH169+$C$11*EI169+$F$11*ET169*(1-EW169)</f>
        <v>0</v>
      </c>
      <c r="DJ169">
        <f>DI169*DK169</f>
        <v>0</v>
      </c>
      <c r="DK169">
        <f>($B$11*$D$9+$C$11*$D$9+$F$11*((FG169+EY169)/MAX(FG169+EY169+FH169, 0.1)*$I$9+FH169/MAX(FG169+EY169+FH169, 0.1)*$J$9))/($B$11+$C$11+$F$11)</f>
        <v>0</v>
      </c>
      <c r="DL169">
        <f>($B$11*$K$9+$C$11*$K$9+$F$11*((FG169+EY169)/MAX(FG169+EY169+FH169, 0.1)*$P$9+FH169/MAX(FG169+EY169+FH169, 0.1)*$Q$9))/($B$11+$C$11+$F$11)</f>
        <v>0</v>
      </c>
      <c r="DM169">
        <v>6</v>
      </c>
      <c r="DN169">
        <v>0.5</v>
      </c>
      <c r="DO169" t="s">
        <v>435</v>
      </c>
      <c r="DP169">
        <v>2</v>
      </c>
      <c r="DQ169" t="b">
        <v>1</v>
      </c>
      <c r="DR169">
        <v>1747231346</v>
      </c>
      <c r="DS169">
        <v>399.78</v>
      </c>
      <c r="DT169">
        <v>400.003</v>
      </c>
      <c r="DU169">
        <v>9.42235</v>
      </c>
      <c r="DV169">
        <v>9.416040000000001</v>
      </c>
      <c r="DW169">
        <v>399.273</v>
      </c>
      <c r="DX169">
        <v>9.46228</v>
      </c>
      <c r="DY169">
        <v>400.051</v>
      </c>
      <c r="DZ169">
        <v>101.135</v>
      </c>
      <c r="EA169">
        <v>0.100096</v>
      </c>
      <c r="EB169">
        <v>25.0052</v>
      </c>
      <c r="EC169">
        <v>24.8739</v>
      </c>
      <c r="ED169">
        <v>999.9</v>
      </c>
      <c r="EE169">
        <v>0</v>
      </c>
      <c r="EF169">
        <v>0</v>
      </c>
      <c r="EG169">
        <v>10043.1</v>
      </c>
      <c r="EH169">
        <v>0</v>
      </c>
      <c r="EI169">
        <v>0.268028</v>
      </c>
      <c r="EJ169">
        <v>-0.22348</v>
      </c>
      <c r="EK169">
        <v>403.582</v>
      </c>
      <c r="EL169">
        <v>403.805</v>
      </c>
      <c r="EM169">
        <v>0.00631428</v>
      </c>
      <c r="EN169">
        <v>400.003</v>
      </c>
      <c r="EO169">
        <v>9.416040000000001</v>
      </c>
      <c r="EP169">
        <v>0.9529300000000001</v>
      </c>
      <c r="EQ169">
        <v>0.952292</v>
      </c>
      <c r="ER169">
        <v>6.2159</v>
      </c>
      <c r="ES169">
        <v>6.20619</v>
      </c>
      <c r="ET169">
        <v>0.0500092</v>
      </c>
      <c r="EU169">
        <v>0</v>
      </c>
      <c r="EV169">
        <v>0</v>
      </c>
      <c r="EW169">
        <v>0</v>
      </c>
      <c r="EX169">
        <v>-6.27</v>
      </c>
      <c r="EY169">
        <v>0.0500092</v>
      </c>
      <c r="EZ169">
        <v>5.1</v>
      </c>
      <c r="FA169">
        <v>1.18</v>
      </c>
      <c r="FB169">
        <v>34.187</v>
      </c>
      <c r="FC169">
        <v>39.437</v>
      </c>
      <c r="FD169">
        <v>36.687</v>
      </c>
      <c r="FE169">
        <v>39.312</v>
      </c>
      <c r="FF169">
        <v>36.812</v>
      </c>
      <c r="FG169">
        <v>0</v>
      </c>
      <c r="FH169">
        <v>0</v>
      </c>
      <c r="FI169">
        <v>0</v>
      </c>
      <c r="FJ169">
        <v>1747231426.2</v>
      </c>
      <c r="FK169">
        <v>0</v>
      </c>
      <c r="FL169">
        <v>4.3684</v>
      </c>
      <c r="FM169">
        <v>-49.85999939563947</v>
      </c>
      <c r="FN169">
        <v>25.14692283899354</v>
      </c>
      <c r="FO169">
        <v>-4.876</v>
      </c>
      <c r="FP169">
        <v>15</v>
      </c>
      <c r="FQ169">
        <v>1747211737.5</v>
      </c>
      <c r="FR169" t="s">
        <v>436</v>
      </c>
      <c r="FS169">
        <v>1747211737.5</v>
      </c>
      <c r="FT169">
        <v>1747211733.5</v>
      </c>
      <c r="FU169">
        <v>1</v>
      </c>
      <c r="FV169">
        <v>-0.191</v>
      </c>
      <c r="FW169">
        <v>-0.016</v>
      </c>
      <c r="FX169">
        <v>0.506</v>
      </c>
      <c r="FY169">
        <v>-0.041</v>
      </c>
      <c r="FZ169">
        <v>397</v>
      </c>
      <c r="GA169">
        <v>9</v>
      </c>
      <c r="GB169">
        <v>0.29</v>
      </c>
      <c r="GC169">
        <v>0.35</v>
      </c>
      <c r="GD169">
        <v>0.1573736552197235</v>
      </c>
      <c r="GE169">
        <v>-0.04889076253026413</v>
      </c>
      <c r="GF169">
        <v>0.02645843936768883</v>
      </c>
      <c r="GG169">
        <v>1</v>
      </c>
      <c r="GH169">
        <v>0.0001832308418391737</v>
      </c>
      <c r="GI169">
        <v>4.563742604849052E-05</v>
      </c>
      <c r="GJ169">
        <v>2.009529833876967E-05</v>
      </c>
      <c r="GK169">
        <v>1</v>
      </c>
      <c r="GL169">
        <v>2</v>
      </c>
      <c r="GM169">
        <v>2</v>
      </c>
      <c r="GN169" t="s">
        <v>437</v>
      </c>
      <c r="GO169">
        <v>3.01656</v>
      </c>
      <c r="GP169">
        <v>2.77515</v>
      </c>
      <c r="GQ169">
        <v>0.09685970000000001</v>
      </c>
      <c r="GR169">
        <v>0.09630859999999999</v>
      </c>
      <c r="GS169">
        <v>0.0616487</v>
      </c>
      <c r="GT169">
        <v>0.0614051</v>
      </c>
      <c r="GU169">
        <v>23354.7</v>
      </c>
      <c r="GV169">
        <v>27295.6</v>
      </c>
      <c r="GW169">
        <v>22659.4</v>
      </c>
      <c r="GX169">
        <v>27751.2</v>
      </c>
      <c r="GY169">
        <v>30844.5</v>
      </c>
      <c r="GZ169">
        <v>37219.4</v>
      </c>
      <c r="HA169">
        <v>36314.7</v>
      </c>
      <c r="HB169">
        <v>44047.9</v>
      </c>
      <c r="HC169">
        <v>1.80987</v>
      </c>
      <c r="HD169">
        <v>2.18388</v>
      </c>
      <c r="HE169">
        <v>0.0715181</v>
      </c>
      <c r="HF169">
        <v>0</v>
      </c>
      <c r="HG169">
        <v>23.6991</v>
      </c>
      <c r="HH169">
        <v>999.9</v>
      </c>
      <c r="HI169">
        <v>29.9</v>
      </c>
      <c r="HJ169">
        <v>29.7</v>
      </c>
      <c r="HK169">
        <v>12.3801</v>
      </c>
      <c r="HL169">
        <v>61.9922</v>
      </c>
      <c r="HM169">
        <v>13.3454</v>
      </c>
      <c r="HN169">
        <v>1</v>
      </c>
      <c r="HO169">
        <v>-0.205264</v>
      </c>
      <c r="HP169">
        <v>0.116108</v>
      </c>
      <c r="HQ169">
        <v>20.2979</v>
      </c>
      <c r="HR169">
        <v>5.19797</v>
      </c>
      <c r="HS169">
        <v>11.9506</v>
      </c>
      <c r="HT169">
        <v>4.9475</v>
      </c>
      <c r="HU169">
        <v>3.3</v>
      </c>
      <c r="HV169">
        <v>9999</v>
      </c>
      <c r="HW169">
        <v>9999</v>
      </c>
      <c r="HX169">
        <v>9999</v>
      </c>
      <c r="HY169">
        <v>385.3</v>
      </c>
      <c r="HZ169">
        <v>1.86012</v>
      </c>
      <c r="IA169">
        <v>1.86081</v>
      </c>
      <c r="IB169">
        <v>1.86158</v>
      </c>
      <c r="IC169">
        <v>1.85715</v>
      </c>
      <c r="ID169">
        <v>1.85684</v>
      </c>
      <c r="IE169">
        <v>1.85791</v>
      </c>
      <c r="IF169">
        <v>1.85867</v>
      </c>
      <c r="IG169">
        <v>1.85822</v>
      </c>
      <c r="IH169">
        <v>0</v>
      </c>
      <c r="II169">
        <v>0</v>
      </c>
      <c r="IJ169">
        <v>0</v>
      </c>
      <c r="IK169">
        <v>0</v>
      </c>
      <c r="IL169" t="s">
        <v>438</v>
      </c>
      <c r="IM169" t="s">
        <v>439</v>
      </c>
      <c r="IN169" t="s">
        <v>440</v>
      </c>
      <c r="IO169" t="s">
        <v>440</v>
      </c>
      <c r="IP169" t="s">
        <v>440</v>
      </c>
      <c r="IQ169" t="s">
        <v>440</v>
      </c>
      <c r="IR169">
        <v>0</v>
      </c>
      <c r="IS169">
        <v>100</v>
      </c>
      <c r="IT169">
        <v>100</v>
      </c>
      <c r="IU169">
        <v>0.507</v>
      </c>
      <c r="IV169">
        <v>-0.0399</v>
      </c>
      <c r="IW169">
        <v>0.2912723242626548</v>
      </c>
      <c r="IX169">
        <v>0.001016113312649949</v>
      </c>
      <c r="IY169">
        <v>-1.458346242818731E-06</v>
      </c>
      <c r="IZ169">
        <v>6.575581110680532E-10</v>
      </c>
      <c r="JA169">
        <v>-0.06566341879942494</v>
      </c>
      <c r="JB169">
        <v>-0.01572474794871742</v>
      </c>
      <c r="JC169">
        <v>0.002265067368507509</v>
      </c>
      <c r="JD169">
        <v>-3.336906766682508E-05</v>
      </c>
      <c r="JE169">
        <v>2</v>
      </c>
      <c r="JF169">
        <v>1799</v>
      </c>
      <c r="JG169">
        <v>1</v>
      </c>
      <c r="JH169">
        <v>18</v>
      </c>
      <c r="JI169">
        <v>326.8</v>
      </c>
      <c r="JJ169">
        <v>326.9</v>
      </c>
      <c r="JK169">
        <v>1.03149</v>
      </c>
      <c r="JL169">
        <v>2.56226</v>
      </c>
      <c r="JM169">
        <v>1.54663</v>
      </c>
      <c r="JN169">
        <v>2.16187</v>
      </c>
      <c r="JO169">
        <v>1.49658</v>
      </c>
      <c r="JP169">
        <v>2.45117</v>
      </c>
      <c r="JQ169">
        <v>35.0594</v>
      </c>
      <c r="JR169">
        <v>24.2101</v>
      </c>
      <c r="JS169">
        <v>18</v>
      </c>
      <c r="JT169">
        <v>376.616</v>
      </c>
      <c r="JU169">
        <v>648.366</v>
      </c>
      <c r="JV169">
        <v>24.1965</v>
      </c>
      <c r="JW169">
        <v>24.828</v>
      </c>
      <c r="JX169">
        <v>30.0002</v>
      </c>
      <c r="JY169">
        <v>24.8173</v>
      </c>
      <c r="JZ169">
        <v>24.8232</v>
      </c>
      <c r="KA169">
        <v>20.6782</v>
      </c>
      <c r="KB169">
        <v>28.6634</v>
      </c>
      <c r="KC169">
        <v>29.6204</v>
      </c>
      <c r="KD169">
        <v>24.1498</v>
      </c>
      <c r="KE169">
        <v>400</v>
      </c>
      <c r="KF169">
        <v>9.39429</v>
      </c>
      <c r="KG169">
        <v>100.231</v>
      </c>
      <c r="KH169">
        <v>100.835</v>
      </c>
    </row>
    <row r="170" spans="1:294">
      <c r="A170">
        <v>154</v>
      </c>
      <c r="B170">
        <v>1747231466.5</v>
      </c>
      <c r="C170">
        <v>18439.40000009537</v>
      </c>
      <c r="D170" t="s">
        <v>745</v>
      </c>
      <c r="E170" t="s">
        <v>746</v>
      </c>
      <c r="F170" t="s">
        <v>431</v>
      </c>
      <c r="G170" t="s">
        <v>432</v>
      </c>
      <c r="I170" t="s">
        <v>433</v>
      </c>
      <c r="J170">
        <v>1747231466.5</v>
      </c>
      <c r="K170">
        <f>(L170)/1000</f>
        <v>0</v>
      </c>
      <c r="L170">
        <f>IF(DQ170, AO170, AI170)</f>
        <v>0</v>
      </c>
      <c r="M170">
        <f>IF(DQ170, AJ170, AH170)</f>
        <v>0</v>
      </c>
      <c r="N170">
        <f>DS170 - IF(AV170&gt;1, M170*DM170*100.0/(AX170), 0)</f>
        <v>0</v>
      </c>
      <c r="O170">
        <f>((U170-K170/2)*N170-M170)/(U170+K170/2)</f>
        <v>0</v>
      </c>
      <c r="P170">
        <f>O170*(DZ170+EA170)/1000.0</f>
        <v>0</v>
      </c>
      <c r="Q170">
        <f>(DS170 - IF(AV170&gt;1, M170*DM170*100.0/(AX170), 0))*(DZ170+EA170)/1000.0</f>
        <v>0</v>
      </c>
      <c r="R170">
        <f>2.0/((1/T170-1/S170)+SIGN(T170)*SQRT((1/T170-1/S170)*(1/T170-1/S170) + 4*DN170/((DN170+1)*(DN170+1))*(2*1/T170*1/S170-1/S170*1/S170)))</f>
        <v>0</v>
      </c>
      <c r="S170">
        <f>IF(LEFT(DO170,1)&lt;&gt;"0",IF(LEFT(DO170,1)="1",3.0,DP170),$D$5+$E$5*(EG170*DZ170/($K$5*1000))+$F$5*(EG170*DZ170/($K$5*1000))*MAX(MIN(DM170,$J$5),$I$5)*MAX(MIN(DM170,$J$5),$I$5)+$G$5*MAX(MIN(DM170,$J$5),$I$5)*(EG170*DZ170/($K$5*1000))+$H$5*(EG170*DZ170/($K$5*1000))*(EG170*DZ170/($K$5*1000)))</f>
        <v>0</v>
      </c>
      <c r="T170">
        <f>K170*(1000-(1000*0.61365*exp(17.502*X170/(240.97+X170))/(DZ170+EA170)+DU170)/2)/(1000*0.61365*exp(17.502*X170/(240.97+X170))/(DZ170+EA170)-DU170)</f>
        <v>0</v>
      </c>
      <c r="U170">
        <f>1/((DN170+1)/(R170/1.6)+1/(S170/1.37)) + DN170/((DN170+1)/(R170/1.6) + DN170/(S170/1.37))</f>
        <v>0</v>
      </c>
      <c r="V170">
        <f>(DI170*DL170)</f>
        <v>0</v>
      </c>
      <c r="W170">
        <f>(EB170+(V170+2*0.95*5.67E-8*(((EB170+$B$7)+273)^4-(EB170+273)^4)-44100*K170)/(1.84*29.3*S170+8*0.95*5.67E-8*(EB170+273)^3))</f>
        <v>0</v>
      </c>
      <c r="X170">
        <f>($C$7*EC170+$D$7*ED170+$E$7*W170)</f>
        <v>0</v>
      </c>
      <c r="Y170">
        <f>0.61365*exp(17.502*X170/(240.97+X170))</f>
        <v>0</v>
      </c>
      <c r="Z170">
        <f>(AA170/AB170*100)</f>
        <v>0</v>
      </c>
      <c r="AA170">
        <f>DU170*(DZ170+EA170)/1000</f>
        <v>0</v>
      </c>
      <c r="AB170">
        <f>0.61365*exp(17.502*EB170/(240.97+EB170))</f>
        <v>0</v>
      </c>
      <c r="AC170">
        <f>(Y170-DU170*(DZ170+EA170)/1000)</f>
        <v>0</v>
      </c>
      <c r="AD170">
        <f>(-K170*44100)</f>
        <v>0</v>
      </c>
      <c r="AE170">
        <f>2*29.3*S170*0.92*(EB170-X170)</f>
        <v>0</v>
      </c>
      <c r="AF170">
        <f>2*0.95*5.67E-8*(((EB170+$B$7)+273)^4-(X170+273)^4)</f>
        <v>0</v>
      </c>
      <c r="AG170">
        <f>V170+AF170+AD170+AE170</f>
        <v>0</v>
      </c>
      <c r="AH170">
        <f>DY170*AV170*(DT170-DS170*(1000-AV170*DV170)/(1000-AV170*DU170))/(100*DM170)</f>
        <v>0</v>
      </c>
      <c r="AI170">
        <f>1000*DY170*AV170*(DU170-DV170)/(100*DM170*(1000-AV170*DU170))</f>
        <v>0</v>
      </c>
      <c r="AJ170">
        <f>(AK170 - AL170 - DZ170*1E3/(8.314*(EB170+273.15)) * AN170/DY170 * AM170) * DY170/(100*DM170) * (1000 - DV170)/1000</f>
        <v>0</v>
      </c>
      <c r="AK170">
        <v>504.720517945719</v>
      </c>
      <c r="AL170">
        <v>504.4079757575758</v>
      </c>
      <c r="AM170">
        <v>-0.01500424237065272</v>
      </c>
      <c r="AN170">
        <v>65.77429948118555</v>
      </c>
      <c r="AO170">
        <f>(AQ170 - AP170 + DZ170*1E3/(8.314*(EB170+273.15)) * AS170/DY170 * AR170) * DY170/(100*DM170) * 1000/(1000 - AQ170)</f>
        <v>0</v>
      </c>
      <c r="AP170">
        <v>9.41376557420544</v>
      </c>
      <c r="AQ170">
        <v>9.421622666666659</v>
      </c>
      <c r="AR170">
        <v>-2.747533212300432E-08</v>
      </c>
      <c r="AS170">
        <v>77.3395483019389</v>
      </c>
      <c r="AT170">
        <v>2</v>
      </c>
      <c r="AU170">
        <v>0</v>
      </c>
      <c r="AV170">
        <f>IF(AT170*$H$13&gt;=AX170,1.0,(AX170/(AX170-AT170*$H$13)))</f>
        <v>0</v>
      </c>
      <c r="AW170">
        <f>(AV170-1)*100</f>
        <v>0</v>
      </c>
      <c r="AX170">
        <f>MAX(0,($B$13+$C$13*EG170)/(1+$D$13*EG170)*DZ170/(EB170+273)*$E$13)</f>
        <v>0</v>
      </c>
      <c r="AY170" t="s">
        <v>434</v>
      </c>
      <c r="AZ170" t="s">
        <v>434</v>
      </c>
      <c r="BA170">
        <v>0</v>
      </c>
      <c r="BB170">
        <v>0</v>
      </c>
      <c r="BC170">
        <f>1-BA170/BB170</f>
        <v>0</v>
      </c>
      <c r="BD170">
        <v>0</v>
      </c>
      <c r="BE170" t="s">
        <v>434</v>
      </c>
      <c r="BF170" t="s">
        <v>434</v>
      </c>
      <c r="BG170">
        <v>0</v>
      </c>
      <c r="BH170">
        <v>0</v>
      </c>
      <c r="BI170">
        <f>1-BG170/BH170</f>
        <v>0</v>
      </c>
      <c r="BJ170">
        <v>0.5</v>
      </c>
      <c r="BK170">
        <f>DJ170</f>
        <v>0</v>
      </c>
      <c r="BL170">
        <f>M170</f>
        <v>0</v>
      </c>
      <c r="BM170">
        <f>BI170*BJ170*BK170</f>
        <v>0</v>
      </c>
      <c r="BN170">
        <f>(BL170-BD170)/BK170</f>
        <v>0</v>
      </c>
      <c r="BO170">
        <f>(BB170-BH170)/BH170</f>
        <v>0</v>
      </c>
      <c r="BP170">
        <f>BA170/(BC170+BA170/BH170)</f>
        <v>0</v>
      </c>
      <c r="BQ170" t="s">
        <v>434</v>
      </c>
      <c r="BR170">
        <v>0</v>
      </c>
      <c r="BS170">
        <f>IF(BR170&lt;&gt;0, BR170, BP170)</f>
        <v>0</v>
      </c>
      <c r="BT170">
        <f>1-BS170/BH170</f>
        <v>0</v>
      </c>
      <c r="BU170">
        <f>(BH170-BG170)/(BH170-BS170)</f>
        <v>0</v>
      </c>
      <c r="BV170">
        <f>(BB170-BH170)/(BB170-BS170)</f>
        <v>0</v>
      </c>
      <c r="BW170">
        <f>(BH170-BG170)/(BH170-BA170)</f>
        <v>0</v>
      </c>
      <c r="BX170">
        <f>(BB170-BH170)/(BB170-BA170)</f>
        <v>0</v>
      </c>
      <c r="BY170">
        <f>(BU170*BS170/BG170)</f>
        <v>0</v>
      </c>
      <c r="BZ170">
        <f>(1-BY170)</f>
        <v>0</v>
      </c>
      <c r="DI170">
        <f>$B$11*EH170+$C$11*EI170+$F$11*ET170*(1-EW170)</f>
        <v>0</v>
      </c>
      <c r="DJ170">
        <f>DI170*DK170</f>
        <v>0</v>
      </c>
      <c r="DK170">
        <f>($B$11*$D$9+$C$11*$D$9+$F$11*((FG170+EY170)/MAX(FG170+EY170+FH170, 0.1)*$I$9+FH170/MAX(FG170+EY170+FH170, 0.1)*$J$9))/($B$11+$C$11+$F$11)</f>
        <v>0</v>
      </c>
      <c r="DL170">
        <f>($B$11*$K$9+$C$11*$K$9+$F$11*((FG170+EY170)/MAX(FG170+EY170+FH170, 0.1)*$P$9+FH170/MAX(FG170+EY170+FH170, 0.1)*$Q$9))/($B$11+$C$11+$F$11)</f>
        <v>0</v>
      </c>
      <c r="DM170">
        <v>6</v>
      </c>
      <c r="DN170">
        <v>0.5</v>
      </c>
      <c r="DO170" t="s">
        <v>435</v>
      </c>
      <c r="DP170">
        <v>2</v>
      </c>
      <c r="DQ170" t="b">
        <v>1</v>
      </c>
      <c r="DR170">
        <v>1747231466.5</v>
      </c>
      <c r="DS170">
        <v>499.668</v>
      </c>
      <c r="DT170">
        <v>500.045</v>
      </c>
      <c r="DU170">
        <v>9.421799999999999</v>
      </c>
      <c r="DV170">
        <v>9.41339</v>
      </c>
      <c r="DW170">
        <v>499.151</v>
      </c>
      <c r="DX170">
        <v>9.461729999999999</v>
      </c>
      <c r="DY170">
        <v>400.061</v>
      </c>
      <c r="DZ170">
        <v>101.137</v>
      </c>
      <c r="EA170">
        <v>0.0998599</v>
      </c>
      <c r="EB170">
        <v>25.0139</v>
      </c>
      <c r="EC170">
        <v>24.8993</v>
      </c>
      <c r="ED170">
        <v>999.9</v>
      </c>
      <c r="EE170">
        <v>0</v>
      </c>
      <c r="EF170">
        <v>0</v>
      </c>
      <c r="EG170">
        <v>10046.2</v>
      </c>
      <c r="EH170">
        <v>0</v>
      </c>
      <c r="EI170">
        <v>0.23487</v>
      </c>
      <c r="EJ170">
        <v>-0.377167</v>
      </c>
      <c r="EK170">
        <v>504.42</v>
      </c>
      <c r="EL170">
        <v>504.797</v>
      </c>
      <c r="EM170">
        <v>0.00841427</v>
      </c>
      <c r="EN170">
        <v>500.045</v>
      </c>
      <c r="EO170">
        <v>9.41339</v>
      </c>
      <c r="EP170">
        <v>0.952891</v>
      </c>
      <c r="EQ170">
        <v>0.95204</v>
      </c>
      <c r="ER170">
        <v>6.2153</v>
      </c>
      <c r="ES170">
        <v>6.20236</v>
      </c>
      <c r="ET170">
        <v>0.0500092</v>
      </c>
      <c r="EU170">
        <v>0</v>
      </c>
      <c r="EV170">
        <v>0</v>
      </c>
      <c r="EW170">
        <v>0</v>
      </c>
      <c r="EX170">
        <v>2.22</v>
      </c>
      <c r="EY170">
        <v>0.0500092</v>
      </c>
      <c r="EZ170">
        <v>-11.36</v>
      </c>
      <c r="FA170">
        <v>0.71</v>
      </c>
      <c r="FB170">
        <v>34.812</v>
      </c>
      <c r="FC170">
        <v>40.75</v>
      </c>
      <c r="FD170">
        <v>37.562</v>
      </c>
      <c r="FE170">
        <v>41.25</v>
      </c>
      <c r="FF170">
        <v>37.625</v>
      </c>
      <c r="FG170">
        <v>0</v>
      </c>
      <c r="FH170">
        <v>0</v>
      </c>
      <c r="FI170">
        <v>0</v>
      </c>
      <c r="FJ170">
        <v>1747231546.8</v>
      </c>
      <c r="FK170">
        <v>0</v>
      </c>
      <c r="FL170">
        <v>0.2657692307692309</v>
      </c>
      <c r="FM170">
        <v>1.99555531338563</v>
      </c>
      <c r="FN170">
        <v>6.264273529058556</v>
      </c>
      <c r="FO170">
        <v>-4.565</v>
      </c>
      <c r="FP170">
        <v>15</v>
      </c>
      <c r="FQ170">
        <v>1747211737.5</v>
      </c>
      <c r="FR170" t="s">
        <v>436</v>
      </c>
      <c r="FS170">
        <v>1747211737.5</v>
      </c>
      <c r="FT170">
        <v>1747211733.5</v>
      </c>
      <c r="FU170">
        <v>1</v>
      </c>
      <c r="FV170">
        <v>-0.191</v>
      </c>
      <c r="FW170">
        <v>-0.016</v>
      </c>
      <c r="FX170">
        <v>0.506</v>
      </c>
      <c r="FY170">
        <v>-0.041</v>
      </c>
      <c r="FZ170">
        <v>397</v>
      </c>
      <c r="GA170">
        <v>9</v>
      </c>
      <c r="GB170">
        <v>0.29</v>
      </c>
      <c r="GC170">
        <v>0.35</v>
      </c>
      <c r="GD170">
        <v>0.224811458970281</v>
      </c>
      <c r="GE170">
        <v>-0.05446094089751945</v>
      </c>
      <c r="GF170">
        <v>0.02553111082159204</v>
      </c>
      <c r="GG170">
        <v>1</v>
      </c>
      <c r="GH170">
        <v>0.0002073115748971551</v>
      </c>
      <c r="GI170">
        <v>-3.98220417907021E-05</v>
      </c>
      <c r="GJ170">
        <v>3.070733616741863E-05</v>
      </c>
      <c r="GK170">
        <v>1</v>
      </c>
      <c r="GL170">
        <v>2</v>
      </c>
      <c r="GM170">
        <v>2</v>
      </c>
      <c r="GN170" t="s">
        <v>437</v>
      </c>
      <c r="GO170">
        <v>3.01657</v>
      </c>
      <c r="GP170">
        <v>2.77493</v>
      </c>
      <c r="GQ170">
        <v>0.114467</v>
      </c>
      <c r="GR170">
        <v>0.113829</v>
      </c>
      <c r="GS170">
        <v>0.0616472</v>
      </c>
      <c r="GT170">
        <v>0.0613933</v>
      </c>
      <c r="GU170">
        <v>22899.6</v>
      </c>
      <c r="GV170">
        <v>26768.2</v>
      </c>
      <c r="GW170">
        <v>22659.3</v>
      </c>
      <c r="GX170">
        <v>27752.7</v>
      </c>
      <c r="GY170">
        <v>30845.3</v>
      </c>
      <c r="GZ170">
        <v>37221.8</v>
      </c>
      <c r="HA170">
        <v>36315.2</v>
      </c>
      <c r="HB170">
        <v>44049.5</v>
      </c>
      <c r="HC170">
        <v>1.80975</v>
      </c>
      <c r="HD170">
        <v>2.18415</v>
      </c>
      <c r="HE170">
        <v>0.07316839999999999</v>
      </c>
      <c r="HF170">
        <v>0</v>
      </c>
      <c r="HG170">
        <v>23.6974</v>
      </c>
      <c r="HH170">
        <v>999.9</v>
      </c>
      <c r="HI170">
        <v>29.9</v>
      </c>
      <c r="HJ170">
        <v>29.7</v>
      </c>
      <c r="HK170">
        <v>12.3806</v>
      </c>
      <c r="HL170">
        <v>62.1422</v>
      </c>
      <c r="HM170">
        <v>13.3013</v>
      </c>
      <c r="HN170">
        <v>1</v>
      </c>
      <c r="HO170">
        <v>-0.206006</v>
      </c>
      <c r="HP170">
        <v>-0.0637663</v>
      </c>
      <c r="HQ170">
        <v>20.2983</v>
      </c>
      <c r="HR170">
        <v>5.19842</v>
      </c>
      <c r="HS170">
        <v>11.9526</v>
      </c>
      <c r="HT170">
        <v>4.94755</v>
      </c>
      <c r="HU170">
        <v>3.3</v>
      </c>
      <c r="HV170">
        <v>9999</v>
      </c>
      <c r="HW170">
        <v>9999</v>
      </c>
      <c r="HX170">
        <v>9999</v>
      </c>
      <c r="HY170">
        <v>385.3</v>
      </c>
      <c r="HZ170">
        <v>1.86014</v>
      </c>
      <c r="IA170">
        <v>1.86079</v>
      </c>
      <c r="IB170">
        <v>1.86157</v>
      </c>
      <c r="IC170">
        <v>1.85715</v>
      </c>
      <c r="ID170">
        <v>1.85684</v>
      </c>
      <c r="IE170">
        <v>1.85791</v>
      </c>
      <c r="IF170">
        <v>1.85869</v>
      </c>
      <c r="IG170">
        <v>1.85822</v>
      </c>
      <c r="IH170">
        <v>0</v>
      </c>
      <c r="II170">
        <v>0</v>
      </c>
      <c r="IJ170">
        <v>0</v>
      </c>
      <c r="IK170">
        <v>0</v>
      </c>
      <c r="IL170" t="s">
        <v>438</v>
      </c>
      <c r="IM170" t="s">
        <v>439</v>
      </c>
      <c r="IN170" t="s">
        <v>440</v>
      </c>
      <c r="IO170" t="s">
        <v>440</v>
      </c>
      <c r="IP170" t="s">
        <v>440</v>
      </c>
      <c r="IQ170" t="s">
        <v>440</v>
      </c>
      <c r="IR170">
        <v>0</v>
      </c>
      <c r="IS170">
        <v>100</v>
      </c>
      <c r="IT170">
        <v>100</v>
      </c>
      <c r="IU170">
        <v>0.517</v>
      </c>
      <c r="IV170">
        <v>-0.0399</v>
      </c>
      <c r="IW170">
        <v>0.2912723242626548</v>
      </c>
      <c r="IX170">
        <v>0.001016113312649949</v>
      </c>
      <c r="IY170">
        <v>-1.458346242818731E-06</v>
      </c>
      <c r="IZ170">
        <v>6.575581110680532E-10</v>
      </c>
      <c r="JA170">
        <v>-0.06566341879942494</v>
      </c>
      <c r="JB170">
        <v>-0.01572474794871742</v>
      </c>
      <c r="JC170">
        <v>0.002265067368507509</v>
      </c>
      <c r="JD170">
        <v>-3.336906766682508E-05</v>
      </c>
      <c r="JE170">
        <v>2</v>
      </c>
      <c r="JF170">
        <v>1799</v>
      </c>
      <c r="JG170">
        <v>1</v>
      </c>
      <c r="JH170">
        <v>18</v>
      </c>
      <c r="JI170">
        <v>328.8</v>
      </c>
      <c r="JJ170">
        <v>328.9</v>
      </c>
      <c r="JK170">
        <v>1.23413</v>
      </c>
      <c r="JL170">
        <v>2.55981</v>
      </c>
      <c r="JM170">
        <v>1.54663</v>
      </c>
      <c r="JN170">
        <v>2.16064</v>
      </c>
      <c r="JO170">
        <v>1.49658</v>
      </c>
      <c r="JP170">
        <v>2.37915</v>
      </c>
      <c r="JQ170">
        <v>35.0594</v>
      </c>
      <c r="JR170">
        <v>24.2013</v>
      </c>
      <c r="JS170">
        <v>18</v>
      </c>
      <c r="JT170">
        <v>376.542</v>
      </c>
      <c r="JU170">
        <v>648.549</v>
      </c>
      <c r="JV170">
        <v>24.091</v>
      </c>
      <c r="JW170">
        <v>24.8259</v>
      </c>
      <c r="JX170">
        <v>30</v>
      </c>
      <c r="JY170">
        <v>24.8152</v>
      </c>
      <c r="JZ170">
        <v>24.8198</v>
      </c>
      <c r="KA170">
        <v>24.7361</v>
      </c>
      <c r="KB170">
        <v>28.6634</v>
      </c>
      <c r="KC170">
        <v>29.6204</v>
      </c>
      <c r="KD170">
        <v>24.0882</v>
      </c>
      <c r="KE170">
        <v>500</v>
      </c>
      <c r="KF170">
        <v>9.39429</v>
      </c>
      <c r="KG170">
        <v>100.231</v>
      </c>
      <c r="KH170">
        <v>100.84</v>
      </c>
    </row>
    <row r="171" spans="1:294">
      <c r="A171">
        <v>155</v>
      </c>
      <c r="B171">
        <v>1747231587</v>
      </c>
      <c r="C171">
        <v>18559.90000009537</v>
      </c>
      <c r="D171" t="s">
        <v>747</v>
      </c>
      <c r="E171" t="s">
        <v>748</v>
      </c>
      <c r="F171" t="s">
        <v>431</v>
      </c>
      <c r="G171" t="s">
        <v>432</v>
      </c>
      <c r="I171" t="s">
        <v>433</v>
      </c>
      <c r="J171">
        <v>1747231587</v>
      </c>
      <c r="K171">
        <f>(L171)/1000</f>
        <v>0</v>
      </c>
      <c r="L171">
        <f>IF(DQ171, AO171, AI171)</f>
        <v>0</v>
      </c>
      <c r="M171">
        <f>IF(DQ171, AJ171, AH171)</f>
        <v>0</v>
      </c>
      <c r="N171">
        <f>DS171 - IF(AV171&gt;1, M171*DM171*100.0/(AX171), 0)</f>
        <v>0</v>
      </c>
      <c r="O171">
        <f>((U171-K171/2)*N171-M171)/(U171+K171/2)</f>
        <v>0</v>
      </c>
      <c r="P171">
        <f>O171*(DZ171+EA171)/1000.0</f>
        <v>0</v>
      </c>
      <c r="Q171">
        <f>(DS171 - IF(AV171&gt;1, M171*DM171*100.0/(AX171), 0))*(DZ171+EA171)/1000.0</f>
        <v>0</v>
      </c>
      <c r="R171">
        <f>2.0/((1/T171-1/S171)+SIGN(T171)*SQRT((1/T171-1/S171)*(1/T171-1/S171) + 4*DN171/((DN171+1)*(DN171+1))*(2*1/T171*1/S171-1/S171*1/S171)))</f>
        <v>0</v>
      </c>
      <c r="S171">
        <f>IF(LEFT(DO171,1)&lt;&gt;"0",IF(LEFT(DO171,1)="1",3.0,DP171),$D$5+$E$5*(EG171*DZ171/($K$5*1000))+$F$5*(EG171*DZ171/($K$5*1000))*MAX(MIN(DM171,$J$5),$I$5)*MAX(MIN(DM171,$J$5),$I$5)+$G$5*MAX(MIN(DM171,$J$5),$I$5)*(EG171*DZ171/($K$5*1000))+$H$5*(EG171*DZ171/($K$5*1000))*(EG171*DZ171/($K$5*1000)))</f>
        <v>0</v>
      </c>
      <c r="T171">
        <f>K171*(1000-(1000*0.61365*exp(17.502*X171/(240.97+X171))/(DZ171+EA171)+DU171)/2)/(1000*0.61365*exp(17.502*X171/(240.97+X171))/(DZ171+EA171)-DU171)</f>
        <v>0</v>
      </c>
      <c r="U171">
        <f>1/((DN171+1)/(R171/1.6)+1/(S171/1.37)) + DN171/((DN171+1)/(R171/1.6) + DN171/(S171/1.37))</f>
        <v>0</v>
      </c>
      <c r="V171">
        <f>(DI171*DL171)</f>
        <v>0</v>
      </c>
      <c r="W171">
        <f>(EB171+(V171+2*0.95*5.67E-8*(((EB171+$B$7)+273)^4-(EB171+273)^4)-44100*K171)/(1.84*29.3*S171+8*0.95*5.67E-8*(EB171+273)^3))</f>
        <v>0</v>
      </c>
      <c r="X171">
        <f>($C$7*EC171+$D$7*ED171+$E$7*W171)</f>
        <v>0</v>
      </c>
      <c r="Y171">
        <f>0.61365*exp(17.502*X171/(240.97+X171))</f>
        <v>0</v>
      </c>
      <c r="Z171">
        <f>(AA171/AB171*100)</f>
        <v>0</v>
      </c>
      <c r="AA171">
        <f>DU171*(DZ171+EA171)/1000</f>
        <v>0</v>
      </c>
      <c r="AB171">
        <f>0.61365*exp(17.502*EB171/(240.97+EB171))</f>
        <v>0</v>
      </c>
      <c r="AC171">
        <f>(Y171-DU171*(DZ171+EA171)/1000)</f>
        <v>0</v>
      </c>
      <c r="AD171">
        <f>(-K171*44100)</f>
        <v>0</v>
      </c>
      <c r="AE171">
        <f>2*29.3*S171*0.92*(EB171-X171)</f>
        <v>0</v>
      </c>
      <c r="AF171">
        <f>2*0.95*5.67E-8*(((EB171+$B$7)+273)^4-(X171+273)^4)</f>
        <v>0</v>
      </c>
      <c r="AG171">
        <f>V171+AF171+AD171+AE171</f>
        <v>0</v>
      </c>
      <c r="AH171">
        <f>DY171*AV171*(DT171-DS171*(1000-AV171*DV171)/(1000-AV171*DU171))/(100*DM171)</f>
        <v>0</v>
      </c>
      <c r="AI171">
        <f>1000*DY171*AV171*(DU171-DV171)/(100*DM171*(1000-AV171*DU171))</f>
        <v>0</v>
      </c>
      <c r="AJ171">
        <f>(AK171 - AL171 - DZ171*1E3/(8.314*(EB171+273.15)) * AN171/DY171 * AM171) * DY171/(100*DM171) * (1000 - DV171)/1000</f>
        <v>0</v>
      </c>
      <c r="AK171">
        <v>605.6937410933415</v>
      </c>
      <c r="AL171">
        <v>605.4602969696965</v>
      </c>
      <c r="AM171">
        <v>3.422067649964894E-05</v>
      </c>
      <c r="AN171">
        <v>65.77429948118555</v>
      </c>
      <c r="AO171">
        <f>(AQ171 - AP171 + DZ171*1E3/(8.314*(EB171+273.15)) * AS171/DY171 * AR171) * DY171/(100*DM171) * 1000/(1000 - AQ171)</f>
        <v>0</v>
      </c>
      <c r="AP171">
        <v>9.410899872966779</v>
      </c>
      <c r="AQ171">
        <v>9.416636060606054</v>
      </c>
      <c r="AR171">
        <v>-1.112963472691434E-07</v>
      </c>
      <c r="AS171">
        <v>77.3395483019389</v>
      </c>
      <c r="AT171">
        <v>1</v>
      </c>
      <c r="AU171">
        <v>0</v>
      </c>
      <c r="AV171">
        <f>IF(AT171*$H$13&gt;=AX171,1.0,(AX171/(AX171-AT171*$H$13)))</f>
        <v>0</v>
      </c>
      <c r="AW171">
        <f>(AV171-1)*100</f>
        <v>0</v>
      </c>
      <c r="AX171">
        <f>MAX(0,($B$13+$C$13*EG171)/(1+$D$13*EG171)*DZ171/(EB171+273)*$E$13)</f>
        <v>0</v>
      </c>
      <c r="AY171" t="s">
        <v>434</v>
      </c>
      <c r="AZ171" t="s">
        <v>434</v>
      </c>
      <c r="BA171">
        <v>0</v>
      </c>
      <c r="BB171">
        <v>0</v>
      </c>
      <c r="BC171">
        <f>1-BA171/BB171</f>
        <v>0</v>
      </c>
      <c r="BD171">
        <v>0</v>
      </c>
      <c r="BE171" t="s">
        <v>434</v>
      </c>
      <c r="BF171" t="s">
        <v>434</v>
      </c>
      <c r="BG171">
        <v>0</v>
      </c>
      <c r="BH171">
        <v>0</v>
      </c>
      <c r="BI171">
        <f>1-BG171/BH171</f>
        <v>0</v>
      </c>
      <c r="BJ171">
        <v>0.5</v>
      </c>
      <c r="BK171">
        <f>DJ171</f>
        <v>0</v>
      </c>
      <c r="BL171">
        <f>M171</f>
        <v>0</v>
      </c>
      <c r="BM171">
        <f>BI171*BJ171*BK171</f>
        <v>0</v>
      </c>
      <c r="BN171">
        <f>(BL171-BD171)/BK171</f>
        <v>0</v>
      </c>
      <c r="BO171">
        <f>(BB171-BH171)/BH171</f>
        <v>0</v>
      </c>
      <c r="BP171">
        <f>BA171/(BC171+BA171/BH171)</f>
        <v>0</v>
      </c>
      <c r="BQ171" t="s">
        <v>434</v>
      </c>
      <c r="BR171">
        <v>0</v>
      </c>
      <c r="BS171">
        <f>IF(BR171&lt;&gt;0, BR171, BP171)</f>
        <v>0</v>
      </c>
      <c r="BT171">
        <f>1-BS171/BH171</f>
        <v>0</v>
      </c>
      <c r="BU171">
        <f>(BH171-BG171)/(BH171-BS171)</f>
        <v>0</v>
      </c>
      <c r="BV171">
        <f>(BB171-BH171)/(BB171-BS171)</f>
        <v>0</v>
      </c>
      <c r="BW171">
        <f>(BH171-BG171)/(BH171-BA171)</f>
        <v>0</v>
      </c>
      <c r="BX171">
        <f>(BB171-BH171)/(BB171-BA171)</f>
        <v>0</v>
      </c>
      <c r="BY171">
        <f>(BU171*BS171/BG171)</f>
        <v>0</v>
      </c>
      <c r="BZ171">
        <f>(1-BY171)</f>
        <v>0</v>
      </c>
      <c r="DI171">
        <f>$B$11*EH171+$C$11*EI171+$F$11*ET171*(1-EW171)</f>
        <v>0</v>
      </c>
      <c r="DJ171">
        <f>DI171*DK171</f>
        <v>0</v>
      </c>
      <c r="DK171">
        <f>($B$11*$D$9+$C$11*$D$9+$F$11*((FG171+EY171)/MAX(FG171+EY171+FH171, 0.1)*$I$9+FH171/MAX(FG171+EY171+FH171, 0.1)*$J$9))/($B$11+$C$11+$F$11)</f>
        <v>0</v>
      </c>
      <c r="DL171">
        <f>($B$11*$K$9+$C$11*$K$9+$F$11*((FG171+EY171)/MAX(FG171+EY171+FH171, 0.1)*$P$9+FH171/MAX(FG171+EY171+FH171, 0.1)*$Q$9))/($B$11+$C$11+$F$11)</f>
        <v>0</v>
      </c>
      <c r="DM171">
        <v>6</v>
      </c>
      <c r="DN171">
        <v>0.5</v>
      </c>
      <c r="DO171" t="s">
        <v>435</v>
      </c>
      <c r="DP171">
        <v>2</v>
      </c>
      <c r="DQ171" t="b">
        <v>1</v>
      </c>
      <c r="DR171">
        <v>1747231587</v>
      </c>
      <c r="DS171">
        <v>599.766</v>
      </c>
      <c r="DT171">
        <v>600.024</v>
      </c>
      <c r="DU171">
        <v>9.417149999999999</v>
      </c>
      <c r="DV171">
        <v>9.41119</v>
      </c>
      <c r="DW171">
        <v>599.248</v>
      </c>
      <c r="DX171">
        <v>9.45716</v>
      </c>
      <c r="DY171">
        <v>399.937</v>
      </c>
      <c r="DZ171">
        <v>101.134</v>
      </c>
      <c r="EA171">
        <v>0.100117</v>
      </c>
      <c r="EB171">
        <v>24.9996</v>
      </c>
      <c r="EC171">
        <v>24.8878</v>
      </c>
      <c r="ED171">
        <v>999.9</v>
      </c>
      <c r="EE171">
        <v>0</v>
      </c>
      <c r="EF171">
        <v>0</v>
      </c>
      <c r="EG171">
        <v>10039.4</v>
      </c>
      <c r="EH171">
        <v>0</v>
      </c>
      <c r="EI171">
        <v>0.248685</v>
      </c>
      <c r="EJ171">
        <v>-0.257202</v>
      </c>
      <c r="EK171">
        <v>605.468</v>
      </c>
      <c r="EL171">
        <v>605.724</v>
      </c>
      <c r="EM171">
        <v>0.0059576</v>
      </c>
      <c r="EN171">
        <v>600.024</v>
      </c>
      <c r="EO171">
        <v>9.41119</v>
      </c>
      <c r="EP171">
        <v>0.952398</v>
      </c>
      <c r="EQ171">
        <v>0.9517949999999999</v>
      </c>
      <c r="ER171">
        <v>6.2078</v>
      </c>
      <c r="ES171">
        <v>6.19864</v>
      </c>
      <c r="ET171">
        <v>0.0500092</v>
      </c>
      <c r="EU171">
        <v>0</v>
      </c>
      <c r="EV171">
        <v>0</v>
      </c>
      <c r="EW171">
        <v>0</v>
      </c>
      <c r="EX171">
        <v>-7.12</v>
      </c>
      <c r="EY171">
        <v>0.0500092</v>
      </c>
      <c r="EZ171">
        <v>-0.54</v>
      </c>
      <c r="FA171">
        <v>0.58</v>
      </c>
      <c r="FB171">
        <v>34.5</v>
      </c>
      <c r="FC171">
        <v>39.187</v>
      </c>
      <c r="FD171">
        <v>36.75</v>
      </c>
      <c r="FE171">
        <v>38.937</v>
      </c>
      <c r="FF171">
        <v>36.812</v>
      </c>
      <c r="FG171">
        <v>0</v>
      </c>
      <c r="FH171">
        <v>0</v>
      </c>
      <c r="FI171">
        <v>0</v>
      </c>
      <c r="FJ171">
        <v>1747231667.4</v>
      </c>
      <c r="FK171">
        <v>0</v>
      </c>
      <c r="FL171">
        <v>1.516</v>
      </c>
      <c r="FM171">
        <v>-7.251538857278005</v>
      </c>
      <c r="FN171">
        <v>3.041538488126572</v>
      </c>
      <c r="FO171">
        <v>-2.78</v>
      </c>
      <c r="FP171">
        <v>15</v>
      </c>
      <c r="FQ171">
        <v>1747211737.5</v>
      </c>
      <c r="FR171" t="s">
        <v>436</v>
      </c>
      <c r="FS171">
        <v>1747211737.5</v>
      </c>
      <c r="FT171">
        <v>1747211733.5</v>
      </c>
      <c r="FU171">
        <v>1</v>
      </c>
      <c r="FV171">
        <v>-0.191</v>
      </c>
      <c r="FW171">
        <v>-0.016</v>
      </c>
      <c r="FX171">
        <v>0.506</v>
      </c>
      <c r="FY171">
        <v>-0.041</v>
      </c>
      <c r="FZ171">
        <v>397</v>
      </c>
      <c r="GA171">
        <v>9</v>
      </c>
      <c r="GB171">
        <v>0.29</v>
      </c>
      <c r="GC171">
        <v>0.35</v>
      </c>
      <c r="GD171">
        <v>0.1685488087631808</v>
      </c>
      <c r="GE171">
        <v>-0.02866776741722061</v>
      </c>
      <c r="GF171">
        <v>0.06669590181066276</v>
      </c>
      <c r="GG171">
        <v>1</v>
      </c>
      <c r="GH171">
        <v>0.0001310330052336536</v>
      </c>
      <c r="GI171">
        <v>0.0001084395082040626</v>
      </c>
      <c r="GJ171">
        <v>2.845756945931046E-05</v>
      </c>
      <c r="GK171">
        <v>1</v>
      </c>
      <c r="GL171">
        <v>2</v>
      </c>
      <c r="GM171">
        <v>2</v>
      </c>
      <c r="GN171" t="s">
        <v>437</v>
      </c>
      <c r="GO171">
        <v>3.01643</v>
      </c>
      <c r="GP171">
        <v>2.77513</v>
      </c>
      <c r="GQ171">
        <v>0.130474</v>
      </c>
      <c r="GR171">
        <v>0.129714</v>
      </c>
      <c r="GS171">
        <v>0.0616225</v>
      </c>
      <c r="GT171">
        <v>0.0613806</v>
      </c>
      <c r="GU171">
        <v>22486.3</v>
      </c>
      <c r="GV171">
        <v>26287.5</v>
      </c>
      <c r="GW171">
        <v>22659.4</v>
      </c>
      <c r="GX171">
        <v>27751.2</v>
      </c>
      <c r="GY171">
        <v>30846.7</v>
      </c>
      <c r="GZ171">
        <v>37221.3</v>
      </c>
      <c r="HA171">
        <v>36315.3</v>
      </c>
      <c r="HB171">
        <v>44047.8</v>
      </c>
      <c r="HC171">
        <v>1.8098</v>
      </c>
      <c r="HD171">
        <v>2.18442</v>
      </c>
      <c r="HE171">
        <v>0.0731945</v>
      </c>
      <c r="HF171">
        <v>0</v>
      </c>
      <c r="HG171">
        <v>23.6855</v>
      </c>
      <c r="HH171">
        <v>999.9</v>
      </c>
      <c r="HI171">
        <v>29.9</v>
      </c>
      <c r="HJ171">
        <v>29.7</v>
      </c>
      <c r="HK171">
        <v>12.3821</v>
      </c>
      <c r="HL171">
        <v>62.0423</v>
      </c>
      <c r="HM171">
        <v>13.4615</v>
      </c>
      <c r="HN171">
        <v>1</v>
      </c>
      <c r="HO171">
        <v>-0.206275</v>
      </c>
      <c r="HP171">
        <v>-0.112304</v>
      </c>
      <c r="HQ171">
        <v>20.2963</v>
      </c>
      <c r="HR171">
        <v>5.19827</v>
      </c>
      <c r="HS171">
        <v>11.9511</v>
      </c>
      <c r="HT171">
        <v>4.94745</v>
      </c>
      <c r="HU171">
        <v>3.3</v>
      </c>
      <c r="HV171">
        <v>9999</v>
      </c>
      <c r="HW171">
        <v>9999</v>
      </c>
      <c r="HX171">
        <v>9999</v>
      </c>
      <c r="HY171">
        <v>385.3</v>
      </c>
      <c r="HZ171">
        <v>1.86015</v>
      </c>
      <c r="IA171">
        <v>1.8608</v>
      </c>
      <c r="IB171">
        <v>1.86157</v>
      </c>
      <c r="IC171">
        <v>1.85715</v>
      </c>
      <c r="ID171">
        <v>1.85684</v>
      </c>
      <c r="IE171">
        <v>1.85791</v>
      </c>
      <c r="IF171">
        <v>1.85867</v>
      </c>
      <c r="IG171">
        <v>1.85822</v>
      </c>
      <c r="IH171">
        <v>0</v>
      </c>
      <c r="II171">
        <v>0</v>
      </c>
      <c r="IJ171">
        <v>0</v>
      </c>
      <c r="IK171">
        <v>0</v>
      </c>
      <c r="IL171" t="s">
        <v>438</v>
      </c>
      <c r="IM171" t="s">
        <v>439</v>
      </c>
      <c r="IN171" t="s">
        <v>440</v>
      </c>
      <c r="IO171" t="s">
        <v>440</v>
      </c>
      <c r="IP171" t="s">
        <v>440</v>
      </c>
      <c r="IQ171" t="s">
        <v>440</v>
      </c>
      <c r="IR171">
        <v>0</v>
      </c>
      <c r="IS171">
        <v>100</v>
      </c>
      <c r="IT171">
        <v>100</v>
      </c>
      <c r="IU171">
        <v>0.518</v>
      </c>
      <c r="IV171">
        <v>-0.04</v>
      </c>
      <c r="IW171">
        <v>0.2912723242626548</v>
      </c>
      <c r="IX171">
        <v>0.001016113312649949</v>
      </c>
      <c r="IY171">
        <v>-1.458346242818731E-06</v>
      </c>
      <c r="IZ171">
        <v>6.575581110680532E-10</v>
      </c>
      <c r="JA171">
        <v>-0.06566341879942494</v>
      </c>
      <c r="JB171">
        <v>-0.01572474794871742</v>
      </c>
      <c r="JC171">
        <v>0.002265067368507509</v>
      </c>
      <c r="JD171">
        <v>-3.336906766682508E-05</v>
      </c>
      <c r="JE171">
        <v>2</v>
      </c>
      <c r="JF171">
        <v>1799</v>
      </c>
      <c r="JG171">
        <v>1</v>
      </c>
      <c r="JH171">
        <v>18</v>
      </c>
      <c r="JI171">
        <v>330.8</v>
      </c>
      <c r="JJ171">
        <v>330.9</v>
      </c>
      <c r="JK171">
        <v>1.43188</v>
      </c>
      <c r="JL171">
        <v>2.55493</v>
      </c>
      <c r="JM171">
        <v>1.54663</v>
      </c>
      <c r="JN171">
        <v>2.16064</v>
      </c>
      <c r="JO171">
        <v>1.49658</v>
      </c>
      <c r="JP171">
        <v>2.31323</v>
      </c>
      <c r="JQ171">
        <v>35.0364</v>
      </c>
      <c r="JR171">
        <v>24.2013</v>
      </c>
      <c r="JS171">
        <v>18</v>
      </c>
      <c r="JT171">
        <v>376.539</v>
      </c>
      <c r="JU171">
        <v>648.74</v>
      </c>
      <c r="JV171">
        <v>24.0668</v>
      </c>
      <c r="JW171">
        <v>24.8223</v>
      </c>
      <c r="JX171">
        <v>30</v>
      </c>
      <c r="JY171">
        <v>24.8111</v>
      </c>
      <c r="JZ171">
        <v>24.8172</v>
      </c>
      <c r="KA171">
        <v>28.6705</v>
      </c>
      <c r="KB171">
        <v>28.6634</v>
      </c>
      <c r="KC171">
        <v>29.6204</v>
      </c>
      <c r="KD171">
        <v>24.0675</v>
      </c>
      <c r="KE171">
        <v>600</v>
      </c>
      <c r="KF171">
        <v>9.39429</v>
      </c>
      <c r="KG171">
        <v>100.232</v>
      </c>
      <c r="KH171">
        <v>100.835</v>
      </c>
    </row>
    <row r="172" spans="1:294">
      <c r="A172">
        <v>156</v>
      </c>
      <c r="B172">
        <v>1747231707.5</v>
      </c>
      <c r="C172">
        <v>18680.40000009537</v>
      </c>
      <c r="D172" t="s">
        <v>749</v>
      </c>
      <c r="E172" t="s">
        <v>750</v>
      </c>
      <c r="F172" t="s">
        <v>431</v>
      </c>
      <c r="G172" t="s">
        <v>432</v>
      </c>
      <c r="I172" t="s">
        <v>433</v>
      </c>
      <c r="J172">
        <v>1747231707.5</v>
      </c>
      <c r="K172">
        <f>(L172)/1000</f>
        <v>0</v>
      </c>
      <c r="L172">
        <f>IF(DQ172, AO172, AI172)</f>
        <v>0</v>
      </c>
      <c r="M172">
        <f>IF(DQ172, AJ172, AH172)</f>
        <v>0</v>
      </c>
      <c r="N172">
        <f>DS172 - IF(AV172&gt;1, M172*DM172*100.0/(AX172), 0)</f>
        <v>0</v>
      </c>
      <c r="O172">
        <f>((U172-K172/2)*N172-M172)/(U172+K172/2)</f>
        <v>0</v>
      </c>
      <c r="P172">
        <f>O172*(DZ172+EA172)/1000.0</f>
        <v>0</v>
      </c>
      <c r="Q172">
        <f>(DS172 - IF(AV172&gt;1, M172*DM172*100.0/(AX172), 0))*(DZ172+EA172)/1000.0</f>
        <v>0</v>
      </c>
      <c r="R172">
        <f>2.0/((1/T172-1/S172)+SIGN(T172)*SQRT((1/T172-1/S172)*(1/T172-1/S172) + 4*DN172/((DN172+1)*(DN172+1))*(2*1/T172*1/S172-1/S172*1/S172)))</f>
        <v>0</v>
      </c>
      <c r="S172">
        <f>IF(LEFT(DO172,1)&lt;&gt;"0",IF(LEFT(DO172,1)="1",3.0,DP172),$D$5+$E$5*(EG172*DZ172/($K$5*1000))+$F$5*(EG172*DZ172/($K$5*1000))*MAX(MIN(DM172,$J$5),$I$5)*MAX(MIN(DM172,$J$5),$I$5)+$G$5*MAX(MIN(DM172,$J$5),$I$5)*(EG172*DZ172/($K$5*1000))+$H$5*(EG172*DZ172/($K$5*1000))*(EG172*DZ172/($K$5*1000)))</f>
        <v>0</v>
      </c>
      <c r="T172">
        <f>K172*(1000-(1000*0.61365*exp(17.502*X172/(240.97+X172))/(DZ172+EA172)+DU172)/2)/(1000*0.61365*exp(17.502*X172/(240.97+X172))/(DZ172+EA172)-DU172)</f>
        <v>0</v>
      </c>
      <c r="U172">
        <f>1/((DN172+1)/(R172/1.6)+1/(S172/1.37)) + DN172/((DN172+1)/(R172/1.6) + DN172/(S172/1.37))</f>
        <v>0</v>
      </c>
      <c r="V172">
        <f>(DI172*DL172)</f>
        <v>0</v>
      </c>
      <c r="W172">
        <f>(EB172+(V172+2*0.95*5.67E-8*(((EB172+$B$7)+273)^4-(EB172+273)^4)-44100*K172)/(1.84*29.3*S172+8*0.95*5.67E-8*(EB172+273)^3))</f>
        <v>0</v>
      </c>
      <c r="X172">
        <f>($C$7*EC172+$D$7*ED172+$E$7*W172)</f>
        <v>0</v>
      </c>
      <c r="Y172">
        <f>0.61365*exp(17.502*X172/(240.97+X172))</f>
        <v>0</v>
      </c>
      <c r="Z172">
        <f>(AA172/AB172*100)</f>
        <v>0</v>
      </c>
      <c r="AA172">
        <f>DU172*(DZ172+EA172)/1000</f>
        <v>0</v>
      </c>
      <c r="AB172">
        <f>0.61365*exp(17.502*EB172/(240.97+EB172))</f>
        <v>0</v>
      </c>
      <c r="AC172">
        <f>(Y172-DU172*(DZ172+EA172)/1000)</f>
        <v>0</v>
      </c>
      <c r="AD172">
        <f>(-K172*44100)</f>
        <v>0</v>
      </c>
      <c r="AE172">
        <f>2*29.3*S172*0.92*(EB172-X172)</f>
        <v>0</v>
      </c>
      <c r="AF172">
        <f>2*0.95*5.67E-8*(((EB172+$B$7)+273)^4-(X172+273)^4)</f>
        <v>0</v>
      </c>
      <c r="AG172">
        <f>V172+AF172+AD172+AE172</f>
        <v>0</v>
      </c>
      <c r="AH172">
        <f>DY172*AV172*(DT172-DS172*(1000-AV172*DV172)/(1000-AV172*DU172))/(100*DM172)</f>
        <v>0</v>
      </c>
      <c r="AI172">
        <f>1000*DY172*AV172*(DU172-DV172)/(100*DM172*(1000-AV172*DU172))</f>
        <v>0</v>
      </c>
      <c r="AJ172">
        <f>(AK172 - AL172 - DZ172*1E3/(8.314*(EB172+273.15)) * AN172/DY172 * AM172) * DY172/(100*DM172) * (1000 - DV172)/1000</f>
        <v>0</v>
      </c>
      <c r="AK172">
        <v>504.6817262283903</v>
      </c>
      <c r="AL172">
        <v>504.5615818181818</v>
      </c>
      <c r="AM172">
        <v>-0.002229377699600557</v>
      </c>
      <c r="AN172">
        <v>65.77429948118555</v>
      </c>
      <c r="AO172">
        <f>(AQ172 - AP172 + DZ172*1E3/(8.314*(EB172+273.15)) * AS172/DY172 * AR172) * DY172/(100*DM172) * 1000/(1000 - AQ172)</f>
        <v>0</v>
      </c>
      <c r="AP172">
        <v>9.406277646620062</v>
      </c>
      <c r="AQ172">
        <v>9.41340909090909</v>
      </c>
      <c r="AR172">
        <v>1.522345146811937E-07</v>
      </c>
      <c r="AS172">
        <v>77.3395483019389</v>
      </c>
      <c r="AT172">
        <v>1</v>
      </c>
      <c r="AU172">
        <v>0</v>
      </c>
      <c r="AV172">
        <f>IF(AT172*$H$13&gt;=AX172,1.0,(AX172/(AX172-AT172*$H$13)))</f>
        <v>0</v>
      </c>
      <c r="AW172">
        <f>(AV172-1)*100</f>
        <v>0</v>
      </c>
      <c r="AX172">
        <f>MAX(0,($B$13+$C$13*EG172)/(1+$D$13*EG172)*DZ172/(EB172+273)*$E$13)</f>
        <v>0</v>
      </c>
      <c r="AY172" t="s">
        <v>434</v>
      </c>
      <c r="AZ172" t="s">
        <v>434</v>
      </c>
      <c r="BA172">
        <v>0</v>
      </c>
      <c r="BB172">
        <v>0</v>
      </c>
      <c r="BC172">
        <f>1-BA172/BB172</f>
        <v>0</v>
      </c>
      <c r="BD172">
        <v>0</v>
      </c>
      <c r="BE172" t="s">
        <v>434</v>
      </c>
      <c r="BF172" t="s">
        <v>434</v>
      </c>
      <c r="BG172">
        <v>0</v>
      </c>
      <c r="BH172">
        <v>0</v>
      </c>
      <c r="BI172">
        <f>1-BG172/BH172</f>
        <v>0</v>
      </c>
      <c r="BJ172">
        <v>0.5</v>
      </c>
      <c r="BK172">
        <f>DJ172</f>
        <v>0</v>
      </c>
      <c r="BL172">
        <f>M172</f>
        <v>0</v>
      </c>
      <c r="BM172">
        <f>BI172*BJ172*BK172</f>
        <v>0</v>
      </c>
      <c r="BN172">
        <f>(BL172-BD172)/BK172</f>
        <v>0</v>
      </c>
      <c r="BO172">
        <f>(BB172-BH172)/BH172</f>
        <v>0</v>
      </c>
      <c r="BP172">
        <f>BA172/(BC172+BA172/BH172)</f>
        <v>0</v>
      </c>
      <c r="BQ172" t="s">
        <v>434</v>
      </c>
      <c r="BR172">
        <v>0</v>
      </c>
      <c r="BS172">
        <f>IF(BR172&lt;&gt;0, BR172, BP172)</f>
        <v>0</v>
      </c>
      <c r="BT172">
        <f>1-BS172/BH172</f>
        <v>0</v>
      </c>
      <c r="BU172">
        <f>(BH172-BG172)/(BH172-BS172)</f>
        <v>0</v>
      </c>
      <c r="BV172">
        <f>(BB172-BH172)/(BB172-BS172)</f>
        <v>0</v>
      </c>
      <c r="BW172">
        <f>(BH172-BG172)/(BH172-BA172)</f>
        <v>0</v>
      </c>
      <c r="BX172">
        <f>(BB172-BH172)/(BB172-BA172)</f>
        <v>0</v>
      </c>
      <c r="BY172">
        <f>(BU172*BS172/BG172)</f>
        <v>0</v>
      </c>
      <c r="BZ172">
        <f>(1-BY172)</f>
        <v>0</v>
      </c>
      <c r="DI172">
        <f>$B$11*EH172+$C$11*EI172+$F$11*ET172*(1-EW172)</f>
        <v>0</v>
      </c>
      <c r="DJ172">
        <f>DI172*DK172</f>
        <v>0</v>
      </c>
      <c r="DK172">
        <f>($B$11*$D$9+$C$11*$D$9+$F$11*((FG172+EY172)/MAX(FG172+EY172+FH172, 0.1)*$I$9+FH172/MAX(FG172+EY172+FH172, 0.1)*$J$9))/($B$11+$C$11+$F$11)</f>
        <v>0</v>
      </c>
      <c r="DL172">
        <f>($B$11*$K$9+$C$11*$K$9+$F$11*((FG172+EY172)/MAX(FG172+EY172+FH172, 0.1)*$P$9+FH172/MAX(FG172+EY172+FH172, 0.1)*$Q$9))/($B$11+$C$11+$F$11)</f>
        <v>0</v>
      </c>
      <c r="DM172">
        <v>6</v>
      </c>
      <c r="DN172">
        <v>0.5</v>
      </c>
      <c r="DO172" t="s">
        <v>435</v>
      </c>
      <c r="DP172">
        <v>2</v>
      </c>
      <c r="DQ172" t="b">
        <v>1</v>
      </c>
      <c r="DR172">
        <v>1747231707.5</v>
      </c>
      <c r="DS172">
        <v>499.826</v>
      </c>
      <c r="DT172">
        <v>500.037</v>
      </c>
      <c r="DU172">
        <v>9.41352</v>
      </c>
      <c r="DV172">
        <v>9.405290000000001</v>
      </c>
      <c r="DW172">
        <v>499.31</v>
      </c>
      <c r="DX172">
        <v>9.4536</v>
      </c>
      <c r="DY172">
        <v>399.818</v>
      </c>
      <c r="DZ172">
        <v>101.141</v>
      </c>
      <c r="EA172">
        <v>0.0999683</v>
      </c>
      <c r="EB172">
        <v>25.0018</v>
      </c>
      <c r="EC172">
        <v>24.8909</v>
      </c>
      <c r="ED172">
        <v>999.9</v>
      </c>
      <c r="EE172">
        <v>0</v>
      </c>
      <c r="EF172">
        <v>0</v>
      </c>
      <c r="EG172">
        <v>10042.5</v>
      </c>
      <c r="EH172">
        <v>0</v>
      </c>
      <c r="EI172">
        <v>0.232106</v>
      </c>
      <c r="EJ172">
        <v>-0.210236</v>
      </c>
      <c r="EK172">
        <v>504.576</v>
      </c>
      <c r="EL172">
        <v>504.784</v>
      </c>
      <c r="EM172">
        <v>0.00823021</v>
      </c>
      <c r="EN172">
        <v>500.037</v>
      </c>
      <c r="EO172">
        <v>9.405290000000001</v>
      </c>
      <c r="EP172">
        <v>0.952092</v>
      </c>
      <c r="EQ172">
        <v>0.95126</v>
      </c>
      <c r="ER172">
        <v>6.20316</v>
      </c>
      <c r="ES172">
        <v>6.19049</v>
      </c>
      <c r="ET172">
        <v>0.0500092</v>
      </c>
      <c r="EU172">
        <v>0</v>
      </c>
      <c r="EV172">
        <v>0</v>
      </c>
      <c r="EW172">
        <v>0</v>
      </c>
      <c r="EX172">
        <v>-1.92</v>
      </c>
      <c r="EY172">
        <v>0.0500092</v>
      </c>
      <c r="EZ172">
        <v>-3.55</v>
      </c>
      <c r="FA172">
        <v>1.15</v>
      </c>
      <c r="FB172">
        <v>34.125</v>
      </c>
      <c r="FC172">
        <v>39.375</v>
      </c>
      <c r="FD172">
        <v>36.687</v>
      </c>
      <c r="FE172">
        <v>39.187</v>
      </c>
      <c r="FF172">
        <v>36.812</v>
      </c>
      <c r="FG172">
        <v>0</v>
      </c>
      <c r="FH172">
        <v>0</v>
      </c>
      <c r="FI172">
        <v>0</v>
      </c>
      <c r="FJ172">
        <v>1747231788</v>
      </c>
      <c r="FK172">
        <v>0</v>
      </c>
      <c r="FL172">
        <v>2.486153846153845</v>
      </c>
      <c r="FM172">
        <v>15.55692271953451</v>
      </c>
      <c r="FN172">
        <v>-2.366153579923434</v>
      </c>
      <c r="FO172">
        <v>-4.196538461538461</v>
      </c>
      <c r="FP172">
        <v>15</v>
      </c>
      <c r="FQ172">
        <v>1747211737.5</v>
      </c>
      <c r="FR172" t="s">
        <v>436</v>
      </c>
      <c r="FS172">
        <v>1747211737.5</v>
      </c>
      <c r="FT172">
        <v>1747211733.5</v>
      </c>
      <c r="FU172">
        <v>1</v>
      </c>
      <c r="FV172">
        <v>-0.191</v>
      </c>
      <c r="FW172">
        <v>-0.016</v>
      </c>
      <c r="FX172">
        <v>0.506</v>
      </c>
      <c r="FY172">
        <v>-0.041</v>
      </c>
      <c r="FZ172">
        <v>397</v>
      </c>
      <c r="GA172">
        <v>9</v>
      </c>
      <c r="GB172">
        <v>0.29</v>
      </c>
      <c r="GC172">
        <v>0.35</v>
      </c>
      <c r="GD172">
        <v>0.107549614761999</v>
      </c>
      <c r="GE172">
        <v>-0.0662435392402578</v>
      </c>
      <c r="GF172">
        <v>0.04876685021420888</v>
      </c>
      <c r="GG172">
        <v>1</v>
      </c>
      <c r="GH172">
        <v>0.0002013489265515279</v>
      </c>
      <c r="GI172">
        <v>8.949654033134024E-05</v>
      </c>
      <c r="GJ172">
        <v>2.670615733056871E-05</v>
      </c>
      <c r="GK172">
        <v>1</v>
      </c>
      <c r="GL172">
        <v>2</v>
      </c>
      <c r="GM172">
        <v>2</v>
      </c>
      <c r="GN172" t="s">
        <v>437</v>
      </c>
      <c r="GO172">
        <v>3.01629</v>
      </c>
      <c r="GP172">
        <v>2.77501</v>
      </c>
      <c r="GQ172">
        <v>0.1145</v>
      </c>
      <c r="GR172">
        <v>0.113833</v>
      </c>
      <c r="GS172">
        <v>0.0616092</v>
      </c>
      <c r="GT172">
        <v>0.0613563</v>
      </c>
      <c r="GU172">
        <v>22898.7</v>
      </c>
      <c r="GV172">
        <v>26766.9</v>
      </c>
      <c r="GW172">
        <v>22659.1</v>
      </c>
      <c r="GX172">
        <v>27751.5</v>
      </c>
      <c r="GY172">
        <v>30846.2</v>
      </c>
      <c r="GZ172">
        <v>37221.8</v>
      </c>
      <c r="HA172">
        <v>36314.8</v>
      </c>
      <c r="HB172">
        <v>44047.7</v>
      </c>
      <c r="HC172">
        <v>1.80987</v>
      </c>
      <c r="HD172">
        <v>2.1844</v>
      </c>
      <c r="HE172">
        <v>0.07208440000000001</v>
      </c>
      <c r="HF172">
        <v>0</v>
      </c>
      <c r="HG172">
        <v>23.7068</v>
      </c>
      <c r="HH172">
        <v>999.9</v>
      </c>
      <c r="HI172">
        <v>29.8</v>
      </c>
      <c r="HJ172">
        <v>29.7</v>
      </c>
      <c r="HK172">
        <v>12.3389</v>
      </c>
      <c r="HL172">
        <v>61.8023</v>
      </c>
      <c r="HM172">
        <v>13.6819</v>
      </c>
      <c r="HN172">
        <v>1</v>
      </c>
      <c r="HO172">
        <v>-0.206517</v>
      </c>
      <c r="HP172">
        <v>-0.17268</v>
      </c>
      <c r="HQ172">
        <v>20.2983</v>
      </c>
      <c r="HR172">
        <v>5.19797</v>
      </c>
      <c r="HS172">
        <v>11.9527</v>
      </c>
      <c r="HT172">
        <v>4.9474</v>
      </c>
      <c r="HU172">
        <v>3.3</v>
      </c>
      <c r="HV172">
        <v>9999</v>
      </c>
      <c r="HW172">
        <v>9999</v>
      </c>
      <c r="HX172">
        <v>9999</v>
      </c>
      <c r="HY172">
        <v>385.4</v>
      </c>
      <c r="HZ172">
        <v>1.86018</v>
      </c>
      <c r="IA172">
        <v>1.86081</v>
      </c>
      <c r="IB172">
        <v>1.86157</v>
      </c>
      <c r="IC172">
        <v>1.85715</v>
      </c>
      <c r="ID172">
        <v>1.85684</v>
      </c>
      <c r="IE172">
        <v>1.85791</v>
      </c>
      <c r="IF172">
        <v>1.85867</v>
      </c>
      <c r="IG172">
        <v>1.85822</v>
      </c>
      <c r="IH172">
        <v>0</v>
      </c>
      <c r="II172">
        <v>0</v>
      </c>
      <c r="IJ172">
        <v>0</v>
      </c>
      <c r="IK172">
        <v>0</v>
      </c>
      <c r="IL172" t="s">
        <v>438</v>
      </c>
      <c r="IM172" t="s">
        <v>439</v>
      </c>
      <c r="IN172" t="s">
        <v>440</v>
      </c>
      <c r="IO172" t="s">
        <v>440</v>
      </c>
      <c r="IP172" t="s">
        <v>440</v>
      </c>
      <c r="IQ172" t="s">
        <v>440</v>
      </c>
      <c r="IR172">
        <v>0</v>
      </c>
      <c r="IS172">
        <v>100</v>
      </c>
      <c r="IT172">
        <v>100</v>
      </c>
      <c r="IU172">
        <v>0.516</v>
      </c>
      <c r="IV172">
        <v>-0.0401</v>
      </c>
      <c r="IW172">
        <v>0.2912723242626548</v>
      </c>
      <c r="IX172">
        <v>0.001016113312649949</v>
      </c>
      <c r="IY172">
        <v>-1.458346242818731E-06</v>
      </c>
      <c r="IZ172">
        <v>6.575581110680532E-10</v>
      </c>
      <c r="JA172">
        <v>-0.06566341879942494</v>
      </c>
      <c r="JB172">
        <v>-0.01572474794871742</v>
      </c>
      <c r="JC172">
        <v>0.002265067368507509</v>
      </c>
      <c r="JD172">
        <v>-3.336906766682508E-05</v>
      </c>
      <c r="JE172">
        <v>2</v>
      </c>
      <c r="JF172">
        <v>1799</v>
      </c>
      <c r="JG172">
        <v>1</v>
      </c>
      <c r="JH172">
        <v>18</v>
      </c>
      <c r="JI172">
        <v>332.8</v>
      </c>
      <c r="JJ172">
        <v>332.9</v>
      </c>
      <c r="JK172">
        <v>1.23413</v>
      </c>
      <c r="JL172">
        <v>2.5415</v>
      </c>
      <c r="JM172">
        <v>1.54663</v>
      </c>
      <c r="JN172">
        <v>2.16064</v>
      </c>
      <c r="JO172">
        <v>1.49658</v>
      </c>
      <c r="JP172">
        <v>2.39746</v>
      </c>
      <c r="JQ172">
        <v>35.0364</v>
      </c>
      <c r="JR172">
        <v>24.2013</v>
      </c>
      <c r="JS172">
        <v>18</v>
      </c>
      <c r="JT172">
        <v>376.563</v>
      </c>
      <c r="JU172">
        <v>648.676</v>
      </c>
      <c r="JV172">
        <v>24.221</v>
      </c>
      <c r="JW172">
        <v>24.8196</v>
      </c>
      <c r="JX172">
        <v>30.0001</v>
      </c>
      <c r="JY172">
        <v>24.809</v>
      </c>
      <c r="JZ172">
        <v>24.8136</v>
      </c>
      <c r="KA172">
        <v>24.7301</v>
      </c>
      <c r="KB172">
        <v>28.6634</v>
      </c>
      <c r="KC172">
        <v>29.6204</v>
      </c>
      <c r="KD172">
        <v>24.1425</v>
      </c>
      <c r="KE172">
        <v>500</v>
      </c>
      <c r="KF172">
        <v>9.39429</v>
      </c>
      <c r="KG172">
        <v>100.23</v>
      </c>
      <c r="KH172">
        <v>100.836</v>
      </c>
    </row>
    <row r="173" spans="1:294">
      <c r="A173">
        <v>157</v>
      </c>
      <c r="B173">
        <v>1747231828</v>
      </c>
      <c r="C173">
        <v>18800.90000009537</v>
      </c>
      <c r="D173" t="s">
        <v>751</v>
      </c>
      <c r="E173" t="s">
        <v>752</v>
      </c>
      <c r="F173" t="s">
        <v>431</v>
      </c>
      <c r="G173" t="s">
        <v>432</v>
      </c>
      <c r="I173" t="s">
        <v>433</v>
      </c>
      <c r="J173">
        <v>1747231828</v>
      </c>
      <c r="K173">
        <f>(L173)/1000</f>
        <v>0</v>
      </c>
      <c r="L173">
        <f>IF(DQ173, AO173, AI173)</f>
        <v>0</v>
      </c>
      <c r="M173">
        <f>IF(DQ173, AJ173, AH173)</f>
        <v>0</v>
      </c>
      <c r="N173">
        <f>DS173 - IF(AV173&gt;1, M173*DM173*100.0/(AX173), 0)</f>
        <v>0</v>
      </c>
      <c r="O173">
        <f>((U173-K173/2)*N173-M173)/(U173+K173/2)</f>
        <v>0</v>
      </c>
      <c r="P173">
        <f>O173*(DZ173+EA173)/1000.0</f>
        <v>0</v>
      </c>
      <c r="Q173">
        <f>(DS173 - IF(AV173&gt;1, M173*DM173*100.0/(AX173), 0))*(DZ173+EA173)/1000.0</f>
        <v>0</v>
      </c>
      <c r="R173">
        <f>2.0/((1/T173-1/S173)+SIGN(T173)*SQRT((1/T173-1/S173)*(1/T173-1/S173) + 4*DN173/((DN173+1)*(DN173+1))*(2*1/T173*1/S173-1/S173*1/S173)))</f>
        <v>0</v>
      </c>
      <c r="S173">
        <f>IF(LEFT(DO173,1)&lt;&gt;"0",IF(LEFT(DO173,1)="1",3.0,DP173),$D$5+$E$5*(EG173*DZ173/($K$5*1000))+$F$5*(EG173*DZ173/($K$5*1000))*MAX(MIN(DM173,$J$5),$I$5)*MAX(MIN(DM173,$J$5),$I$5)+$G$5*MAX(MIN(DM173,$J$5),$I$5)*(EG173*DZ173/($K$5*1000))+$H$5*(EG173*DZ173/($K$5*1000))*(EG173*DZ173/($K$5*1000)))</f>
        <v>0</v>
      </c>
      <c r="T173">
        <f>K173*(1000-(1000*0.61365*exp(17.502*X173/(240.97+X173))/(DZ173+EA173)+DU173)/2)/(1000*0.61365*exp(17.502*X173/(240.97+X173))/(DZ173+EA173)-DU173)</f>
        <v>0</v>
      </c>
      <c r="U173">
        <f>1/((DN173+1)/(R173/1.6)+1/(S173/1.37)) + DN173/((DN173+1)/(R173/1.6) + DN173/(S173/1.37))</f>
        <v>0</v>
      </c>
      <c r="V173">
        <f>(DI173*DL173)</f>
        <v>0</v>
      </c>
      <c r="W173">
        <f>(EB173+(V173+2*0.95*5.67E-8*(((EB173+$B$7)+273)^4-(EB173+273)^4)-44100*K173)/(1.84*29.3*S173+8*0.95*5.67E-8*(EB173+273)^3))</f>
        <v>0</v>
      </c>
      <c r="X173">
        <f>($C$7*EC173+$D$7*ED173+$E$7*W173)</f>
        <v>0</v>
      </c>
      <c r="Y173">
        <f>0.61365*exp(17.502*X173/(240.97+X173))</f>
        <v>0</v>
      </c>
      <c r="Z173">
        <f>(AA173/AB173*100)</f>
        <v>0</v>
      </c>
      <c r="AA173">
        <f>DU173*(DZ173+EA173)/1000</f>
        <v>0</v>
      </c>
      <c r="AB173">
        <f>0.61365*exp(17.502*EB173/(240.97+EB173))</f>
        <v>0</v>
      </c>
      <c r="AC173">
        <f>(Y173-DU173*(DZ173+EA173)/1000)</f>
        <v>0</v>
      </c>
      <c r="AD173">
        <f>(-K173*44100)</f>
        <v>0</v>
      </c>
      <c r="AE173">
        <f>2*29.3*S173*0.92*(EB173-X173)</f>
        <v>0</v>
      </c>
      <c r="AF173">
        <f>2*0.95*5.67E-8*(((EB173+$B$7)+273)^4-(X173+273)^4)</f>
        <v>0</v>
      </c>
      <c r="AG173">
        <f>V173+AF173+AD173+AE173</f>
        <v>0</v>
      </c>
      <c r="AH173">
        <f>DY173*AV173*(DT173-DS173*(1000-AV173*DV173)/(1000-AV173*DU173))/(100*DM173)</f>
        <v>0</v>
      </c>
      <c r="AI173">
        <f>1000*DY173*AV173*(DU173-DV173)/(100*DM173*(1000-AV173*DU173))</f>
        <v>0</v>
      </c>
      <c r="AJ173">
        <f>(AK173 - AL173 - DZ173*1E3/(8.314*(EB173+273.15)) * AN173/DY173 * AM173) * DY173/(100*DM173) * (1000 - DV173)/1000</f>
        <v>0</v>
      </c>
      <c r="AK173">
        <v>403.7833952664205</v>
      </c>
      <c r="AL173">
        <v>403.7778909090909</v>
      </c>
      <c r="AM173">
        <v>0.0009170104622715433</v>
      </c>
      <c r="AN173">
        <v>65.77429948118555</v>
      </c>
      <c r="AO173">
        <f>(AQ173 - AP173 + DZ173*1E3/(8.314*(EB173+273.15)) * AS173/DY173 * AR173) * DY173/(100*DM173) * 1000/(1000 - AQ173)</f>
        <v>0</v>
      </c>
      <c r="AP173">
        <v>9.401752998572366</v>
      </c>
      <c r="AQ173">
        <v>9.406181636363634</v>
      </c>
      <c r="AR173">
        <v>-1.179750593267561E-07</v>
      </c>
      <c r="AS173">
        <v>77.3395483019389</v>
      </c>
      <c r="AT173">
        <v>1</v>
      </c>
      <c r="AU173">
        <v>0</v>
      </c>
      <c r="AV173">
        <f>IF(AT173*$H$13&gt;=AX173,1.0,(AX173/(AX173-AT173*$H$13)))</f>
        <v>0</v>
      </c>
      <c r="AW173">
        <f>(AV173-1)*100</f>
        <v>0</v>
      </c>
      <c r="AX173">
        <f>MAX(0,($B$13+$C$13*EG173)/(1+$D$13*EG173)*DZ173/(EB173+273)*$E$13)</f>
        <v>0</v>
      </c>
      <c r="AY173" t="s">
        <v>434</v>
      </c>
      <c r="AZ173" t="s">
        <v>434</v>
      </c>
      <c r="BA173">
        <v>0</v>
      </c>
      <c r="BB173">
        <v>0</v>
      </c>
      <c r="BC173">
        <f>1-BA173/BB173</f>
        <v>0</v>
      </c>
      <c r="BD173">
        <v>0</v>
      </c>
      <c r="BE173" t="s">
        <v>434</v>
      </c>
      <c r="BF173" t="s">
        <v>434</v>
      </c>
      <c r="BG173">
        <v>0</v>
      </c>
      <c r="BH173">
        <v>0</v>
      </c>
      <c r="BI173">
        <f>1-BG173/BH173</f>
        <v>0</v>
      </c>
      <c r="BJ173">
        <v>0.5</v>
      </c>
      <c r="BK173">
        <f>DJ173</f>
        <v>0</v>
      </c>
      <c r="BL173">
        <f>M173</f>
        <v>0</v>
      </c>
      <c r="BM173">
        <f>BI173*BJ173*BK173</f>
        <v>0</v>
      </c>
      <c r="BN173">
        <f>(BL173-BD173)/BK173</f>
        <v>0</v>
      </c>
      <c r="BO173">
        <f>(BB173-BH173)/BH173</f>
        <v>0</v>
      </c>
      <c r="BP173">
        <f>BA173/(BC173+BA173/BH173)</f>
        <v>0</v>
      </c>
      <c r="BQ173" t="s">
        <v>434</v>
      </c>
      <c r="BR173">
        <v>0</v>
      </c>
      <c r="BS173">
        <f>IF(BR173&lt;&gt;0, BR173, BP173)</f>
        <v>0</v>
      </c>
      <c r="BT173">
        <f>1-BS173/BH173</f>
        <v>0</v>
      </c>
      <c r="BU173">
        <f>(BH173-BG173)/(BH173-BS173)</f>
        <v>0</v>
      </c>
      <c r="BV173">
        <f>(BB173-BH173)/(BB173-BS173)</f>
        <v>0</v>
      </c>
      <c r="BW173">
        <f>(BH173-BG173)/(BH173-BA173)</f>
        <v>0</v>
      </c>
      <c r="BX173">
        <f>(BB173-BH173)/(BB173-BA173)</f>
        <v>0</v>
      </c>
      <c r="BY173">
        <f>(BU173*BS173/BG173)</f>
        <v>0</v>
      </c>
      <c r="BZ173">
        <f>(1-BY173)</f>
        <v>0</v>
      </c>
      <c r="DI173">
        <f>$B$11*EH173+$C$11*EI173+$F$11*ET173*(1-EW173)</f>
        <v>0</v>
      </c>
      <c r="DJ173">
        <f>DI173*DK173</f>
        <v>0</v>
      </c>
      <c r="DK173">
        <f>($B$11*$D$9+$C$11*$D$9+$F$11*((FG173+EY173)/MAX(FG173+EY173+FH173, 0.1)*$I$9+FH173/MAX(FG173+EY173+FH173, 0.1)*$J$9))/($B$11+$C$11+$F$11)</f>
        <v>0</v>
      </c>
      <c r="DL173">
        <f>($B$11*$K$9+$C$11*$K$9+$F$11*((FG173+EY173)/MAX(FG173+EY173+FH173, 0.1)*$P$9+FH173/MAX(FG173+EY173+FH173, 0.1)*$Q$9))/($B$11+$C$11+$F$11)</f>
        <v>0</v>
      </c>
      <c r="DM173">
        <v>6</v>
      </c>
      <c r="DN173">
        <v>0.5</v>
      </c>
      <c r="DO173" t="s">
        <v>435</v>
      </c>
      <c r="DP173">
        <v>2</v>
      </c>
      <c r="DQ173" t="b">
        <v>1</v>
      </c>
      <c r="DR173">
        <v>1747231828</v>
      </c>
      <c r="DS173">
        <v>399.988</v>
      </c>
      <c r="DT173">
        <v>399.964</v>
      </c>
      <c r="DU173">
        <v>9.4062</v>
      </c>
      <c r="DV173">
        <v>9.401770000000001</v>
      </c>
      <c r="DW173">
        <v>399.482</v>
      </c>
      <c r="DX173">
        <v>9.44641</v>
      </c>
      <c r="DY173">
        <v>399.924</v>
      </c>
      <c r="DZ173">
        <v>101.141</v>
      </c>
      <c r="EA173">
        <v>0.0999237</v>
      </c>
      <c r="EB173">
        <v>25.0131</v>
      </c>
      <c r="EC173">
        <v>24.8912</v>
      </c>
      <c r="ED173">
        <v>999.9</v>
      </c>
      <c r="EE173">
        <v>0</v>
      </c>
      <c r="EF173">
        <v>0</v>
      </c>
      <c r="EG173">
        <v>10046.2</v>
      </c>
      <c r="EH173">
        <v>0</v>
      </c>
      <c r="EI173">
        <v>0.23487</v>
      </c>
      <c r="EJ173">
        <v>0.0241394</v>
      </c>
      <c r="EK173">
        <v>403.787</v>
      </c>
      <c r="EL173">
        <v>403.76</v>
      </c>
      <c r="EM173">
        <v>0.00443077</v>
      </c>
      <c r="EN173">
        <v>399.964</v>
      </c>
      <c r="EO173">
        <v>9.401770000000001</v>
      </c>
      <c r="EP173">
        <v>0.951349</v>
      </c>
      <c r="EQ173">
        <v>0.950901</v>
      </c>
      <c r="ER173">
        <v>6.19185</v>
      </c>
      <c r="ES173">
        <v>6.18503</v>
      </c>
      <c r="ET173">
        <v>0.0500092</v>
      </c>
      <c r="EU173">
        <v>0</v>
      </c>
      <c r="EV173">
        <v>0</v>
      </c>
      <c r="EW173">
        <v>0</v>
      </c>
      <c r="EX173">
        <v>5.91</v>
      </c>
      <c r="EY173">
        <v>0.0500092</v>
      </c>
      <c r="EZ173">
        <v>-9.52</v>
      </c>
      <c r="FA173">
        <v>0.98</v>
      </c>
      <c r="FB173">
        <v>34.75</v>
      </c>
      <c r="FC173">
        <v>40.687</v>
      </c>
      <c r="FD173">
        <v>37.5</v>
      </c>
      <c r="FE173">
        <v>41.25</v>
      </c>
      <c r="FF173">
        <v>37.562</v>
      </c>
      <c r="FG173">
        <v>0</v>
      </c>
      <c r="FH173">
        <v>0</v>
      </c>
      <c r="FI173">
        <v>0</v>
      </c>
      <c r="FJ173">
        <v>1747231908.6</v>
      </c>
      <c r="FK173">
        <v>0</v>
      </c>
      <c r="FL173">
        <v>3.021999999999999</v>
      </c>
      <c r="FM173">
        <v>-9.119231328961863</v>
      </c>
      <c r="FN173">
        <v>17.09769241497358</v>
      </c>
      <c r="FO173">
        <v>-5.2412</v>
      </c>
      <c r="FP173">
        <v>15</v>
      </c>
      <c r="FQ173">
        <v>1747211737.5</v>
      </c>
      <c r="FR173" t="s">
        <v>436</v>
      </c>
      <c r="FS173">
        <v>1747211737.5</v>
      </c>
      <c r="FT173">
        <v>1747211733.5</v>
      </c>
      <c r="FU173">
        <v>1</v>
      </c>
      <c r="FV173">
        <v>-0.191</v>
      </c>
      <c r="FW173">
        <v>-0.016</v>
      </c>
      <c r="FX173">
        <v>0.506</v>
      </c>
      <c r="FY173">
        <v>-0.041</v>
      </c>
      <c r="FZ173">
        <v>397</v>
      </c>
      <c r="GA173">
        <v>9</v>
      </c>
      <c r="GB173">
        <v>0.29</v>
      </c>
      <c r="GC173">
        <v>0.35</v>
      </c>
      <c r="GD173">
        <v>0.01995309347330081</v>
      </c>
      <c r="GE173">
        <v>0.07746222626345591</v>
      </c>
      <c r="GF173">
        <v>0.04241716225965935</v>
      </c>
      <c r="GG173">
        <v>1</v>
      </c>
      <c r="GH173">
        <v>0.0001327976125663547</v>
      </c>
      <c r="GI173">
        <v>-2.762571003168889E-05</v>
      </c>
      <c r="GJ173">
        <v>2.355588290836873E-05</v>
      </c>
      <c r="GK173">
        <v>1</v>
      </c>
      <c r="GL173">
        <v>2</v>
      </c>
      <c r="GM173">
        <v>2</v>
      </c>
      <c r="GN173" t="s">
        <v>437</v>
      </c>
      <c r="GO173">
        <v>3.01641</v>
      </c>
      <c r="GP173">
        <v>2.77499</v>
      </c>
      <c r="GQ173">
        <v>0.0969062</v>
      </c>
      <c r="GR173">
        <v>0.0963096</v>
      </c>
      <c r="GS173">
        <v>0.0615731</v>
      </c>
      <c r="GT173">
        <v>0.0613392</v>
      </c>
      <c r="GU173">
        <v>23353.6</v>
      </c>
      <c r="GV173">
        <v>27296.1</v>
      </c>
      <c r="GW173">
        <v>22659.5</v>
      </c>
      <c r="GX173">
        <v>27751.8</v>
      </c>
      <c r="GY173">
        <v>30847.3</v>
      </c>
      <c r="GZ173">
        <v>37222.8</v>
      </c>
      <c r="HA173">
        <v>36315.2</v>
      </c>
      <c r="HB173">
        <v>44048.7</v>
      </c>
      <c r="HC173">
        <v>1.80985</v>
      </c>
      <c r="HD173">
        <v>2.1841</v>
      </c>
      <c r="HE173">
        <v>0.0720657</v>
      </c>
      <c r="HF173">
        <v>0</v>
      </c>
      <c r="HG173">
        <v>23.7074</v>
      </c>
      <c r="HH173">
        <v>999.9</v>
      </c>
      <c r="HI173">
        <v>29.8</v>
      </c>
      <c r="HJ173">
        <v>29.7</v>
      </c>
      <c r="HK173">
        <v>12.3411</v>
      </c>
      <c r="HL173">
        <v>61.8823</v>
      </c>
      <c r="HM173">
        <v>13.6699</v>
      </c>
      <c r="HN173">
        <v>1</v>
      </c>
      <c r="HO173">
        <v>-0.20654</v>
      </c>
      <c r="HP173">
        <v>-0.062835</v>
      </c>
      <c r="HQ173">
        <v>20.2981</v>
      </c>
      <c r="HR173">
        <v>5.19408</v>
      </c>
      <c r="HS173">
        <v>11.9521</v>
      </c>
      <c r="HT173">
        <v>4.9474</v>
      </c>
      <c r="HU173">
        <v>3.3</v>
      </c>
      <c r="HV173">
        <v>9999</v>
      </c>
      <c r="HW173">
        <v>9999</v>
      </c>
      <c r="HX173">
        <v>9999</v>
      </c>
      <c r="HY173">
        <v>385.4</v>
      </c>
      <c r="HZ173">
        <v>1.86012</v>
      </c>
      <c r="IA173">
        <v>1.8608</v>
      </c>
      <c r="IB173">
        <v>1.86157</v>
      </c>
      <c r="IC173">
        <v>1.85715</v>
      </c>
      <c r="ID173">
        <v>1.85684</v>
      </c>
      <c r="IE173">
        <v>1.85791</v>
      </c>
      <c r="IF173">
        <v>1.85867</v>
      </c>
      <c r="IG173">
        <v>1.85822</v>
      </c>
      <c r="IH173">
        <v>0</v>
      </c>
      <c r="II173">
        <v>0</v>
      </c>
      <c r="IJ173">
        <v>0</v>
      </c>
      <c r="IK173">
        <v>0</v>
      </c>
      <c r="IL173" t="s">
        <v>438</v>
      </c>
      <c r="IM173" t="s">
        <v>439</v>
      </c>
      <c r="IN173" t="s">
        <v>440</v>
      </c>
      <c r="IO173" t="s">
        <v>440</v>
      </c>
      <c r="IP173" t="s">
        <v>440</v>
      </c>
      <c r="IQ173" t="s">
        <v>440</v>
      </c>
      <c r="IR173">
        <v>0</v>
      </c>
      <c r="IS173">
        <v>100</v>
      </c>
      <c r="IT173">
        <v>100</v>
      </c>
      <c r="IU173">
        <v>0.506</v>
      </c>
      <c r="IV173">
        <v>-0.0402</v>
      </c>
      <c r="IW173">
        <v>0.2912723242626548</v>
      </c>
      <c r="IX173">
        <v>0.001016113312649949</v>
      </c>
      <c r="IY173">
        <v>-1.458346242818731E-06</v>
      </c>
      <c r="IZ173">
        <v>6.575581110680532E-10</v>
      </c>
      <c r="JA173">
        <v>-0.06566341879942494</v>
      </c>
      <c r="JB173">
        <v>-0.01572474794871742</v>
      </c>
      <c r="JC173">
        <v>0.002265067368507509</v>
      </c>
      <c r="JD173">
        <v>-3.336906766682508E-05</v>
      </c>
      <c r="JE173">
        <v>2</v>
      </c>
      <c r="JF173">
        <v>1799</v>
      </c>
      <c r="JG173">
        <v>1</v>
      </c>
      <c r="JH173">
        <v>18</v>
      </c>
      <c r="JI173">
        <v>334.8</v>
      </c>
      <c r="JJ173">
        <v>334.9</v>
      </c>
      <c r="JK173">
        <v>1.03149</v>
      </c>
      <c r="JL173">
        <v>2.54395</v>
      </c>
      <c r="JM173">
        <v>1.54663</v>
      </c>
      <c r="JN173">
        <v>2.16064</v>
      </c>
      <c r="JO173">
        <v>1.49658</v>
      </c>
      <c r="JP173">
        <v>2.42432</v>
      </c>
      <c r="JQ173">
        <v>35.0364</v>
      </c>
      <c r="JR173">
        <v>24.2013</v>
      </c>
      <c r="JS173">
        <v>18</v>
      </c>
      <c r="JT173">
        <v>376.537</v>
      </c>
      <c r="JU173">
        <v>648.398</v>
      </c>
      <c r="JV173">
        <v>24.0696</v>
      </c>
      <c r="JW173">
        <v>24.8176</v>
      </c>
      <c r="JX173">
        <v>30</v>
      </c>
      <c r="JY173">
        <v>24.8069</v>
      </c>
      <c r="JZ173">
        <v>24.8109</v>
      </c>
      <c r="KA173">
        <v>20.6671</v>
      </c>
      <c r="KB173">
        <v>28.6634</v>
      </c>
      <c r="KC173">
        <v>29.6204</v>
      </c>
      <c r="KD173">
        <v>24.0585</v>
      </c>
      <c r="KE173">
        <v>400</v>
      </c>
      <c r="KF173">
        <v>9.39429</v>
      </c>
      <c r="KG173">
        <v>100.232</v>
      </c>
      <c r="KH173">
        <v>100.837</v>
      </c>
    </row>
    <row r="174" spans="1:294">
      <c r="A174">
        <v>158</v>
      </c>
      <c r="B174">
        <v>1747231948.5</v>
      </c>
      <c r="C174">
        <v>18921.40000009537</v>
      </c>
      <c r="D174" t="s">
        <v>753</v>
      </c>
      <c r="E174" t="s">
        <v>754</v>
      </c>
      <c r="F174" t="s">
        <v>431</v>
      </c>
      <c r="G174" t="s">
        <v>432</v>
      </c>
      <c r="I174" t="s">
        <v>433</v>
      </c>
      <c r="J174">
        <v>1747231948.5</v>
      </c>
      <c r="K174">
        <f>(L174)/1000</f>
        <v>0</v>
      </c>
      <c r="L174">
        <f>IF(DQ174, AO174, AI174)</f>
        <v>0</v>
      </c>
      <c r="M174">
        <f>IF(DQ174, AJ174, AH174)</f>
        <v>0</v>
      </c>
      <c r="N174">
        <f>DS174 - IF(AV174&gt;1, M174*DM174*100.0/(AX174), 0)</f>
        <v>0</v>
      </c>
      <c r="O174">
        <f>((U174-K174/2)*N174-M174)/(U174+K174/2)</f>
        <v>0</v>
      </c>
      <c r="P174">
        <f>O174*(DZ174+EA174)/1000.0</f>
        <v>0</v>
      </c>
      <c r="Q174">
        <f>(DS174 - IF(AV174&gt;1, M174*DM174*100.0/(AX174), 0))*(DZ174+EA174)/1000.0</f>
        <v>0</v>
      </c>
      <c r="R174">
        <f>2.0/((1/T174-1/S174)+SIGN(T174)*SQRT((1/T174-1/S174)*(1/T174-1/S174) + 4*DN174/((DN174+1)*(DN174+1))*(2*1/T174*1/S174-1/S174*1/S174)))</f>
        <v>0</v>
      </c>
      <c r="S174">
        <f>IF(LEFT(DO174,1)&lt;&gt;"0",IF(LEFT(DO174,1)="1",3.0,DP174),$D$5+$E$5*(EG174*DZ174/($K$5*1000))+$F$5*(EG174*DZ174/($K$5*1000))*MAX(MIN(DM174,$J$5),$I$5)*MAX(MIN(DM174,$J$5),$I$5)+$G$5*MAX(MIN(DM174,$J$5),$I$5)*(EG174*DZ174/($K$5*1000))+$H$5*(EG174*DZ174/($K$5*1000))*(EG174*DZ174/($K$5*1000)))</f>
        <v>0</v>
      </c>
      <c r="T174">
        <f>K174*(1000-(1000*0.61365*exp(17.502*X174/(240.97+X174))/(DZ174+EA174)+DU174)/2)/(1000*0.61365*exp(17.502*X174/(240.97+X174))/(DZ174+EA174)-DU174)</f>
        <v>0</v>
      </c>
      <c r="U174">
        <f>1/((DN174+1)/(R174/1.6)+1/(S174/1.37)) + DN174/((DN174+1)/(R174/1.6) + DN174/(S174/1.37))</f>
        <v>0</v>
      </c>
      <c r="V174">
        <f>(DI174*DL174)</f>
        <v>0</v>
      </c>
      <c r="W174">
        <f>(EB174+(V174+2*0.95*5.67E-8*(((EB174+$B$7)+273)^4-(EB174+273)^4)-44100*K174)/(1.84*29.3*S174+8*0.95*5.67E-8*(EB174+273)^3))</f>
        <v>0</v>
      </c>
      <c r="X174">
        <f>($C$7*EC174+$D$7*ED174+$E$7*W174)</f>
        <v>0</v>
      </c>
      <c r="Y174">
        <f>0.61365*exp(17.502*X174/(240.97+X174))</f>
        <v>0</v>
      </c>
      <c r="Z174">
        <f>(AA174/AB174*100)</f>
        <v>0</v>
      </c>
      <c r="AA174">
        <f>DU174*(DZ174+EA174)/1000</f>
        <v>0</v>
      </c>
      <c r="AB174">
        <f>0.61365*exp(17.502*EB174/(240.97+EB174))</f>
        <v>0</v>
      </c>
      <c r="AC174">
        <f>(Y174-DU174*(DZ174+EA174)/1000)</f>
        <v>0</v>
      </c>
      <c r="AD174">
        <f>(-K174*44100)</f>
        <v>0</v>
      </c>
      <c r="AE174">
        <f>2*29.3*S174*0.92*(EB174-X174)</f>
        <v>0</v>
      </c>
      <c r="AF174">
        <f>2*0.95*5.67E-8*(((EB174+$B$7)+273)^4-(X174+273)^4)</f>
        <v>0</v>
      </c>
      <c r="AG174">
        <f>V174+AF174+AD174+AE174</f>
        <v>0</v>
      </c>
      <c r="AH174">
        <f>DY174*AV174*(DT174-DS174*(1000-AV174*DV174)/(1000-AV174*DU174))/(100*DM174)</f>
        <v>0</v>
      </c>
      <c r="AI174">
        <f>1000*DY174*AV174*(DU174-DV174)/(100*DM174*(1000-AV174*DU174))</f>
        <v>0</v>
      </c>
      <c r="AJ174">
        <f>(AK174 - AL174 - DZ174*1E3/(8.314*(EB174+273.15)) * AN174/DY174 * AM174) * DY174/(100*DM174) * (1000 - DV174)/1000</f>
        <v>0</v>
      </c>
      <c r="AK174">
        <v>302.8908885890368</v>
      </c>
      <c r="AL174">
        <v>302.9576181818181</v>
      </c>
      <c r="AM174">
        <v>-0.0005624993358323606</v>
      </c>
      <c r="AN174">
        <v>65.77429948118555</v>
      </c>
      <c r="AO174">
        <f>(AQ174 - AP174 + DZ174*1E3/(8.314*(EB174+273.15)) * AS174/DY174 * AR174) * DY174/(100*DM174) * 1000/(1000 - AQ174)</f>
        <v>0</v>
      </c>
      <c r="AP174">
        <v>9.393967920091892</v>
      </c>
      <c r="AQ174">
        <v>9.398881696969692</v>
      </c>
      <c r="AR174">
        <v>2.12167748195746E-07</v>
      </c>
      <c r="AS174">
        <v>77.3395483019389</v>
      </c>
      <c r="AT174">
        <v>1</v>
      </c>
      <c r="AU174">
        <v>0</v>
      </c>
      <c r="AV174">
        <f>IF(AT174*$H$13&gt;=AX174,1.0,(AX174/(AX174-AT174*$H$13)))</f>
        <v>0</v>
      </c>
      <c r="AW174">
        <f>(AV174-1)*100</f>
        <v>0</v>
      </c>
      <c r="AX174">
        <f>MAX(0,($B$13+$C$13*EG174)/(1+$D$13*EG174)*DZ174/(EB174+273)*$E$13)</f>
        <v>0</v>
      </c>
      <c r="AY174" t="s">
        <v>434</v>
      </c>
      <c r="AZ174" t="s">
        <v>434</v>
      </c>
      <c r="BA174">
        <v>0</v>
      </c>
      <c r="BB174">
        <v>0</v>
      </c>
      <c r="BC174">
        <f>1-BA174/BB174</f>
        <v>0</v>
      </c>
      <c r="BD174">
        <v>0</v>
      </c>
      <c r="BE174" t="s">
        <v>434</v>
      </c>
      <c r="BF174" t="s">
        <v>434</v>
      </c>
      <c r="BG174">
        <v>0</v>
      </c>
      <c r="BH174">
        <v>0</v>
      </c>
      <c r="BI174">
        <f>1-BG174/BH174</f>
        <v>0</v>
      </c>
      <c r="BJ174">
        <v>0.5</v>
      </c>
      <c r="BK174">
        <f>DJ174</f>
        <v>0</v>
      </c>
      <c r="BL174">
        <f>M174</f>
        <v>0</v>
      </c>
      <c r="BM174">
        <f>BI174*BJ174*BK174</f>
        <v>0</v>
      </c>
      <c r="BN174">
        <f>(BL174-BD174)/BK174</f>
        <v>0</v>
      </c>
      <c r="BO174">
        <f>(BB174-BH174)/BH174</f>
        <v>0</v>
      </c>
      <c r="BP174">
        <f>BA174/(BC174+BA174/BH174)</f>
        <v>0</v>
      </c>
      <c r="BQ174" t="s">
        <v>434</v>
      </c>
      <c r="BR174">
        <v>0</v>
      </c>
      <c r="BS174">
        <f>IF(BR174&lt;&gt;0, BR174, BP174)</f>
        <v>0</v>
      </c>
      <c r="BT174">
        <f>1-BS174/BH174</f>
        <v>0</v>
      </c>
      <c r="BU174">
        <f>(BH174-BG174)/(BH174-BS174)</f>
        <v>0</v>
      </c>
      <c r="BV174">
        <f>(BB174-BH174)/(BB174-BS174)</f>
        <v>0</v>
      </c>
      <c r="BW174">
        <f>(BH174-BG174)/(BH174-BA174)</f>
        <v>0</v>
      </c>
      <c r="BX174">
        <f>(BB174-BH174)/(BB174-BA174)</f>
        <v>0</v>
      </c>
      <c r="BY174">
        <f>(BU174*BS174/BG174)</f>
        <v>0</v>
      </c>
      <c r="BZ174">
        <f>(1-BY174)</f>
        <v>0</v>
      </c>
      <c r="DI174">
        <f>$B$11*EH174+$C$11*EI174+$F$11*ET174*(1-EW174)</f>
        <v>0</v>
      </c>
      <c r="DJ174">
        <f>DI174*DK174</f>
        <v>0</v>
      </c>
      <c r="DK174">
        <f>($B$11*$D$9+$C$11*$D$9+$F$11*((FG174+EY174)/MAX(FG174+EY174+FH174, 0.1)*$I$9+FH174/MAX(FG174+EY174+FH174, 0.1)*$J$9))/($B$11+$C$11+$F$11)</f>
        <v>0</v>
      </c>
      <c r="DL174">
        <f>($B$11*$K$9+$C$11*$K$9+$F$11*((FG174+EY174)/MAX(FG174+EY174+FH174, 0.1)*$P$9+FH174/MAX(FG174+EY174+FH174, 0.1)*$Q$9))/($B$11+$C$11+$F$11)</f>
        <v>0</v>
      </c>
      <c r="DM174">
        <v>6</v>
      </c>
      <c r="DN174">
        <v>0.5</v>
      </c>
      <c r="DO174" t="s">
        <v>435</v>
      </c>
      <c r="DP174">
        <v>2</v>
      </c>
      <c r="DQ174" t="b">
        <v>1</v>
      </c>
      <c r="DR174">
        <v>1747231948.5</v>
      </c>
      <c r="DS174">
        <v>300.11</v>
      </c>
      <c r="DT174">
        <v>299.963</v>
      </c>
      <c r="DU174">
        <v>9.39897</v>
      </c>
      <c r="DV174">
        <v>9.394119999999999</v>
      </c>
      <c r="DW174">
        <v>299.627</v>
      </c>
      <c r="DX174">
        <v>9.439310000000001</v>
      </c>
      <c r="DY174">
        <v>399.843</v>
      </c>
      <c r="DZ174">
        <v>101.141</v>
      </c>
      <c r="EA174">
        <v>0.0999428</v>
      </c>
      <c r="EB174">
        <v>24.9966</v>
      </c>
      <c r="EC174">
        <v>24.8781</v>
      </c>
      <c r="ED174">
        <v>999.9</v>
      </c>
      <c r="EE174">
        <v>0</v>
      </c>
      <c r="EF174">
        <v>0</v>
      </c>
      <c r="EG174">
        <v>10038.8</v>
      </c>
      <c r="EH174">
        <v>0</v>
      </c>
      <c r="EI174">
        <v>0.221054</v>
      </c>
      <c r="EJ174">
        <v>0.146942</v>
      </c>
      <c r="EK174">
        <v>302.957</v>
      </c>
      <c r="EL174">
        <v>302.807</v>
      </c>
      <c r="EM174">
        <v>0.00485611</v>
      </c>
      <c r="EN174">
        <v>299.963</v>
      </c>
      <c r="EO174">
        <v>9.394119999999999</v>
      </c>
      <c r="EP174">
        <v>0.9506250000000001</v>
      </c>
      <c r="EQ174">
        <v>0.950134</v>
      </c>
      <c r="ER174">
        <v>6.18082</v>
      </c>
      <c r="ES174">
        <v>6.17334</v>
      </c>
      <c r="ET174">
        <v>0.0500092</v>
      </c>
      <c r="EU174">
        <v>0</v>
      </c>
      <c r="EV174">
        <v>0</v>
      </c>
      <c r="EW174">
        <v>0</v>
      </c>
      <c r="EX174">
        <v>-3.28</v>
      </c>
      <c r="EY174">
        <v>0.0500092</v>
      </c>
      <c r="EZ174">
        <v>3.03</v>
      </c>
      <c r="FA174">
        <v>0.31</v>
      </c>
      <c r="FB174">
        <v>34.562</v>
      </c>
      <c r="FC174">
        <v>39.312</v>
      </c>
      <c r="FD174">
        <v>36.875</v>
      </c>
      <c r="FE174">
        <v>39.187</v>
      </c>
      <c r="FF174">
        <v>36.937</v>
      </c>
      <c r="FG174">
        <v>0</v>
      </c>
      <c r="FH174">
        <v>0</v>
      </c>
      <c r="FI174">
        <v>0</v>
      </c>
      <c r="FJ174">
        <v>1747232028.6</v>
      </c>
      <c r="FK174">
        <v>0</v>
      </c>
      <c r="FL174">
        <v>1.628</v>
      </c>
      <c r="FM174">
        <v>-27.18230694832652</v>
      </c>
      <c r="FN174">
        <v>4.954615000255962</v>
      </c>
      <c r="FO174">
        <v>-3.7356</v>
      </c>
      <c r="FP174">
        <v>15</v>
      </c>
      <c r="FQ174">
        <v>1747211737.5</v>
      </c>
      <c r="FR174" t="s">
        <v>436</v>
      </c>
      <c r="FS174">
        <v>1747211737.5</v>
      </c>
      <c r="FT174">
        <v>1747211733.5</v>
      </c>
      <c r="FU174">
        <v>1</v>
      </c>
      <c r="FV174">
        <v>-0.191</v>
      </c>
      <c r="FW174">
        <v>-0.016</v>
      </c>
      <c r="FX174">
        <v>0.506</v>
      </c>
      <c r="FY174">
        <v>-0.041</v>
      </c>
      <c r="FZ174">
        <v>397</v>
      </c>
      <c r="GA174">
        <v>9</v>
      </c>
      <c r="GB174">
        <v>0.29</v>
      </c>
      <c r="GC174">
        <v>0.35</v>
      </c>
      <c r="GD174">
        <v>-0.1074441726635046</v>
      </c>
      <c r="GE174">
        <v>0.00911607832092429</v>
      </c>
      <c r="GF174">
        <v>0.01429333169828619</v>
      </c>
      <c r="GG174">
        <v>1</v>
      </c>
      <c r="GH174">
        <v>9.403477579536926E-05</v>
      </c>
      <c r="GI174">
        <v>-1.167494187518198E-05</v>
      </c>
      <c r="GJ174">
        <v>1.78968251736005E-05</v>
      </c>
      <c r="GK174">
        <v>1</v>
      </c>
      <c r="GL174">
        <v>2</v>
      </c>
      <c r="GM174">
        <v>2</v>
      </c>
      <c r="GN174" t="s">
        <v>437</v>
      </c>
      <c r="GO174">
        <v>3.01632</v>
      </c>
      <c r="GP174">
        <v>2.77495</v>
      </c>
      <c r="GQ174">
        <v>0.07718800000000001</v>
      </c>
      <c r="GR174">
        <v>0.0766926</v>
      </c>
      <c r="GS174">
        <v>0.0615382</v>
      </c>
      <c r="GT174">
        <v>0.0613018</v>
      </c>
      <c r="GU174">
        <v>23863</v>
      </c>
      <c r="GV174">
        <v>27888.6</v>
      </c>
      <c r="GW174">
        <v>22659.2</v>
      </c>
      <c r="GX174">
        <v>27752</v>
      </c>
      <c r="GY174">
        <v>30847.5</v>
      </c>
      <c r="GZ174">
        <v>37224.2</v>
      </c>
      <c r="HA174">
        <v>36314.6</v>
      </c>
      <c r="HB174">
        <v>44049.3</v>
      </c>
      <c r="HC174">
        <v>1.8096</v>
      </c>
      <c r="HD174">
        <v>2.1841</v>
      </c>
      <c r="HE174">
        <v>0.0725687</v>
      </c>
      <c r="HF174">
        <v>0</v>
      </c>
      <c r="HG174">
        <v>23.6861</v>
      </c>
      <c r="HH174">
        <v>999.9</v>
      </c>
      <c r="HI174">
        <v>29.8</v>
      </c>
      <c r="HJ174">
        <v>29.7</v>
      </c>
      <c r="HK174">
        <v>12.34</v>
      </c>
      <c r="HL174">
        <v>62.0623</v>
      </c>
      <c r="HM174">
        <v>13.6619</v>
      </c>
      <c r="HN174">
        <v>1</v>
      </c>
      <c r="HO174">
        <v>-0.206997</v>
      </c>
      <c r="HP174">
        <v>-0.115071</v>
      </c>
      <c r="HQ174">
        <v>20.2961</v>
      </c>
      <c r="HR174">
        <v>5.19722</v>
      </c>
      <c r="HS174">
        <v>11.9515</v>
      </c>
      <c r="HT174">
        <v>4.94705</v>
      </c>
      <c r="HU174">
        <v>3.3</v>
      </c>
      <c r="HV174">
        <v>9999</v>
      </c>
      <c r="HW174">
        <v>9999</v>
      </c>
      <c r="HX174">
        <v>9999</v>
      </c>
      <c r="HY174">
        <v>385.4</v>
      </c>
      <c r="HZ174">
        <v>1.86017</v>
      </c>
      <c r="IA174">
        <v>1.86081</v>
      </c>
      <c r="IB174">
        <v>1.86157</v>
      </c>
      <c r="IC174">
        <v>1.85715</v>
      </c>
      <c r="ID174">
        <v>1.85684</v>
      </c>
      <c r="IE174">
        <v>1.85791</v>
      </c>
      <c r="IF174">
        <v>1.85867</v>
      </c>
      <c r="IG174">
        <v>1.85822</v>
      </c>
      <c r="IH174">
        <v>0</v>
      </c>
      <c r="II174">
        <v>0</v>
      </c>
      <c r="IJ174">
        <v>0</v>
      </c>
      <c r="IK174">
        <v>0</v>
      </c>
      <c r="IL174" t="s">
        <v>438</v>
      </c>
      <c r="IM174" t="s">
        <v>439</v>
      </c>
      <c r="IN174" t="s">
        <v>440</v>
      </c>
      <c r="IO174" t="s">
        <v>440</v>
      </c>
      <c r="IP174" t="s">
        <v>440</v>
      </c>
      <c r="IQ174" t="s">
        <v>440</v>
      </c>
      <c r="IR174">
        <v>0</v>
      </c>
      <c r="IS174">
        <v>100</v>
      </c>
      <c r="IT174">
        <v>100</v>
      </c>
      <c r="IU174">
        <v>0.483</v>
      </c>
      <c r="IV174">
        <v>-0.0403</v>
      </c>
      <c r="IW174">
        <v>0.2912723242626548</v>
      </c>
      <c r="IX174">
        <v>0.001016113312649949</v>
      </c>
      <c r="IY174">
        <v>-1.458346242818731E-06</v>
      </c>
      <c r="IZ174">
        <v>6.575581110680532E-10</v>
      </c>
      <c r="JA174">
        <v>-0.06566341879942494</v>
      </c>
      <c r="JB174">
        <v>-0.01572474794871742</v>
      </c>
      <c r="JC174">
        <v>0.002265067368507509</v>
      </c>
      <c r="JD174">
        <v>-3.336906766682508E-05</v>
      </c>
      <c r="JE174">
        <v>2</v>
      </c>
      <c r="JF174">
        <v>1799</v>
      </c>
      <c r="JG174">
        <v>1</v>
      </c>
      <c r="JH174">
        <v>18</v>
      </c>
      <c r="JI174">
        <v>336.9</v>
      </c>
      <c r="JJ174">
        <v>336.9</v>
      </c>
      <c r="JK174">
        <v>0.820312</v>
      </c>
      <c r="JL174">
        <v>2.54761</v>
      </c>
      <c r="JM174">
        <v>1.54663</v>
      </c>
      <c r="JN174">
        <v>2.16064</v>
      </c>
      <c r="JO174">
        <v>1.49658</v>
      </c>
      <c r="JP174">
        <v>2.44507</v>
      </c>
      <c r="JQ174">
        <v>35.0134</v>
      </c>
      <c r="JR174">
        <v>24.2013</v>
      </c>
      <c r="JS174">
        <v>18</v>
      </c>
      <c r="JT174">
        <v>376.39</v>
      </c>
      <c r="JU174">
        <v>648.372</v>
      </c>
      <c r="JV174">
        <v>24.0621</v>
      </c>
      <c r="JW174">
        <v>24.8155</v>
      </c>
      <c r="JX174">
        <v>30.0001</v>
      </c>
      <c r="JY174">
        <v>24.8028</v>
      </c>
      <c r="JZ174">
        <v>24.8089</v>
      </c>
      <c r="KA174">
        <v>16.4372</v>
      </c>
      <c r="KB174">
        <v>28.6634</v>
      </c>
      <c r="KC174">
        <v>29.6204</v>
      </c>
      <c r="KD174">
        <v>24.0635</v>
      </c>
      <c r="KE174">
        <v>300</v>
      </c>
      <c r="KF174">
        <v>9.398490000000001</v>
      </c>
      <c r="KG174">
        <v>100.23</v>
      </c>
      <c r="KH174">
        <v>100.839</v>
      </c>
    </row>
    <row r="175" spans="1:294">
      <c r="A175">
        <v>159</v>
      </c>
      <c r="B175">
        <v>1747232069</v>
      </c>
      <c r="C175">
        <v>19041.90000009537</v>
      </c>
      <c r="D175" t="s">
        <v>755</v>
      </c>
      <c r="E175" t="s">
        <v>756</v>
      </c>
      <c r="F175" t="s">
        <v>431</v>
      </c>
      <c r="G175" t="s">
        <v>432</v>
      </c>
      <c r="I175" t="s">
        <v>433</v>
      </c>
      <c r="J175">
        <v>1747232069</v>
      </c>
      <c r="K175">
        <f>(L175)/1000</f>
        <v>0</v>
      </c>
      <c r="L175">
        <f>IF(DQ175, AO175, AI175)</f>
        <v>0</v>
      </c>
      <c r="M175">
        <f>IF(DQ175, AJ175, AH175)</f>
        <v>0</v>
      </c>
      <c r="N175">
        <f>DS175 - IF(AV175&gt;1, M175*DM175*100.0/(AX175), 0)</f>
        <v>0</v>
      </c>
      <c r="O175">
        <f>((U175-K175/2)*N175-M175)/(U175+K175/2)</f>
        <v>0</v>
      </c>
      <c r="P175">
        <f>O175*(DZ175+EA175)/1000.0</f>
        <v>0</v>
      </c>
      <c r="Q175">
        <f>(DS175 - IF(AV175&gt;1, M175*DM175*100.0/(AX175), 0))*(DZ175+EA175)/1000.0</f>
        <v>0</v>
      </c>
      <c r="R175">
        <f>2.0/((1/T175-1/S175)+SIGN(T175)*SQRT((1/T175-1/S175)*(1/T175-1/S175) + 4*DN175/((DN175+1)*(DN175+1))*(2*1/T175*1/S175-1/S175*1/S175)))</f>
        <v>0</v>
      </c>
      <c r="S175">
        <f>IF(LEFT(DO175,1)&lt;&gt;"0",IF(LEFT(DO175,1)="1",3.0,DP175),$D$5+$E$5*(EG175*DZ175/($K$5*1000))+$F$5*(EG175*DZ175/($K$5*1000))*MAX(MIN(DM175,$J$5),$I$5)*MAX(MIN(DM175,$J$5),$I$5)+$G$5*MAX(MIN(DM175,$J$5),$I$5)*(EG175*DZ175/($K$5*1000))+$H$5*(EG175*DZ175/($K$5*1000))*(EG175*DZ175/($K$5*1000)))</f>
        <v>0</v>
      </c>
      <c r="T175">
        <f>K175*(1000-(1000*0.61365*exp(17.502*X175/(240.97+X175))/(DZ175+EA175)+DU175)/2)/(1000*0.61365*exp(17.502*X175/(240.97+X175))/(DZ175+EA175)-DU175)</f>
        <v>0</v>
      </c>
      <c r="U175">
        <f>1/((DN175+1)/(R175/1.6)+1/(S175/1.37)) + DN175/((DN175+1)/(R175/1.6) + DN175/(S175/1.37))</f>
        <v>0</v>
      </c>
      <c r="V175">
        <f>(DI175*DL175)</f>
        <v>0</v>
      </c>
      <c r="W175">
        <f>(EB175+(V175+2*0.95*5.67E-8*(((EB175+$B$7)+273)^4-(EB175+273)^4)-44100*K175)/(1.84*29.3*S175+8*0.95*5.67E-8*(EB175+273)^3))</f>
        <v>0</v>
      </c>
      <c r="X175">
        <f>($C$7*EC175+$D$7*ED175+$E$7*W175)</f>
        <v>0</v>
      </c>
      <c r="Y175">
        <f>0.61365*exp(17.502*X175/(240.97+X175))</f>
        <v>0</v>
      </c>
      <c r="Z175">
        <f>(AA175/AB175*100)</f>
        <v>0</v>
      </c>
      <c r="AA175">
        <f>DU175*(DZ175+EA175)/1000</f>
        <v>0</v>
      </c>
      <c r="AB175">
        <f>0.61365*exp(17.502*EB175/(240.97+EB175))</f>
        <v>0</v>
      </c>
      <c r="AC175">
        <f>(Y175-DU175*(DZ175+EA175)/1000)</f>
        <v>0</v>
      </c>
      <c r="AD175">
        <f>(-K175*44100)</f>
        <v>0</v>
      </c>
      <c r="AE175">
        <f>2*29.3*S175*0.92*(EB175-X175)</f>
        <v>0</v>
      </c>
      <c r="AF175">
        <f>2*0.95*5.67E-8*(((EB175+$B$7)+273)^4-(X175+273)^4)</f>
        <v>0</v>
      </c>
      <c r="AG175">
        <f>V175+AF175+AD175+AE175</f>
        <v>0</v>
      </c>
      <c r="AH175">
        <f>DY175*AV175*(DT175-DS175*(1000-AV175*DV175)/(1000-AV175*DU175))/(100*DM175)</f>
        <v>0</v>
      </c>
      <c r="AI175">
        <f>1000*DY175*AV175*(DU175-DV175)/(100*DM175*(1000-AV175*DU175))</f>
        <v>0</v>
      </c>
      <c r="AJ175">
        <f>(AK175 - AL175 - DZ175*1E3/(8.314*(EB175+273.15)) * AN175/DY175 * AM175) * DY175/(100*DM175) * (1000 - DV175)/1000</f>
        <v>0</v>
      </c>
      <c r="AK175">
        <v>201.9020492739672</v>
      </c>
      <c r="AL175">
        <v>201.9622242424242</v>
      </c>
      <c r="AM175">
        <v>-0.000489596713286136</v>
      </c>
      <c r="AN175">
        <v>65.77429948118555</v>
      </c>
      <c r="AO175">
        <f>(AQ175 - AP175 + DZ175*1E3/(8.314*(EB175+273.15)) * AS175/DY175 * AR175) * DY175/(100*DM175) * 1000/(1000 - AQ175)</f>
        <v>0</v>
      </c>
      <c r="AP175">
        <v>9.388632314571396</v>
      </c>
      <c r="AQ175">
        <v>9.392089757575755</v>
      </c>
      <c r="AR175">
        <v>-4.836362110714845E-07</v>
      </c>
      <c r="AS175">
        <v>77.3395483019389</v>
      </c>
      <c r="AT175">
        <v>1</v>
      </c>
      <c r="AU175">
        <v>0</v>
      </c>
      <c r="AV175">
        <f>IF(AT175*$H$13&gt;=AX175,1.0,(AX175/(AX175-AT175*$H$13)))</f>
        <v>0</v>
      </c>
      <c r="AW175">
        <f>(AV175-1)*100</f>
        <v>0</v>
      </c>
      <c r="AX175">
        <f>MAX(0,($B$13+$C$13*EG175)/(1+$D$13*EG175)*DZ175/(EB175+273)*$E$13)</f>
        <v>0</v>
      </c>
      <c r="AY175" t="s">
        <v>434</v>
      </c>
      <c r="AZ175" t="s">
        <v>434</v>
      </c>
      <c r="BA175">
        <v>0</v>
      </c>
      <c r="BB175">
        <v>0</v>
      </c>
      <c r="BC175">
        <f>1-BA175/BB175</f>
        <v>0</v>
      </c>
      <c r="BD175">
        <v>0</v>
      </c>
      <c r="BE175" t="s">
        <v>434</v>
      </c>
      <c r="BF175" t="s">
        <v>434</v>
      </c>
      <c r="BG175">
        <v>0</v>
      </c>
      <c r="BH175">
        <v>0</v>
      </c>
      <c r="BI175">
        <f>1-BG175/BH175</f>
        <v>0</v>
      </c>
      <c r="BJ175">
        <v>0.5</v>
      </c>
      <c r="BK175">
        <f>DJ175</f>
        <v>0</v>
      </c>
      <c r="BL175">
        <f>M175</f>
        <v>0</v>
      </c>
      <c r="BM175">
        <f>BI175*BJ175*BK175</f>
        <v>0</v>
      </c>
      <c r="BN175">
        <f>(BL175-BD175)/BK175</f>
        <v>0</v>
      </c>
      <c r="BO175">
        <f>(BB175-BH175)/BH175</f>
        <v>0</v>
      </c>
      <c r="BP175">
        <f>BA175/(BC175+BA175/BH175)</f>
        <v>0</v>
      </c>
      <c r="BQ175" t="s">
        <v>434</v>
      </c>
      <c r="BR175">
        <v>0</v>
      </c>
      <c r="BS175">
        <f>IF(BR175&lt;&gt;0, BR175, BP175)</f>
        <v>0</v>
      </c>
      <c r="BT175">
        <f>1-BS175/BH175</f>
        <v>0</v>
      </c>
      <c r="BU175">
        <f>(BH175-BG175)/(BH175-BS175)</f>
        <v>0</v>
      </c>
      <c r="BV175">
        <f>(BB175-BH175)/(BB175-BS175)</f>
        <v>0</v>
      </c>
      <c r="BW175">
        <f>(BH175-BG175)/(BH175-BA175)</f>
        <v>0</v>
      </c>
      <c r="BX175">
        <f>(BB175-BH175)/(BB175-BA175)</f>
        <v>0</v>
      </c>
      <c r="BY175">
        <f>(BU175*BS175/BG175)</f>
        <v>0</v>
      </c>
      <c r="BZ175">
        <f>(1-BY175)</f>
        <v>0</v>
      </c>
      <c r="DI175">
        <f>$B$11*EH175+$C$11*EI175+$F$11*ET175*(1-EW175)</f>
        <v>0</v>
      </c>
      <c r="DJ175">
        <f>DI175*DK175</f>
        <v>0</v>
      </c>
      <c r="DK175">
        <f>($B$11*$D$9+$C$11*$D$9+$F$11*((FG175+EY175)/MAX(FG175+EY175+FH175, 0.1)*$I$9+FH175/MAX(FG175+EY175+FH175, 0.1)*$J$9))/($B$11+$C$11+$F$11)</f>
        <v>0</v>
      </c>
      <c r="DL175">
        <f>($B$11*$K$9+$C$11*$K$9+$F$11*((FG175+EY175)/MAX(FG175+EY175+FH175, 0.1)*$P$9+FH175/MAX(FG175+EY175+FH175, 0.1)*$Q$9))/($B$11+$C$11+$F$11)</f>
        <v>0</v>
      </c>
      <c r="DM175">
        <v>6</v>
      </c>
      <c r="DN175">
        <v>0.5</v>
      </c>
      <c r="DO175" t="s">
        <v>435</v>
      </c>
      <c r="DP175">
        <v>2</v>
      </c>
      <c r="DQ175" t="b">
        <v>1</v>
      </c>
      <c r="DR175">
        <v>1747232069</v>
      </c>
      <c r="DS175">
        <v>200.068</v>
      </c>
      <c r="DT175">
        <v>200.018</v>
      </c>
      <c r="DU175">
        <v>9.391920000000001</v>
      </c>
      <c r="DV175">
        <v>9.38753</v>
      </c>
      <c r="DW175">
        <v>199.627</v>
      </c>
      <c r="DX175">
        <v>9.43238</v>
      </c>
      <c r="DY175">
        <v>399.931</v>
      </c>
      <c r="DZ175">
        <v>101.141</v>
      </c>
      <c r="EA175">
        <v>0.100116</v>
      </c>
      <c r="EB175">
        <v>24.996</v>
      </c>
      <c r="EC175">
        <v>24.8794</v>
      </c>
      <c r="ED175">
        <v>999.9</v>
      </c>
      <c r="EE175">
        <v>0</v>
      </c>
      <c r="EF175">
        <v>0</v>
      </c>
      <c r="EG175">
        <v>10033.1</v>
      </c>
      <c r="EH175">
        <v>0</v>
      </c>
      <c r="EI175">
        <v>0.230725</v>
      </c>
      <c r="EJ175">
        <v>0.050705</v>
      </c>
      <c r="EK175">
        <v>201.965</v>
      </c>
      <c r="EL175">
        <v>201.913</v>
      </c>
      <c r="EM175">
        <v>0.00439167</v>
      </c>
      <c r="EN175">
        <v>200.018</v>
      </c>
      <c r="EO175">
        <v>9.38753</v>
      </c>
      <c r="EP175">
        <v>0.949909</v>
      </c>
      <c r="EQ175">
        <v>0.949465</v>
      </c>
      <c r="ER175">
        <v>6.1699</v>
      </c>
      <c r="ES175">
        <v>6.16313</v>
      </c>
      <c r="ET175">
        <v>0.0500092</v>
      </c>
      <c r="EU175">
        <v>0</v>
      </c>
      <c r="EV175">
        <v>0</v>
      </c>
      <c r="EW175">
        <v>0</v>
      </c>
      <c r="EX175">
        <v>-2.04</v>
      </c>
      <c r="EY175">
        <v>0.0500092</v>
      </c>
      <c r="EZ175">
        <v>-9.08</v>
      </c>
      <c r="FA175">
        <v>0.48</v>
      </c>
      <c r="FB175">
        <v>34.125</v>
      </c>
      <c r="FC175">
        <v>39.312</v>
      </c>
      <c r="FD175">
        <v>36.625</v>
      </c>
      <c r="FE175">
        <v>39.125</v>
      </c>
      <c r="FF175">
        <v>36.812</v>
      </c>
      <c r="FG175">
        <v>0</v>
      </c>
      <c r="FH175">
        <v>0</v>
      </c>
      <c r="FI175">
        <v>0</v>
      </c>
      <c r="FJ175">
        <v>1747232149.2</v>
      </c>
      <c r="FK175">
        <v>0</v>
      </c>
      <c r="FL175">
        <v>1.331538461538462</v>
      </c>
      <c r="FM175">
        <v>-13.04615340557847</v>
      </c>
      <c r="FN175">
        <v>8.073162098101367</v>
      </c>
      <c r="FO175">
        <v>-2.473076923076923</v>
      </c>
      <c r="FP175">
        <v>15</v>
      </c>
      <c r="FQ175">
        <v>1747211737.5</v>
      </c>
      <c r="FR175" t="s">
        <v>436</v>
      </c>
      <c r="FS175">
        <v>1747211737.5</v>
      </c>
      <c r="FT175">
        <v>1747211733.5</v>
      </c>
      <c r="FU175">
        <v>1</v>
      </c>
      <c r="FV175">
        <v>-0.191</v>
      </c>
      <c r="FW175">
        <v>-0.016</v>
      </c>
      <c r="FX175">
        <v>0.506</v>
      </c>
      <c r="FY175">
        <v>-0.041</v>
      </c>
      <c r="FZ175">
        <v>397</v>
      </c>
      <c r="GA175">
        <v>9</v>
      </c>
      <c r="GB175">
        <v>0.29</v>
      </c>
      <c r="GC175">
        <v>0.35</v>
      </c>
      <c r="GD175">
        <v>-0.07072663213355554</v>
      </c>
      <c r="GE175">
        <v>-0.04222288005379173</v>
      </c>
      <c r="GF175">
        <v>0.02050310441922406</v>
      </c>
      <c r="GG175">
        <v>1</v>
      </c>
      <c r="GH175">
        <v>0.0001091102324357058</v>
      </c>
      <c r="GI175">
        <v>6.732770498642529E-05</v>
      </c>
      <c r="GJ175">
        <v>2.922808919544342E-05</v>
      </c>
      <c r="GK175">
        <v>1</v>
      </c>
      <c r="GL175">
        <v>2</v>
      </c>
      <c r="GM175">
        <v>2</v>
      </c>
      <c r="GN175" t="s">
        <v>437</v>
      </c>
      <c r="GO175">
        <v>3.01641</v>
      </c>
      <c r="GP175">
        <v>2.77508</v>
      </c>
      <c r="GQ175">
        <v>0.0546606</v>
      </c>
      <c r="GR175">
        <v>0.0543396</v>
      </c>
      <c r="GS175">
        <v>0.0615031</v>
      </c>
      <c r="GT175">
        <v>0.061269</v>
      </c>
      <c r="GU175">
        <v>24445.6</v>
      </c>
      <c r="GV175">
        <v>28563.6</v>
      </c>
      <c r="GW175">
        <v>22659.4</v>
      </c>
      <c r="GX175">
        <v>27751.9</v>
      </c>
      <c r="GY175">
        <v>30848.2</v>
      </c>
      <c r="GZ175">
        <v>37224.1</v>
      </c>
      <c r="HA175">
        <v>36314.7</v>
      </c>
      <c r="HB175">
        <v>44048.4</v>
      </c>
      <c r="HC175">
        <v>1.80992</v>
      </c>
      <c r="HD175">
        <v>2.18368</v>
      </c>
      <c r="HE175">
        <v>0.071954</v>
      </c>
      <c r="HF175">
        <v>0</v>
      </c>
      <c r="HG175">
        <v>23.6974</v>
      </c>
      <c r="HH175">
        <v>999.9</v>
      </c>
      <c r="HI175">
        <v>29.8</v>
      </c>
      <c r="HJ175">
        <v>29.7</v>
      </c>
      <c r="HK175">
        <v>12.3384</v>
      </c>
      <c r="HL175">
        <v>62.1124</v>
      </c>
      <c r="HM175">
        <v>13.7019</v>
      </c>
      <c r="HN175">
        <v>1</v>
      </c>
      <c r="HO175">
        <v>-0.206921</v>
      </c>
      <c r="HP175">
        <v>-0.251618</v>
      </c>
      <c r="HQ175">
        <v>20.2978</v>
      </c>
      <c r="HR175">
        <v>5.19438</v>
      </c>
      <c r="HS175">
        <v>11.9517</v>
      </c>
      <c r="HT175">
        <v>4.9471</v>
      </c>
      <c r="HU175">
        <v>3.3</v>
      </c>
      <c r="HV175">
        <v>9999</v>
      </c>
      <c r="HW175">
        <v>9999</v>
      </c>
      <c r="HX175">
        <v>9999</v>
      </c>
      <c r="HY175">
        <v>385.5</v>
      </c>
      <c r="HZ175">
        <v>1.86017</v>
      </c>
      <c r="IA175">
        <v>1.86081</v>
      </c>
      <c r="IB175">
        <v>1.86157</v>
      </c>
      <c r="IC175">
        <v>1.85715</v>
      </c>
      <c r="ID175">
        <v>1.85684</v>
      </c>
      <c r="IE175">
        <v>1.85791</v>
      </c>
      <c r="IF175">
        <v>1.85867</v>
      </c>
      <c r="IG175">
        <v>1.85822</v>
      </c>
      <c r="IH175">
        <v>0</v>
      </c>
      <c r="II175">
        <v>0</v>
      </c>
      <c r="IJ175">
        <v>0</v>
      </c>
      <c r="IK175">
        <v>0</v>
      </c>
      <c r="IL175" t="s">
        <v>438</v>
      </c>
      <c r="IM175" t="s">
        <v>439</v>
      </c>
      <c r="IN175" t="s">
        <v>440</v>
      </c>
      <c r="IO175" t="s">
        <v>440</v>
      </c>
      <c r="IP175" t="s">
        <v>440</v>
      </c>
      <c r="IQ175" t="s">
        <v>440</v>
      </c>
      <c r="IR175">
        <v>0</v>
      </c>
      <c r="IS175">
        <v>100</v>
      </c>
      <c r="IT175">
        <v>100</v>
      </c>
      <c r="IU175">
        <v>0.441</v>
      </c>
      <c r="IV175">
        <v>-0.0405</v>
      </c>
      <c r="IW175">
        <v>0.2912723242626548</v>
      </c>
      <c r="IX175">
        <v>0.001016113312649949</v>
      </c>
      <c r="IY175">
        <v>-1.458346242818731E-06</v>
      </c>
      <c r="IZ175">
        <v>6.575581110680532E-10</v>
      </c>
      <c r="JA175">
        <v>-0.06566341879942494</v>
      </c>
      <c r="JB175">
        <v>-0.01572474794871742</v>
      </c>
      <c r="JC175">
        <v>0.002265067368507509</v>
      </c>
      <c r="JD175">
        <v>-3.336906766682508E-05</v>
      </c>
      <c r="JE175">
        <v>2</v>
      </c>
      <c r="JF175">
        <v>1799</v>
      </c>
      <c r="JG175">
        <v>1</v>
      </c>
      <c r="JH175">
        <v>18</v>
      </c>
      <c r="JI175">
        <v>338.9</v>
      </c>
      <c r="JJ175">
        <v>338.9</v>
      </c>
      <c r="JK175">
        <v>0.600586</v>
      </c>
      <c r="JL175">
        <v>2.56592</v>
      </c>
      <c r="JM175">
        <v>1.54663</v>
      </c>
      <c r="JN175">
        <v>2.16187</v>
      </c>
      <c r="JO175">
        <v>1.49658</v>
      </c>
      <c r="JP175">
        <v>2.3938</v>
      </c>
      <c r="JQ175">
        <v>35.0134</v>
      </c>
      <c r="JR175">
        <v>24.2013</v>
      </c>
      <c r="JS175">
        <v>18</v>
      </c>
      <c r="JT175">
        <v>376.534</v>
      </c>
      <c r="JU175">
        <v>648.001</v>
      </c>
      <c r="JV175">
        <v>24.2389</v>
      </c>
      <c r="JW175">
        <v>24.8113</v>
      </c>
      <c r="JX175">
        <v>30.0001</v>
      </c>
      <c r="JY175">
        <v>24.8007</v>
      </c>
      <c r="JZ175">
        <v>24.8068</v>
      </c>
      <c r="KA175">
        <v>12.0366</v>
      </c>
      <c r="KB175">
        <v>28.6634</v>
      </c>
      <c r="KC175">
        <v>29.6204</v>
      </c>
      <c r="KD175">
        <v>24.242</v>
      </c>
      <c r="KE175">
        <v>200</v>
      </c>
      <c r="KF175">
        <v>9.396750000000001</v>
      </c>
      <c r="KG175">
        <v>100.231</v>
      </c>
      <c r="KH175">
        <v>100.837</v>
      </c>
    </row>
    <row r="176" spans="1:294">
      <c r="A176">
        <v>160</v>
      </c>
      <c r="B176">
        <v>1747232189.6</v>
      </c>
      <c r="C176">
        <v>19162.5</v>
      </c>
      <c r="D176" t="s">
        <v>757</v>
      </c>
      <c r="E176" t="s">
        <v>758</v>
      </c>
      <c r="F176" t="s">
        <v>431</v>
      </c>
      <c r="G176" t="s">
        <v>432</v>
      </c>
      <c r="I176" t="s">
        <v>433</v>
      </c>
      <c r="J176">
        <v>1747232189.6</v>
      </c>
      <c r="K176">
        <f>(L176)/1000</f>
        <v>0</v>
      </c>
      <c r="L176">
        <f>IF(DQ176, AO176, AI176)</f>
        <v>0</v>
      </c>
      <c r="M176">
        <f>IF(DQ176, AJ176, AH176)</f>
        <v>0</v>
      </c>
      <c r="N176">
        <f>DS176 - IF(AV176&gt;1, M176*DM176*100.0/(AX176), 0)</f>
        <v>0</v>
      </c>
      <c r="O176">
        <f>((U176-K176/2)*N176-M176)/(U176+K176/2)</f>
        <v>0</v>
      </c>
      <c r="P176">
        <f>O176*(DZ176+EA176)/1000.0</f>
        <v>0</v>
      </c>
      <c r="Q176">
        <f>(DS176 - IF(AV176&gt;1, M176*DM176*100.0/(AX176), 0))*(DZ176+EA176)/1000.0</f>
        <v>0</v>
      </c>
      <c r="R176">
        <f>2.0/((1/T176-1/S176)+SIGN(T176)*SQRT((1/T176-1/S176)*(1/T176-1/S176) + 4*DN176/((DN176+1)*(DN176+1))*(2*1/T176*1/S176-1/S176*1/S176)))</f>
        <v>0</v>
      </c>
      <c r="S176">
        <f>IF(LEFT(DO176,1)&lt;&gt;"0",IF(LEFT(DO176,1)="1",3.0,DP176),$D$5+$E$5*(EG176*DZ176/($K$5*1000))+$F$5*(EG176*DZ176/($K$5*1000))*MAX(MIN(DM176,$J$5),$I$5)*MAX(MIN(DM176,$J$5),$I$5)+$G$5*MAX(MIN(DM176,$J$5),$I$5)*(EG176*DZ176/($K$5*1000))+$H$5*(EG176*DZ176/($K$5*1000))*(EG176*DZ176/($K$5*1000)))</f>
        <v>0</v>
      </c>
      <c r="T176">
        <f>K176*(1000-(1000*0.61365*exp(17.502*X176/(240.97+X176))/(DZ176+EA176)+DU176)/2)/(1000*0.61365*exp(17.502*X176/(240.97+X176))/(DZ176+EA176)-DU176)</f>
        <v>0</v>
      </c>
      <c r="U176">
        <f>1/((DN176+1)/(R176/1.6)+1/(S176/1.37)) + DN176/((DN176+1)/(R176/1.6) + DN176/(S176/1.37))</f>
        <v>0</v>
      </c>
      <c r="V176">
        <f>(DI176*DL176)</f>
        <v>0</v>
      </c>
      <c r="W176">
        <f>(EB176+(V176+2*0.95*5.67E-8*(((EB176+$B$7)+273)^4-(EB176+273)^4)-44100*K176)/(1.84*29.3*S176+8*0.95*5.67E-8*(EB176+273)^3))</f>
        <v>0</v>
      </c>
      <c r="X176">
        <f>($C$7*EC176+$D$7*ED176+$E$7*W176)</f>
        <v>0</v>
      </c>
      <c r="Y176">
        <f>0.61365*exp(17.502*X176/(240.97+X176))</f>
        <v>0</v>
      </c>
      <c r="Z176">
        <f>(AA176/AB176*100)</f>
        <v>0</v>
      </c>
      <c r="AA176">
        <f>DU176*(DZ176+EA176)/1000</f>
        <v>0</v>
      </c>
      <c r="AB176">
        <f>0.61365*exp(17.502*EB176/(240.97+EB176))</f>
        <v>0</v>
      </c>
      <c r="AC176">
        <f>(Y176-DU176*(DZ176+EA176)/1000)</f>
        <v>0</v>
      </c>
      <c r="AD176">
        <f>(-K176*44100)</f>
        <v>0</v>
      </c>
      <c r="AE176">
        <f>2*29.3*S176*0.92*(EB176-X176)</f>
        <v>0</v>
      </c>
      <c r="AF176">
        <f>2*0.95*5.67E-8*(((EB176+$B$7)+273)^4-(X176+273)^4)</f>
        <v>0</v>
      </c>
      <c r="AG176">
        <f>V176+AF176+AD176+AE176</f>
        <v>0</v>
      </c>
      <c r="AH176">
        <f>DY176*AV176*(DT176-DS176*(1000-AV176*DV176)/(1000-AV176*DU176))/(100*DM176)</f>
        <v>0</v>
      </c>
      <c r="AI176">
        <f>1000*DY176*AV176*(DU176-DV176)/(100*DM176*(1000-AV176*DU176))</f>
        <v>0</v>
      </c>
      <c r="AJ176">
        <f>(AK176 - AL176 - DZ176*1E3/(8.314*(EB176+273.15)) * AN176/DY176 * AM176) * DY176/(100*DM176) * (1000 - DV176)/1000</f>
        <v>0</v>
      </c>
      <c r="AK176">
        <v>100.9603296005227</v>
      </c>
      <c r="AL176">
        <v>101.1799454545455</v>
      </c>
      <c r="AM176">
        <v>-3.715935913324683E-06</v>
      </c>
      <c r="AN176">
        <v>65.77429948118555</v>
      </c>
      <c r="AO176">
        <f>(AQ176 - AP176 + DZ176*1E3/(8.314*(EB176+273.15)) * AS176/DY176 * AR176) * DY176/(100*DM176) * 1000/(1000 - AQ176)</f>
        <v>0</v>
      </c>
      <c r="AP176">
        <v>9.377992777177099</v>
      </c>
      <c r="AQ176">
        <v>9.381815090909091</v>
      </c>
      <c r="AR176">
        <v>-2.068606193008629E-07</v>
      </c>
      <c r="AS176">
        <v>77.3395483019389</v>
      </c>
      <c r="AT176">
        <v>2</v>
      </c>
      <c r="AU176">
        <v>0</v>
      </c>
      <c r="AV176">
        <f>IF(AT176*$H$13&gt;=AX176,1.0,(AX176/(AX176-AT176*$H$13)))</f>
        <v>0</v>
      </c>
      <c r="AW176">
        <f>(AV176-1)*100</f>
        <v>0</v>
      </c>
      <c r="AX176">
        <f>MAX(0,($B$13+$C$13*EG176)/(1+$D$13*EG176)*DZ176/(EB176+273)*$E$13)</f>
        <v>0</v>
      </c>
      <c r="AY176" t="s">
        <v>434</v>
      </c>
      <c r="AZ176" t="s">
        <v>434</v>
      </c>
      <c r="BA176">
        <v>0</v>
      </c>
      <c r="BB176">
        <v>0</v>
      </c>
      <c r="BC176">
        <f>1-BA176/BB176</f>
        <v>0</v>
      </c>
      <c r="BD176">
        <v>0</v>
      </c>
      <c r="BE176" t="s">
        <v>434</v>
      </c>
      <c r="BF176" t="s">
        <v>434</v>
      </c>
      <c r="BG176">
        <v>0</v>
      </c>
      <c r="BH176">
        <v>0</v>
      </c>
      <c r="BI176">
        <f>1-BG176/BH176</f>
        <v>0</v>
      </c>
      <c r="BJ176">
        <v>0.5</v>
      </c>
      <c r="BK176">
        <f>DJ176</f>
        <v>0</v>
      </c>
      <c r="BL176">
        <f>M176</f>
        <v>0</v>
      </c>
      <c r="BM176">
        <f>BI176*BJ176*BK176</f>
        <v>0</v>
      </c>
      <c r="BN176">
        <f>(BL176-BD176)/BK176</f>
        <v>0</v>
      </c>
      <c r="BO176">
        <f>(BB176-BH176)/BH176</f>
        <v>0</v>
      </c>
      <c r="BP176">
        <f>BA176/(BC176+BA176/BH176)</f>
        <v>0</v>
      </c>
      <c r="BQ176" t="s">
        <v>434</v>
      </c>
      <c r="BR176">
        <v>0</v>
      </c>
      <c r="BS176">
        <f>IF(BR176&lt;&gt;0, BR176, BP176)</f>
        <v>0</v>
      </c>
      <c r="BT176">
        <f>1-BS176/BH176</f>
        <v>0</v>
      </c>
      <c r="BU176">
        <f>(BH176-BG176)/(BH176-BS176)</f>
        <v>0</v>
      </c>
      <c r="BV176">
        <f>(BB176-BH176)/(BB176-BS176)</f>
        <v>0</v>
      </c>
      <c r="BW176">
        <f>(BH176-BG176)/(BH176-BA176)</f>
        <v>0</v>
      </c>
      <c r="BX176">
        <f>(BB176-BH176)/(BB176-BA176)</f>
        <v>0</v>
      </c>
      <c r="BY176">
        <f>(BU176*BS176/BG176)</f>
        <v>0</v>
      </c>
      <c r="BZ176">
        <f>(1-BY176)</f>
        <v>0</v>
      </c>
      <c r="DI176">
        <f>$B$11*EH176+$C$11*EI176+$F$11*ET176*(1-EW176)</f>
        <v>0</v>
      </c>
      <c r="DJ176">
        <f>DI176*DK176</f>
        <v>0</v>
      </c>
      <c r="DK176">
        <f>($B$11*$D$9+$C$11*$D$9+$F$11*((FG176+EY176)/MAX(FG176+EY176+FH176, 0.1)*$I$9+FH176/MAX(FG176+EY176+FH176, 0.1)*$J$9))/($B$11+$C$11+$F$11)</f>
        <v>0</v>
      </c>
      <c r="DL176">
        <f>($B$11*$K$9+$C$11*$K$9+$F$11*((FG176+EY176)/MAX(FG176+EY176+FH176, 0.1)*$P$9+FH176/MAX(FG176+EY176+FH176, 0.1)*$Q$9))/($B$11+$C$11+$F$11)</f>
        <v>0</v>
      </c>
      <c r="DM176">
        <v>6</v>
      </c>
      <c r="DN176">
        <v>0.5</v>
      </c>
      <c r="DO176" t="s">
        <v>435</v>
      </c>
      <c r="DP176">
        <v>2</v>
      </c>
      <c r="DQ176" t="b">
        <v>1</v>
      </c>
      <c r="DR176">
        <v>1747232189.6</v>
      </c>
      <c r="DS176">
        <v>100.219</v>
      </c>
      <c r="DT176">
        <v>99.97029999999999</v>
      </c>
      <c r="DU176">
        <v>9.38199</v>
      </c>
      <c r="DV176">
        <v>9.37823</v>
      </c>
      <c r="DW176">
        <v>99.8403</v>
      </c>
      <c r="DX176">
        <v>9.42263</v>
      </c>
      <c r="DY176">
        <v>400.107</v>
      </c>
      <c r="DZ176">
        <v>101.144</v>
      </c>
      <c r="EA176">
        <v>0.10015</v>
      </c>
      <c r="EB176">
        <v>25.0082</v>
      </c>
      <c r="EC176">
        <v>24.8872</v>
      </c>
      <c r="ED176">
        <v>999.9</v>
      </c>
      <c r="EE176">
        <v>0</v>
      </c>
      <c r="EF176">
        <v>0</v>
      </c>
      <c r="EG176">
        <v>10042.5</v>
      </c>
      <c r="EH176">
        <v>0</v>
      </c>
      <c r="EI176">
        <v>0.23487</v>
      </c>
      <c r="EJ176">
        <v>0.248878</v>
      </c>
      <c r="EK176">
        <v>101.168</v>
      </c>
      <c r="EL176">
        <v>100.917</v>
      </c>
      <c r="EM176">
        <v>0.00376225</v>
      </c>
      <c r="EN176">
        <v>99.97029999999999</v>
      </c>
      <c r="EO176">
        <v>9.37823</v>
      </c>
      <c r="EP176">
        <v>0.9489340000000001</v>
      </c>
      <c r="EQ176">
        <v>0.948553</v>
      </c>
      <c r="ER176">
        <v>6.15503</v>
      </c>
      <c r="ES176">
        <v>6.14922</v>
      </c>
      <c r="ET176">
        <v>0.0500092</v>
      </c>
      <c r="EU176">
        <v>0</v>
      </c>
      <c r="EV176">
        <v>0</v>
      </c>
      <c r="EW176">
        <v>0</v>
      </c>
      <c r="EX176">
        <v>7.27</v>
      </c>
      <c r="EY176">
        <v>0.0500092</v>
      </c>
      <c r="EZ176">
        <v>-7.45</v>
      </c>
      <c r="FA176">
        <v>-0.01</v>
      </c>
      <c r="FB176">
        <v>34.75</v>
      </c>
      <c r="FC176">
        <v>40.625</v>
      </c>
      <c r="FD176">
        <v>37.5</v>
      </c>
      <c r="FE176">
        <v>41.187</v>
      </c>
      <c r="FF176">
        <v>37.562</v>
      </c>
      <c r="FG176">
        <v>0</v>
      </c>
      <c r="FH176">
        <v>0</v>
      </c>
      <c r="FI176">
        <v>0</v>
      </c>
      <c r="FJ176">
        <v>1747232269.8</v>
      </c>
      <c r="FK176">
        <v>0</v>
      </c>
      <c r="FL176">
        <v>6.325600000000001</v>
      </c>
      <c r="FM176">
        <v>22.10307646330525</v>
      </c>
      <c r="FN176">
        <v>-45.96307698831519</v>
      </c>
      <c r="FO176">
        <v>-7.5384</v>
      </c>
      <c r="FP176">
        <v>15</v>
      </c>
      <c r="FQ176">
        <v>1747211737.5</v>
      </c>
      <c r="FR176" t="s">
        <v>436</v>
      </c>
      <c r="FS176">
        <v>1747211737.5</v>
      </c>
      <c r="FT176">
        <v>1747211733.5</v>
      </c>
      <c r="FU176">
        <v>1</v>
      </c>
      <c r="FV176">
        <v>-0.191</v>
      </c>
      <c r="FW176">
        <v>-0.016</v>
      </c>
      <c r="FX176">
        <v>0.506</v>
      </c>
      <c r="FY176">
        <v>-0.041</v>
      </c>
      <c r="FZ176">
        <v>397</v>
      </c>
      <c r="GA176">
        <v>9</v>
      </c>
      <c r="GB176">
        <v>0.29</v>
      </c>
      <c r="GC176">
        <v>0.35</v>
      </c>
      <c r="GD176">
        <v>-0.161093640252734</v>
      </c>
      <c r="GE176">
        <v>0.08728120899038892</v>
      </c>
      <c r="GF176">
        <v>0.02106595633552355</v>
      </c>
      <c r="GG176">
        <v>1</v>
      </c>
      <c r="GH176">
        <v>9.422127004669959E-05</v>
      </c>
      <c r="GI176">
        <v>-9.566790247507779E-05</v>
      </c>
      <c r="GJ176">
        <v>2.70109267101414E-05</v>
      </c>
      <c r="GK176">
        <v>1</v>
      </c>
      <c r="GL176">
        <v>2</v>
      </c>
      <c r="GM176">
        <v>2</v>
      </c>
      <c r="GN176" t="s">
        <v>437</v>
      </c>
      <c r="GO176">
        <v>3.01662</v>
      </c>
      <c r="GP176">
        <v>2.77519</v>
      </c>
      <c r="GQ176">
        <v>0.0287994</v>
      </c>
      <c r="GR176">
        <v>0.0286129</v>
      </c>
      <c r="GS176">
        <v>0.0614554</v>
      </c>
      <c r="GT176">
        <v>0.0612245</v>
      </c>
      <c r="GU176">
        <v>25114.7</v>
      </c>
      <c r="GV176">
        <v>29340.9</v>
      </c>
      <c r="GW176">
        <v>22659.6</v>
      </c>
      <c r="GX176">
        <v>27751.9</v>
      </c>
      <c r="GY176">
        <v>30849.8</v>
      </c>
      <c r="GZ176">
        <v>37225.6</v>
      </c>
      <c r="HA176">
        <v>36315.4</v>
      </c>
      <c r="HB176">
        <v>44048.9</v>
      </c>
      <c r="HC176">
        <v>1.80998</v>
      </c>
      <c r="HD176">
        <v>2.1833</v>
      </c>
      <c r="HE176">
        <v>0.07303800000000001</v>
      </c>
      <c r="HF176">
        <v>0</v>
      </c>
      <c r="HG176">
        <v>23.6874</v>
      </c>
      <c r="HH176">
        <v>999.9</v>
      </c>
      <c r="HI176">
        <v>29.8</v>
      </c>
      <c r="HJ176">
        <v>29.7</v>
      </c>
      <c r="HK176">
        <v>12.3372</v>
      </c>
      <c r="HL176">
        <v>62.0715</v>
      </c>
      <c r="HM176">
        <v>13.3814</v>
      </c>
      <c r="HN176">
        <v>1</v>
      </c>
      <c r="HO176">
        <v>-0.207078</v>
      </c>
      <c r="HP176">
        <v>-0.07703699999999999</v>
      </c>
      <c r="HQ176">
        <v>20.2981</v>
      </c>
      <c r="HR176">
        <v>5.19737</v>
      </c>
      <c r="HS176">
        <v>11.9533</v>
      </c>
      <c r="HT176">
        <v>4.94715</v>
      </c>
      <c r="HU176">
        <v>3.3</v>
      </c>
      <c r="HV176">
        <v>9999</v>
      </c>
      <c r="HW176">
        <v>9999</v>
      </c>
      <c r="HX176">
        <v>9999</v>
      </c>
      <c r="HY176">
        <v>385.5</v>
      </c>
      <c r="HZ176">
        <v>1.86018</v>
      </c>
      <c r="IA176">
        <v>1.86081</v>
      </c>
      <c r="IB176">
        <v>1.86157</v>
      </c>
      <c r="IC176">
        <v>1.85715</v>
      </c>
      <c r="ID176">
        <v>1.85684</v>
      </c>
      <c r="IE176">
        <v>1.85791</v>
      </c>
      <c r="IF176">
        <v>1.85867</v>
      </c>
      <c r="IG176">
        <v>1.85822</v>
      </c>
      <c r="IH176">
        <v>0</v>
      </c>
      <c r="II176">
        <v>0</v>
      </c>
      <c r="IJ176">
        <v>0</v>
      </c>
      <c r="IK176">
        <v>0</v>
      </c>
      <c r="IL176" t="s">
        <v>438</v>
      </c>
      <c r="IM176" t="s">
        <v>439</v>
      </c>
      <c r="IN176" t="s">
        <v>440</v>
      </c>
      <c r="IO176" t="s">
        <v>440</v>
      </c>
      <c r="IP176" t="s">
        <v>440</v>
      </c>
      <c r="IQ176" t="s">
        <v>440</v>
      </c>
      <c r="IR176">
        <v>0</v>
      </c>
      <c r="IS176">
        <v>100</v>
      </c>
      <c r="IT176">
        <v>100</v>
      </c>
      <c r="IU176">
        <v>0.379</v>
      </c>
      <c r="IV176">
        <v>-0.0406</v>
      </c>
      <c r="IW176">
        <v>0.2912723242626548</v>
      </c>
      <c r="IX176">
        <v>0.001016113312649949</v>
      </c>
      <c r="IY176">
        <v>-1.458346242818731E-06</v>
      </c>
      <c r="IZ176">
        <v>6.575581110680532E-10</v>
      </c>
      <c r="JA176">
        <v>-0.06566341879942494</v>
      </c>
      <c r="JB176">
        <v>-0.01572474794871742</v>
      </c>
      <c r="JC176">
        <v>0.002265067368507509</v>
      </c>
      <c r="JD176">
        <v>-3.336906766682508E-05</v>
      </c>
      <c r="JE176">
        <v>2</v>
      </c>
      <c r="JF176">
        <v>1799</v>
      </c>
      <c r="JG176">
        <v>1</v>
      </c>
      <c r="JH176">
        <v>18</v>
      </c>
      <c r="JI176">
        <v>340.9</v>
      </c>
      <c r="JJ176">
        <v>340.9</v>
      </c>
      <c r="JK176">
        <v>0.373535</v>
      </c>
      <c r="JL176">
        <v>2.58423</v>
      </c>
      <c r="JM176">
        <v>1.54663</v>
      </c>
      <c r="JN176">
        <v>2.16064</v>
      </c>
      <c r="JO176">
        <v>1.49658</v>
      </c>
      <c r="JP176">
        <v>2.33398</v>
      </c>
      <c r="JQ176">
        <v>35.0134</v>
      </c>
      <c r="JR176">
        <v>24.2013</v>
      </c>
      <c r="JS176">
        <v>18</v>
      </c>
      <c r="JT176">
        <v>376.558</v>
      </c>
      <c r="JU176">
        <v>647.6900000000001</v>
      </c>
      <c r="JV176">
        <v>24.0744</v>
      </c>
      <c r="JW176">
        <v>24.8113</v>
      </c>
      <c r="JX176">
        <v>30</v>
      </c>
      <c r="JY176">
        <v>24.8007</v>
      </c>
      <c r="JZ176">
        <v>24.8064</v>
      </c>
      <c r="KA176">
        <v>7.49724</v>
      </c>
      <c r="KB176">
        <v>28.6634</v>
      </c>
      <c r="KC176">
        <v>29.6204</v>
      </c>
      <c r="KD176">
        <v>24.0709</v>
      </c>
      <c r="KE176">
        <v>100</v>
      </c>
      <c r="KF176">
        <v>9.431190000000001</v>
      </c>
      <c r="KG176">
        <v>100.232</v>
      </c>
      <c r="KH176">
        <v>100.838</v>
      </c>
    </row>
    <row r="177" spans="1:294">
      <c r="A177">
        <v>161</v>
      </c>
      <c r="B177">
        <v>1747232310.1</v>
      </c>
      <c r="C177">
        <v>19283</v>
      </c>
      <c r="D177" t="s">
        <v>759</v>
      </c>
      <c r="E177" t="s">
        <v>760</v>
      </c>
      <c r="F177" t="s">
        <v>431</v>
      </c>
      <c r="G177" t="s">
        <v>432</v>
      </c>
      <c r="I177" t="s">
        <v>433</v>
      </c>
      <c r="J177">
        <v>1747232310.1</v>
      </c>
      <c r="K177">
        <f>(L177)/1000</f>
        <v>0</v>
      </c>
      <c r="L177">
        <f>IF(DQ177, AO177, AI177)</f>
        <v>0</v>
      </c>
      <c r="M177">
        <f>IF(DQ177, AJ177, AH177)</f>
        <v>0</v>
      </c>
      <c r="N177">
        <f>DS177 - IF(AV177&gt;1, M177*DM177*100.0/(AX177), 0)</f>
        <v>0</v>
      </c>
      <c r="O177">
        <f>((U177-K177/2)*N177-M177)/(U177+K177/2)</f>
        <v>0</v>
      </c>
      <c r="P177">
        <f>O177*(DZ177+EA177)/1000.0</f>
        <v>0</v>
      </c>
      <c r="Q177">
        <f>(DS177 - IF(AV177&gt;1, M177*DM177*100.0/(AX177), 0))*(DZ177+EA177)/1000.0</f>
        <v>0</v>
      </c>
      <c r="R177">
        <f>2.0/((1/T177-1/S177)+SIGN(T177)*SQRT((1/T177-1/S177)*(1/T177-1/S177) + 4*DN177/((DN177+1)*(DN177+1))*(2*1/T177*1/S177-1/S177*1/S177)))</f>
        <v>0</v>
      </c>
      <c r="S177">
        <f>IF(LEFT(DO177,1)&lt;&gt;"0",IF(LEFT(DO177,1)="1",3.0,DP177),$D$5+$E$5*(EG177*DZ177/($K$5*1000))+$F$5*(EG177*DZ177/($K$5*1000))*MAX(MIN(DM177,$J$5),$I$5)*MAX(MIN(DM177,$J$5),$I$5)+$G$5*MAX(MIN(DM177,$J$5),$I$5)*(EG177*DZ177/($K$5*1000))+$H$5*(EG177*DZ177/($K$5*1000))*(EG177*DZ177/($K$5*1000)))</f>
        <v>0</v>
      </c>
      <c r="T177">
        <f>K177*(1000-(1000*0.61365*exp(17.502*X177/(240.97+X177))/(DZ177+EA177)+DU177)/2)/(1000*0.61365*exp(17.502*X177/(240.97+X177))/(DZ177+EA177)-DU177)</f>
        <v>0</v>
      </c>
      <c r="U177">
        <f>1/((DN177+1)/(R177/1.6)+1/(S177/1.37)) + DN177/((DN177+1)/(R177/1.6) + DN177/(S177/1.37))</f>
        <v>0</v>
      </c>
      <c r="V177">
        <f>(DI177*DL177)</f>
        <v>0</v>
      </c>
      <c r="W177">
        <f>(EB177+(V177+2*0.95*5.67E-8*(((EB177+$B$7)+273)^4-(EB177+273)^4)-44100*K177)/(1.84*29.3*S177+8*0.95*5.67E-8*(EB177+273)^3))</f>
        <v>0</v>
      </c>
      <c r="X177">
        <f>($C$7*EC177+$D$7*ED177+$E$7*W177)</f>
        <v>0</v>
      </c>
      <c r="Y177">
        <f>0.61365*exp(17.502*X177/(240.97+X177))</f>
        <v>0</v>
      </c>
      <c r="Z177">
        <f>(AA177/AB177*100)</f>
        <v>0</v>
      </c>
      <c r="AA177">
        <f>DU177*(DZ177+EA177)/1000</f>
        <v>0</v>
      </c>
      <c r="AB177">
        <f>0.61365*exp(17.502*EB177/(240.97+EB177))</f>
        <v>0</v>
      </c>
      <c r="AC177">
        <f>(Y177-DU177*(DZ177+EA177)/1000)</f>
        <v>0</v>
      </c>
      <c r="AD177">
        <f>(-K177*44100)</f>
        <v>0</v>
      </c>
      <c r="AE177">
        <f>2*29.3*S177*0.92*(EB177-X177)</f>
        <v>0</v>
      </c>
      <c r="AF177">
        <f>2*0.95*5.67E-8*(((EB177+$B$7)+273)^4-(X177+273)^4)</f>
        <v>0</v>
      </c>
      <c r="AG177">
        <f>V177+AF177+AD177+AE177</f>
        <v>0</v>
      </c>
      <c r="AH177">
        <f>DY177*AV177*(DT177-DS177*(1000-AV177*DV177)/(1000-AV177*DU177))/(100*DM177)</f>
        <v>0</v>
      </c>
      <c r="AI177">
        <f>1000*DY177*AV177*(DU177-DV177)/(100*DM177*(1000-AV177*DU177))</f>
        <v>0</v>
      </c>
      <c r="AJ177">
        <f>(AK177 - AL177 - DZ177*1E3/(8.314*(EB177+273.15)) * AN177/DY177 * AM177) * DY177/(100*DM177) * (1000 - DV177)/1000</f>
        <v>0</v>
      </c>
      <c r="AK177">
        <v>50.45713936322085</v>
      </c>
      <c r="AL177">
        <v>50.59803333333332</v>
      </c>
      <c r="AM177">
        <v>-0.0001564439145573482</v>
      </c>
      <c r="AN177">
        <v>65.77429948118555</v>
      </c>
      <c r="AO177">
        <f>(AQ177 - AP177 + DZ177*1E3/(8.314*(EB177+273.15)) * AS177/DY177 * AR177) * DY177/(100*DM177) * 1000/(1000 - AQ177)</f>
        <v>0</v>
      </c>
      <c r="AP177">
        <v>9.40544301296957</v>
      </c>
      <c r="AQ177">
        <v>9.406979333333334</v>
      </c>
      <c r="AR177">
        <v>-3.377511817287908E-07</v>
      </c>
      <c r="AS177">
        <v>77.3395483019389</v>
      </c>
      <c r="AT177">
        <v>1</v>
      </c>
      <c r="AU177">
        <v>0</v>
      </c>
      <c r="AV177">
        <f>IF(AT177*$H$13&gt;=AX177,1.0,(AX177/(AX177-AT177*$H$13)))</f>
        <v>0</v>
      </c>
      <c r="AW177">
        <f>(AV177-1)*100</f>
        <v>0</v>
      </c>
      <c r="AX177">
        <f>MAX(0,($B$13+$C$13*EG177)/(1+$D$13*EG177)*DZ177/(EB177+273)*$E$13)</f>
        <v>0</v>
      </c>
      <c r="AY177" t="s">
        <v>434</v>
      </c>
      <c r="AZ177" t="s">
        <v>434</v>
      </c>
      <c r="BA177">
        <v>0</v>
      </c>
      <c r="BB177">
        <v>0</v>
      </c>
      <c r="BC177">
        <f>1-BA177/BB177</f>
        <v>0</v>
      </c>
      <c r="BD177">
        <v>0</v>
      </c>
      <c r="BE177" t="s">
        <v>434</v>
      </c>
      <c r="BF177" t="s">
        <v>434</v>
      </c>
      <c r="BG177">
        <v>0</v>
      </c>
      <c r="BH177">
        <v>0</v>
      </c>
      <c r="BI177">
        <f>1-BG177/BH177</f>
        <v>0</v>
      </c>
      <c r="BJ177">
        <v>0.5</v>
      </c>
      <c r="BK177">
        <f>DJ177</f>
        <v>0</v>
      </c>
      <c r="BL177">
        <f>M177</f>
        <v>0</v>
      </c>
      <c r="BM177">
        <f>BI177*BJ177*BK177</f>
        <v>0</v>
      </c>
      <c r="BN177">
        <f>(BL177-BD177)/BK177</f>
        <v>0</v>
      </c>
      <c r="BO177">
        <f>(BB177-BH177)/BH177</f>
        <v>0</v>
      </c>
      <c r="BP177">
        <f>BA177/(BC177+BA177/BH177)</f>
        <v>0</v>
      </c>
      <c r="BQ177" t="s">
        <v>434</v>
      </c>
      <c r="BR177">
        <v>0</v>
      </c>
      <c r="BS177">
        <f>IF(BR177&lt;&gt;0, BR177, BP177)</f>
        <v>0</v>
      </c>
      <c r="BT177">
        <f>1-BS177/BH177</f>
        <v>0</v>
      </c>
      <c r="BU177">
        <f>(BH177-BG177)/(BH177-BS177)</f>
        <v>0</v>
      </c>
      <c r="BV177">
        <f>(BB177-BH177)/(BB177-BS177)</f>
        <v>0</v>
      </c>
      <c r="BW177">
        <f>(BH177-BG177)/(BH177-BA177)</f>
        <v>0</v>
      </c>
      <c r="BX177">
        <f>(BB177-BH177)/(BB177-BA177)</f>
        <v>0</v>
      </c>
      <c r="BY177">
        <f>(BU177*BS177/BG177)</f>
        <v>0</v>
      </c>
      <c r="BZ177">
        <f>(1-BY177)</f>
        <v>0</v>
      </c>
      <c r="DI177">
        <f>$B$11*EH177+$C$11*EI177+$F$11*ET177*(1-EW177)</f>
        <v>0</v>
      </c>
      <c r="DJ177">
        <f>DI177*DK177</f>
        <v>0</v>
      </c>
      <c r="DK177">
        <f>($B$11*$D$9+$C$11*$D$9+$F$11*((FG177+EY177)/MAX(FG177+EY177+FH177, 0.1)*$I$9+FH177/MAX(FG177+EY177+FH177, 0.1)*$J$9))/($B$11+$C$11+$F$11)</f>
        <v>0</v>
      </c>
      <c r="DL177">
        <f>($B$11*$K$9+$C$11*$K$9+$F$11*((FG177+EY177)/MAX(FG177+EY177+FH177, 0.1)*$P$9+FH177/MAX(FG177+EY177+FH177, 0.1)*$Q$9))/($B$11+$C$11+$F$11)</f>
        <v>0</v>
      </c>
      <c r="DM177">
        <v>6</v>
      </c>
      <c r="DN177">
        <v>0.5</v>
      </c>
      <c r="DO177" t="s">
        <v>435</v>
      </c>
      <c r="DP177">
        <v>2</v>
      </c>
      <c r="DQ177" t="b">
        <v>1</v>
      </c>
      <c r="DR177">
        <v>1747232310.1</v>
      </c>
      <c r="DS177">
        <v>50.1103</v>
      </c>
      <c r="DT177">
        <v>49.9975</v>
      </c>
      <c r="DU177">
        <v>9.40704</v>
      </c>
      <c r="DV177">
        <v>9.40429</v>
      </c>
      <c r="DW177">
        <v>49.7719</v>
      </c>
      <c r="DX177">
        <v>9.447240000000001</v>
      </c>
      <c r="DY177">
        <v>399.993</v>
      </c>
      <c r="DZ177">
        <v>101.145</v>
      </c>
      <c r="EA177">
        <v>0.099978</v>
      </c>
      <c r="EB177">
        <v>25.0007</v>
      </c>
      <c r="EC177">
        <v>24.8956</v>
      </c>
      <c r="ED177">
        <v>999.9</v>
      </c>
      <c r="EE177">
        <v>0</v>
      </c>
      <c r="EF177">
        <v>0</v>
      </c>
      <c r="EG177">
        <v>10047.5</v>
      </c>
      <c r="EH177">
        <v>0</v>
      </c>
      <c r="EI177">
        <v>0.221054</v>
      </c>
      <c r="EJ177">
        <v>0.112789</v>
      </c>
      <c r="EK177">
        <v>50.5861</v>
      </c>
      <c r="EL177">
        <v>50.4721</v>
      </c>
      <c r="EM177">
        <v>0.00275707</v>
      </c>
      <c r="EN177">
        <v>49.9975</v>
      </c>
      <c r="EO177">
        <v>9.40429</v>
      </c>
      <c r="EP177">
        <v>0.951473</v>
      </c>
      <c r="EQ177">
        <v>0.951194</v>
      </c>
      <c r="ER177">
        <v>6.19374</v>
      </c>
      <c r="ES177">
        <v>6.18949</v>
      </c>
      <c r="ET177">
        <v>0.0500092</v>
      </c>
      <c r="EU177">
        <v>0</v>
      </c>
      <c r="EV177">
        <v>0</v>
      </c>
      <c r="EW177">
        <v>0</v>
      </c>
      <c r="EX177">
        <v>1.71</v>
      </c>
      <c r="EY177">
        <v>0.0500092</v>
      </c>
      <c r="EZ177">
        <v>-8.890000000000001</v>
      </c>
      <c r="FA177">
        <v>0.82</v>
      </c>
      <c r="FB177">
        <v>34.625</v>
      </c>
      <c r="FC177">
        <v>39.5</v>
      </c>
      <c r="FD177">
        <v>37</v>
      </c>
      <c r="FE177">
        <v>39.375</v>
      </c>
      <c r="FF177">
        <v>37</v>
      </c>
      <c r="FG177">
        <v>0</v>
      </c>
      <c r="FH177">
        <v>0</v>
      </c>
      <c r="FI177">
        <v>0</v>
      </c>
      <c r="FJ177">
        <v>1747232390.4</v>
      </c>
      <c r="FK177">
        <v>0</v>
      </c>
      <c r="FL177">
        <v>4.085384615384615</v>
      </c>
      <c r="FM177">
        <v>-3.137777680512607</v>
      </c>
      <c r="FN177">
        <v>15.62598254970624</v>
      </c>
      <c r="FO177">
        <v>-4.623076923076924</v>
      </c>
      <c r="FP177">
        <v>15</v>
      </c>
      <c r="FQ177">
        <v>1747211737.5</v>
      </c>
      <c r="FR177" t="s">
        <v>436</v>
      </c>
      <c r="FS177">
        <v>1747211737.5</v>
      </c>
      <c r="FT177">
        <v>1747211733.5</v>
      </c>
      <c r="FU177">
        <v>1</v>
      </c>
      <c r="FV177">
        <v>-0.191</v>
      </c>
      <c r="FW177">
        <v>-0.016</v>
      </c>
      <c r="FX177">
        <v>0.506</v>
      </c>
      <c r="FY177">
        <v>-0.041</v>
      </c>
      <c r="FZ177">
        <v>397</v>
      </c>
      <c r="GA177">
        <v>9</v>
      </c>
      <c r="GB177">
        <v>0.29</v>
      </c>
      <c r="GC177">
        <v>0.35</v>
      </c>
      <c r="GD177">
        <v>-0.08730625031393766</v>
      </c>
      <c r="GE177">
        <v>0.07335575050492596</v>
      </c>
      <c r="GF177">
        <v>0.02028056006749853</v>
      </c>
      <c r="GG177">
        <v>1</v>
      </c>
      <c r="GH177">
        <v>7.203437594891423E-05</v>
      </c>
      <c r="GI177">
        <v>3.655752950468112E-05</v>
      </c>
      <c r="GJ177">
        <v>2.122005267922212E-05</v>
      </c>
      <c r="GK177">
        <v>1</v>
      </c>
      <c r="GL177">
        <v>2</v>
      </c>
      <c r="GM177">
        <v>2</v>
      </c>
      <c r="GN177" t="s">
        <v>437</v>
      </c>
      <c r="GO177">
        <v>3.01649</v>
      </c>
      <c r="GP177">
        <v>2.77506</v>
      </c>
      <c r="GQ177">
        <v>0.0145959</v>
      </c>
      <c r="GR177">
        <v>0.0145498</v>
      </c>
      <c r="GS177">
        <v>0.0615808</v>
      </c>
      <c r="GT177">
        <v>0.0613549</v>
      </c>
      <c r="GU177">
        <v>25481.4</v>
      </c>
      <c r="GV177">
        <v>29766.6</v>
      </c>
      <c r="GW177">
        <v>22658.9</v>
      </c>
      <c r="GX177">
        <v>27752.5</v>
      </c>
      <c r="GY177">
        <v>30844.4</v>
      </c>
      <c r="GZ177">
        <v>37220.9</v>
      </c>
      <c r="HA177">
        <v>36314.5</v>
      </c>
      <c r="HB177">
        <v>44050.1</v>
      </c>
      <c r="HC177">
        <v>1.80982</v>
      </c>
      <c r="HD177">
        <v>2.18327</v>
      </c>
      <c r="HE177">
        <v>0.0740364</v>
      </c>
      <c r="HF177">
        <v>0</v>
      </c>
      <c r="HG177">
        <v>23.6795</v>
      </c>
      <c r="HH177">
        <v>999.9</v>
      </c>
      <c r="HI177">
        <v>29.7</v>
      </c>
      <c r="HJ177">
        <v>29.7</v>
      </c>
      <c r="HK177">
        <v>12.2956</v>
      </c>
      <c r="HL177">
        <v>61.9415</v>
      </c>
      <c r="HM177">
        <v>13.4014</v>
      </c>
      <c r="HN177">
        <v>1</v>
      </c>
      <c r="HO177">
        <v>-0.207063</v>
      </c>
      <c r="HP177">
        <v>-0.038799</v>
      </c>
      <c r="HQ177">
        <v>20.2961</v>
      </c>
      <c r="HR177">
        <v>5.19692</v>
      </c>
      <c r="HS177">
        <v>11.9524</v>
      </c>
      <c r="HT177">
        <v>4.9471</v>
      </c>
      <c r="HU177">
        <v>3.3</v>
      </c>
      <c r="HV177">
        <v>9999</v>
      </c>
      <c r="HW177">
        <v>9999</v>
      </c>
      <c r="HX177">
        <v>9999</v>
      </c>
      <c r="HY177">
        <v>385.5</v>
      </c>
      <c r="HZ177">
        <v>1.8602</v>
      </c>
      <c r="IA177">
        <v>1.8608</v>
      </c>
      <c r="IB177">
        <v>1.86159</v>
      </c>
      <c r="IC177">
        <v>1.85715</v>
      </c>
      <c r="ID177">
        <v>1.85684</v>
      </c>
      <c r="IE177">
        <v>1.85791</v>
      </c>
      <c r="IF177">
        <v>1.85867</v>
      </c>
      <c r="IG177">
        <v>1.85822</v>
      </c>
      <c r="IH177">
        <v>0</v>
      </c>
      <c r="II177">
        <v>0</v>
      </c>
      <c r="IJ177">
        <v>0</v>
      </c>
      <c r="IK177">
        <v>0</v>
      </c>
      <c r="IL177" t="s">
        <v>438</v>
      </c>
      <c r="IM177" t="s">
        <v>439</v>
      </c>
      <c r="IN177" t="s">
        <v>440</v>
      </c>
      <c r="IO177" t="s">
        <v>440</v>
      </c>
      <c r="IP177" t="s">
        <v>440</v>
      </c>
      <c r="IQ177" t="s">
        <v>440</v>
      </c>
      <c r="IR177">
        <v>0</v>
      </c>
      <c r="IS177">
        <v>100</v>
      </c>
      <c r="IT177">
        <v>100</v>
      </c>
      <c r="IU177">
        <v>0.338</v>
      </c>
      <c r="IV177">
        <v>-0.0402</v>
      </c>
      <c r="IW177">
        <v>0.2912723242626548</v>
      </c>
      <c r="IX177">
        <v>0.001016113312649949</v>
      </c>
      <c r="IY177">
        <v>-1.458346242818731E-06</v>
      </c>
      <c r="IZ177">
        <v>6.575581110680532E-10</v>
      </c>
      <c r="JA177">
        <v>-0.06566341879942494</v>
      </c>
      <c r="JB177">
        <v>-0.01572474794871742</v>
      </c>
      <c r="JC177">
        <v>0.002265067368507509</v>
      </c>
      <c r="JD177">
        <v>-3.336906766682508E-05</v>
      </c>
      <c r="JE177">
        <v>2</v>
      </c>
      <c r="JF177">
        <v>1799</v>
      </c>
      <c r="JG177">
        <v>1</v>
      </c>
      <c r="JH177">
        <v>18</v>
      </c>
      <c r="JI177">
        <v>342.9</v>
      </c>
      <c r="JJ177">
        <v>342.9</v>
      </c>
      <c r="JK177">
        <v>0.26001</v>
      </c>
      <c r="JL177">
        <v>2.59766</v>
      </c>
      <c r="JM177">
        <v>1.54663</v>
      </c>
      <c r="JN177">
        <v>2.16064</v>
      </c>
      <c r="JO177">
        <v>1.49658</v>
      </c>
      <c r="JP177">
        <v>2.34863</v>
      </c>
      <c r="JQ177">
        <v>35.0134</v>
      </c>
      <c r="JR177">
        <v>24.2013</v>
      </c>
      <c r="JS177">
        <v>18</v>
      </c>
      <c r="JT177">
        <v>376.485</v>
      </c>
      <c r="JU177">
        <v>647.675</v>
      </c>
      <c r="JV177">
        <v>23.9936</v>
      </c>
      <c r="JW177">
        <v>24.8134</v>
      </c>
      <c r="JX177">
        <v>30.0001</v>
      </c>
      <c r="JY177">
        <v>24.8007</v>
      </c>
      <c r="JZ177">
        <v>24.8068</v>
      </c>
      <c r="KA177">
        <v>5.22574</v>
      </c>
      <c r="KB177">
        <v>28.3634</v>
      </c>
      <c r="KC177">
        <v>29.6204</v>
      </c>
      <c r="KD177">
        <v>23.9927</v>
      </c>
      <c r="KE177">
        <v>50</v>
      </c>
      <c r="KF177">
        <v>9.43829</v>
      </c>
      <c r="KG177">
        <v>100.229</v>
      </c>
      <c r="KH177">
        <v>100.84</v>
      </c>
    </row>
    <row r="178" spans="1:294">
      <c r="A178">
        <v>162</v>
      </c>
      <c r="B178">
        <v>1747232430.6</v>
      </c>
      <c r="C178">
        <v>19403.5</v>
      </c>
      <c r="D178" t="s">
        <v>761</v>
      </c>
      <c r="E178" t="s">
        <v>762</v>
      </c>
      <c r="F178" t="s">
        <v>431</v>
      </c>
      <c r="G178" t="s">
        <v>432</v>
      </c>
      <c r="I178" t="s">
        <v>433</v>
      </c>
      <c r="J178">
        <v>1747232430.6</v>
      </c>
      <c r="K178">
        <f>(L178)/1000</f>
        <v>0</v>
      </c>
      <c r="L178">
        <f>IF(DQ178, AO178, AI178)</f>
        <v>0</v>
      </c>
      <c r="M178">
        <f>IF(DQ178, AJ178, AH178)</f>
        <v>0</v>
      </c>
      <c r="N178">
        <f>DS178 - IF(AV178&gt;1, M178*DM178*100.0/(AX178), 0)</f>
        <v>0</v>
      </c>
      <c r="O178">
        <f>((U178-K178/2)*N178-M178)/(U178+K178/2)</f>
        <v>0</v>
      </c>
      <c r="P178">
        <f>O178*(DZ178+EA178)/1000.0</f>
        <v>0</v>
      </c>
      <c r="Q178">
        <f>(DS178 - IF(AV178&gt;1, M178*DM178*100.0/(AX178), 0))*(DZ178+EA178)/1000.0</f>
        <v>0</v>
      </c>
      <c r="R178">
        <f>2.0/((1/T178-1/S178)+SIGN(T178)*SQRT((1/T178-1/S178)*(1/T178-1/S178) + 4*DN178/((DN178+1)*(DN178+1))*(2*1/T178*1/S178-1/S178*1/S178)))</f>
        <v>0</v>
      </c>
      <c r="S178">
        <f>IF(LEFT(DO178,1)&lt;&gt;"0",IF(LEFT(DO178,1)="1",3.0,DP178),$D$5+$E$5*(EG178*DZ178/($K$5*1000))+$F$5*(EG178*DZ178/($K$5*1000))*MAX(MIN(DM178,$J$5),$I$5)*MAX(MIN(DM178,$J$5),$I$5)+$G$5*MAX(MIN(DM178,$J$5),$I$5)*(EG178*DZ178/($K$5*1000))+$H$5*(EG178*DZ178/($K$5*1000))*(EG178*DZ178/($K$5*1000)))</f>
        <v>0</v>
      </c>
      <c r="T178">
        <f>K178*(1000-(1000*0.61365*exp(17.502*X178/(240.97+X178))/(DZ178+EA178)+DU178)/2)/(1000*0.61365*exp(17.502*X178/(240.97+X178))/(DZ178+EA178)-DU178)</f>
        <v>0</v>
      </c>
      <c r="U178">
        <f>1/((DN178+1)/(R178/1.6)+1/(S178/1.37)) + DN178/((DN178+1)/(R178/1.6) + DN178/(S178/1.37))</f>
        <v>0</v>
      </c>
      <c r="V178">
        <f>(DI178*DL178)</f>
        <v>0</v>
      </c>
      <c r="W178">
        <f>(EB178+(V178+2*0.95*5.67E-8*(((EB178+$B$7)+273)^4-(EB178+273)^4)-44100*K178)/(1.84*29.3*S178+8*0.95*5.67E-8*(EB178+273)^3))</f>
        <v>0</v>
      </c>
      <c r="X178">
        <f>($C$7*EC178+$D$7*ED178+$E$7*W178)</f>
        <v>0</v>
      </c>
      <c r="Y178">
        <f>0.61365*exp(17.502*X178/(240.97+X178))</f>
        <v>0</v>
      </c>
      <c r="Z178">
        <f>(AA178/AB178*100)</f>
        <v>0</v>
      </c>
      <c r="AA178">
        <f>DU178*(DZ178+EA178)/1000</f>
        <v>0</v>
      </c>
      <c r="AB178">
        <f>0.61365*exp(17.502*EB178/(240.97+EB178))</f>
        <v>0</v>
      </c>
      <c r="AC178">
        <f>(Y178-DU178*(DZ178+EA178)/1000)</f>
        <v>0</v>
      </c>
      <c r="AD178">
        <f>(-K178*44100)</f>
        <v>0</v>
      </c>
      <c r="AE178">
        <f>2*29.3*S178*0.92*(EB178-X178)</f>
        <v>0</v>
      </c>
      <c r="AF178">
        <f>2*0.95*5.67E-8*(((EB178+$B$7)+273)^4-(X178+273)^4)</f>
        <v>0</v>
      </c>
      <c r="AG178">
        <f>V178+AF178+AD178+AE178</f>
        <v>0</v>
      </c>
      <c r="AH178">
        <f>DY178*AV178*(DT178-DS178*(1000-AV178*DV178)/(1000-AV178*DU178))/(100*DM178)</f>
        <v>0</v>
      </c>
      <c r="AI178">
        <f>1000*DY178*AV178*(DU178-DV178)/(100*DM178*(1000-AV178*DU178))</f>
        <v>0</v>
      </c>
      <c r="AJ178">
        <f>(AK178 - AL178 - DZ178*1E3/(8.314*(EB178+273.15)) * AN178/DY178 * AM178) * DY178/(100*DM178) * (1000 - DV178)/1000</f>
        <v>0</v>
      </c>
      <c r="AK178">
        <v>-1.828392723416096</v>
      </c>
      <c r="AL178">
        <v>-1.710038727272726</v>
      </c>
      <c r="AM178">
        <v>-0.0001533268727362204</v>
      </c>
      <c r="AN178">
        <v>65.77429948118555</v>
      </c>
      <c r="AO178">
        <f>(AQ178 - AP178 + DZ178*1E3/(8.314*(EB178+273.15)) * AS178/DY178 * AR178) * DY178/(100*DM178) * 1000/(1000 - AQ178)</f>
        <v>0</v>
      </c>
      <c r="AP178">
        <v>9.395888969991502</v>
      </c>
      <c r="AQ178">
        <v>9.401995636363635</v>
      </c>
      <c r="AR178">
        <v>7.806335748231126E-09</v>
      </c>
      <c r="AS178">
        <v>77.3395483019389</v>
      </c>
      <c r="AT178">
        <v>1</v>
      </c>
      <c r="AU178">
        <v>0</v>
      </c>
      <c r="AV178">
        <f>IF(AT178*$H$13&gt;=AX178,1.0,(AX178/(AX178-AT178*$H$13)))</f>
        <v>0</v>
      </c>
      <c r="AW178">
        <f>(AV178-1)*100</f>
        <v>0</v>
      </c>
      <c r="AX178">
        <f>MAX(0,($B$13+$C$13*EG178)/(1+$D$13*EG178)*DZ178/(EB178+273)*$E$13)</f>
        <v>0</v>
      </c>
      <c r="AY178" t="s">
        <v>434</v>
      </c>
      <c r="AZ178" t="s">
        <v>434</v>
      </c>
      <c r="BA178">
        <v>0</v>
      </c>
      <c r="BB178">
        <v>0</v>
      </c>
      <c r="BC178">
        <f>1-BA178/BB178</f>
        <v>0</v>
      </c>
      <c r="BD178">
        <v>0</v>
      </c>
      <c r="BE178" t="s">
        <v>434</v>
      </c>
      <c r="BF178" t="s">
        <v>434</v>
      </c>
      <c r="BG178">
        <v>0</v>
      </c>
      <c r="BH178">
        <v>0</v>
      </c>
      <c r="BI178">
        <f>1-BG178/BH178</f>
        <v>0</v>
      </c>
      <c r="BJ178">
        <v>0.5</v>
      </c>
      <c r="BK178">
        <f>DJ178</f>
        <v>0</v>
      </c>
      <c r="BL178">
        <f>M178</f>
        <v>0</v>
      </c>
      <c r="BM178">
        <f>BI178*BJ178*BK178</f>
        <v>0</v>
      </c>
      <c r="BN178">
        <f>(BL178-BD178)/BK178</f>
        <v>0</v>
      </c>
      <c r="BO178">
        <f>(BB178-BH178)/BH178</f>
        <v>0</v>
      </c>
      <c r="BP178">
        <f>BA178/(BC178+BA178/BH178)</f>
        <v>0</v>
      </c>
      <c r="BQ178" t="s">
        <v>434</v>
      </c>
      <c r="BR178">
        <v>0</v>
      </c>
      <c r="BS178">
        <f>IF(BR178&lt;&gt;0, BR178, BP178)</f>
        <v>0</v>
      </c>
      <c r="BT178">
        <f>1-BS178/BH178</f>
        <v>0</v>
      </c>
      <c r="BU178">
        <f>(BH178-BG178)/(BH178-BS178)</f>
        <v>0</v>
      </c>
      <c r="BV178">
        <f>(BB178-BH178)/(BB178-BS178)</f>
        <v>0</v>
      </c>
      <c r="BW178">
        <f>(BH178-BG178)/(BH178-BA178)</f>
        <v>0</v>
      </c>
      <c r="BX178">
        <f>(BB178-BH178)/(BB178-BA178)</f>
        <v>0</v>
      </c>
      <c r="BY178">
        <f>(BU178*BS178/BG178)</f>
        <v>0</v>
      </c>
      <c r="BZ178">
        <f>(1-BY178)</f>
        <v>0</v>
      </c>
      <c r="DI178">
        <f>$B$11*EH178+$C$11*EI178+$F$11*ET178*(1-EW178)</f>
        <v>0</v>
      </c>
      <c r="DJ178">
        <f>DI178*DK178</f>
        <v>0</v>
      </c>
      <c r="DK178">
        <f>($B$11*$D$9+$C$11*$D$9+$F$11*((FG178+EY178)/MAX(FG178+EY178+FH178, 0.1)*$I$9+FH178/MAX(FG178+EY178+FH178, 0.1)*$J$9))/($B$11+$C$11+$F$11)</f>
        <v>0</v>
      </c>
      <c r="DL178">
        <f>($B$11*$K$9+$C$11*$K$9+$F$11*((FG178+EY178)/MAX(FG178+EY178+FH178, 0.1)*$P$9+FH178/MAX(FG178+EY178+FH178, 0.1)*$Q$9))/($B$11+$C$11+$F$11)</f>
        <v>0</v>
      </c>
      <c r="DM178">
        <v>6</v>
      </c>
      <c r="DN178">
        <v>0.5</v>
      </c>
      <c r="DO178" t="s">
        <v>435</v>
      </c>
      <c r="DP178">
        <v>2</v>
      </c>
      <c r="DQ178" t="b">
        <v>1</v>
      </c>
      <c r="DR178">
        <v>1747232430.6</v>
      </c>
      <c r="DS178">
        <v>-1.68483</v>
      </c>
      <c r="DT178">
        <v>-1.81756</v>
      </c>
      <c r="DU178">
        <v>9.40217</v>
      </c>
      <c r="DV178">
        <v>9.39556</v>
      </c>
      <c r="DW178">
        <v>-1.97409</v>
      </c>
      <c r="DX178">
        <v>9.442460000000001</v>
      </c>
      <c r="DY178">
        <v>399.931</v>
      </c>
      <c r="DZ178">
        <v>101.141</v>
      </c>
      <c r="EA178">
        <v>0.0998709</v>
      </c>
      <c r="EB178">
        <v>24.9856</v>
      </c>
      <c r="EC178">
        <v>24.8767</v>
      </c>
      <c r="ED178">
        <v>999.9</v>
      </c>
      <c r="EE178">
        <v>0</v>
      </c>
      <c r="EF178">
        <v>0</v>
      </c>
      <c r="EG178">
        <v>10058.1</v>
      </c>
      <c r="EH178">
        <v>0</v>
      </c>
      <c r="EI178">
        <v>0.221054</v>
      </c>
      <c r="EJ178">
        <v>0.132728</v>
      </c>
      <c r="EK178">
        <v>-1.70082</v>
      </c>
      <c r="EL178">
        <v>-1.8348</v>
      </c>
      <c r="EM178">
        <v>0.00660992</v>
      </c>
      <c r="EN178">
        <v>-1.81756</v>
      </c>
      <c r="EO178">
        <v>9.39556</v>
      </c>
      <c r="EP178">
        <v>0.950948</v>
      </c>
      <c r="EQ178">
        <v>0.950279</v>
      </c>
      <c r="ER178">
        <v>6.18573</v>
      </c>
      <c r="ES178">
        <v>6.17555</v>
      </c>
      <c r="ET178">
        <v>0.0500092</v>
      </c>
      <c r="EU178">
        <v>0</v>
      </c>
      <c r="EV178">
        <v>0</v>
      </c>
      <c r="EW178">
        <v>0</v>
      </c>
      <c r="EX178">
        <v>8.890000000000001</v>
      </c>
      <c r="EY178">
        <v>0.0500092</v>
      </c>
      <c r="EZ178">
        <v>-3.64</v>
      </c>
      <c r="FA178">
        <v>0.77</v>
      </c>
      <c r="FB178">
        <v>34.062</v>
      </c>
      <c r="FC178">
        <v>39.25</v>
      </c>
      <c r="FD178">
        <v>36.562</v>
      </c>
      <c r="FE178">
        <v>38.937</v>
      </c>
      <c r="FF178">
        <v>36.687</v>
      </c>
      <c r="FG178">
        <v>0</v>
      </c>
      <c r="FH178">
        <v>0</v>
      </c>
      <c r="FI178">
        <v>0</v>
      </c>
      <c r="FJ178">
        <v>1747232511</v>
      </c>
      <c r="FK178">
        <v>0</v>
      </c>
      <c r="FL178">
        <v>2.5328</v>
      </c>
      <c r="FM178">
        <v>19.06384625097469</v>
      </c>
      <c r="FN178">
        <v>-6.916154144922412</v>
      </c>
      <c r="FO178">
        <v>-4.572</v>
      </c>
      <c r="FP178">
        <v>15</v>
      </c>
      <c r="FQ178">
        <v>1747211737.5</v>
      </c>
      <c r="FR178" t="s">
        <v>436</v>
      </c>
      <c r="FS178">
        <v>1747211737.5</v>
      </c>
      <c r="FT178">
        <v>1747211733.5</v>
      </c>
      <c r="FU178">
        <v>1</v>
      </c>
      <c r="FV178">
        <v>-0.191</v>
      </c>
      <c r="FW178">
        <v>-0.016</v>
      </c>
      <c r="FX178">
        <v>0.506</v>
      </c>
      <c r="FY178">
        <v>-0.041</v>
      </c>
      <c r="FZ178">
        <v>397</v>
      </c>
      <c r="GA178">
        <v>9</v>
      </c>
      <c r="GB178">
        <v>0.29</v>
      </c>
      <c r="GC178">
        <v>0.35</v>
      </c>
      <c r="GD178">
        <v>-0.09086773599231035</v>
      </c>
      <c r="GE178">
        <v>-0.0005317705922760438</v>
      </c>
      <c r="GF178">
        <v>0.009221557888871489</v>
      </c>
      <c r="GG178">
        <v>1</v>
      </c>
      <c r="GH178">
        <v>0.0001745616956669486</v>
      </c>
      <c r="GI178">
        <v>2.899869241236942E-05</v>
      </c>
      <c r="GJ178">
        <v>2.347015570257879E-05</v>
      </c>
      <c r="GK178">
        <v>1</v>
      </c>
      <c r="GL178">
        <v>2</v>
      </c>
      <c r="GM178">
        <v>2</v>
      </c>
      <c r="GN178" t="s">
        <v>437</v>
      </c>
      <c r="GO178">
        <v>3.01642</v>
      </c>
      <c r="GP178">
        <v>2.77505</v>
      </c>
      <c r="GQ178">
        <v>-0.000581975</v>
      </c>
      <c r="GR178">
        <v>-0.000531923</v>
      </c>
      <c r="GS178">
        <v>0.0615544</v>
      </c>
      <c r="GT178">
        <v>0.0613093</v>
      </c>
      <c r="GU178">
        <v>25874.3</v>
      </c>
      <c r="GV178">
        <v>30221.2</v>
      </c>
      <c r="GW178">
        <v>22659</v>
      </c>
      <c r="GX178">
        <v>27751.2</v>
      </c>
      <c r="GY178">
        <v>30845.4</v>
      </c>
      <c r="GZ178">
        <v>37220.9</v>
      </c>
      <c r="HA178">
        <v>36315.1</v>
      </c>
      <c r="HB178">
        <v>44048.4</v>
      </c>
      <c r="HC178">
        <v>1.80975</v>
      </c>
      <c r="HD178">
        <v>2.18313</v>
      </c>
      <c r="HE178">
        <v>0.0723973</v>
      </c>
      <c r="HF178">
        <v>0</v>
      </c>
      <c r="HG178">
        <v>23.6874</v>
      </c>
      <c r="HH178">
        <v>999.9</v>
      </c>
      <c r="HI178">
        <v>29.7</v>
      </c>
      <c r="HJ178">
        <v>29.7</v>
      </c>
      <c r="HK178">
        <v>12.296</v>
      </c>
      <c r="HL178">
        <v>62.0015</v>
      </c>
      <c r="HM178">
        <v>13.3694</v>
      </c>
      <c r="HN178">
        <v>1</v>
      </c>
      <c r="HO178">
        <v>-0.206679</v>
      </c>
      <c r="HP178">
        <v>-0.306397</v>
      </c>
      <c r="HQ178">
        <v>20.2976</v>
      </c>
      <c r="HR178">
        <v>5.19812</v>
      </c>
      <c r="HS178">
        <v>11.952</v>
      </c>
      <c r="HT178">
        <v>4.9473</v>
      </c>
      <c r="HU178">
        <v>3.3</v>
      </c>
      <c r="HV178">
        <v>9999</v>
      </c>
      <c r="HW178">
        <v>9999</v>
      </c>
      <c r="HX178">
        <v>9999</v>
      </c>
      <c r="HY178">
        <v>385.6</v>
      </c>
      <c r="HZ178">
        <v>1.8602</v>
      </c>
      <c r="IA178">
        <v>1.86081</v>
      </c>
      <c r="IB178">
        <v>1.86157</v>
      </c>
      <c r="IC178">
        <v>1.85718</v>
      </c>
      <c r="ID178">
        <v>1.85684</v>
      </c>
      <c r="IE178">
        <v>1.85791</v>
      </c>
      <c r="IF178">
        <v>1.85868</v>
      </c>
      <c r="IG178">
        <v>1.85822</v>
      </c>
      <c r="IH178">
        <v>0</v>
      </c>
      <c r="II178">
        <v>0</v>
      </c>
      <c r="IJ178">
        <v>0</v>
      </c>
      <c r="IK178">
        <v>0</v>
      </c>
      <c r="IL178" t="s">
        <v>438</v>
      </c>
      <c r="IM178" t="s">
        <v>439</v>
      </c>
      <c r="IN178" t="s">
        <v>440</v>
      </c>
      <c r="IO178" t="s">
        <v>440</v>
      </c>
      <c r="IP178" t="s">
        <v>440</v>
      </c>
      <c r="IQ178" t="s">
        <v>440</v>
      </c>
      <c r="IR178">
        <v>0</v>
      </c>
      <c r="IS178">
        <v>100</v>
      </c>
      <c r="IT178">
        <v>100</v>
      </c>
      <c r="IU178">
        <v>0.289</v>
      </c>
      <c r="IV178">
        <v>-0.0403</v>
      </c>
      <c r="IW178">
        <v>0.2912723242626548</v>
      </c>
      <c r="IX178">
        <v>0.001016113312649949</v>
      </c>
      <c r="IY178">
        <v>-1.458346242818731E-06</v>
      </c>
      <c r="IZ178">
        <v>6.575581110680532E-10</v>
      </c>
      <c r="JA178">
        <v>-0.06566341879942494</v>
      </c>
      <c r="JB178">
        <v>-0.01572474794871742</v>
      </c>
      <c r="JC178">
        <v>0.002265067368507509</v>
      </c>
      <c r="JD178">
        <v>-3.336906766682508E-05</v>
      </c>
      <c r="JE178">
        <v>2</v>
      </c>
      <c r="JF178">
        <v>1799</v>
      </c>
      <c r="JG178">
        <v>1</v>
      </c>
      <c r="JH178">
        <v>18</v>
      </c>
      <c r="JI178">
        <v>344.9</v>
      </c>
      <c r="JJ178">
        <v>345</v>
      </c>
      <c r="JK178">
        <v>0.0292969</v>
      </c>
      <c r="JL178">
        <v>4.99634</v>
      </c>
      <c r="JM178">
        <v>1.54663</v>
      </c>
      <c r="JN178">
        <v>2.16187</v>
      </c>
      <c r="JO178">
        <v>1.49658</v>
      </c>
      <c r="JP178">
        <v>2.35474</v>
      </c>
      <c r="JQ178">
        <v>35.0364</v>
      </c>
      <c r="JR178">
        <v>24.1926</v>
      </c>
      <c r="JS178">
        <v>18</v>
      </c>
      <c r="JT178">
        <v>376.449</v>
      </c>
      <c r="JU178">
        <v>647.553</v>
      </c>
      <c r="JV178">
        <v>24.2577</v>
      </c>
      <c r="JW178">
        <v>24.8134</v>
      </c>
      <c r="JX178">
        <v>30.0001</v>
      </c>
      <c r="JY178">
        <v>24.8007</v>
      </c>
      <c r="JZ178">
        <v>24.8068</v>
      </c>
      <c r="KA178">
        <v>0</v>
      </c>
      <c r="KB178">
        <v>28.3634</v>
      </c>
      <c r="KC178">
        <v>29.6204</v>
      </c>
      <c r="KD178">
        <v>24.2612</v>
      </c>
      <c r="KE178">
        <v>0</v>
      </c>
      <c r="KF178">
        <v>9.43829</v>
      </c>
      <c r="KG178">
        <v>100.231</v>
      </c>
      <c r="KH178">
        <v>100.836</v>
      </c>
    </row>
    <row r="179" spans="1:294">
      <c r="A179">
        <v>163</v>
      </c>
      <c r="B179">
        <v>1747232551.1</v>
      </c>
      <c r="C179">
        <v>19524</v>
      </c>
      <c r="D179" t="s">
        <v>763</v>
      </c>
      <c r="E179" t="s">
        <v>764</v>
      </c>
      <c r="F179" t="s">
        <v>431</v>
      </c>
      <c r="G179" t="s">
        <v>432</v>
      </c>
      <c r="I179" t="s">
        <v>433</v>
      </c>
      <c r="J179">
        <v>1747232551.1</v>
      </c>
      <c r="K179">
        <f>(L179)/1000</f>
        <v>0</v>
      </c>
      <c r="L179">
        <f>IF(DQ179, AO179, AI179)</f>
        <v>0</v>
      </c>
      <c r="M179">
        <f>IF(DQ179, AJ179, AH179)</f>
        <v>0</v>
      </c>
      <c r="N179">
        <f>DS179 - IF(AV179&gt;1, M179*DM179*100.0/(AX179), 0)</f>
        <v>0</v>
      </c>
      <c r="O179">
        <f>((U179-K179/2)*N179-M179)/(U179+K179/2)</f>
        <v>0</v>
      </c>
      <c r="P179">
        <f>O179*(DZ179+EA179)/1000.0</f>
        <v>0</v>
      </c>
      <c r="Q179">
        <f>(DS179 - IF(AV179&gt;1, M179*DM179*100.0/(AX179), 0))*(DZ179+EA179)/1000.0</f>
        <v>0</v>
      </c>
      <c r="R179">
        <f>2.0/((1/T179-1/S179)+SIGN(T179)*SQRT((1/T179-1/S179)*(1/T179-1/S179) + 4*DN179/((DN179+1)*(DN179+1))*(2*1/T179*1/S179-1/S179*1/S179)))</f>
        <v>0</v>
      </c>
      <c r="S179">
        <f>IF(LEFT(DO179,1)&lt;&gt;"0",IF(LEFT(DO179,1)="1",3.0,DP179),$D$5+$E$5*(EG179*DZ179/($K$5*1000))+$F$5*(EG179*DZ179/($K$5*1000))*MAX(MIN(DM179,$J$5),$I$5)*MAX(MIN(DM179,$J$5),$I$5)+$G$5*MAX(MIN(DM179,$J$5),$I$5)*(EG179*DZ179/($K$5*1000))+$H$5*(EG179*DZ179/($K$5*1000))*(EG179*DZ179/($K$5*1000)))</f>
        <v>0</v>
      </c>
      <c r="T179">
        <f>K179*(1000-(1000*0.61365*exp(17.502*X179/(240.97+X179))/(DZ179+EA179)+DU179)/2)/(1000*0.61365*exp(17.502*X179/(240.97+X179))/(DZ179+EA179)-DU179)</f>
        <v>0</v>
      </c>
      <c r="U179">
        <f>1/((DN179+1)/(R179/1.6)+1/(S179/1.37)) + DN179/((DN179+1)/(R179/1.6) + DN179/(S179/1.37))</f>
        <v>0</v>
      </c>
      <c r="V179">
        <f>(DI179*DL179)</f>
        <v>0</v>
      </c>
      <c r="W179">
        <f>(EB179+(V179+2*0.95*5.67E-8*(((EB179+$B$7)+273)^4-(EB179+273)^4)-44100*K179)/(1.84*29.3*S179+8*0.95*5.67E-8*(EB179+273)^3))</f>
        <v>0</v>
      </c>
      <c r="X179">
        <f>($C$7*EC179+$D$7*ED179+$E$7*W179)</f>
        <v>0</v>
      </c>
      <c r="Y179">
        <f>0.61365*exp(17.502*X179/(240.97+X179))</f>
        <v>0</v>
      </c>
      <c r="Z179">
        <f>(AA179/AB179*100)</f>
        <v>0</v>
      </c>
      <c r="AA179">
        <f>DU179*(DZ179+EA179)/1000</f>
        <v>0</v>
      </c>
      <c r="AB179">
        <f>0.61365*exp(17.502*EB179/(240.97+EB179))</f>
        <v>0</v>
      </c>
      <c r="AC179">
        <f>(Y179-DU179*(DZ179+EA179)/1000)</f>
        <v>0</v>
      </c>
      <c r="AD179">
        <f>(-K179*44100)</f>
        <v>0</v>
      </c>
      <c r="AE179">
        <f>2*29.3*S179*0.92*(EB179-X179)</f>
        <v>0</v>
      </c>
      <c r="AF179">
        <f>2*0.95*5.67E-8*(((EB179+$B$7)+273)^4-(X179+273)^4)</f>
        <v>0</v>
      </c>
      <c r="AG179">
        <f>V179+AF179+AD179+AE179</f>
        <v>0</v>
      </c>
      <c r="AH179">
        <f>DY179*AV179*(DT179-DS179*(1000-AV179*DV179)/(1000-AV179*DU179))/(100*DM179)</f>
        <v>0</v>
      </c>
      <c r="AI179">
        <f>1000*DY179*AV179*(DU179-DV179)/(100*DM179*(1000-AV179*DU179))</f>
        <v>0</v>
      </c>
      <c r="AJ179">
        <f>(AK179 - AL179 - DZ179*1E3/(8.314*(EB179+273.15)) * AN179/DY179 * AM179) * DY179/(100*DM179) * (1000 - DV179)/1000</f>
        <v>0</v>
      </c>
      <c r="AK179">
        <v>51.06885191730786</v>
      </c>
      <c r="AL179">
        <v>51.1887533333333</v>
      </c>
      <c r="AM179">
        <v>-0.03608210447810881</v>
      </c>
      <c r="AN179">
        <v>65.77429948118555</v>
      </c>
      <c r="AO179">
        <f>(AQ179 - AP179 + DZ179*1E3/(8.314*(EB179+273.15)) * AS179/DY179 * AR179) * DY179/(100*DM179) * 1000/(1000 - AQ179)</f>
        <v>0</v>
      </c>
      <c r="AP179">
        <v>9.391265078115753</v>
      </c>
      <c r="AQ179">
        <v>9.394651090909088</v>
      </c>
      <c r="AR179">
        <v>-2.587275010280647E-07</v>
      </c>
      <c r="AS179">
        <v>77.3395483019389</v>
      </c>
      <c r="AT179">
        <v>1</v>
      </c>
      <c r="AU179">
        <v>0</v>
      </c>
      <c r="AV179">
        <f>IF(AT179*$H$13&gt;=AX179,1.0,(AX179/(AX179-AT179*$H$13)))</f>
        <v>0</v>
      </c>
      <c r="AW179">
        <f>(AV179-1)*100</f>
        <v>0</v>
      </c>
      <c r="AX179">
        <f>MAX(0,($B$13+$C$13*EG179)/(1+$D$13*EG179)*DZ179/(EB179+273)*$E$13)</f>
        <v>0</v>
      </c>
      <c r="AY179" t="s">
        <v>434</v>
      </c>
      <c r="AZ179" t="s">
        <v>434</v>
      </c>
      <c r="BA179">
        <v>0</v>
      </c>
      <c r="BB179">
        <v>0</v>
      </c>
      <c r="BC179">
        <f>1-BA179/BB179</f>
        <v>0</v>
      </c>
      <c r="BD179">
        <v>0</v>
      </c>
      <c r="BE179" t="s">
        <v>434</v>
      </c>
      <c r="BF179" t="s">
        <v>434</v>
      </c>
      <c r="BG179">
        <v>0</v>
      </c>
      <c r="BH179">
        <v>0</v>
      </c>
      <c r="BI179">
        <f>1-BG179/BH179</f>
        <v>0</v>
      </c>
      <c r="BJ179">
        <v>0.5</v>
      </c>
      <c r="BK179">
        <f>DJ179</f>
        <v>0</v>
      </c>
      <c r="BL179">
        <f>M179</f>
        <v>0</v>
      </c>
      <c r="BM179">
        <f>BI179*BJ179*BK179</f>
        <v>0</v>
      </c>
      <c r="BN179">
        <f>(BL179-BD179)/BK179</f>
        <v>0</v>
      </c>
      <c r="BO179">
        <f>(BB179-BH179)/BH179</f>
        <v>0</v>
      </c>
      <c r="BP179">
        <f>BA179/(BC179+BA179/BH179)</f>
        <v>0</v>
      </c>
      <c r="BQ179" t="s">
        <v>434</v>
      </c>
      <c r="BR179">
        <v>0</v>
      </c>
      <c r="BS179">
        <f>IF(BR179&lt;&gt;0, BR179, BP179)</f>
        <v>0</v>
      </c>
      <c r="BT179">
        <f>1-BS179/BH179</f>
        <v>0</v>
      </c>
      <c r="BU179">
        <f>(BH179-BG179)/(BH179-BS179)</f>
        <v>0</v>
      </c>
      <c r="BV179">
        <f>(BB179-BH179)/(BB179-BS179)</f>
        <v>0</v>
      </c>
      <c r="BW179">
        <f>(BH179-BG179)/(BH179-BA179)</f>
        <v>0</v>
      </c>
      <c r="BX179">
        <f>(BB179-BH179)/(BB179-BA179)</f>
        <v>0</v>
      </c>
      <c r="BY179">
        <f>(BU179*BS179/BG179)</f>
        <v>0</v>
      </c>
      <c r="BZ179">
        <f>(1-BY179)</f>
        <v>0</v>
      </c>
      <c r="DI179">
        <f>$B$11*EH179+$C$11*EI179+$F$11*ET179*(1-EW179)</f>
        <v>0</v>
      </c>
      <c r="DJ179">
        <f>DI179*DK179</f>
        <v>0</v>
      </c>
      <c r="DK179">
        <f>($B$11*$D$9+$C$11*$D$9+$F$11*((FG179+EY179)/MAX(FG179+EY179+FH179, 0.1)*$I$9+FH179/MAX(FG179+EY179+FH179, 0.1)*$J$9))/($B$11+$C$11+$F$11)</f>
        <v>0</v>
      </c>
      <c r="DL179">
        <f>($B$11*$K$9+$C$11*$K$9+$F$11*((FG179+EY179)/MAX(FG179+EY179+FH179, 0.1)*$P$9+FH179/MAX(FG179+EY179+FH179, 0.1)*$Q$9))/($B$11+$C$11+$F$11)</f>
        <v>0</v>
      </c>
      <c r="DM179">
        <v>6</v>
      </c>
      <c r="DN179">
        <v>0.5</v>
      </c>
      <c r="DO179" t="s">
        <v>435</v>
      </c>
      <c r="DP179">
        <v>2</v>
      </c>
      <c r="DQ179" t="b">
        <v>1</v>
      </c>
      <c r="DR179">
        <v>1747232551.1</v>
      </c>
      <c r="DS179">
        <v>50.6997</v>
      </c>
      <c r="DT179">
        <v>50.5153</v>
      </c>
      <c r="DU179">
        <v>9.395239999999999</v>
      </c>
      <c r="DV179">
        <v>9.39106</v>
      </c>
      <c r="DW179">
        <v>50.3608</v>
      </c>
      <c r="DX179">
        <v>9.435639999999999</v>
      </c>
      <c r="DY179">
        <v>399.819</v>
      </c>
      <c r="DZ179">
        <v>101.133</v>
      </c>
      <c r="EA179">
        <v>0.0998257</v>
      </c>
      <c r="EB179">
        <v>25.0065</v>
      </c>
      <c r="EC179">
        <v>24.8902</v>
      </c>
      <c r="ED179">
        <v>999.9</v>
      </c>
      <c r="EE179">
        <v>0</v>
      </c>
      <c r="EF179">
        <v>0</v>
      </c>
      <c r="EG179">
        <v>10053.8</v>
      </c>
      <c r="EH179">
        <v>0</v>
      </c>
      <c r="EI179">
        <v>0.221054</v>
      </c>
      <c r="EJ179">
        <v>0.18433</v>
      </c>
      <c r="EK179">
        <v>51.1805</v>
      </c>
      <c r="EL179">
        <v>50.9942</v>
      </c>
      <c r="EM179">
        <v>0.004179</v>
      </c>
      <c r="EN179">
        <v>50.5153</v>
      </c>
      <c r="EO179">
        <v>9.39106</v>
      </c>
      <c r="EP179">
        <v>0.950172</v>
      </c>
      <c r="EQ179">
        <v>0.94975</v>
      </c>
      <c r="ER179">
        <v>6.17392</v>
      </c>
      <c r="ES179">
        <v>6.16748</v>
      </c>
      <c r="ET179">
        <v>0.0500092</v>
      </c>
      <c r="EU179">
        <v>0</v>
      </c>
      <c r="EV179">
        <v>0</v>
      </c>
      <c r="EW179">
        <v>0</v>
      </c>
      <c r="EX179">
        <v>7.09</v>
      </c>
      <c r="EY179">
        <v>0.0500092</v>
      </c>
      <c r="EZ179">
        <v>-4.94</v>
      </c>
      <c r="FA179">
        <v>0.3</v>
      </c>
      <c r="FB179">
        <v>34.687</v>
      </c>
      <c r="FC179">
        <v>40.625</v>
      </c>
      <c r="FD179">
        <v>37.437</v>
      </c>
      <c r="FE179">
        <v>41.062</v>
      </c>
      <c r="FF179">
        <v>37.5</v>
      </c>
      <c r="FG179">
        <v>0</v>
      </c>
      <c r="FH179">
        <v>0</v>
      </c>
      <c r="FI179">
        <v>0</v>
      </c>
      <c r="FJ179">
        <v>1747232631.6</v>
      </c>
      <c r="FK179">
        <v>0</v>
      </c>
      <c r="FL179">
        <v>2.606538461538461</v>
      </c>
      <c r="FM179">
        <v>0.7223934120497388</v>
      </c>
      <c r="FN179">
        <v>17.53128197153961</v>
      </c>
      <c r="FO179">
        <v>-5.117307692307692</v>
      </c>
      <c r="FP179">
        <v>15</v>
      </c>
      <c r="FQ179">
        <v>1747211737.5</v>
      </c>
      <c r="FR179" t="s">
        <v>436</v>
      </c>
      <c r="FS179">
        <v>1747211737.5</v>
      </c>
      <c r="FT179">
        <v>1747211733.5</v>
      </c>
      <c r="FU179">
        <v>1</v>
      </c>
      <c r="FV179">
        <v>-0.191</v>
      </c>
      <c r="FW179">
        <v>-0.016</v>
      </c>
      <c r="FX179">
        <v>0.506</v>
      </c>
      <c r="FY179">
        <v>-0.041</v>
      </c>
      <c r="FZ179">
        <v>397</v>
      </c>
      <c r="GA179">
        <v>9</v>
      </c>
      <c r="GB179">
        <v>0.29</v>
      </c>
      <c r="GC179">
        <v>0.35</v>
      </c>
      <c r="GD179">
        <v>0.007119911299340121</v>
      </c>
      <c r="GE179">
        <v>-0.01908054845447466</v>
      </c>
      <c r="GF179">
        <v>0.04084557250653892</v>
      </c>
      <c r="GG179">
        <v>1</v>
      </c>
      <c r="GH179">
        <v>0.0001109198454904399</v>
      </c>
      <c r="GI179">
        <v>-5.072435087706439E-05</v>
      </c>
      <c r="GJ179">
        <v>2.935916402192424E-05</v>
      </c>
      <c r="GK179">
        <v>1</v>
      </c>
      <c r="GL179">
        <v>2</v>
      </c>
      <c r="GM179">
        <v>2</v>
      </c>
      <c r="GN179" t="s">
        <v>437</v>
      </c>
      <c r="GO179">
        <v>3.01629</v>
      </c>
      <c r="GP179">
        <v>2.77496</v>
      </c>
      <c r="GQ179">
        <v>0.0147651</v>
      </c>
      <c r="GR179">
        <v>0.0146972</v>
      </c>
      <c r="GS179">
        <v>0.0615154</v>
      </c>
      <c r="GT179">
        <v>0.0612824</v>
      </c>
      <c r="GU179">
        <v>25477.6</v>
      </c>
      <c r="GV179">
        <v>29761.9</v>
      </c>
      <c r="GW179">
        <v>22659.4</v>
      </c>
      <c r="GX179">
        <v>27752.3</v>
      </c>
      <c r="GY179">
        <v>30847.6</v>
      </c>
      <c r="GZ179">
        <v>37223.7</v>
      </c>
      <c r="HA179">
        <v>36315.7</v>
      </c>
      <c r="HB179">
        <v>44049.9</v>
      </c>
      <c r="HC179">
        <v>1.80965</v>
      </c>
      <c r="HD179">
        <v>2.18348</v>
      </c>
      <c r="HE179">
        <v>0.0740662</v>
      </c>
      <c r="HF179">
        <v>0</v>
      </c>
      <c r="HG179">
        <v>23.6735</v>
      </c>
      <c r="HH179">
        <v>999.9</v>
      </c>
      <c r="HI179">
        <v>29.7</v>
      </c>
      <c r="HJ179">
        <v>29.7</v>
      </c>
      <c r="HK179">
        <v>12.2983</v>
      </c>
      <c r="HL179">
        <v>61.9016</v>
      </c>
      <c r="HM179">
        <v>13.5096</v>
      </c>
      <c r="HN179">
        <v>1</v>
      </c>
      <c r="HO179">
        <v>-0.206923</v>
      </c>
      <c r="HP179">
        <v>-0.09883169999999999</v>
      </c>
      <c r="HQ179">
        <v>20.2982</v>
      </c>
      <c r="HR179">
        <v>5.19498</v>
      </c>
      <c r="HS179">
        <v>11.953</v>
      </c>
      <c r="HT179">
        <v>4.94735</v>
      </c>
      <c r="HU179">
        <v>3.3</v>
      </c>
      <c r="HV179">
        <v>9999</v>
      </c>
      <c r="HW179">
        <v>9999</v>
      </c>
      <c r="HX179">
        <v>9999</v>
      </c>
      <c r="HY179">
        <v>385.6</v>
      </c>
      <c r="HZ179">
        <v>1.86015</v>
      </c>
      <c r="IA179">
        <v>1.8608</v>
      </c>
      <c r="IB179">
        <v>1.86157</v>
      </c>
      <c r="IC179">
        <v>1.85715</v>
      </c>
      <c r="ID179">
        <v>1.85684</v>
      </c>
      <c r="IE179">
        <v>1.85791</v>
      </c>
      <c r="IF179">
        <v>1.85867</v>
      </c>
      <c r="IG179">
        <v>1.85822</v>
      </c>
      <c r="IH179">
        <v>0</v>
      </c>
      <c r="II179">
        <v>0</v>
      </c>
      <c r="IJ179">
        <v>0</v>
      </c>
      <c r="IK179">
        <v>0</v>
      </c>
      <c r="IL179" t="s">
        <v>438</v>
      </c>
      <c r="IM179" t="s">
        <v>439</v>
      </c>
      <c r="IN179" t="s">
        <v>440</v>
      </c>
      <c r="IO179" t="s">
        <v>440</v>
      </c>
      <c r="IP179" t="s">
        <v>440</v>
      </c>
      <c r="IQ179" t="s">
        <v>440</v>
      </c>
      <c r="IR179">
        <v>0</v>
      </c>
      <c r="IS179">
        <v>100</v>
      </c>
      <c r="IT179">
        <v>100</v>
      </c>
      <c r="IU179">
        <v>0.339</v>
      </c>
      <c r="IV179">
        <v>-0.0404</v>
      </c>
      <c r="IW179">
        <v>0.2912723242626548</v>
      </c>
      <c r="IX179">
        <v>0.001016113312649949</v>
      </c>
      <c r="IY179">
        <v>-1.458346242818731E-06</v>
      </c>
      <c r="IZ179">
        <v>6.575581110680532E-10</v>
      </c>
      <c r="JA179">
        <v>-0.06566341879942494</v>
      </c>
      <c r="JB179">
        <v>-0.01572474794871742</v>
      </c>
      <c r="JC179">
        <v>0.002265067368507509</v>
      </c>
      <c r="JD179">
        <v>-3.336906766682508E-05</v>
      </c>
      <c r="JE179">
        <v>2</v>
      </c>
      <c r="JF179">
        <v>1799</v>
      </c>
      <c r="JG179">
        <v>1</v>
      </c>
      <c r="JH179">
        <v>18</v>
      </c>
      <c r="JI179">
        <v>346.9</v>
      </c>
      <c r="JJ179">
        <v>347</v>
      </c>
      <c r="JK179">
        <v>0.27832</v>
      </c>
      <c r="JL179">
        <v>2.61597</v>
      </c>
      <c r="JM179">
        <v>1.54663</v>
      </c>
      <c r="JN179">
        <v>2.16064</v>
      </c>
      <c r="JO179">
        <v>1.49658</v>
      </c>
      <c r="JP179">
        <v>2.35718</v>
      </c>
      <c r="JQ179">
        <v>35.0594</v>
      </c>
      <c r="JR179">
        <v>24.2013</v>
      </c>
      <c r="JS179">
        <v>18</v>
      </c>
      <c r="JT179">
        <v>376.387</v>
      </c>
      <c r="JU179">
        <v>647.812</v>
      </c>
      <c r="JV179">
        <v>24.1043</v>
      </c>
      <c r="JW179">
        <v>24.8092</v>
      </c>
      <c r="JX179">
        <v>30.0001</v>
      </c>
      <c r="JY179">
        <v>24.7986</v>
      </c>
      <c r="JZ179">
        <v>24.8048</v>
      </c>
      <c r="KA179">
        <v>5.58567</v>
      </c>
      <c r="KB179">
        <v>28.3634</v>
      </c>
      <c r="KC179">
        <v>29.6204</v>
      </c>
      <c r="KD179">
        <v>24.1014</v>
      </c>
      <c r="KE179">
        <v>50</v>
      </c>
      <c r="KF179">
        <v>9.43829</v>
      </c>
      <c r="KG179">
        <v>100.232</v>
      </c>
      <c r="KH179">
        <v>100.84</v>
      </c>
    </row>
    <row r="180" spans="1:294">
      <c r="A180">
        <v>164</v>
      </c>
      <c r="B180">
        <v>1747232671.6</v>
      </c>
      <c r="C180">
        <v>19644.5</v>
      </c>
      <c r="D180" t="s">
        <v>765</v>
      </c>
      <c r="E180" t="s">
        <v>766</v>
      </c>
      <c r="F180" t="s">
        <v>431</v>
      </c>
      <c r="G180" t="s">
        <v>432</v>
      </c>
      <c r="I180" t="s">
        <v>433</v>
      </c>
      <c r="J180">
        <v>1747232671.6</v>
      </c>
      <c r="K180">
        <f>(L180)/1000</f>
        <v>0</v>
      </c>
      <c r="L180">
        <f>IF(DQ180, AO180, AI180)</f>
        <v>0</v>
      </c>
      <c r="M180">
        <f>IF(DQ180, AJ180, AH180)</f>
        <v>0</v>
      </c>
      <c r="N180">
        <f>DS180 - IF(AV180&gt;1, M180*DM180*100.0/(AX180), 0)</f>
        <v>0</v>
      </c>
      <c r="O180">
        <f>((U180-K180/2)*N180-M180)/(U180+K180/2)</f>
        <v>0</v>
      </c>
      <c r="P180">
        <f>O180*(DZ180+EA180)/1000.0</f>
        <v>0</v>
      </c>
      <c r="Q180">
        <f>(DS180 - IF(AV180&gt;1, M180*DM180*100.0/(AX180), 0))*(DZ180+EA180)/1000.0</f>
        <v>0</v>
      </c>
      <c r="R180">
        <f>2.0/((1/T180-1/S180)+SIGN(T180)*SQRT((1/T180-1/S180)*(1/T180-1/S180) + 4*DN180/((DN180+1)*(DN180+1))*(2*1/T180*1/S180-1/S180*1/S180)))</f>
        <v>0</v>
      </c>
      <c r="S180">
        <f>IF(LEFT(DO180,1)&lt;&gt;"0",IF(LEFT(DO180,1)="1",3.0,DP180),$D$5+$E$5*(EG180*DZ180/($K$5*1000))+$F$5*(EG180*DZ180/($K$5*1000))*MAX(MIN(DM180,$J$5),$I$5)*MAX(MIN(DM180,$J$5),$I$5)+$G$5*MAX(MIN(DM180,$J$5),$I$5)*(EG180*DZ180/($K$5*1000))+$H$5*(EG180*DZ180/($K$5*1000))*(EG180*DZ180/($K$5*1000)))</f>
        <v>0</v>
      </c>
      <c r="T180">
        <f>K180*(1000-(1000*0.61365*exp(17.502*X180/(240.97+X180))/(DZ180+EA180)+DU180)/2)/(1000*0.61365*exp(17.502*X180/(240.97+X180))/(DZ180+EA180)-DU180)</f>
        <v>0</v>
      </c>
      <c r="U180">
        <f>1/((DN180+1)/(R180/1.6)+1/(S180/1.37)) + DN180/((DN180+1)/(R180/1.6) + DN180/(S180/1.37))</f>
        <v>0</v>
      </c>
      <c r="V180">
        <f>(DI180*DL180)</f>
        <v>0</v>
      </c>
      <c r="W180">
        <f>(EB180+(V180+2*0.95*5.67E-8*(((EB180+$B$7)+273)^4-(EB180+273)^4)-44100*K180)/(1.84*29.3*S180+8*0.95*5.67E-8*(EB180+273)^3))</f>
        <v>0</v>
      </c>
      <c r="X180">
        <f>($C$7*EC180+$D$7*ED180+$E$7*W180)</f>
        <v>0</v>
      </c>
      <c r="Y180">
        <f>0.61365*exp(17.502*X180/(240.97+X180))</f>
        <v>0</v>
      </c>
      <c r="Z180">
        <f>(AA180/AB180*100)</f>
        <v>0</v>
      </c>
      <c r="AA180">
        <f>DU180*(DZ180+EA180)/1000</f>
        <v>0</v>
      </c>
      <c r="AB180">
        <f>0.61365*exp(17.502*EB180/(240.97+EB180))</f>
        <v>0</v>
      </c>
      <c r="AC180">
        <f>(Y180-DU180*(DZ180+EA180)/1000)</f>
        <v>0</v>
      </c>
      <c r="AD180">
        <f>(-K180*44100)</f>
        <v>0</v>
      </c>
      <c r="AE180">
        <f>2*29.3*S180*0.92*(EB180-X180)</f>
        <v>0</v>
      </c>
      <c r="AF180">
        <f>2*0.95*5.67E-8*(((EB180+$B$7)+273)^4-(X180+273)^4)</f>
        <v>0</v>
      </c>
      <c r="AG180">
        <f>V180+AF180+AD180+AE180</f>
        <v>0</v>
      </c>
      <c r="AH180">
        <f>DY180*AV180*(DT180-DS180*(1000-AV180*DV180)/(1000-AV180*DU180))/(100*DM180)</f>
        <v>0</v>
      </c>
      <c r="AI180">
        <f>1000*DY180*AV180*(DU180-DV180)/(100*DM180*(1000-AV180*DU180))</f>
        <v>0</v>
      </c>
      <c r="AJ180">
        <f>(AK180 - AL180 - DZ180*1E3/(8.314*(EB180+273.15)) * AN180/DY180 * AM180) * DY180/(100*DM180) * (1000 - DV180)/1000</f>
        <v>0</v>
      </c>
      <c r="AK180">
        <v>101.1271042940692</v>
      </c>
      <c r="AL180">
        <v>101.1442848484849</v>
      </c>
      <c r="AM180">
        <v>-6.394839207039838E-05</v>
      </c>
      <c r="AN180">
        <v>65.77429948118555</v>
      </c>
      <c r="AO180">
        <f>(AQ180 - AP180 + DZ180*1E3/(8.314*(EB180+273.15)) * AS180/DY180 * AR180) * DY180/(100*DM180) * 1000/(1000 - AQ180)</f>
        <v>0</v>
      </c>
      <c r="AP180">
        <v>9.40795590362988</v>
      </c>
      <c r="AQ180">
        <v>9.409720060606061</v>
      </c>
      <c r="AR180">
        <v>8.36194611049575E-08</v>
      </c>
      <c r="AS180">
        <v>77.3395483019389</v>
      </c>
      <c r="AT180">
        <v>1</v>
      </c>
      <c r="AU180">
        <v>0</v>
      </c>
      <c r="AV180">
        <f>IF(AT180*$H$13&gt;=AX180,1.0,(AX180/(AX180-AT180*$H$13)))</f>
        <v>0</v>
      </c>
      <c r="AW180">
        <f>(AV180-1)*100</f>
        <v>0</v>
      </c>
      <c r="AX180">
        <f>MAX(0,($B$13+$C$13*EG180)/(1+$D$13*EG180)*DZ180/(EB180+273)*$E$13)</f>
        <v>0</v>
      </c>
      <c r="AY180" t="s">
        <v>434</v>
      </c>
      <c r="AZ180" t="s">
        <v>434</v>
      </c>
      <c r="BA180">
        <v>0</v>
      </c>
      <c r="BB180">
        <v>0</v>
      </c>
      <c r="BC180">
        <f>1-BA180/BB180</f>
        <v>0</v>
      </c>
      <c r="BD180">
        <v>0</v>
      </c>
      <c r="BE180" t="s">
        <v>434</v>
      </c>
      <c r="BF180" t="s">
        <v>434</v>
      </c>
      <c r="BG180">
        <v>0</v>
      </c>
      <c r="BH180">
        <v>0</v>
      </c>
      <c r="BI180">
        <f>1-BG180/BH180</f>
        <v>0</v>
      </c>
      <c r="BJ180">
        <v>0.5</v>
      </c>
      <c r="BK180">
        <f>DJ180</f>
        <v>0</v>
      </c>
      <c r="BL180">
        <f>M180</f>
        <v>0</v>
      </c>
      <c r="BM180">
        <f>BI180*BJ180*BK180</f>
        <v>0</v>
      </c>
      <c r="BN180">
        <f>(BL180-BD180)/BK180</f>
        <v>0</v>
      </c>
      <c r="BO180">
        <f>(BB180-BH180)/BH180</f>
        <v>0</v>
      </c>
      <c r="BP180">
        <f>BA180/(BC180+BA180/BH180)</f>
        <v>0</v>
      </c>
      <c r="BQ180" t="s">
        <v>434</v>
      </c>
      <c r="BR180">
        <v>0</v>
      </c>
      <c r="BS180">
        <f>IF(BR180&lt;&gt;0, BR180, BP180)</f>
        <v>0</v>
      </c>
      <c r="BT180">
        <f>1-BS180/BH180</f>
        <v>0</v>
      </c>
      <c r="BU180">
        <f>(BH180-BG180)/(BH180-BS180)</f>
        <v>0</v>
      </c>
      <c r="BV180">
        <f>(BB180-BH180)/(BB180-BS180)</f>
        <v>0</v>
      </c>
      <c r="BW180">
        <f>(BH180-BG180)/(BH180-BA180)</f>
        <v>0</v>
      </c>
      <c r="BX180">
        <f>(BB180-BH180)/(BB180-BA180)</f>
        <v>0</v>
      </c>
      <c r="BY180">
        <f>(BU180*BS180/BG180)</f>
        <v>0</v>
      </c>
      <c r="BZ180">
        <f>(1-BY180)</f>
        <v>0</v>
      </c>
      <c r="DI180">
        <f>$B$11*EH180+$C$11*EI180+$F$11*ET180*(1-EW180)</f>
        <v>0</v>
      </c>
      <c r="DJ180">
        <f>DI180*DK180</f>
        <v>0</v>
      </c>
      <c r="DK180">
        <f>($B$11*$D$9+$C$11*$D$9+$F$11*((FG180+EY180)/MAX(FG180+EY180+FH180, 0.1)*$I$9+FH180/MAX(FG180+EY180+FH180, 0.1)*$J$9))/($B$11+$C$11+$F$11)</f>
        <v>0</v>
      </c>
      <c r="DL180">
        <f>($B$11*$K$9+$C$11*$K$9+$F$11*((FG180+EY180)/MAX(FG180+EY180+FH180, 0.1)*$P$9+FH180/MAX(FG180+EY180+FH180, 0.1)*$Q$9))/($B$11+$C$11+$F$11)</f>
        <v>0</v>
      </c>
      <c r="DM180">
        <v>6</v>
      </c>
      <c r="DN180">
        <v>0.5</v>
      </c>
      <c r="DO180" t="s">
        <v>435</v>
      </c>
      <c r="DP180">
        <v>2</v>
      </c>
      <c r="DQ180" t="b">
        <v>1</v>
      </c>
      <c r="DR180">
        <v>1747232671.6</v>
      </c>
      <c r="DS180">
        <v>100.194</v>
      </c>
      <c r="DT180">
        <v>100.129</v>
      </c>
      <c r="DU180">
        <v>9.40991</v>
      </c>
      <c r="DV180">
        <v>9.407069999999999</v>
      </c>
      <c r="DW180">
        <v>99.8152</v>
      </c>
      <c r="DX180">
        <v>9.450060000000001</v>
      </c>
      <c r="DY180">
        <v>399.922</v>
      </c>
      <c r="DZ180">
        <v>101.137</v>
      </c>
      <c r="EA180">
        <v>0.10023</v>
      </c>
      <c r="EB180">
        <v>25.0081</v>
      </c>
      <c r="EC180">
        <v>24.8852</v>
      </c>
      <c r="ED180">
        <v>999.9</v>
      </c>
      <c r="EE180">
        <v>0</v>
      </c>
      <c r="EF180">
        <v>0</v>
      </c>
      <c r="EG180">
        <v>10023.8</v>
      </c>
      <c r="EH180">
        <v>0</v>
      </c>
      <c r="EI180">
        <v>0.221054</v>
      </c>
      <c r="EJ180">
        <v>0.0646362</v>
      </c>
      <c r="EK180">
        <v>101.146</v>
      </c>
      <c r="EL180">
        <v>101.08</v>
      </c>
      <c r="EM180">
        <v>0.00283813</v>
      </c>
      <c r="EN180">
        <v>100.129</v>
      </c>
      <c r="EO180">
        <v>9.407069999999999</v>
      </c>
      <c r="EP180">
        <v>0.9516869999999999</v>
      </c>
      <c r="EQ180">
        <v>0.9514</v>
      </c>
      <c r="ER180">
        <v>6.19699</v>
      </c>
      <c r="ES180">
        <v>6.19262</v>
      </c>
      <c r="ET180">
        <v>0.0500092</v>
      </c>
      <c r="EU180">
        <v>0</v>
      </c>
      <c r="EV180">
        <v>0</v>
      </c>
      <c r="EW180">
        <v>0</v>
      </c>
      <c r="EX180">
        <v>-5.34</v>
      </c>
      <c r="EY180">
        <v>0.0500092</v>
      </c>
      <c r="EZ180">
        <v>-3.27</v>
      </c>
      <c r="FA180">
        <v>0.6899999999999999</v>
      </c>
      <c r="FB180">
        <v>34.75</v>
      </c>
      <c r="FC180">
        <v>39.812</v>
      </c>
      <c r="FD180">
        <v>37.187</v>
      </c>
      <c r="FE180">
        <v>39.812</v>
      </c>
      <c r="FF180">
        <v>37.125</v>
      </c>
      <c r="FG180">
        <v>0</v>
      </c>
      <c r="FH180">
        <v>0</v>
      </c>
      <c r="FI180">
        <v>0</v>
      </c>
      <c r="FJ180">
        <v>1747232751.6</v>
      </c>
      <c r="FK180">
        <v>0</v>
      </c>
      <c r="FL180">
        <v>0.3319230769230768</v>
      </c>
      <c r="FM180">
        <v>21.90324762107354</v>
      </c>
      <c r="FN180">
        <v>-4.451281580798524</v>
      </c>
      <c r="FO180">
        <v>-3.834615384615384</v>
      </c>
      <c r="FP180">
        <v>15</v>
      </c>
      <c r="FQ180">
        <v>1747211737.5</v>
      </c>
      <c r="FR180" t="s">
        <v>436</v>
      </c>
      <c r="FS180">
        <v>1747211737.5</v>
      </c>
      <c r="FT180">
        <v>1747211733.5</v>
      </c>
      <c r="FU180">
        <v>1</v>
      </c>
      <c r="FV180">
        <v>-0.191</v>
      </c>
      <c r="FW180">
        <v>-0.016</v>
      </c>
      <c r="FX180">
        <v>0.506</v>
      </c>
      <c r="FY180">
        <v>-0.041</v>
      </c>
      <c r="FZ180">
        <v>397</v>
      </c>
      <c r="GA180">
        <v>9</v>
      </c>
      <c r="GB180">
        <v>0.29</v>
      </c>
      <c r="GC180">
        <v>0.35</v>
      </c>
      <c r="GD180">
        <v>-0.03346859844513138</v>
      </c>
      <c r="GE180">
        <v>0.04822372811996149</v>
      </c>
      <c r="GF180">
        <v>0.01708436834600968</v>
      </c>
      <c r="GG180">
        <v>1</v>
      </c>
      <c r="GH180">
        <v>-6.869219177588622E-06</v>
      </c>
      <c r="GI180">
        <v>0.000179442635759133</v>
      </c>
      <c r="GJ180">
        <v>3.727399010172959E-05</v>
      </c>
      <c r="GK180">
        <v>1</v>
      </c>
      <c r="GL180">
        <v>2</v>
      </c>
      <c r="GM180">
        <v>2</v>
      </c>
      <c r="GN180" t="s">
        <v>437</v>
      </c>
      <c r="GO180">
        <v>3.01641</v>
      </c>
      <c r="GP180">
        <v>2.77511</v>
      </c>
      <c r="GQ180">
        <v>0.0287907</v>
      </c>
      <c r="GR180">
        <v>0.0286549</v>
      </c>
      <c r="GS180">
        <v>0.061591</v>
      </c>
      <c r="GT180">
        <v>0.0613647</v>
      </c>
      <c r="GU180">
        <v>25114.4</v>
      </c>
      <c r="GV180">
        <v>29339.5</v>
      </c>
      <c r="GW180">
        <v>22659</v>
      </c>
      <c r="GX180">
        <v>27751.7</v>
      </c>
      <c r="GY180">
        <v>30844.7</v>
      </c>
      <c r="GZ180">
        <v>37219.9</v>
      </c>
      <c r="HA180">
        <v>36314.8</v>
      </c>
      <c r="HB180">
        <v>44048.9</v>
      </c>
      <c r="HC180">
        <v>1.8103</v>
      </c>
      <c r="HD180">
        <v>2.18327</v>
      </c>
      <c r="HE180">
        <v>0.0737645</v>
      </c>
      <c r="HF180">
        <v>0</v>
      </c>
      <c r="HG180">
        <v>23.6735</v>
      </c>
      <c r="HH180">
        <v>999.9</v>
      </c>
      <c r="HI180">
        <v>29.6</v>
      </c>
      <c r="HJ180">
        <v>29.7</v>
      </c>
      <c r="HK180">
        <v>12.2564</v>
      </c>
      <c r="HL180">
        <v>62.1716</v>
      </c>
      <c r="HM180">
        <v>13.6498</v>
      </c>
      <c r="HN180">
        <v>1</v>
      </c>
      <c r="HO180">
        <v>-0.207553</v>
      </c>
      <c r="HP180">
        <v>-0.0978459</v>
      </c>
      <c r="HQ180">
        <v>20.2962</v>
      </c>
      <c r="HR180">
        <v>5.19902</v>
      </c>
      <c r="HS180">
        <v>11.9517</v>
      </c>
      <c r="HT180">
        <v>4.9476</v>
      </c>
      <c r="HU180">
        <v>3.3</v>
      </c>
      <c r="HV180">
        <v>9999</v>
      </c>
      <c r="HW180">
        <v>9999</v>
      </c>
      <c r="HX180">
        <v>9999</v>
      </c>
      <c r="HY180">
        <v>385.6</v>
      </c>
      <c r="HZ180">
        <v>1.86013</v>
      </c>
      <c r="IA180">
        <v>1.8608</v>
      </c>
      <c r="IB180">
        <v>1.86157</v>
      </c>
      <c r="IC180">
        <v>1.85715</v>
      </c>
      <c r="ID180">
        <v>1.85684</v>
      </c>
      <c r="IE180">
        <v>1.85791</v>
      </c>
      <c r="IF180">
        <v>1.85867</v>
      </c>
      <c r="IG180">
        <v>1.85822</v>
      </c>
      <c r="IH180">
        <v>0</v>
      </c>
      <c r="II180">
        <v>0</v>
      </c>
      <c r="IJ180">
        <v>0</v>
      </c>
      <c r="IK180">
        <v>0</v>
      </c>
      <c r="IL180" t="s">
        <v>438</v>
      </c>
      <c r="IM180" t="s">
        <v>439</v>
      </c>
      <c r="IN180" t="s">
        <v>440</v>
      </c>
      <c r="IO180" t="s">
        <v>440</v>
      </c>
      <c r="IP180" t="s">
        <v>440</v>
      </c>
      <c r="IQ180" t="s">
        <v>440</v>
      </c>
      <c r="IR180">
        <v>0</v>
      </c>
      <c r="IS180">
        <v>100</v>
      </c>
      <c r="IT180">
        <v>100</v>
      </c>
      <c r="IU180">
        <v>0.379</v>
      </c>
      <c r="IV180">
        <v>-0.0402</v>
      </c>
      <c r="IW180">
        <v>0.2912723242626548</v>
      </c>
      <c r="IX180">
        <v>0.001016113312649949</v>
      </c>
      <c r="IY180">
        <v>-1.458346242818731E-06</v>
      </c>
      <c r="IZ180">
        <v>6.575581110680532E-10</v>
      </c>
      <c r="JA180">
        <v>-0.06566341879942494</v>
      </c>
      <c r="JB180">
        <v>-0.01572474794871742</v>
      </c>
      <c r="JC180">
        <v>0.002265067368507509</v>
      </c>
      <c r="JD180">
        <v>-3.336906766682508E-05</v>
      </c>
      <c r="JE180">
        <v>2</v>
      </c>
      <c r="JF180">
        <v>1799</v>
      </c>
      <c r="JG180">
        <v>1</v>
      </c>
      <c r="JH180">
        <v>18</v>
      </c>
      <c r="JI180">
        <v>348.9</v>
      </c>
      <c r="JJ180">
        <v>349</v>
      </c>
      <c r="JK180">
        <v>0.378418</v>
      </c>
      <c r="JL180">
        <v>2.60254</v>
      </c>
      <c r="JM180">
        <v>1.54663</v>
      </c>
      <c r="JN180">
        <v>2.16064</v>
      </c>
      <c r="JO180">
        <v>1.49658</v>
      </c>
      <c r="JP180">
        <v>2.44507</v>
      </c>
      <c r="JQ180">
        <v>35.0594</v>
      </c>
      <c r="JR180">
        <v>24.2013</v>
      </c>
      <c r="JS180">
        <v>18</v>
      </c>
      <c r="JT180">
        <v>376.689</v>
      </c>
      <c r="JU180">
        <v>647.617</v>
      </c>
      <c r="JV180">
        <v>24.0825</v>
      </c>
      <c r="JW180">
        <v>24.8071</v>
      </c>
      <c r="JX180">
        <v>30</v>
      </c>
      <c r="JY180">
        <v>24.7965</v>
      </c>
      <c r="JZ180">
        <v>24.8022</v>
      </c>
      <c r="KA180">
        <v>7.61</v>
      </c>
      <c r="KB180">
        <v>28.086</v>
      </c>
      <c r="KC180">
        <v>29.6204</v>
      </c>
      <c r="KD180">
        <v>24.0789</v>
      </c>
      <c r="KE180">
        <v>100</v>
      </c>
      <c r="KF180">
        <v>9.44805</v>
      </c>
      <c r="KG180">
        <v>100.23</v>
      </c>
      <c r="KH180">
        <v>100.838</v>
      </c>
    </row>
    <row r="181" spans="1:294">
      <c r="A181">
        <v>165</v>
      </c>
      <c r="B181">
        <v>1747232792.1</v>
      </c>
      <c r="C181">
        <v>19765</v>
      </c>
      <c r="D181" t="s">
        <v>767</v>
      </c>
      <c r="E181" t="s">
        <v>768</v>
      </c>
      <c r="F181" t="s">
        <v>431</v>
      </c>
      <c r="G181" t="s">
        <v>432</v>
      </c>
      <c r="I181" t="s">
        <v>433</v>
      </c>
      <c r="J181">
        <v>1747232792.1</v>
      </c>
      <c r="K181">
        <f>(L181)/1000</f>
        <v>0</v>
      </c>
      <c r="L181">
        <f>IF(DQ181, AO181, AI181)</f>
        <v>0</v>
      </c>
      <c r="M181">
        <f>IF(DQ181, AJ181, AH181)</f>
        <v>0</v>
      </c>
      <c r="N181">
        <f>DS181 - IF(AV181&gt;1, M181*DM181*100.0/(AX181), 0)</f>
        <v>0</v>
      </c>
      <c r="O181">
        <f>((U181-K181/2)*N181-M181)/(U181+K181/2)</f>
        <v>0</v>
      </c>
      <c r="P181">
        <f>O181*(DZ181+EA181)/1000.0</f>
        <v>0</v>
      </c>
      <c r="Q181">
        <f>(DS181 - IF(AV181&gt;1, M181*DM181*100.0/(AX181), 0))*(DZ181+EA181)/1000.0</f>
        <v>0</v>
      </c>
      <c r="R181">
        <f>2.0/((1/T181-1/S181)+SIGN(T181)*SQRT((1/T181-1/S181)*(1/T181-1/S181) + 4*DN181/((DN181+1)*(DN181+1))*(2*1/T181*1/S181-1/S181*1/S181)))</f>
        <v>0</v>
      </c>
      <c r="S181">
        <f>IF(LEFT(DO181,1)&lt;&gt;"0",IF(LEFT(DO181,1)="1",3.0,DP181),$D$5+$E$5*(EG181*DZ181/($K$5*1000))+$F$5*(EG181*DZ181/($K$5*1000))*MAX(MIN(DM181,$J$5),$I$5)*MAX(MIN(DM181,$J$5),$I$5)+$G$5*MAX(MIN(DM181,$J$5),$I$5)*(EG181*DZ181/($K$5*1000))+$H$5*(EG181*DZ181/($K$5*1000))*(EG181*DZ181/($K$5*1000)))</f>
        <v>0</v>
      </c>
      <c r="T181">
        <f>K181*(1000-(1000*0.61365*exp(17.502*X181/(240.97+X181))/(DZ181+EA181)+DU181)/2)/(1000*0.61365*exp(17.502*X181/(240.97+X181))/(DZ181+EA181)-DU181)</f>
        <v>0</v>
      </c>
      <c r="U181">
        <f>1/((DN181+1)/(R181/1.6)+1/(S181/1.37)) + DN181/((DN181+1)/(R181/1.6) + DN181/(S181/1.37))</f>
        <v>0</v>
      </c>
      <c r="V181">
        <f>(DI181*DL181)</f>
        <v>0</v>
      </c>
      <c r="W181">
        <f>(EB181+(V181+2*0.95*5.67E-8*(((EB181+$B$7)+273)^4-(EB181+273)^4)-44100*K181)/(1.84*29.3*S181+8*0.95*5.67E-8*(EB181+273)^3))</f>
        <v>0</v>
      </c>
      <c r="X181">
        <f>($C$7*EC181+$D$7*ED181+$E$7*W181)</f>
        <v>0</v>
      </c>
      <c r="Y181">
        <f>0.61365*exp(17.502*X181/(240.97+X181))</f>
        <v>0</v>
      </c>
      <c r="Z181">
        <f>(AA181/AB181*100)</f>
        <v>0</v>
      </c>
      <c r="AA181">
        <f>DU181*(DZ181+EA181)/1000</f>
        <v>0</v>
      </c>
      <c r="AB181">
        <f>0.61365*exp(17.502*EB181/(240.97+EB181))</f>
        <v>0</v>
      </c>
      <c r="AC181">
        <f>(Y181-DU181*(DZ181+EA181)/1000)</f>
        <v>0</v>
      </c>
      <c r="AD181">
        <f>(-K181*44100)</f>
        <v>0</v>
      </c>
      <c r="AE181">
        <f>2*29.3*S181*0.92*(EB181-X181)</f>
        <v>0</v>
      </c>
      <c r="AF181">
        <f>2*0.95*5.67E-8*(((EB181+$B$7)+273)^4-(X181+273)^4)</f>
        <v>0</v>
      </c>
      <c r="AG181">
        <f>V181+AF181+AD181+AE181</f>
        <v>0</v>
      </c>
      <c r="AH181">
        <f>DY181*AV181*(DT181-DS181*(1000-AV181*DV181)/(1000-AV181*DU181))/(100*DM181)</f>
        <v>0</v>
      </c>
      <c r="AI181">
        <f>1000*DY181*AV181*(DU181-DV181)/(100*DM181*(1000-AV181*DU181))</f>
        <v>0</v>
      </c>
      <c r="AJ181">
        <f>(AK181 - AL181 - DZ181*1E3/(8.314*(EB181+273.15)) * AN181/DY181 * AM181) * DY181/(100*DM181) * (1000 - DV181)/1000</f>
        <v>0</v>
      </c>
      <c r="AK181">
        <v>201.9204994304554</v>
      </c>
      <c r="AL181">
        <v>201.8109272727272</v>
      </c>
      <c r="AM181">
        <v>-0.0001063245628848775</v>
      </c>
      <c r="AN181">
        <v>65.77429948118555</v>
      </c>
      <c r="AO181">
        <f>(AQ181 - AP181 + DZ181*1E3/(8.314*(EB181+273.15)) * AS181/DY181 * AR181) * DY181/(100*DM181) * 1000/(1000 - AQ181)</f>
        <v>0</v>
      </c>
      <c r="AP181">
        <v>9.400465413606106</v>
      </c>
      <c r="AQ181">
        <v>9.402756060606061</v>
      </c>
      <c r="AR181">
        <v>-2.400292060473262E-07</v>
      </c>
      <c r="AS181">
        <v>77.3395483019389</v>
      </c>
      <c r="AT181">
        <v>1</v>
      </c>
      <c r="AU181">
        <v>0</v>
      </c>
      <c r="AV181">
        <f>IF(AT181*$H$13&gt;=AX181,1.0,(AX181/(AX181-AT181*$H$13)))</f>
        <v>0</v>
      </c>
      <c r="AW181">
        <f>(AV181-1)*100</f>
        <v>0</v>
      </c>
      <c r="AX181">
        <f>MAX(0,($B$13+$C$13*EG181)/(1+$D$13*EG181)*DZ181/(EB181+273)*$E$13)</f>
        <v>0</v>
      </c>
      <c r="AY181" t="s">
        <v>434</v>
      </c>
      <c r="AZ181" t="s">
        <v>434</v>
      </c>
      <c r="BA181">
        <v>0</v>
      </c>
      <c r="BB181">
        <v>0</v>
      </c>
      <c r="BC181">
        <f>1-BA181/BB181</f>
        <v>0</v>
      </c>
      <c r="BD181">
        <v>0</v>
      </c>
      <c r="BE181" t="s">
        <v>434</v>
      </c>
      <c r="BF181" t="s">
        <v>434</v>
      </c>
      <c r="BG181">
        <v>0</v>
      </c>
      <c r="BH181">
        <v>0</v>
      </c>
      <c r="BI181">
        <f>1-BG181/BH181</f>
        <v>0</v>
      </c>
      <c r="BJ181">
        <v>0.5</v>
      </c>
      <c r="BK181">
        <f>DJ181</f>
        <v>0</v>
      </c>
      <c r="BL181">
        <f>M181</f>
        <v>0</v>
      </c>
      <c r="BM181">
        <f>BI181*BJ181*BK181</f>
        <v>0</v>
      </c>
      <c r="BN181">
        <f>(BL181-BD181)/BK181</f>
        <v>0</v>
      </c>
      <c r="BO181">
        <f>(BB181-BH181)/BH181</f>
        <v>0</v>
      </c>
      <c r="BP181">
        <f>BA181/(BC181+BA181/BH181)</f>
        <v>0</v>
      </c>
      <c r="BQ181" t="s">
        <v>434</v>
      </c>
      <c r="BR181">
        <v>0</v>
      </c>
      <c r="BS181">
        <f>IF(BR181&lt;&gt;0, BR181, BP181)</f>
        <v>0</v>
      </c>
      <c r="BT181">
        <f>1-BS181/BH181</f>
        <v>0</v>
      </c>
      <c r="BU181">
        <f>(BH181-BG181)/(BH181-BS181)</f>
        <v>0</v>
      </c>
      <c r="BV181">
        <f>(BB181-BH181)/(BB181-BS181)</f>
        <v>0</v>
      </c>
      <c r="BW181">
        <f>(BH181-BG181)/(BH181-BA181)</f>
        <v>0</v>
      </c>
      <c r="BX181">
        <f>(BB181-BH181)/(BB181-BA181)</f>
        <v>0</v>
      </c>
      <c r="BY181">
        <f>(BU181*BS181/BG181)</f>
        <v>0</v>
      </c>
      <c r="BZ181">
        <f>(1-BY181)</f>
        <v>0</v>
      </c>
      <c r="DI181">
        <f>$B$11*EH181+$C$11*EI181+$F$11*ET181*(1-EW181)</f>
        <v>0</v>
      </c>
      <c r="DJ181">
        <f>DI181*DK181</f>
        <v>0</v>
      </c>
      <c r="DK181">
        <f>($B$11*$D$9+$C$11*$D$9+$F$11*((FG181+EY181)/MAX(FG181+EY181+FH181, 0.1)*$I$9+FH181/MAX(FG181+EY181+FH181, 0.1)*$J$9))/($B$11+$C$11+$F$11)</f>
        <v>0</v>
      </c>
      <c r="DL181">
        <f>($B$11*$K$9+$C$11*$K$9+$F$11*((FG181+EY181)/MAX(FG181+EY181+FH181, 0.1)*$P$9+FH181/MAX(FG181+EY181+FH181, 0.1)*$Q$9))/($B$11+$C$11+$F$11)</f>
        <v>0</v>
      </c>
      <c r="DM181">
        <v>6</v>
      </c>
      <c r="DN181">
        <v>0.5</v>
      </c>
      <c r="DO181" t="s">
        <v>435</v>
      </c>
      <c r="DP181">
        <v>2</v>
      </c>
      <c r="DQ181" t="b">
        <v>1</v>
      </c>
      <c r="DR181">
        <v>1747232792.1</v>
      </c>
      <c r="DS181">
        <v>199.921</v>
      </c>
      <c r="DT181">
        <v>200.029</v>
      </c>
      <c r="DU181">
        <v>9.40316</v>
      </c>
      <c r="DV181">
        <v>9.401149999999999</v>
      </c>
      <c r="DW181">
        <v>199.48</v>
      </c>
      <c r="DX181">
        <v>9.443429999999999</v>
      </c>
      <c r="DY181">
        <v>399.954</v>
      </c>
      <c r="DZ181">
        <v>101.138</v>
      </c>
      <c r="EA181">
        <v>0.0998203</v>
      </c>
      <c r="EB181">
        <v>24.9948</v>
      </c>
      <c r="EC181">
        <v>24.8712</v>
      </c>
      <c r="ED181">
        <v>999.9</v>
      </c>
      <c r="EE181">
        <v>0</v>
      </c>
      <c r="EF181">
        <v>0</v>
      </c>
      <c r="EG181">
        <v>10056.2</v>
      </c>
      <c r="EH181">
        <v>0</v>
      </c>
      <c r="EI181">
        <v>0.221054</v>
      </c>
      <c r="EJ181">
        <v>-0.107559</v>
      </c>
      <c r="EK181">
        <v>201.819</v>
      </c>
      <c r="EL181">
        <v>201.927</v>
      </c>
      <c r="EM181">
        <v>0.00201035</v>
      </c>
      <c r="EN181">
        <v>200.029</v>
      </c>
      <c r="EO181">
        <v>9.401149999999999</v>
      </c>
      <c r="EP181">
        <v>0.951021</v>
      </c>
      <c r="EQ181">
        <v>0.9508180000000001</v>
      </c>
      <c r="ER181">
        <v>6.18685</v>
      </c>
      <c r="ES181">
        <v>6.18375</v>
      </c>
      <c r="ET181">
        <v>0.0500092</v>
      </c>
      <c r="EU181">
        <v>0</v>
      </c>
      <c r="EV181">
        <v>0</v>
      </c>
      <c r="EW181">
        <v>0</v>
      </c>
      <c r="EX181">
        <v>-5.14</v>
      </c>
      <c r="EY181">
        <v>0.0500092</v>
      </c>
      <c r="EZ181">
        <v>-3.11</v>
      </c>
      <c r="FA181">
        <v>0.24</v>
      </c>
      <c r="FB181">
        <v>34.062</v>
      </c>
      <c r="FC181">
        <v>39.125</v>
      </c>
      <c r="FD181">
        <v>36.5</v>
      </c>
      <c r="FE181">
        <v>38.75</v>
      </c>
      <c r="FF181">
        <v>36.687</v>
      </c>
      <c r="FG181">
        <v>0</v>
      </c>
      <c r="FH181">
        <v>0</v>
      </c>
      <c r="FI181">
        <v>0</v>
      </c>
      <c r="FJ181">
        <v>1747232872.2</v>
      </c>
      <c r="FK181">
        <v>0</v>
      </c>
      <c r="FL181">
        <v>0.2036</v>
      </c>
      <c r="FM181">
        <v>4.089230864475944</v>
      </c>
      <c r="FN181">
        <v>-8.500000068774593</v>
      </c>
      <c r="FO181">
        <v>-2.9832</v>
      </c>
      <c r="FP181">
        <v>15</v>
      </c>
      <c r="FQ181">
        <v>1747211737.5</v>
      </c>
      <c r="FR181" t="s">
        <v>436</v>
      </c>
      <c r="FS181">
        <v>1747211737.5</v>
      </c>
      <c r="FT181">
        <v>1747211733.5</v>
      </c>
      <c r="FU181">
        <v>1</v>
      </c>
      <c r="FV181">
        <v>-0.191</v>
      </c>
      <c r="FW181">
        <v>-0.016</v>
      </c>
      <c r="FX181">
        <v>0.506</v>
      </c>
      <c r="FY181">
        <v>-0.041</v>
      </c>
      <c r="FZ181">
        <v>397</v>
      </c>
      <c r="GA181">
        <v>9</v>
      </c>
      <c r="GB181">
        <v>0.29</v>
      </c>
      <c r="GC181">
        <v>0.35</v>
      </c>
      <c r="GD181">
        <v>0.08564152826903736</v>
      </c>
      <c r="GE181">
        <v>0.03469348172135198</v>
      </c>
      <c r="GF181">
        <v>0.01757708831682129</v>
      </c>
      <c r="GG181">
        <v>1</v>
      </c>
      <c r="GH181">
        <v>7.926576710516584E-05</v>
      </c>
      <c r="GI181">
        <v>0.0001210146714341988</v>
      </c>
      <c r="GJ181">
        <v>3.220615489789013E-05</v>
      </c>
      <c r="GK181">
        <v>1</v>
      </c>
      <c r="GL181">
        <v>2</v>
      </c>
      <c r="GM181">
        <v>2</v>
      </c>
      <c r="GN181" t="s">
        <v>437</v>
      </c>
      <c r="GO181">
        <v>3.01645</v>
      </c>
      <c r="GP181">
        <v>2.77498</v>
      </c>
      <c r="GQ181">
        <v>0.0546254</v>
      </c>
      <c r="GR181">
        <v>0.0543426</v>
      </c>
      <c r="GS181">
        <v>0.0615593</v>
      </c>
      <c r="GT181">
        <v>0.0613371</v>
      </c>
      <c r="GU181">
        <v>24446.9</v>
      </c>
      <c r="GV181">
        <v>28563.8</v>
      </c>
      <c r="GW181">
        <v>22659.7</v>
      </c>
      <c r="GX181">
        <v>27752.1</v>
      </c>
      <c r="GY181">
        <v>30846.9</v>
      </c>
      <c r="GZ181">
        <v>37222.1</v>
      </c>
      <c r="HA181">
        <v>36315.4</v>
      </c>
      <c r="HB181">
        <v>44049.2</v>
      </c>
      <c r="HC181">
        <v>1.80998</v>
      </c>
      <c r="HD181">
        <v>2.18377</v>
      </c>
      <c r="HE181">
        <v>0.0738651</v>
      </c>
      <c r="HF181">
        <v>0</v>
      </c>
      <c r="HG181">
        <v>23.6578</v>
      </c>
      <c r="HH181">
        <v>999.9</v>
      </c>
      <c r="HI181">
        <v>29.6</v>
      </c>
      <c r="HJ181">
        <v>29.7</v>
      </c>
      <c r="HK181">
        <v>12.2553</v>
      </c>
      <c r="HL181">
        <v>61.7716</v>
      </c>
      <c r="HM181">
        <v>13.6779</v>
      </c>
      <c r="HN181">
        <v>1</v>
      </c>
      <c r="HO181">
        <v>-0.207835</v>
      </c>
      <c r="HP181">
        <v>-0.295553</v>
      </c>
      <c r="HQ181">
        <v>20.2979</v>
      </c>
      <c r="HR181">
        <v>5.19827</v>
      </c>
      <c r="HS181">
        <v>11.953</v>
      </c>
      <c r="HT181">
        <v>4.9474</v>
      </c>
      <c r="HU181">
        <v>3.3</v>
      </c>
      <c r="HV181">
        <v>9999</v>
      </c>
      <c r="HW181">
        <v>9999</v>
      </c>
      <c r="HX181">
        <v>9999</v>
      </c>
      <c r="HY181">
        <v>385.7</v>
      </c>
      <c r="HZ181">
        <v>1.86018</v>
      </c>
      <c r="IA181">
        <v>1.86079</v>
      </c>
      <c r="IB181">
        <v>1.86157</v>
      </c>
      <c r="IC181">
        <v>1.85715</v>
      </c>
      <c r="ID181">
        <v>1.85684</v>
      </c>
      <c r="IE181">
        <v>1.85791</v>
      </c>
      <c r="IF181">
        <v>1.85867</v>
      </c>
      <c r="IG181">
        <v>1.85822</v>
      </c>
      <c r="IH181">
        <v>0</v>
      </c>
      <c r="II181">
        <v>0</v>
      </c>
      <c r="IJ181">
        <v>0</v>
      </c>
      <c r="IK181">
        <v>0</v>
      </c>
      <c r="IL181" t="s">
        <v>438</v>
      </c>
      <c r="IM181" t="s">
        <v>439</v>
      </c>
      <c r="IN181" t="s">
        <v>440</v>
      </c>
      <c r="IO181" t="s">
        <v>440</v>
      </c>
      <c r="IP181" t="s">
        <v>440</v>
      </c>
      <c r="IQ181" t="s">
        <v>440</v>
      </c>
      <c r="IR181">
        <v>0</v>
      </c>
      <c r="IS181">
        <v>100</v>
      </c>
      <c r="IT181">
        <v>100</v>
      </c>
      <c r="IU181">
        <v>0.441</v>
      </c>
      <c r="IV181">
        <v>-0.0403</v>
      </c>
      <c r="IW181">
        <v>0.2912723242626548</v>
      </c>
      <c r="IX181">
        <v>0.001016113312649949</v>
      </c>
      <c r="IY181">
        <v>-1.458346242818731E-06</v>
      </c>
      <c r="IZ181">
        <v>6.575581110680532E-10</v>
      </c>
      <c r="JA181">
        <v>-0.06566341879942494</v>
      </c>
      <c r="JB181">
        <v>-0.01572474794871742</v>
      </c>
      <c r="JC181">
        <v>0.002265067368507509</v>
      </c>
      <c r="JD181">
        <v>-3.336906766682508E-05</v>
      </c>
      <c r="JE181">
        <v>2</v>
      </c>
      <c r="JF181">
        <v>1799</v>
      </c>
      <c r="JG181">
        <v>1</v>
      </c>
      <c r="JH181">
        <v>18</v>
      </c>
      <c r="JI181">
        <v>350.9</v>
      </c>
      <c r="JJ181">
        <v>351</v>
      </c>
      <c r="JK181">
        <v>0.601807</v>
      </c>
      <c r="JL181">
        <v>2.58911</v>
      </c>
      <c r="JM181">
        <v>1.54663</v>
      </c>
      <c r="JN181">
        <v>2.16064</v>
      </c>
      <c r="JO181">
        <v>1.49658</v>
      </c>
      <c r="JP181">
        <v>2.44751</v>
      </c>
      <c r="JQ181">
        <v>35.0594</v>
      </c>
      <c r="JR181">
        <v>24.2101</v>
      </c>
      <c r="JS181">
        <v>18</v>
      </c>
      <c r="JT181">
        <v>376.491</v>
      </c>
      <c r="JU181">
        <v>647.954</v>
      </c>
      <c r="JV181">
        <v>24.2841</v>
      </c>
      <c r="JW181">
        <v>24.8009</v>
      </c>
      <c r="JX181">
        <v>30</v>
      </c>
      <c r="JY181">
        <v>24.7903</v>
      </c>
      <c r="JZ181">
        <v>24.7965</v>
      </c>
      <c r="KA181">
        <v>12.0745</v>
      </c>
      <c r="KB181">
        <v>28.086</v>
      </c>
      <c r="KC181">
        <v>29.6204</v>
      </c>
      <c r="KD181">
        <v>24.287</v>
      </c>
      <c r="KE181">
        <v>200</v>
      </c>
      <c r="KF181">
        <v>9.44805</v>
      </c>
      <c r="KG181">
        <v>100.232</v>
      </c>
      <c r="KH181">
        <v>100.839</v>
      </c>
    </row>
    <row r="182" spans="1:294">
      <c r="A182">
        <v>166</v>
      </c>
      <c r="B182">
        <v>1747232912.6</v>
      </c>
      <c r="C182">
        <v>19885.5</v>
      </c>
      <c r="D182" t="s">
        <v>769</v>
      </c>
      <c r="E182" t="s">
        <v>770</v>
      </c>
      <c r="F182" t="s">
        <v>431</v>
      </c>
      <c r="G182" t="s">
        <v>432</v>
      </c>
      <c r="I182" t="s">
        <v>433</v>
      </c>
      <c r="J182">
        <v>1747232912.6</v>
      </c>
      <c r="K182">
        <f>(L182)/1000</f>
        <v>0</v>
      </c>
      <c r="L182">
        <f>IF(DQ182, AO182, AI182)</f>
        <v>0</v>
      </c>
      <c r="M182">
        <f>IF(DQ182, AJ182, AH182)</f>
        <v>0</v>
      </c>
      <c r="N182">
        <f>DS182 - IF(AV182&gt;1, M182*DM182*100.0/(AX182), 0)</f>
        <v>0</v>
      </c>
      <c r="O182">
        <f>((U182-K182/2)*N182-M182)/(U182+K182/2)</f>
        <v>0</v>
      </c>
      <c r="P182">
        <f>O182*(DZ182+EA182)/1000.0</f>
        <v>0</v>
      </c>
      <c r="Q182">
        <f>(DS182 - IF(AV182&gt;1, M182*DM182*100.0/(AX182), 0))*(DZ182+EA182)/1000.0</f>
        <v>0</v>
      </c>
      <c r="R182">
        <f>2.0/((1/T182-1/S182)+SIGN(T182)*SQRT((1/T182-1/S182)*(1/T182-1/S182) + 4*DN182/((DN182+1)*(DN182+1))*(2*1/T182*1/S182-1/S182*1/S182)))</f>
        <v>0</v>
      </c>
      <c r="S182">
        <f>IF(LEFT(DO182,1)&lt;&gt;"0",IF(LEFT(DO182,1)="1",3.0,DP182),$D$5+$E$5*(EG182*DZ182/($K$5*1000))+$F$5*(EG182*DZ182/($K$5*1000))*MAX(MIN(DM182,$J$5),$I$5)*MAX(MIN(DM182,$J$5),$I$5)+$G$5*MAX(MIN(DM182,$J$5),$I$5)*(EG182*DZ182/($K$5*1000))+$H$5*(EG182*DZ182/($K$5*1000))*(EG182*DZ182/($K$5*1000)))</f>
        <v>0</v>
      </c>
      <c r="T182">
        <f>K182*(1000-(1000*0.61365*exp(17.502*X182/(240.97+X182))/(DZ182+EA182)+DU182)/2)/(1000*0.61365*exp(17.502*X182/(240.97+X182))/(DZ182+EA182)-DU182)</f>
        <v>0</v>
      </c>
      <c r="U182">
        <f>1/((DN182+1)/(R182/1.6)+1/(S182/1.37)) + DN182/((DN182+1)/(R182/1.6) + DN182/(S182/1.37))</f>
        <v>0</v>
      </c>
      <c r="V182">
        <f>(DI182*DL182)</f>
        <v>0</v>
      </c>
      <c r="W182">
        <f>(EB182+(V182+2*0.95*5.67E-8*(((EB182+$B$7)+273)^4-(EB182+273)^4)-44100*K182)/(1.84*29.3*S182+8*0.95*5.67E-8*(EB182+273)^3))</f>
        <v>0</v>
      </c>
      <c r="X182">
        <f>($C$7*EC182+$D$7*ED182+$E$7*W182)</f>
        <v>0</v>
      </c>
      <c r="Y182">
        <f>0.61365*exp(17.502*X182/(240.97+X182))</f>
        <v>0</v>
      </c>
      <c r="Z182">
        <f>(AA182/AB182*100)</f>
        <v>0</v>
      </c>
      <c r="AA182">
        <f>DU182*(DZ182+EA182)/1000</f>
        <v>0</v>
      </c>
      <c r="AB182">
        <f>0.61365*exp(17.502*EB182/(240.97+EB182))</f>
        <v>0</v>
      </c>
      <c r="AC182">
        <f>(Y182-DU182*(DZ182+EA182)/1000)</f>
        <v>0</v>
      </c>
      <c r="AD182">
        <f>(-K182*44100)</f>
        <v>0</v>
      </c>
      <c r="AE182">
        <f>2*29.3*S182*0.92*(EB182-X182)</f>
        <v>0</v>
      </c>
      <c r="AF182">
        <f>2*0.95*5.67E-8*(((EB182+$B$7)+273)^4-(X182+273)^4)</f>
        <v>0</v>
      </c>
      <c r="AG182">
        <f>V182+AF182+AD182+AE182</f>
        <v>0</v>
      </c>
      <c r="AH182">
        <f>DY182*AV182*(DT182-DS182*(1000-AV182*DV182)/(1000-AV182*DU182))/(100*DM182)</f>
        <v>0</v>
      </c>
      <c r="AI182">
        <f>1000*DY182*AV182*(DU182-DV182)/(100*DM182*(1000-AV182*DU182))</f>
        <v>0</v>
      </c>
      <c r="AJ182">
        <f>(AK182 - AL182 - DZ182*1E3/(8.314*(EB182+273.15)) * AN182/DY182 * AM182) * DY182/(100*DM182) * (1000 - DV182)/1000</f>
        <v>0</v>
      </c>
      <c r="AK182">
        <v>302.8358994182312</v>
      </c>
      <c r="AL182">
        <v>302.7953575757574</v>
      </c>
      <c r="AM182">
        <v>0.0001525668920639889</v>
      </c>
      <c r="AN182">
        <v>65.77429948118555</v>
      </c>
      <c r="AO182">
        <f>(AQ182 - AP182 + DZ182*1E3/(8.314*(EB182+273.15)) * AS182/DY182 * AR182) * DY182/(100*DM182) * 1000/(1000 - AQ182)</f>
        <v>0</v>
      </c>
      <c r="AP182">
        <v>9.39796618607928</v>
      </c>
      <c r="AQ182">
        <v>9.400700727272726</v>
      </c>
      <c r="AR182">
        <v>1.989591559050378E-07</v>
      </c>
      <c r="AS182">
        <v>77.3395483019389</v>
      </c>
      <c r="AT182">
        <v>1</v>
      </c>
      <c r="AU182">
        <v>0</v>
      </c>
      <c r="AV182">
        <f>IF(AT182*$H$13&gt;=AX182,1.0,(AX182/(AX182-AT182*$H$13)))</f>
        <v>0</v>
      </c>
      <c r="AW182">
        <f>(AV182-1)*100</f>
        <v>0</v>
      </c>
      <c r="AX182">
        <f>MAX(0,($B$13+$C$13*EG182)/(1+$D$13*EG182)*DZ182/(EB182+273)*$E$13)</f>
        <v>0</v>
      </c>
      <c r="AY182" t="s">
        <v>434</v>
      </c>
      <c r="AZ182" t="s">
        <v>434</v>
      </c>
      <c r="BA182">
        <v>0</v>
      </c>
      <c r="BB182">
        <v>0</v>
      </c>
      <c r="BC182">
        <f>1-BA182/BB182</f>
        <v>0</v>
      </c>
      <c r="BD182">
        <v>0</v>
      </c>
      <c r="BE182" t="s">
        <v>434</v>
      </c>
      <c r="BF182" t="s">
        <v>434</v>
      </c>
      <c r="BG182">
        <v>0</v>
      </c>
      <c r="BH182">
        <v>0</v>
      </c>
      <c r="BI182">
        <f>1-BG182/BH182</f>
        <v>0</v>
      </c>
      <c r="BJ182">
        <v>0.5</v>
      </c>
      <c r="BK182">
        <f>DJ182</f>
        <v>0</v>
      </c>
      <c r="BL182">
        <f>M182</f>
        <v>0</v>
      </c>
      <c r="BM182">
        <f>BI182*BJ182*BK182</f>
        <v>0</v>
      </c>
      <c r="BN182">
        <f>(BL182-BD182)/BK182</f>
        <v>0</v>
      </c>
      <c r="BO182">
        <f>(BB182-BH182)/BH182</f>
        <v>0</v>
      </c>
      <c r="BP182">
        <f>BA182/(BC182+BA182/BH182)</f>
        <v>0</v>
      </c>
      <c r="BQ182" t="s">
        <v>434</v>
      </c>
      <c r="BR182">
        <v>0</v>
      </c>
      <c r="BS182">
        <f>IF(BR182&lt;&gt;0, BR182, BP182)</f>
        <v>0</v>
      </c>
      <c r="BT182">
        <f>1-BS182/BH182</f>
        <v>0</v>
      </c>
      <c r="BU182">
        <f>(BH182-BG182)/(BH182-BS182)</f>
        <v>0</v>
      </c>
      <c r="BV182">
        <f>(BB182-BH182)/(BB182-BS182)</f>
        <v>0</v>
      </c>
      <c r="BW182">
        <f>(BH182-BG182)/(BH182-BA182)</f>
        <v>0</v>
      </c>
      <c r="BX182">
        <f>(BB182-BH182)/(BB182-BA182)</f>
        <v>0</v>
      </c>
      <c r="BY182">
        <f>(BU182*BS182/BG182)</f>
        <v>0</v>
      </c>
      <c r="BZ182">
        <f>(1-BY182)</f>
        <v>0</v>
      </c>
      <c r="DI182">
        <f>$B$11*EH182+$C$11*EI182+$F$11*ET182*(1-EW182)</f>
        <v>0</v>
      </c>
      <c r="DJ182">
        <f>DI182*DK182</f>
        <v>0</v>
      </c>
      <c r="DK182">
        <f>($B$11*$D$9+$C$11*$D$9+$F$11*((FG182+EY182)/MAX(FG182+EY182+FH182, 0.1)*$I$9+FH182/MAX(FG182+EY182+FH182, 0.1)*$J$9))/($B$11+$C$11+$F$11)</f>
        <v>0</v>
      </c>
      <c r="DL182">
        <f>($B$11*$K$9+$C$11*$K$9+$F$11*((FG182+EY182)/MAX(FG182+EY182+FH182, 0.1)*$P$9+FH182/MAX(FG182+EY182+FH182, 0.1)*$Q$9))/($B$11+$C$11+$F$11)</f>
        <v>0</v>
      </c>
      <c r="DM182">
        <v>6</v>
      </c>
      <c r="DN182">
        <v>0.5</v>
      </c>
      <c r="DO182" t="s">
        <v>435</v>
      </c>
      <c r="DP182">
        <v>2</v>
      </c>
      <c r="DQ182" t="b">
        <v>1</v>
      </c>
      <c r="DR182">
        <v>1747232912.6</v>
      </c>
      <c r="DS182">
        <v>299.953</v>
      </c>
      <c r="DT182">
        <v>300.051</v>
      </c>
      <c r="DU182">
        <v>9.40011</v>
      </c>
      <c r="DV182">
        <v>9.397169999999999</v>
      </c>
      <c r="DW182">
        <v>299.47</v>
      </c>
      <c r="DX182">
        <v>9.440429999999999</v>
      </c>
      <c r="DY182">
        <v>400.114</v>
      </c>
      <c r="DZ182">
        <v>101.138</v>
      </c>
      <c r="EA182">
        <v>0.100075</v>
      </c>
      <c r="EB182">
        <v>25.0071</v>
      </c>
      <c r="EC182">
        <v>24.8804</v>
      </c>
      <c r="ED182">
        <v>999.9</v>
      </c>
      <c r="EE182">
        <v>0</v>
      </c>
      <c r="EF182">
        <v>0</v>
      </c>
      <c r="EG182">
        <v>10042.5</v>
      </c>
      <c r="EH182">
        <v>0</v>
      </c>
      <c r="EI182">
        <v>0.221054</v>
      </c>
      <c r="EJ182">
        <v>-0.09799190000000001</v>
      </c>
      <c r="EK182">
        <v>302.799</v>
      </c>
      <c r="EL182">
        <v>302.897</v>
      </c>
      <c r="EM182">
        <v>0.00294495</v>
      </c>
      <c r="EN182">
        <v>300.051</v>
      </c>
      <c r="EO182">
        <v>9.397169999999999</v>
      </c>
      <c r="EP182">
        <v>0.9507060000000001</v>
      </c>
      <c r="EQ182">
        <v>0.950408</v>
      </c>
      <c r="ER182">
        <v>6.18205</v>
      </c>
      <c r="ES182">
        <v>6.17751</v>
      </c>
      <c r="ET182">
        <v>0.0500092</v>
      </c>
      <c r="EU182">
        <v>0</v>
      </c>
      <c r="EV182">
        <v>0</v>
      </c>
      <c r="EW182">
        <v>0</v>
      </c>
      <c r="EX182">
        <v>-2.58</v>
      </c>
      <c r="EY182">
        <v>0.0500092</v>
      </c>
      <c r="EZ182">
        <v>-10.86</v>
      </c>
      <c r="FA182">
        <v>0.12</v>
      </c>
      <c r="FB182">
        <v>34.687</v>
      </c>
      <c r="FC182">
        <v>40.562</v>
      </c>
      <c r="FD182">
        <v>37.375</v>
      </c>
      <c r="FE182">
        <v>40.937</v>
      </c>
      <c r="FF182">
        <v>37.5</v>
      </c>
      <c r="FG182">
        <v>0</v>
      </c>
      <c r="FH182">
        <v>0</v>
      </c>
      <c r="FI182">
        <v>0</v>
      </c>
      <c r="FJ182">
        <v>1747232992.8</v>
      </c>
      <c r="FK182">
        <v>0</v>
      </c>
      <c r="FL182">
        <v>-1.029230769230769</v>
      </c>
      <c r="FM182">
        <v>18.73162359370088</v>
      </c>
      <c r="FN182">
        <v>-22.78974334208365</v>
      </c>
      <c r="FO182">
        <v>-2.306923076923077</v>
      </c>
      <c r="FP182">
        <v>15</v>
      </c>
      <c r="FQ182">
        <v>1747211737.5</v>
      </c>
      <c r="FR182" t="s">
        <v>436</v>
      </c>
      <c r="FS182">
        <v>1747211737.5</v>
      </c>
      <c r="FT182">
        <v>1747211733.5</v>
      </c>
      <c r="FU182">
        <v>1</v>
      </c>
      <c r="FV182">
        <v>-0.191</v>
      </c>
      <c r="FW182">
        <v>-0.016</v>
      </c>
      <c r="FX182">
        <v>0.506</v>
      </c>
      <c r="FY182">
        <v>-0.041</v>
      </c>
      <c r="FZ182">
        <v>397</v>
      </c>
      <c r="GA182">
        <v>9</v>
      </c>
      <c r="GB182">
        <v>0.29</v>
      </c>
      <c r="GC182">
        <v>0.35</v>
      </c>
      <c r="GD182">
        <v>0.07190683634850205</v>
      </c>
      <c r="GE182">
        <v>-0.1148436349909658</v>
      </c>
      <c r="GF182">
        <v>0.03349386741691901</v>
      </c>
      <c r="GG182">
        <v>1</v>
      </c>
      <c r="GH182">
        <v>6.962887400569624E-05</v>
      </c>
      <c r="GI182">
        <v>-5.898200977594136E-05</v>
      </c>
      <c r="GJ182">
        <v>2.772731300295211E-05</v>
      </c>
      <c r="GK182">
        <v>1</v>
      </c>
      <c r="GL182">
        <v>2</v>
      </c>
      <c r="GM182">
        <v>2</v>
      </c>
      <c r="GN182" t="s">
        <v>437</v>
      </c>
      <c r="GO182">
        <v>3.01663</v>
      </c>
      <c r="GP182">
        <v>2.77512</v>
      </c>
      <c r="GQ182">
        <v>0.0771555</v>
      </c>
      <c r="GR182">
        <v>0.07671119999999999</v>
      </c>
      <c r="GS182">
        <v>0.0615442</v>
      </c>
      <c r="GT182">
        <v>0.0613171</v>
      </c>
      <c r="GU182">
        <v>23864.6</v>
      </c>
      <c r="GV182">
        <v>27887.7</v>
      </c>
      <c r="GW182">
        <v>22659.9</v>
      </c>
      <c r="GX182">
        <v>27751.6</v>
      </c>
      <c r="GY182">
        <v>30848.2</v>
      </c>
      <c r="GZ182">
        <v>37223.1</v>
      </c>
      <c r="HA182">
        <v>36315.6</v>
      </c>
      <c r="HB182">
        <v>44048.7</v>
      </c>
      <c r="HC182">
        <v>1.81057</v>
      </c>
      <c r="HD182">
        <v>2.18377</v>
      </c>
      <c r="HE182">
        <v>0.0735894</v>
      </c>
      <c r="HF182">
        <v>0</v>
      </c>
      <c r="HG182">
        <v>23.6715</v>
      </c>
      <c r="HH182">
        <v>999.9</v>
      </c>
      <c r="HI182">
        <v>29.6</v>
      </c>
      <c r="HJ182">
        <v>29.7</v>
      </c>
      <c r="HK182">
        <v>12.2558</v>
      </c>
      <c r="HL182">
        <v>62.1016</v>
      </c>
      <c r="HM182">
        <v>13.4896</v>
      </c>
      <c r="HN182">
        <v>1</v>
      </c>
      <c r="HO182">
        <v>-0.207871</v>
      </c>
      <c r="HP182">
        <v>-0.114311</v>
      </c>
      <c r="HQ182">
        <v>20.298</v>
      </c>
      <c r="HR182">
        <v>5.19842</v>
      </c>
      <c r="HS182">
        <v>11.9529</v>
      </c>
      <c r="HT182">
        <v>4.94745</v>
      </c>
      <c r="HU182">
        <v>3.3</v>
      </c>
      <c r="HV182">
        <v>9999</v>
      </c>
      <c r="HW182">
        <v>9999</v>
      </c>
      <c r="HX182">
        <v>9999</v>
      </c>
      <c r="HY182">
        <v>385.7</v>
      </c>
      <c r="HZ182">
        <v>1.86015</v>
      </c>
      <c r="IA182">
        <v>1.86081</v>
      </c>
      <c r="IB182">
        <v>1.86157</v>
      </c>
      <c r="IC182">
        <v>1.85715</v>
      </c>
      <c r="ID182">
        <v>1.85684</v>
      </c>
      <c r="IE182">
        <v>1.85791</v>
      </c>
      <c r="IF182">
        <v>1.85867</v>
      </c>
      <c r="IG182">
        <v>1.85822</v>
      </c>
      <c r="IH182">
        <v>0</v>
      </c>
      <c r="II182">
        <v>0</v>
      </c>
      <c r="IJ182">
        <v>0</v>
      </c>
      <c r="IK182">
        <v>0</v>
      </c>
      <c r="IL182" t="s">
        <v>438</v>
      </c>
      <c r="IM182" t="s">
        <v>439</v>
      </c>
      <c r="IN182" t="s">
        <v>440</v>
      </c>
      <c r="IO182" t="s">
        <v>440</v>
      </c>
      <c r="IP182" t="s">
        <v>440</v>
      </c>
      <c r="IQ182" t="s">
        <v>440</v>
      </c>
      <c r="IR182">
        <v>0</v>
      </c>
      <c r="IS182">
        <v>100</v>
      </c>
      <c r="IT182">
        <v>100</v>
      </c>
      <c r="IU182">
        <v>0.483</v>
      </c>
      <c r="IV182">
        <v>-0.0403</v>
      </c>
      <c r="IW182">
        <v>0.2912723242626548</v>
      </c>
      <c r="IX182">
        <v>0.001016113312649949</v>
      </c>
      <c r="IY182">
        <v>-1.458346242818731E-06</v>
      </c>
      <c r="IZ182">
        <v>6.575581110680532E-10</v>
      </c>
      <c r="JA182">
        <v>-0.06566341879942494</v>
      </c>
      <c r="JB182">
        <v>-0.01572474794871742</v>
      </c>
      <c r="JC182">
        <v>0.002265067368507509</v>
      </c>
      <c r="JD182">
        <v>-3.336906766682508E-05</v>
      </c>
      <c r="JE182">
        <v>2</v>
      </c>
      <c r="JF182">
        <v>1799</v>
      </c>
      <c r="JG182">
        <v>1</v>
      </c>
      <c r="JH182">
        <v>18</v>
      </c>
      <c r="JI182">
        <v>352.9</v>
      </c>
      <c r="JJ182">
        <v>353</v>
      </c>
      <c r="JK182">
        <v>0.820312</v>
      </c>
      <c r="JL182">
        <v>2.57568</v>
      </c>
      <c r="JM182">
        <v>1.54663</v>
      </c>
      <c r="JN182">
        <v>2.16064</v>
      </c>
      <c r="JO182">
        <v>1.49658</v>
      </c>
      <c r="JP182">
        <v>2.4585</v>
      </c>
      <c r="JQ182">
        <v>35.0594</v>
      </c>
      <c r="JR182">
        <v>24.2101</v>
      </c>
      <c r="JS182">
        <v>18</v>
      </c>
      <c r="JT182">
        <v>376.762</v>
      </c>
      <c r="JU182">
        <v>647.929</v>
      </c>
      <c r="JV182">
        <v>24.0988</v>
      </c>
      <c r="JW182">
        <v>24.7967</v>
      </c>
      <c r="JX182">
        <v>30.0001</v>
      </c>
      <c r="JY182">
        <v>24.7872</v>
      </c>
      <c r="JZ182">
        <v>24.7944</v>
      </c>
      <c r="KA182">
        <v>16.4546</v>
      </c>
      <c r="KB182">
        <v>28.086</v>
      </c>
      <c r="KC182">
        <v>29.6204</v>
      </c>
      <c r="KD182">
        <v>24.0927</v>
      </c>
      <c r="KE182">
        <v>300</v>
      </c>
      <c r="KF182">
        <v>9.44805</v>
      </c>
      <c r="KG182">
        <v>100.233</v>
      </c>
      <c r="KH182">
        <v>100.837</v>
      </c>
    </row>
    <row r="183" spans="1:294">
      <c r="A183">
        <v>167</v>
      </c>
      <c r="B183">
        <v>1747233033.1</v>
      </c>
      <c r="C183">
        <v>20006</v>
      </c>
      <c r="D183" t="s">
        <v>771</v>
      </c>
      <c r="E183" t="s">
        <v>772</v>
      </c>
      <c r="F183" t="s">
        <v>431</v>
      </c>
      <c r="G183" t="s">
        <v>432</v>
      </c>
      <c r="I183" t="s">
        <v>433</v>
      </c>
      <c r="J183">
        <v>1747233033.1</v>
      </c>
      <c r="K183">
        <f>(L183)/1000</f>
        <v>0</v>
      </c>
      <c r="L183">
        <f>IF(DQ183, AO183, AI183)</f>
        <v>0</v>
      </c>
      <c r="M183">
        <f>IF(DQ183, AJ183, AH183)</f>
        <v>0</v>
      </c>
      <c r="N183">
        <f>DS183 - IF(AV183&gt;1, M183*DM183*100.0/(AX183), 0)</f>
        <v>0</v>
      </c>
      <c r="O183">
        <f>((U183-K183/2)*N183-M183)/(U183+K183/2)</f>
        <v>0</v>
      </c>
      <c r="P183">
        <f>O183*(DZ183+EA183)/1000.0</f>
        <v>0</v>
      </c>
      <c r="Q183">
        <f>(DS183 - IF(AV183&gt;1, M183*DM183*100.0/(AX183), 0))*(DZ183+EA183)/1000.0</f>
        <v>0</v>
      </c>
      <c r="R183">
        <f>2.0/((1/T183-1/S183)+SIGN(T183)*SQRT((1/T183-1/S183)*(1/T183-1/S183) + 4*DN183/((DN183+1)*(DN183+1))*(2*1/T183*1/S183-1/S183*1/S183)))</f>
        <v>0</v>
      </c>
      <c r="S183">
        <f>IF(LEFT(DO183,1)&lt;&gt;"0",IF(LEFT(DO183,1)="1",3.0,DP183),$D$5+$E$5*(EG183*DZ183/($K$5*1000))+$F$5*(EG183*DZ183/($K$5*1000))*MAX(MIN(DM183,$J$5),$I$5)*MAX(MIN(DM183,$J$5),$I$5)+$G$5*MAX(MIN(DM183,$J$5),$I$5)*(EG183*DZ183/($K$5*1000))+$H$5*(EG183*DZ183/($K$5*1000))*(EG183*DZ183/($K$5*1000)))</f>
        <v>0</v>
      </c>
      <c r="T183">
        <f>K183*(1000-(1000*0.61365*exp(17.502*X183/(240.97+X183))/(DZ183+EA183)+DU183)/2)/(1000*0.61365*exp(17.502*X183/(240.97+X183))/(DZ183+EA183)-DU183)</f>
        <v>0</v>
      </c>
      <c r="U183">
        <f>1/((DN183+1)/(R183/1.6)+1/(S183/1.37)) + DN183/((DN183+1)/(R183/1.6) + DN183/(S183/1.37))</f>
        <v>0</v>
      </c>
      <c r="V183">
        <f>(DI183*DL183)</f>
        <v>0</v>
      </c>
      <c r="W183">
        <f>(EB183+(V183+2*0.95*5.67E-8*(((EB183+$B$7)+273)^4-(EB183+273)^4)-44100*K183)/(1.84*29.3*S183+8*0.95*5.67E-8*(EB183+273)^3))</f>
        <v>0</v>
      </c>
      <c r="X183">
        <f>($C$7*EC183+$D$7*ED183+$E$7*W183)</f>
        <v>0</v>
      </c>
      <c r="Y183">
        <f>0.61365*exp(17.502*X183/(240.97+X183))</f>
        <v>0</v>
      </c>
      <c r="Z183">
        <f>(AA183/AB183*100)</f>
        <v>0</v>
      </c>
      <c r="AA183">
        <f>DU183*(DZ183+EA183)/1000</f>
        <v>0</v>
      </c>
      <c r="AB183">
        <f>0.61365*exp(17.502*EB183/(240.97+EB183))</f>
        <v>0</v>
      </c>
      <c r="AC183">
        <f>(Y183-DU183*(DZ183+EA183)/1000)</f>
        <v>0</v>
      </c>
      <c r="AD183">
        <f>(-K183*44100)</f>
        <v>0</v>
      </c>
      <c r="AE183">
        <f>2*29.3*S183*0.92*(EB183-X183)</f>
        <v>0</v>
      </c>
      <c r="AF183">
        <f>2*0.95*5.67E-8*(((EB183+$B$7)+273)^4-(X183+273)^4)</f>
        <v>0</v>
      </c>
      <c r="AG183">
        <f>V183+AF183+AD183+AE183</f>
        <v>0</v>
      </c>
      <c r="AH183">
        <f>DY183*AV183*(DT183-DS183*(1000-AV183*DV183)/(1000-AV183*DU183))/(100*DM183)</f>
        <v>0</v>
      </c>
      <c r="AI183">
        <f>1000*DY183*AV183*(DU183-DV183)/(100*DM183*(1000-AV183*DU183))</f>
        <v>0</v>
      </c>
      <c r="AJ183">
        <f>(AK183 - AL183 - DZ183*1E3/(8.314*(EB183+273.15)) * AN183/DY183 * AM183) * DY183/(100*DM183) * (1000 - DV183)/1000</f>
        <v>0</v>
      </c>
      <c r="AK183">
        <v>403.8172170412086</v>
      </c>
      <c r="AL183">
        <v>403.5868545454543</v>
      </c>
      <c r="AM183">
        <v>-0.002055351975331777</v>
      </c>
      <c r="AN183">
        <v>65.77429948118555</v>
      </c>
      <c r="AO183">
        <f>(AQ183 - AP183 + DZ183*1E3/(8.314*(EB183+273.15)) * AS183/DY183 * AR183) * DY183/(100*DM183) * 1000/(1000 - AQ183)</f>
        <v>0</v>
      </c>
      <c r="AP183">
        <v>9.459759726344329</v>
      </c>
      <c r="AQ183">
        <v>9.449685212121212</v>
      </c>
      <c r="AR183">
        <v>6.086777000094549E-07</v>
      </c>
      <c r="AS183">
        <v>77.3395483019389</v>
      </c>
      <c r="AT183">
        <v>1</v>
      </c>
      <c r="AU183">
        <v>0</v>
      </c>
      <c r="AV183">
        <f>IF(AT183*$H$13&gt;=AX183,1.0,(AX183/(AX183-AT183*$H$13)))</f>
        <v>0</v>
      </c>
      <c r="AW183">
        <f>(AV183-1)*100</f>
        <v>0</v>
      </c>
      <c r="AX183">
        <f>MAX(0,($B$13+$C$13*EG183)/(1+$D$13*EG183)*DZ183/(EB183+273)*$E$13)</f>
        <v>0</v>
      </c>
      <c r="AY183" t="s">
        <v>434</v>
      </c>
      <c r="AZ183" t="s">
        <v>434</v>
      </c>
      <c r="BA183">
        <v>0</v>
      </c>
      <c r="BB183">
        <v>0</v>
      </c>
      <c r="BC183">
        <f>1-BA183/BB183</f>
        <v>0</v>
      </c>
      <c r="BD183">
        <v>0</v>
      </c>
      <c r="BE183" t="s">
        <v>434</v>
      </c>
      <c r="BF183" t="s">
        <v>434</v>
      </c>
      <c r="BG183">
        <v>0</v>
      </c>
      <c r="BH183">
        <v>0</v>
      </c>
      <c r="BI183">
        <f>1-BG183/BH183</f>
        <v>0</v>
      </c>
      <c r="BJ183">
        <v>0.5</v>
      </c>
      <c r="BK183">
        <f>DJ183</f>
        <v>0</v>
      </c>
      <c r="BL183">
        <f>M183</f>
        <v>0</v>
      </c>
      <c r="BM183">
        <f>BI183*BJ183*BK183</f>
        <v>0</v>
      </c>
      <c r="BN183">
        <f>(BL183-BD183)/BK183</f>
        <v>0</v>
      </c>
      <c r="BO183">
        <f>(BB183-BH183)/BH183</f>
        <v>0</v>
      </c>
      <c r="BP183">
        <f>BA183/(BC183+BA183/BH183)</f>
        <v>0</v>
      </c>
      <c r="BQ183" t="s">
        <v>434</v>
      </c>
      <c r="BR183">
        <v>0</v>
      </c>
      <c r="BS183">
        <f>IF(BR183&lt;&gt;0, BR183, BP183)</f>
        <v>0</v>
      </c>
      <c r="BT183">
        <f>1-BS183/BH183</f>
        <v>0</v>
      </c>
      <c r="BU183">
        <f>(BH183-BG183)/(BH183-BS183)</f>
        <v>0</v>
      </c>
      <c r="BV183">
        <f>(BB183-BH183)/(BB183-BS183)</f>
        <v>0</v>
      </c>
      <c r="BW183">
        <f>(BH183-BG183)/(BH183-BA183)</f>
        <v>0</v>
      </c>
      <c r="BX183">
        <f>(BB183-BH183)/(BB183-BA183)</f>
        <v>0</v>
      </c>
      <c r="BY183">
        <f>(BU183*BS183/BG183)</f>
        <v>0</v>
      </c>
      <c r="BZ183">
        <f>(1-BY183)</f>
        <v>0</v>
      </c>
      <c r="DI183">
        <f>$B$11*EH183+$C$11*EI183+$F$11*ET183*(1-EW183)</f>
        <v>0</v>
      </c>
      <c r="DJ183">
        <f>DI183*DK183</f>
        <v>0</v>
      </c>
      <c r="DK183">
        <f>($B$11*$D$9+$C$11*$D$9+$F$11*((FG183+EY183)/MAX(FG183+EY183+FH183, 0.1)*$I$9+FH183/MAX(FG183+EY183+FH183, 0.1)*$J$9))/($B$11+$C$11+$F$11)</f>
        <v>0</v>
      </c>
      <c r="DL183">
        <f>($B$11*$K$9+$C$11*$K$9+$F$11*((FG183+EY183)/MAX(FG183+EY183+FH183, 0.1)*$P$9+FH183/MAX(FG183+EY183+FH183, 0.1)*$Q$9))/($B$11+$C$11+$F$11)</f>
        <v>0</v>
      </c>
      <c r="DM183">
        <v>6</v>
      </c>
      <c r="DN183">
        <v>0.5</v>
      </c>
      <c r="DO183" t="s">
        <v>435</v>
      </c>
      <c r="DP183">
        <v>2</v>
      </c>
      <c r="DQ183" t="b">
        <v>1</v>
      </c>
      <c r="DR183">
        <v>1747233033.1</v>
      </c>
      <c r="DS183">
        <v>399.775</v>
      </c>
      <c r="DT183">
        <v>400.001</v>
      </c>
      <c r="DU183">
        <v>9.45012</v>
      </c>
      <c r="DV183">
        <v>9.459</v>
      </c>
      <c r="DW183">
        <v>399.268</v>
      </c>
      <c r="DX183">
        <v>9.489549999999999</v>
      </c>
      <c r="DY183">
        <v>399.949</v>
      </c>
      <c r="DZ183">
        <v>101.14</v>
      </c>
      <c r="EA183">
        <v>0.09990930000000001</v>
      </c>
      <c r="EB183">
        <v>25.005</v>
      </c>
      <c r="EC183">
        <v>24.8943</v>
      </c>
      <c r="ED183">
        <v>999.9</v>
      </c>
      <c r="EE183">
        <v>0</v>
      </c>
      <c r="EF183">
        <v>0</v>
      </c>
      <c r="EG183">
        <v>10053.8</v>
      </c>
      <c r="EH183">
        <v>0</v>
      </c>
      <c r="EI183">
        <v>0.221054</v>
      </c>
      <c r="EJ183">
        <v>-0.226685</v>
      </c>
      <c r="EK183">
        <v>403.589</v>
      </c>
      <c r="EL183">
        <v>403.821</v>
      </c>
      <c r="EM183">
        <v>-0.00887871</v>
      </c>
      <c r="EN183">
        <v>400.001</v>
      </c>
      <c r="EO183">
        <v>9.459</v>
      </c>
      <c r="EP183">
        <v>0.955784</v>
      </c>
      <c r="EQ183">
        <v>0.956682</v>
      </c>
      <c r="ER183">
        <v>6.25923</v>
      </c>
      <c r="ES183">
        <v>6.27284</v>
      </c>
      <c r="ET183">
        <v>0.0500092</v>
      </c>
      <c r="EU183">
        <v>0</v>
      </c>
      <c r="EV183">
        <v>0</v>
      </c>
      <c r="EW183">
        <v>0</v>
      </c>
      <c r="EX183">
        <v>2.71</v>
      </c>
      <c r="EY183">
        <v>0.0500092</v>
      </c>
      <c r="EZ183">
        <v>-3.47</v>
      </c>
      <c r="FA183">
        <v>0.3</v>
      </c>
      <c r="FB183">
        <v>34.875</v>
      </c>
      <c r="FC183">
        <v>40.062</v>
      </c>
      <c r="FD183">
        <v>37.312</v>
      </c>
      <c r="FE183">
        <v>40.187</v>
      </c>
      <c r="FF183">
        <v>37.25</v>
      </c>
      <c r="FG183">
        <v>0</v>
      </c>
      <c r="FH183">
        <v>0</v>
      </c>
      <c r="FI183">
        <v>0</v>
      </c>
      <c r="FJ183">
        <v>1747233113.4</v>
      </c>
      <c r="FK183">
        <v>0</v>
      </c>
      <c r="FL183">
        <v>1.6916</v>
      </c>
      <c r="FM183">
        <v>1.599230406470081</v>
      </c>
      <c r="FN183">
        <v>1.616153954248684</v>
      </c>
      <c r="FO183">
        <v>-3.085600000000001</v>
      </c>
      <c r="FP183">
        <v>15</v>
      </c>
      <c r="FQ183">
        <v>1747211737.5</v>
      </c>
      <c r="FR183" t="s">
        <v>436</v>
      </c>
      <c r="FS183">
        <v>1747211737.5</v>
      </c>
      <c r="FT183">
        <v>1747211733.5</v>
      </c>
      <c r="FU183">
        <v>1</v>
      </c>
      <c r="FV183">
        <v>-0.191</v>
      </c>
      <c r="FW183">
        <v>-0.016</v>
      </c>
      <c r="FX183">
        <v>0.506</v>
      </c>
      <c r="FY183">
        <v>-0.041</v>
      </c>
      <c r="FZ183">
        <v>397</v>
      </c>
      <c r="GA183">
        <v>9</v>
      </c>
      <c r="GB183">
        <v>0.29</v>
      </c>
      <c r="GC183">
        <v>0.35</v>
      </c>
      <c r="GD183">
        <v>0.1597054392374148</v>
      </c>
      <c r="GE183">
        <v>0.001562413197291798</v>
      </c>
      <c r="GF183">
        <v>0.05259280371166654</v>
      </c>
      <c r="GG183">
        <v>1</v>
      </c>
      <c r="GH183">
        <v>-0.0004538599085174148</v>
      </c>
      <c r="GI183">
        <v>-0.0009326431989440491</v>
      </c>
      <c r="GJ183">
        <v>0.0003648460704404563</v>
      </c>
      <c r="GK183">
        <v>1</v>
      </c>
      <c r="GL183">
        <v>2</v>
      </c>
      <c r="GM183">
        <v>2</v>
      </c>
      <c r="GN183" t="s">
        <v>437</v>
      </c>
      <c r="GO183">
        <v>3.01645</v>
      </c>
      <c r="GP183">
        <v>2.77505</v>
      </c>
      <c r="GQ183">
        <v>0.09687179999999999</v>
      </c>
      <c r="GR183">
        <v>0.0963213</v>
      </c>
      <c r="GS183">
        <v>0.0617953</v>
      </c>
      <c r="GT183">
        <v>0.0616273</v>
      </c>
      <c r="GU183">
        <v>23354.7</v>
      </c>
      <c r="GV183">
        <v>27295.7</v>
      </c>
      <c r="GW183">
        <v>22659.6</v>
      </c>
      <c r="GX183">
        <v>27751.6</v>
      </c>
      <c r="GY183">
        <v>30840.1</v>
      </c>
      <c r="GZ183">
        <v>37211.2</v>
      </c>
      <c r="HA183">
        <v>36315.4</v>
      </c>
      <c r="HB183">
        <v>44048.6</v>
      </c>
      <c r="HC183">
        <v>1.8102</v>
      </c>
      <c r="HD183">
        <v>2.18477</v>
      </c>
      <c r="HE183">
        <v>0.07521360000000001</v>
      </c>
      <c r="HF183">
        <v>0</v>
      </c>
      <c r="HG183">
        <v>23.6588</v>
      </c>
      <c r="HH183">
        <v>999.9</v>
      </c>
      <c r="HI183">
        <v>29.6</v>
      </c>
      <c r="HJ183">
        <v>29.7</v>
      </c>
      <c r="HK183">
        <v>12.2558</v>
      </c>
      <c r="HL183">
        <v>61.9416</v>
      </c>
      <c r="HM183">
        <v>13.3373</v>
      </c>
      <c r="HN183">
        <v>1</v>
      </c>
      <c r="HO183">
        <v>-0.208331</v>
      </c>
      <c r="HP183">
        <v>-0.0720316</v>
      </c>
      <c r="HQ183">
        <v>20.2961</v>
      </c>
      <c r="HR183">
        <v>5.19902</v>
      </c>
      <c r="HS183">
        <v>11.9536</v>
      </c>
      <c r="HT183">
        <v>4.9477</v>
      </c>
      <c r="HU183">
        <v>3.3</v>
      </c>
      <c r="HV183">
        <v>9999</v>
      </c>
      <c r="HW183">
        <v>9999</v>
      </c>
      <c r="HX183">
        <v>9999</v>
      </c>
      <c r="HY183">
        <v>385.7</v>
      </c>
      <c r="HZ183">
        <v>1.86014</v>
      </c>
      <c r="IA183">
        <v>1.86081</v>
      </c>
      <c r="IB183">
        <v>1.86157</v>
      </c>
      <c r="IC183">
        <v>1.85715</v>
      </c>
      <c r="ID183">
        <v>1.85684</v>
      </c>
      <c r="IE183">
        <v>1.85791</v>
      </c>
      <c r="IF183">
        <v>1.85867</v>
      </c>
      <c r="IG183">
        <v>1.85822</v>
      </c>
      <c r="IH183">
        <v>0</v>
      </c>
      <c r="II183">
        <v>0</v>
      </c>
      <c r="IJ183">
        <v>0</v>
      </c>
      <c r="IK183">
        <v>0</v>
      </c>
      <c r="IL183" t="s">
        <v>438</v>
      </c>
      <c r="IM183" t="s">
        <v>439</v>
      </c>
      <c r="IN183" t="s">
        <v>440</v>
      </c>
      <c r="IO183" t="s">
        <v>440</v>
      </c>
      <c r="IP183" t="s">
        <v>440</v>
      </c>
      <c r="IQ183" t="s">
        <v>440</v>
      </c>
      <c r="IR183">
        <v>0</v>
      </c>
      <c r="IS183">
        <v>100</v>
      </c>
      <c r="IT183">
        <v>100</v>
      </c>
      <c r="IU183">
        <v>0.507</v>
      </c>
      <c r="IV183">
        <v>-0.0394</v>
      </c>
      <c r="IW183">
        <v>0.2912723242626548</v>
      </c>
      <c r="IX183">
        <v>0.001016113312649949</v>
      </c>
      <c r="IY183">
        <v>-1.458346242818731E-06</v>
      </c>
      <c r="IZ183">
        <v>6.575581110680532E-10</v>
      </c>
      <c r="JA183">
        <v>-0.06566341879942494</v>
      </c>
      <c r="JB183">
        <v>-0.01572474794871742</v>
      </c>
      <c r="JC183">
        <v>0.002265067368507509</v>
      </c>
      <c r="JD183">
        <v>-3.336906766682508E-05</v>
      </c>
      <c r="JE183">
        <v>2</v>
      </c>
      <c r="JF183">
        <v>1799</v>
      </c>
      <c r="JG183">
        <v>1</v>
      </c>
      <c r="JH183">
        <v>18</v>
      </c>
      <c r="JI183">
        <v>354.9</v>
      </c>
      <c r="JJ183">
        <v>355</v>
      </c>
      <c r="JK183">
        <v>1.03149</v>
      </c>
      <c r="JL183">
        <v>2.56592</v>
      </c>
      <c r="JM183">
        <v>1.54663</v>
      </c>
      <c r="JN183">
        <v>2.16064</v>
      </c>
      <c r="JO183">
        <v>1.49658</v>
      </c>
      <c r="JP183">
        <v>2.44141</v>
      </c>
      <c r="JQ183">
        <v>35.0364</v>
      </c>
      <c r="JR183">
        <v>24.2013</v>
      </c>
      <c r="JS183">
        <v>18</v>
      </c>
      <c r="JT183">
        <v>376.56</v>
      </c>
      <c r="JU183">
        <v>648.692</v>
      </c>
      <c r="JV183">
        <v>24.0231</v>
      </c>
      <c r="JW183">
        <v>24.7946</v>
      </c>
      <c r="JX183">
        <v>30.0001</v>
      </c>
      <c r="JY183">
        <v>24.784</v>
      </c>
      <c r="JZ183">
        <v>24.7903</v>
      </c>
      <c r="KA183">
        <v>20.6748</v>
      </c>
      <c r="KB183">
        <v>27.8099</v>
      </c>
      <c r="KC183">
        <v>29.6204</v>
      </c>
      <c r="KD183">
        <v>24.0183</v>
      </c>
      <c r="KE183">
        <v>400</v>
      </c>
      <c r="KF183">
        <v>9.44834</v>
      </c>
      <c r="KG183">
        <v>100.232</v>
      </c>
      <c r="KH183">
        <v>100.837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B1C289B2B34341901822D1A7B25428" ma:contentTypeVersion="16" ma:contentTypeDescription="Create a new document." ma:contentTypeScope="" ma:versionID="bc5432e87d5000906cd663081f208ed0">
  <xsd:schema xmlns:xsd="http://www.w3.org/2001/XMLSchema" xmlns:xs="http://www.w3.org/2001/XMLSchema" xmlns:p="http://schemas.microsoft.com/office/2006/metadata/properties" xmlns:ns2="28854e8b-27cb-4af4-a0a1-88b06b7dd022" xmlns:ns3="88d53e16-8db2-4f97-8bcc-959dddde95d9" targetNamespace="http://schemas.microsoft.com/office/2006/metadata/properties" ma:root="true" ma:fieldsID="bfc4066f37530ea6b286fc669549a04a" ns2:_="" ns3:_="">
    <xsd:import namespace="28854e8b-27cb-4af4-a0a1-88b06b7dd022"/>
    <xsd:import namespace="88d53e16-8db2-4f97-8bcc-959dddde95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854e8b-27cb-4af4-a0a1-88b06b7dd0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5bd12b8a-9144-410f-af75-4859e1877a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d53e16-8db2-4f97-8bcc-959dddde95d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51156405-8824-4f43-b30d-fae6de15d5e3}" ma:internalName="TaxCatchAll" ma:showField="CatchAllData" ma:web="88d53e16-8db2-4f97-8bcc-959dddde95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d53e16-8db2-4f97-8bcc-959dddde95d9" xsi:nil="true"/>
    <lcf76f155ced4ddcb4097134ff3c332f xmlns="28854e8b-27cb-4af4-a0a1-88b06b7dd02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36142E6-1232-46E2-BC2C-959257A1D3C5}"/>
</file>

<file path=customXml/itemProps2.xml><?xml version="1.0" encoding="utf-8"?>
<ds:datastoreItem xmlns:ds="http://schemas.openxmlformats.org/officeDocument/2006/customXml" ds:itemID="{3A89E2FA-5F00-4131-82B1-E33850C52EB0}"/>
</file>

<file path=customXml/itemProps3.xml><?xml version="1.0" encoding="utf-8"?>
<ds:datastoreItem xmlns:ds="http://schemas.openxmlformats.org/officeDocument/2006/customXml" ds:itemID="{B3239C62-341B-4DCD-9D71-12772CC4542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2025-05-12T14:43:12Z</dcterms:created>
  <dcterms:modified xsi:type="dcterms:W3CDTF">2025-05-12T14:43:12Z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0x0101001CB1C289B2B34341901822D1A7B25428</vt:lpwstr>
  </property>
</Properties>
</file>