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<sst xmlns="http://schemas.openxmlformats.org/spreadsheetml/2006/main" count="2507" uniqueCount="565">
  <si>
    <t>File opened</t>
  </si>
  <si>
    <t>2025-06-06 14:01:29</t>
  </si>
  <si>
    <t>Console s/n</t>
  </si>
  <si>
    <t>68C-373434</t>
  </si>
  <si>
    <t>Console ver</t>
  </si>
  <si>
    <t>Bluestem v.2.1.13</t>
  </si>
  <si>
    <t>Scripts ver</t>
  </si>
  <si>
    <t>2024.01  2.1.13, Apr 2024</t>
  </si>
  <si>
    <t>Head s/n</t>
  </si>
  <si>
    <t>68H-413422</t>
  </si>
  <si>
    <t>Head ver</t>
  </si>
  <si>
    <t>1.4.23</t>
  </si>
  <si>
    <t>Head cal</t>
  </si>
  <si>
    <t>{"oxygen": "21", "co2azero": "1.13252", "co2aspan1": "1.00086", "co2aspan2": "-0.0306047", "co2aspan2a": "0.302173", "co2aspan2b": "0.299638", "co2aspanconc1": "2504", "co2aspanconc2": "301.5", "co2bzero": "1.10325", "co2bspan1": "1.00071", "co2bspan2": "-0.0305924", "co2bspan2a": "0.303946", "co2bspan2b": "0.301335", "co2bspanconc1": "2504", "co2bspanconc2": "301.5", "h2oazero": "0.922883", "h2oaspan1": "0.993873", "h2oaspan2": "0", "h2oaspan2a": "0.0634835", "h2oaspan2b": "0.0630945", "h2oaspanconc1": "11.57", "h2oaspanconc2": "0", "h2obzero": "0.918789", "h2obspan1": "0.994507", "h2obspan2": "0", "h2obspan2a": "0.0645314", "h2obspan2b": "0.0641769", "h2obspanconc1": "11.57", "h2obspanconc2": "0", "tazero": "0.108139", "tbzero": "0.199612", "flowmeterzero": "2.50013", "flowazero": "0.408", "flowbzero": "0.30117", "chamberpressurezero": "2.66319", "ssa_ref": "37399.9", "ssb_ref": "36574.9"}</t>
  </si>
  <si>
    <t>Factory cal date</t>
  </si>
  <si>
    <t>23 Jul 2024</t>
  </si>
  <si>
    <t>CO2 rangematch</t>
  </si>
  <si>
    <t>Thu Jun  5 10:36</t>
  </si>
  <si>
    <t>H2O rangematch</t>
  </si>
  <si>
    <t>Thu Jun  5 11:05</t>
  </si>
  <si>
    <t>Chamber type</t>
  </si>
  <si>
    <t>6800-01A</t>
  </si>
  <si>
    <t>Chamber s/n</t>
  </si>
  <si>
    <t>MPF-742845</t>
  </si>
  <si>
    <t>Chamber rev</t>
  </si>
  <si>
    <t>0</t>
  </si>
  <si>
    <t>Chamber cal</t>
  </si>
  <si>
    <t>Fluorometer</t>
  </si>
  <si>
    <t>Flr. Version</t>
  </si>
  <si>
    <t>14:01:29</t>
  </si>
  <si>
    <t>Stability Definition:	Adyn (Dynamic): Slp&lt;0.5 Std&lt;0.4 Per=30	gsw (GasEx): Slp&lt;0.05 Std&lt;0.1 Per=30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</si>
  <si>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</si>
  <si>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</si>
  <si>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</si>
  <si>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</si>
  <si>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</si>
  <si>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</si>
  <si>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</si>
  <si>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</si>
  <si>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</si>
  <si>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</si>
  <si>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</si>
  <si>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</si>
  <si>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</si>
  <si>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</si>
  <si>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</si>
  <si>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</si>
  <si>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</si>
  <si>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</si>
  <si>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</si>
  <si>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</si>
  <si>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</si>
  <si>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</si>
  <si>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</si>
  <si>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</si>
  <si>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</si>
  <si>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</si>
  <si>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</si>
  <si>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</si>
  <si>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</si>
  <si>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</si>
  <si>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</si>
  <si>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</si>
  <si>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</si>
  <si>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</si>
  <si>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</si>
  <si>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</si>
  <si>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</si>
  <si>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</si>
  <si>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</si>
  <si>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</si>
  <si>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</si>
  <si>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</si>
  <si>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</si>
  <si>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</si>
  <si>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</si>
  <si>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</si>
  <si>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</si>
  <si>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</si>
  <si>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</si>
  <si>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</si>
  <si>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</si>
  <si>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2.28935 207.37 373.607 584.085 852.963 1045.18 1245.41 1373.63</t>
  </si>
  <si>
    <t>Fs_true</t>
  </si>
  <si>
    <t>0.318561 221.646 394.408 587.89 808.24 1001.66 1201.66 1401.11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</si>
  <si>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</si>
  <si>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</si>
  <si>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</si>
  <si>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</si>
  <si>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</si>
  <si>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</si>
  <si>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</si>
  <si>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</si>
  <si>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</si>
  <si>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</si>
  <si>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</si>
  <si>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</si>
  <si>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</si>
  <si>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</si>
  <si>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</si>
  <si>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</si>
  <si>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</si>
  <si>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</si>
  <si>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</si>
  <si>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</si>
  <si>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</si>
  <si>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</si>
  <si>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</si>
  <si>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</si>
  <si>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</si>
  <si>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</si>
  <si>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</si>
  <si>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</si>
  <si>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</si>
  <si>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Measurement</t>
  </si>
  <si>
    <t>Genotype</t>
  </si>
  <si>
    <t>Replicate</t>
  </si>
  <si>
    <t>Species</t>
  </si>
  <si>
    <t>AmbPAR_level</t>
  </si>
  <si>
    <t>PulseDuration</t>
  </si>
  <si>
    <t>Phase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</si>
  <si>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</si>
  <si>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</si>
  <si>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</si>
  <si>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</si>
  <si>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</si>
  <si>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</si>
  <si>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</si>
  <si>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</si>
  <si>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</si>
  <si>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</si>
  <si>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</si>
  <si>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</si>
  <si>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</si>
  <si>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</si>
  <si>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</si>
  <si>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</si>
  <si>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</si>
  <si>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</si>
  <si>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</si>
  <si>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</si>
  <si>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</si>
  <si>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</si>
  <si>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</si>
  <si>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</si>
  <si>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</si>
  <si>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</si>
  <si>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</si>
  <si>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</si>
  <si>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</si>
  <si>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</si>
  <si>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</si>
  <si>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</si>
  <si>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</si>
  <si>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</si>
  <si>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</si>
  <si>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</si>
  <si>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</si>
  <si>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</si>
  <si>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</si>
  <si>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</si>
  <si>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</si>
  <si>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</si>
  <si>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</si>
  <si>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</si>
  <si>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</si>
  <si>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</si>
  <si>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</si>
  <si>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</si>
  <si>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</si>
  <si>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</si>
  <si>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</si>
  <si>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</si>
  <si>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</si>
  <si>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</si>
  <si>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</si>
  <si>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</si>
  <si>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</si>
  <si>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</si>
  <si>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</si>
  <si>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</si>
  <si>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</si>
  <si>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</si>
  <si>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</si>
  <si>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</si>
  <si>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</si>
  <si>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</si>
  <si>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</si>
  <si>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</si>
  <si>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</si>
  <si>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</si>
  <si>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</si>
  <si>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</si>
  <si>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</si>
  <si>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</si>
  <si>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</si>
  <si>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</si>
  <si>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</si>
  <si>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</si>
  <si>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</si>
  <si>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</si>
  <si>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</si>
  <si>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</si>
  <si>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</si>
  <si>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</si>
  <si>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</si>
  <si>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</si>
  <si>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</si>
  <si>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</si>
  <si>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</si>
  <si>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</si>
  <si>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</si>
  <si>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</si>
  <si>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</si>
  <si>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</si>
  <si>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</si>
  <si>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</si>
  <si>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</si>
  <si>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</si>
  <si>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</si>
  <si>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</si>
  <si>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</si>
  <si>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</si>
  <si>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</si>
  <si>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</si>
  <si>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</si>
  <si>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</si>
  <si>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</si>
  <si>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</si>
  <si>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</si>
  <si>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</si>
  <si>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</si>
  <si>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</si>
  <si>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</si>
  <si>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</si>
  <si>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</si>
  <si>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</si>
  <si>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</si>
  <si>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</si>
  <si>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</si>
  <si>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</si>
  <si>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</si>
  <si>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</si>
  <si>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</si>
  <si>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</si>
  <si>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</si>
  <si>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</si>
  <si>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</si>
  <si>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</si>
  <si>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</si>
  <si>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</si>
  <si>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</si>
  <si>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</si>
  <si>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</si>
  <si>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</si>
  <si>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</si>
  <si>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</si>
  <si>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</si>
  <si>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</si>
  <si>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</si>
  <si>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</si>
  <si>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</si>
  <si>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</si>
  <si>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</si>
  <si>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</si>
  <si>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</si>
  <si>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</si>
  <si>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</si>
  <si>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</si>
  <si>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</si>
  <si>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</si>
  <si>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</si>
  <si>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</si>
  <si>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</si>
  <si>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</si>
  <si>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</si>
  <si>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</si>
  <si>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</si>
  <si>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</si>
  <si>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</si>
  <si>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</si>
  <si>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</si>
  <si>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</si>
  <si>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</si>
  <si>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</si>
  <si>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</si>
  <si>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</si>
  <si>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</si>
  <si>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</si>
  <si>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</si>
  <si>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</si>
  <si>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</si>
  <si>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</si>
  <si>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</si>
  <si>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</si>
  <si>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</si>
  <si>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</si>
  <si>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</si>
  <si>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</si>
  <si>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</si>
  <si>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</si>
  <si>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</si>
  <si>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</si>
  <si>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</si>
  <si>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</si>
  <si>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</si>
  <si>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</si>
  <si>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</si>
  <si>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</si>
  <si>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</si>
  <si>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</si>
  <si>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</si>
  <si>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</si>
  <si>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</si>
  <si>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</si>
  <si>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</si>
  <si>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</si>
  <si>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</si>
  <si>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</si>
  <si>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</si>
  <si>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</si>
  <si>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</si>
  <si>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</si>
  <si>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</si>
  <si>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</si>
  <si>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</si>
  <si>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</si>
  <si>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</si>
  <si>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</si>
  <si>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</si>
  <si>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</si>
  <si>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</si>
  <si>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</si>
  <si>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</si>
  <si>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</si>
  <si>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</si>
  <si>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</si>
  <si>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</si>
  <si>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</si>
  <si>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</si>
  <si>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</si>
  <si>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</si>
  <si>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</si>
  <si>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</si>
  <si>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</si>
  <si>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</si>
  <si>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</si>
  <si>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</si>
  <si>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</si>
  <si>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</si>
  <si>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</si>
  <si>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</si>
  <si>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</si>
  <si>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</si>
  <si>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</si>
  <si>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</si>
  <si>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</si>
  <si>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</si>
  <si>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</si>
  <si>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</si>
  <si>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</si>
  <si>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</si>
  <si>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</si>
  <si>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</si>
  <si>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</si>
  <si>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</si>
  <si>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</si>
  <si>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</si>
  <si>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</si>
  <si>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</si>
  <si>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</si>
  <si>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</si>
  <si>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</si>
  <si>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</si>
  <si>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</si>
  <si>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</si>
  <si>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</si>
  <si>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</si>
  <si>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</si>
  <si>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</si>
  <si>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</si>
  <si>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</si>
  <si>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</si>
  <si>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</si>
  <si>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</si>
  <si>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</si>
  <si>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</si>
  <si>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</si>
  <si>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</si>
  <si>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</si>
  <si>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</si>
  <si>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</si>
  <si>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</si>
  <si>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</si>
  <si>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</si>
  <si>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</si>
  <si>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</si>
  <si>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</si>
  <si>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</si>
  <si>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</si>
  <si>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</si>
  <si>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</si>
  <si>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</si>
  <si>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</si>
  <si>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</si>
  <si>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</si>
  <si>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</si>
  <si>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</si>
  <si>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</si>
  <si>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</si>
  <si>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</si>
  <si>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</si>
  <si>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</si>
  <si>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</si>
  <si>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</si>
  <si>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</si>
  <si>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</si>
  <si>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</si>
  <si>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</si>
  <si>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</si>
  <si>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</si>
  <si>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</si>
  <si>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</si>
  <si>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</si>
  <si>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</si>
  <si>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</si>
  <si>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</si>
  <si>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</si>
  <si>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</si>
  <si>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</si>
  <si>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</si>
  <si>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</si>
  <si>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</si>
  <si>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20250606 14:03:41</t>
  </si>
  <si>
    <t>14:03:41</t>
  </si>
  <si>
    <t>none</t>
  </si>
  <si>
    <t>A/Q</t>
  </si>
  <si>
    <t>Delinel</t>
  </si>
  <si>
    <t>1</t>
  </si>
  <si>
    <t>Common Bean</t>
  </si>
  <si>
    <t>-</t>
  </si>
  <si>
    <t>0: Broadleaf</t>
  </si>
  <si>
    <t>12:59:47</t>
  </si>
  <si>
    <t>2/2</t>
  </si>
  <si>
    <t>00000000</t>
  </si>
  <si>
    <t>iiiiiiii</t>
  </si>
  <si>
    <t>off</t>
  </si>
  <si>
    <t>20250606 14:05:41</t>
  </si>
  <si>
    <t>14:05:41</t>
  </si>
  <si>
    <t>20250606 14:07:42</t>
  </si>
  <si>
    <t>14:07:42</t>
  </si>
  <si>
    <t>20250606 14:09:42</t>
  </si>
  <si>
    <t>14:09:42</t>
  </si>
  <si>
    <t>20250606 14:11:43</t>
  </si>
  <si>
    <t>14:11:43</t>
  </si>
  <si>
    <t>20250606 14:13:43</t>
  </si>
  <si>
    <t>14:13:43</t>
  </si>
  <si>
    <t>20250606 14:15:44</t>
  </si>
  <si>
    <t>14:15:44</t>
  </si>
  <si>
    <t>20250606 14:17:44</t>
  </si>
  <si>
    <t>14:17:44</t>
  </si>
  <si>
    <t>20250606 14:19:45</t>
  </si>
  <si>
    <t>14:19:45</t>
  </si>
  <si>
    <t>20250606 14:21:46</t>
  </si>
  <si>
    <t>14:21:46</t>
  </si>
  <si>
    <t>20250606 14:23:46</t>
  </si>
  <si>
    <t>14:23:46</t>
  </si>
  <si>
    <t>20250606 14:25:47</t>
  </si>
  <si>
    <t>14:25:47</t>
  </si>
  <si>
    <t>20250606 14:27:47</t>
  </si>
  <si>
    <t>14:27:47</t>
  </si>
  <si>
    <t>20250606 14:29:48</t>
  </si>
  <si>
    <t>14:29:48</t>
  </si>
  <si>
    <t>20250606 14:31:48</t>
  </si>
  <si>
    <t>14:31:48</t>
  </si>
  <si>
    <t>20250606 14:33:49</t>
  </si>
  <si>
    <t>14:33:49</t>
  </si>
  <si>
    <t>20250606 14:35:49</t>
  </si>
  <si>
    <t>14:35:49</t>
  </si>
  <si>
    <t>20250606 14:37:50</t>
  </si>
  <si>
    <t>14:37:50</t>
  </si>
  <si>
    <t>20250606 14:39:50</t>
  </si>
  <si>
    <t>14:39:50</t>
  </si>
  <si>
    <t>20250606 14:41:51</t>
  </si>
  <si>
    <t>14:41:51</t>
  </si>
  <si>
    <t>20250606 14:43:51</t>
  </si>
  <si>
    <t>14:43:51</t>
  </si>
  <si>
    <t>20250606 14:45:52</t>
  </si>
  <si>
    <t>14:45:52</t>
  </si>
  <si>
    <t>20250606 14:47:52</t>
  </si>
  <si>
    <t>14:47:52</t>
  </si>
  <si>
    <t>20250606 14:49:53</t>
  </si>
  <si>
    <t>14:49:53</t>
  </si>
  <si>
    <t>20250606 14:51:53</t>
  </si>
  <si>
    <t>14:51:53</t>
  </si>
  <si>
    <t>20250606 14:53:54</t>
  </si>
  <si>
    <t>14:53:54</t>
  </si>
  <si>
    <t>20250606 14:55:54</t>
  </si>
  <si>
    <t>14:55:54</t>
  </si>
  <si>
    <t>20250606 14:57:55</t>
  </si>
  <si>
    <t>14:57:55</t>
  </si>
  <si>
    <t>20250606 14:59:55</t>
  </si>
  <si>
    <t>14:59:55</t>
  </si>
  <si>
    <t>20250606 15:01:56</t>
  </si>
  <si>
    <t>15:01:56</t>
  </si>
  <si>
    <t>20250606 15:03:56</t>
  </si>
  <si>
    <t>15:03:56</t>
  </si>
  <si>
    <t>20250606 15:05:57</t>
  </si>
  <si>
    <t>15:05:57</t>
  </si>
  <si>
    <t>20250606 15:07:57</t>
  </si>
  <si>
    <t>15:07:57</t>
  </si>
  <si>
    <t>20250606 15:09:58</t>
  </si>
  <si>
    <t>15:09:58</t>
  </si>
  <si>
    <t>20250606 15:11:58</t>
  </si>
  <si>
    <t>15:11:58</t>
  </si>
  <si>
    <t>20250606 15:13:59</t>
  </si>
  <si>
    <t>15:13:59</t>
  </si>
  <si>
    <t>20250606 15:16:00</t>
  </si>
  <si>
    <t>15:16:00</t>
  </si>
  <si>
    <t>20250606 15:18:00</t>
  </si>
  <si>
    <t>15:18:00</t>
  </si>
  <si>
    <t>20250606 15:20:01</t>
  </si>
  <si>
    <t>15:20:01</t>
  </si>
  <si>
    <t>20250606 15:22:01</t>
  </si>
  <si>
    <t>15:22:01</t>
  </si>
  <si>
    <t>20250606 15:24:02</t>
  </si>
  <si>
    <t>15:24:02</t>
  </si>
  <si>
    <t>20250606 15:26:02</t>
  </si>
  <si>
    <t>15:26:02</t>
  </si>
  <si>
    <t>20250606 15:28:03</t>
  </si>
  <si>
    <t>15:28:03</t>
  </si>
  <si>
    <t>20250606 15:30:03</t>
  </si>
  <si>
    <t>15:30:03</t>
  </si>
  <si>
    <t>20250606 15:32:04</t>
  </si>
  <si>
    <t>15:32:04</t>
  </si>
  <si>
    <t>20250606 15:34:04</t>
  </si>
  <si>
    <t>15:34:04</t>
  </si>
  <si>
    <t>20250606 15:36:05</t>
  </si>
  <si>
    <t>15:36:05</t>
  </si>
  <si>
    <t>20250606 15:38:05</t>
  </si>
  <si>
    <t>15:38:05</t>
  </si>
  <si>
    <t>20250606 15:40:06</t>
  </si>
  <si>
    <t>15:40:06</t>
  </si>
  <si>
    <t>20250606 15:42:06</t>
  </si>
  <si>
    <t>15:42:06</t>
  </si>
  <si>
    <t>20250606 15:44:07</t>
  </si>
  <si>
    <t>15:44:07</t>
  </si>
  <si>
    <t>20250606 15:46:07</t>
  </si>
  <si>
    <t>15:46:07</t>
  </si>
  <si>
    <t>20250606 15:48:08</t>
  </si>
  <si>
    <t>15:48:08</t>
  </si>
  <si>
    <t>20250606 15:50:08</t>
  </si>
  <si>
    <t>15:50:08</t>
  </si>
  <si>
    <t>20250606 15:52:09</t>
  </si>
  <si>
    <t>15:52:09</t>
  </si>
  <si>
    <t>20250606 15:54:09</t>
  </si>
  <si>
    <t>15:54:09</t>
  </si>
  <si>
    <t>20250606 15:56:10</t>
  </si>
  <si>
    <t>15:56:10</t>
  </si>
  <si>
    <t>20250606 15:58:10</t>
  </si>
  <si>
    <t>15:58:10</t>
  </si>
  <si>
    <t>20250606 16:00:11</t>
  </si>
  <si>
    <t>16:00:11</t>
  </si>
  <si>
    <t>20250606 16:02:11</t>
  </si>
  <si>
    <t>16:02:11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</si>
</sst>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76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1</v>
      </c>
      <c r="D7">
        <v>0</v>
      </c>
      <c r="E7">
        <v>0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90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209</v>
      </c>
      <c r="CZ15" t="s">
        <v>189</v>
      </c>
      <c r="DA15" t="s">
        <v>210</v>
      </c>
      <c r="DB15" t="s">
        <v>211</v>
      </c>
      <c r="DC15" t="s">
        <v>212</v>
      </c>
      <c r="DD15" t="s">
        <v>163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121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279</v>
      </c>
      <c r="FU15" t="s">
        <v>109</v>
      </c>
      <c r="FV15" t="s">
        <v>112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N16" t="s">
        <v>400</v>
      </c>
      <c r="O16" t="s">
        <v>401</v>
      </c>
      <c r="P16" t="s">
        <v>402</v>
      </c>
      <c r="Q16" t="s">
        <v>403</v>
      </c>
      <c r="R16" t="s">
        <v>404</v>
      </c>
      <c r="S16" t="s">
        <v>404</v>
      </c>
      <c r="T16" t="s">
        <v>237</v>
      </c>
      <c r="U16" t="s">
        <v>237</v>
      </c>
      <c r="V16" t="s">
        <v>401</v>
      </c>
      <c r="W16" t="s">
        <v>401</v>
      </c>
      <c r="X16" t="s">
        <v>401</v>
      </c>
      <c r="Y16" t="s">
        <v>401</v>
      </c>
      <c r="Z16" t="s">
        <v>405</v>
      </c>
      <c r="AA16" t="s">
        <v>406</v>
      </c>
      <c r="AB16" t="s">
        <v>406</v>
      </c>
      <c r="AC16" t="s">
        <v>407</v>
      </c>
      <c r="AD16" t="s">
        <v>408</v>
      </c>
      <c r="AE16" t="s">
        <v>407</v>
      </c>
      <c r="AF16" t="s">
        <v>407</v>
      </c>
      <c r="AG16" t="s">
        <v>407</v>
      </c>
      <c r="AH16" t="s">
        <v>405</v>
      </c>
      <c r="AI16" t="s">
        <v>405</v>
      </c>
      <c r="AJ16" t="s">
        <v>405</v>
      </c>
      <c r="AK16" t="s">
        <v>405</v>
      </c>
      <c r="AL16" t="s">
        <v>403</v>
      </c>
      <c r="AM16" t="s">
        <v>402</v>
      </c>
      <c r="AN16" t="s">
        <v>403</v>
      </c>
      <c r="AO16" t="s">
        <v>404</v>
      </c>
      <c r="AP16" t="s">
        <v>404</v>
      </c>
      <c r="AQ16" t="s">
        <v>409</v>
      </c>
      <c r="AR16" t="s">
        <v>410</v>
      </c>
      <c r="AS16" t="s">
        <v>402</v>
      </c>
      <c r="AT16" t="s">
        <v>411</v>
      </c>
      <c r="AU16" t="s">
        <v>411</v>
      </c>
      <c r="AV16" t="s">
        <v>412</v>
      </c>
      <c r="AW16" t="s">
        <v>410</v>
      </c>
      <c r="AX16" t="s">
        <v>413</v>
      </c>
      <c r="AY16" t="s">
        <v>408</v>
      </c>
      <c r="BA16" t="s">
        <v>408</v>
      </c>
      <c r="BB16" t="s">
        <v>413</v>
      </c>
      <c r="BH16" t="s">
        <v>403</v>
      </c>
      <c r="BO16" t="s">
        <v>403</v>
      </c>
      <c r="BP16" t="s">
        <v>403</v>
      </c>
      <c r="BQ16" t="s">
        <v>403</v>
      </c>
      <c r="BR16" t="s">
        <v>414</v>
      </c>
      <c r="CF16" t="s">
        <v>415</v>
      </c>
      <c r="CH16" t="s">
        <v>415</v>
      </c>
      <c r="CI16" t="s">
        <v>403</v>
      </c>
      <c r="CL16" t="s">
        <v>415</v>
      </c>
      <c r="CM16" t="s">
        <v>408</v>
      </c>
      <c r="CP16" t="s">
        <v>416</v>
      </c>
      <c r="CQ16" t="s">
        <v>416</v>
      </c>
      <c r="CS16" t="s">
        <v>417</v>
      </c>
      <c r="CT16" t="s">
        <v>415</v>
      </c>
      <c r="CV16" t="s">
        <v>415</v>
      </c>
      <c r="CW16" t="s">
        <v>403</v>
      </c>
      <c r="DA16" t="s">
        <v>415</v>
      </c>
      <c r="DC16" t="s">
        <v>418</v>
      </c>
      <c r="DF16" t="s">
        <v>415</v>
      </c>
      <c r="DG16" t="s">
        <v>415</v>
      </c>
      <c r="DI16" t="s">
        <v>415</v>
      </c>
      <c r="DK16" t="s">
        <v>415</v>
      </c>
      <c r="DM16" t="s">
        <v>403</v>
      </c>
      <c r="DN16" t="s">
        <v>403</v>
      </c>
      <c r="DP16" t="s">
        <v>419</v>
      </c>
      <c r="DQ16" t="s">
        <v>420</v>
      </c>
      <c r="DT16" t="s">
        <v>401</v>
      </c>
      <c r="DV16" t="s">
        <v>400</v>
      </c>
      <c r="DW16" t="s">
        <v>404</v>
      </c>
      <c r="DX16" t="s">
        <v>404</v>
      </c>
      <c r="DY16" t="s">
        <v>411</v>
      </c>
      <c r="DZ16" t="s">
        <v>411</v>
      </c>
      <c r="EA16" t="s">
        <v>404</v>
      </c>
      <c r="EB16" t="s">
        <v>411</v>
      </c>
      <c r="EC16" t="s">
        <v>413</v>
      </c>
      <c r="ED16" t="s">
        <v>407</v>
      </c>
      <c r="EE16" t="s">
        <v>407</v>
      </c>
      <c r="EF16" t="s">
        <v>406</v>
      </c>
      <c r="EG16" t="s">
        <v>406</v>
      </c>
      <c r="EH16" t="s">
        <v>406</v>
      </c>
      <c r="EI16" t="s">
        <v>406</v>
      </c>
      <c r="EJ16" t="s">
        <v>406</v>
      </c>
      <c r="EK16" t="s">
        <v>421</v>
      </c>
      <c r="EL16" t="s">
        <v>403</v>
      </c>
      <c r="EM16" t="s">
        <v>403</v>
      </c>
      <c r="EN16" t="s">
        <v>404</v>
      </c>
      <c r="EO16" t="s">
        <v>404</v>
      </c>
      <c r="EP16" t="s">
        <v>404</v>
      </c>
      <c r="EQ16" t="s">
        <v>411</v>
      </c>
      <c r="ER16" t="s">
        <v>404</v>
      </c>
      <c r="ES16" t="s">
        <v>411</v>
      </c>
      <c r="ET16" t="s">
        <v>407</v>
      </c>
      <c r="EU16" t="s">
        <v>407</v>
      </c>
      <c r="EV16" t="s">
        <v>406</v>
      </c>
      <c r="EW16" t="s">
        <v>406</v>
      </c>
      <c r="EX16" t="s">
        <v>403</v>
      </c>
      <c r="FC16" t="s">
        <v>403</v>
      </c>
      <c r="FF16" t="s">
        <v>406</v>
      </c>
      <c r="FG16" t="s">
        <v>406</v>
      </c>
      <c r="FH16" t="s">
        <v>406</v>
      </c>
      <c r="FI16" t="s">
        <v>406</v>
      </c>
      <c r="FJ16" t="s">
        <v>406</v>
      </c>
      <c r="FK16" t="s">
        <v>403</v>
      </c>
      <c r="FL16" t="s">
        <v>403</v>
      </c>
      <c r="FM16" t="s">
        <v>403</v>
      </c>
      <c r="FN16" t="s">
        <v>400</v>
      </c>
      <c r="FQ16" t="s">
        <v>422</v>
      </c>
      <c r="FR16" t="s">
        <v>422</v>
      </c>
      <c r="FT16" t="s">
        <v>400</v>
      </c>
      <c r="FU16" t="s">
        <v>423</v>
      </c>
      <c r="FW16" t="s">
        <v>400</v>
      </c>
      <c r="FX16" t="s">
        <v>400</v>
      </c>
      <c r="FZ16" t="s">
        <v>424</v>
      </c>
      <c r="GA16" t="s">
        <v>425</v>
      </c>
      <c r="GB16" t="s">
        <v>424</v>
      </c>
      <c r="GC16" t="s">
        <v>425</v>
      </c>
      <c r="GD16" t="s">
        <v>424</v>
      </c>
      <c r="GE16" t="s">
        <v>425</v>
      </c>
      <c r="GF16" t="s">
        <v>408</v>
      </c>
      <c r="GG16" t="s">
        <v>408</v>
      </c>
      <c r="GH16" t="s">
        <v>403</v>
      </c>
      <c r="GI16" t="s">
        <v>426</v>
      </c>
      <c r="GJ16" t="s">
        <v>403</v>
      </c>
      <c r="GL16" t="s">
        <v>401</v>
      </c>
      <c r="GM16" t="s">
        <v>427</v>
      </c>
      <c r="GN16" t="s">
        <v>401</v>
      </c>
      <c r="GS16" t="s">
        <v>428</v>
      </c>
      <c r="GT16" t="s">
        <v>428</v>
      </c>
      <c r="HG16" t="s">
        <v>428</v>
      </c>
      <c r="HH16" t="s">
        <v>428</v>
      </c>
      <c r="HI16" t="s">
        <v>429</v>
      </c>
      <c r="HJ16" t="s">
        <v>429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430</v>
      </c>
      <c r="IA16" t="s">
        <v>430</v>
      </c>
      <c r="IB16" t="s">
        <v>430</v>
      </c>
      <c r="IC16" t="s">
        <v>431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V16" t="s">
        <v>428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432</v>
      </c>
      <c r="JN16" t="s">
        <v>432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406</v>
      </c>
      <c r="JV16" t="s">
        <v>428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1749211421.1</v>
      </c>
      <c r="C17">
        <v>0</v>
      </c>
      <c r="D17" t="s">
        <v>433</v>
      </c>
      <c r="E17" t="s">
        <v>434</v>
      </c>
      <c r="F17" t="s">
        <v>435</v>
      </c>
      <c r="G17" t="s">
        <v>436</v>
      </c>
      <c r="H17" t="s">
        <v>437</v>
      </c>
      <c r="I17" t="s">
        <v>438</v>
      </c>
      <c r="J17" t="s">
        <v>439</v>
      </c>
      <c r="N17">
        <v>1749211421.1</v>
      </c>
      <c r="O17">
        <f>(P17)/1000</f>
        <v>0</v>
      </c>
      <c r="P17">
        <f>IF(DU17, AS17, AM17)</f>
        <v>0</v>
      </c>
      <c r="Q17">
        <f>IF(DU17, AN17, AL17)</f>
        <v>0</v>
      </c>
      <c r="R17">
        <f>DW17 - IF(AZ17&gt;1, Q17*DQ17*100.0/(BB17), 0)</f>
        <v>0</v>
      </c>
      <c r="S17">
        <f>((Y17-O17/2)*R17-Q17)/(Y17+O17/2)</f>
        <v>0</v>
      </c>
      <c r="T17">
        <f>S17*(ED17+EE17)/1000.0</f>
        <v>0</v>
      </c>
      <c r="U17">
        <f>(DW17 - IF(AZ17&gt;1, Q17*DQ17*100.0/(BB17), 0))*(ED17+EE17)/1000.0</f>
        <v>0</v>
      </c>
      <c r="V17">
        <f>2.0/((1/X17-1/W17)+SIGN(X17)*SQRT((1/X17-1/W17)*(1/X17-1/W17) + 4*DR17/((DR17+1)*(DR17+1))*(2*1/X17*1/W17-1/W17*1/W17)))</f>
        <v>0</v>
      </c>
      <c r="W17">
        <f>IF(LEFT(DS17,1)&lt;&gt;"0",IF(LEFT(DS17,1)="1",3.0,DT17),$D$5+$E$5*(EK17*ED17/($K$5*1000))+$F$5*(EK17*ED17/($K$5*1000))*MAX(MIN(DQ17,$J$5),$I$5)*MAX(MIN(DQ17,$J$5),$I$5)+$G$5*MAX(MIN(DQ17,$J$5),$I$5)*(EK17*ED17/($K$5*1000))+$H$5*(EK17*ED17/($K$5*1000))*(EK17*ED17/($K$5*1000)))</f>
        <v>0</v>
      </c>
      <c r="X17">
        <f>O17*(1000-(1000*0.61365*exp(17.502*AB17/(240.97+AB17))/(ED17+EE17)+DY17)/2)/(1000*0.61365*exp(17.502*AB17/(240.97+AB17))/(ED17+EE17)-DY17)</f>
        <v>0</v>
      </c>
      <c r="Y17">
        <f>1/((DR17+1)/(V17/1.6)+1/(W17/1.37)) + DR17/((DR17+1)/(V17/1.6) + DR17/(W17/1.37))</f>
        <v>0</v>
      </c>
      <c r="Z17">
        <f>(DM17*DP17)</f>
        <v>0</v>
      </c>
      <c r="AA17">
        <f>(EF17+(Z17+2*0.95*5.67E-8*(((EF17+$B$7)+273)^4-(EF17+273)^4)-44100*O17)/(1.84*29.3*W17+8*0.95*5.67E-8*(EF17+273)^3))</f>
        <v>0</v>
      </c>
      <c r="AB17">
        <f>($C$7*EG17+$D$7*EH17+$E$7*AA17)</f>
        <v>0</v>
      </c>
      <c r="AC17">
        <f>0.61365*exp(17.502*AB17/(240.97+AB17))</f>
        <v>0</v>
      </c>
      <c r="AD17">
        <f>(AE17/AF17*100)</f>
        <v>0</v>
      </c>
      <c r="AE17">
        <f>DY17*(ED17+EE17)/1000</f>
        <v>0</v>
      </c>
      <c r="AF17">
        <f>0.61365*exp(17.502*EF17/(240.97+EF17))</f>
        <v>0</v>
      </c>
      <c r="AG17">
        <f>(AC17-DY17*(ED17+EE17)/1000)</f>
        <v>0</v>
      </c>
      <c r="AH17">
        <f>(-O17*44100)</f>
        <v>0</v>
      </c>
      <c r="AI17">
        <f>2*29.3*W17*0.92*(EF17-AB17)</f>
        <v>0</v>
      </c>
      <c r="AJ17">
        <f>2*0.95*5.67E-8*(((EF17+$B$7)+273)^4-(AB17+273)^4)</f>
        <v>0</v>
      </c>
      <c r="AK17">
        <f>Z17+AJ17+AH17+AI17</f>
        <v>0</v>
      </c>
      <c r="AL17">
        <f>EC17*AZ17*(DX17-DW17*(1000-AZ17*DZ17)/(1000-AZ17*DY17))/(100*DQ17)</f>
        <v>0</v>
      </c>
      <c r="AM17">
        <f>1000*EC17*AZ17*(DY17-DZ17)/(100*DQ17*(1000-AZ17*DY17))</f>
        <v>0</v>
      </c>
      <c r="AN17">
        <f>(AO17 - AP17 - ED17*1E3/(8.314*(EF17+273.15)) * AR17/EC17 * AQ17) * EC17/(100*DQ17) * (1000 - DZ17)/1000</f>
        <v>0</v>
      </c>
      <c r="AO17">
        <v>353.307570622108</v>
      </c>
      <c r="AP17">
        <v>353.2282727272726</v>
      </c>
      <c r="AQ17">
        <v>-0.0002561718323653269</v>
      </c>
      <c r="AR17">
        <v>65.93384186329908</v>
      </c>
      <c r="AS17">
        <f>(AU17 - AT17 + ED17*1E3/(8.314*(EF17+273.15)) * AW17/EC17 * AV17) * EC17/(100*DQ17) * 1000/(1000 - AU17)</f>
        <v>0</v>
      </c>
      <c r="AT17">
        <v>9.400123785000126</v>
      </c>
      <c r="AU17">
        <v>9.420595104895108</v>
      </c>
      <c r="AV17">
        <v>-3.756818321273031E-07</v>
      </c>
      <c r="AW17">
        <v>77.18488506186137</v>
      </c>
      <c r="AX17">
        <v>80</v>
      </c>
      <c r="AY17">
        <v>20</v>
      </c>
      <c r="AZ17">
        <f>IF(AX17*$H$13&gt;=BB17,1.0,(BB17/(BB17-AX17*$H$13)))</f>
        <v>0</v>
      </c>
      <c r="BA17">
        <f>(AZ17-1)*100</f>
        <v>0</v>
      </c>
      <c r="BB17">
        <f>MAX(0,($B$13+$C$13*EK17)/(1+$D$13*EK17)*ED17/(EF17+273)*$E$13)</f>
        <v>0</v>
      </c>
      <c r="BC17" t="s">
        <v>440</v>
      </c>
      <c r="BD17" t="s">
        <v>440</v>
      </c>
      <c r="BE17">
        <v>0</v>
      </c>
      <c r="BF17">
        <v>0</v>
      </c>
      <c r="BG17">
        <f>1-BE17/BF17</f>
        <v>0</v>
      </c>
      <c r="BH17">
        <v>0</v>
      </c>
      <c r="BI17" t="s">
        <v>440</v>
      </c>
      <c r="BJ17" t="s">
        <v>440</v>
      </c>
      <c r="BK17">
        <v>0</v>
      </c>
      <c r="BL17">
        <v>0</v>
      </c>
      <c r="BM17">
        <f>1-BK17/BL17</f>
        <v>0</v>
      </c>
      <c r="BN17">
        <v>0.5</v>
      </c>
      <c r="BO17">
        <f>DN17</f>
        <v>0</v>
      </c>
      <c r="BP17">
        <f>Q17</f>
        <v>0</v>
      </c>
      <c r="BQ17">
        <f>BM17*BN17*BO17</f>
        <v>0</v>
      </c>
      <c r="BR17">
        <f>(BP17-BH17)/BO17</f>
        <v>0</v>
      </c>
      <c r="BS17">
        <f>(BF17-BL17)/BL17</f>
        <v>0</v>
      </c>
      <c r="BT17">
        <f>BE17/(BG17+BE17/BL17)</f>
        <v>0</v>
      </c>
      <c r="BU17" t="s">
        <v>440</v>
      </c>
      <c r="BV17">
        <v>0</v>
      </c>
      <c r="BW17">
        <f>IF(BV17&lt;&gt;0, BV17, BT17)</f>
        <v>0</v>
      </c>
      <c r="BX17">
        <f>1-BW17/BL17</f>
        <v>0</v>
      </c>
      <c r="BY17">
        <f>(BL17-BK17)/(BL17-BW17)</f>
        <v>0</v>
      </c>
      <c r="BZ17">
        <f>(BF17-BL17)/(BF17-BW17)</f>
        <v>0</v>
      </c>
      <c r="CA17">
        <f>(BL17-BK17)/(BL17-BE17)</f>
        <v>0</v>
      </c>
      <c r="CB17">
        <f>(BF17-BL17)/(BF17-BE17)</f>
        <v>0</v>
      </c>
      <c r="CC17">
        <f>(BY17*BW17/BK17)</f>
        <v>0</v>
      </c>
      <c r="CD17">
        <f>(1-CC17)</f>
        <v>0</v>
      </c>
      <c r="DM17">
        <f>$B$11*EL17+$C$11*EM17+$F$11*EX17*(1-FA17)</f>
        <v>0</v>
      </c>
      <c r="DN17">
        <f>DM17*DO17</f>
        <v>0</v>
      </c>
      <c r="DO17">
        <f>($B$11*$D$9+$C$11*$D$9+$F$11*((FK17+FC17)/MAX(FK17+FC17+FL17, 0.1)*$I$9+FL17/MAX(FK17+FC17+FL17, 0.1)*$J$9))/($B$11+$C$11+$F$11)</f>
        <v>0</v>
      </c>
      <c r="DP17">
        <f>($B$11*$K$9+$C$11*$K$9+$F$11*((FK17+FC17)/MAX(FK17+FC17+FL17, 0.1)*$P$9+FL17/MAX(FK17+FC17+FL17, 0.1)*$Q$9))/($B$11+$C$11+$F$11)</f>
        <v>0</v>
      </c>
      <c r="DQ17">
        <v>6</v>
      </c>
      <c r="DR17">
        <v>0.5</v>
      </c>
      <c r="DS17" t="s">
        <v>441</v>
      </c>
      <c r="DT17">
        <v>2</v>
      </c>
      <c r="DU17" t="b">
        <v>1</v>
      </c>
      <c r="DV17">
        <v>1749211421.1</v>
      </c>
      <c r="DW17">
        <v>349.887</v>
      </c>
      <c r="DX17">
        <v>349.992</v>
      </c>
      <c r="DY17">
        <v>9.420590000000001</v>
      </c>
      <c r="DZ17">
        <v>9.39982</v>
      </c>
      <c r="EA17">
        <v>350.69</v>
      </c>
      <c r="EB17">
        <v>9.60699</v>
      </c>
      <c r="EC17">
        <v>399.988</v>
      </c>
      <c r="ED17">
        <v>100.723</v>
      </c>
      <c r="EE17">
        <v>0.100197</v>
      </c>
      <c r="EF17">
        <v>24.9955</v>
      </c>
      <c r="EG17">
        <v>24.6536</v>
      </c>
      <c r="EH17">
        <v>999.9</v>
      </c>
      <c r="EI17">
        <v>0</v>
      </c>
      <c r="EJ17">
        <v>0</v>
      </c>
      <c r="EK17">
        <v>10031.2</v>
      </c>
      <c r="EL17">
        <v>0</v>
      </c>
      <c r="EM17">
        <v>0</v>
      </c>
      <c r="EN17">
        <v>-0.105194</v>
      </c>
      <c r="EO17">
        <v>353.215</v>
      </c>
      <c r="EP17">
        <v>353.313</v>
      </c>
      <c r="EQ17">
        <v>0.0207758</v>
      </c>
      <c r="ER17">
        <v>349.992</v>
      </c>
      <c r="ES17">
        <v>9.39982</v>
      </c>
      <c r="ET17">
        <v>0.948871</v>
      </c>
      <c r="EU17">
        <v>0.946778</v>
      </c>
      <c r="EV17">
        <v>6.15407</v>
      </c>
      <c r="EW17">
        <v>6.1221</v>
      </c>
      <c r="EX17">
        <v>0.0499957</v>
      </c>
      <c r="EY17">
        <v>0</v>
      </c>
      <c r="EZ17">
        <v>0</v>
      </c>
      <c r="FA17">
        <v>0</v>
      </c>
      <c r="FB17">
        <v>13.4</v>
      </c>
      <c r="FC17">
        <v>0.0499957</v>
      </c>
      <c r="FD17">
        <v>-13.97</v>
      </c>
      <c r="FE17">
        <v>-1.35</v>
      </c>
      <c r="FF17">
        <v>34.5</v>
      </c>
      <c r="FG17">
        <v>39.187</v>
      </c>
      <c r="FH17">
        <v>36.5</v>
      </c>
      <c r="FI17">
        <v>38.812</v>
      </c>
      <c r="FJ17">
        <v>37.187</v>
      </c>
      <c r="FK17">
        <v>0</v>
      </c>
      <c r="FL17">
        <v>0</v>
      </c>
      <c r="FM17">
        <v>0</v>
      </c>
      <c r="FN17">
        <v>1749211420.5</v>
      </c>
      <c r="FO17">
        <v>0</v>
      </c>
      <c r="FP17">
        <v>2.516</v>
      </c>
      <c r="FQ17">
        <v>33.13076939084358</v>
      </c>
      <c r="FR17">
        <v>-24.40307684108821</v>
      </c>
      <c r="FS17">
        <v>-4.4932</v>
      </c>
      <c r="FT17">
        <v>15</v>
      </c>
      <c r="FU17">
        <v>1749207587.6</v>
      </c>
      <c r="FV17" t="s">
        <v>442</v>
      </c>
      <c r="FW17">
        <v>1749207587.6</v>
      </c>
      <c r="FX17">
        <v>1749207577.6</v>
      </c>
      <c r="FY17">
        <v>1</v>
      </c>
      <c r="FZ17">
        <v>0.131</v>
      </c>
      <c r="GA17">
        <v>-0.03</v>
      </c>
      <c r="GB17">
        <v>-0.763</v>
      </c>
      <c r="GC17">
        <v>-0.186</v>
      </c>
      <c r="GD17">
        <v>400</v>
      </c>
      <c r="GE17">
        <v>9</v>
      </c>
      <c r="GF17">
        <v>0.04</v>
      </c>
      <c r="GG17">
        <v>0.07000000000000001</v>
      </c>
      <c r="GH17">
        <v>0.05350062115504732</v>
      </c>
      <c r="GI17">
        <v>0.1047009536791531</v>
      </c>
      <c r="GJ17">
        <v>0.02452191655844619</v>
      </c>
      <c r="GK17">
        <v>1</v>
      </c>
      <c r="GL17">
        <v>0.0006278203146074002</v>
      </c>
      <c r="GM17">
        <v>-0.000107440841214934</v>
      </c>
      <c r="GN17">
        <v>2.522250576793547E-05</v>
      </c>
      <c r="GO17">
        <v>1</v>
      </c>
      <c r="GP17">
        <v>2</v>
      </c>
      <c r="GQ17">
        <v>2</v>
      </c>
      <c r="GR17" t="s">
        <v>443</v>
      </c>
      <c r="GS17">
        <v>2.99511</v>
      </c>
      <c r="GT17">
        <v>2.81107</v>
      </c>
      <c r="GU17">
        <v>0.0866502</v>
      </c>
      <c r="GV17">
        <v>0.0870775</v>
      </c>
      <c r="GW17">
        <v>0.0568864</v>
      </c>
      <c r="GX17">
        <v>0.0568755</v>
      </c>
      <c r="GY17">
        <v>24872.9</v>
      </c>
      <c r="GZ17">
        <v>25790.4</v>
      </c>
      <c r="HA17">
        <v>30982.4</v>
      </c>
      <c r="HB17">
        <v>31331.7</v>
      </c>
      <c r="HC17">
        <v>45797.6</v>
      </c>
      <c r="HD17">
        <v>42792.5</v>
      </c>
      <c r="HE17">
        <v>44859.1</v>
      </c>
      <c r="HF17">
        <v>41717.7</v>
      </c>
      <c r="HG17">
        <v>1.7341</v>
      </c>
      <c r="HH17">
        <v>2.224</v>
      </c>
      <c r="HI17">
        <v>0.0543147</v>
      </c>
      <c r="HJ17">
        <v>0</v>
      </c>
      <c r="HK17">
        <v>23.7613</v>
      </c>
      <c r="HL17">
        <v>999.9</v>
      </c>
      <c r="HM17">
        <v>26.8</v>
      </c>
      <c r="HN17">
        <v>32.8</v>
      </c>
      <c r="HO17">
        <v>13.292</v>
      </c>
      <c r="HP17">
        <v>62.2579</v>
      </c>
      <c r="HQ17">
        <v>6.96314</v>
      </c>
      <c r="HR17">
        <v>1</v>
      </c>
      <c r="HS17">
        <v>-0.104017</v>
      </c>
      <c r="HT17">
        <v>0.07645150000000001</v>
      </c>
      <c r="HU17">
        <v>20.2401</v>
      </c>
      <c r="HV17">
        <v>5.22223</v>
      </c>
      <c r="HW17">
        <v>11.9068</v>
      </c>
      <c r="HX17">
        <v>4.9719</v>
      </c>
      <c r="HY17">
        <v>3.273</v>
      </c>
      <c r="HZ17">
        <v>9999</v>
      </c>
      <c r="IA17">
        <v>9999</v>
      </c>
      <c r="IB17">
        <v>9999</v>
      </c>
      <c r="IC17">
        <v>999.9</v>
      </c>
      <c r="ID17">
        <v>1.87988</v>
      </c>
      <c r="IE17">
        <v>1.88004</v>
      </c>
      <c r="IF17">
        <v>1.88217</v>
      </c>
      <c r="IG17">
        <v>1.87527</v>
      </c>
      <c r="IH17">
        <v>1.87852</v>
      </c>
      <c r="II17">
        <v>1.87795</v>
      </c>
      <c r="IJ17">
        <v>1.87515</v>
      </c>
      <c r="IK17">
        <v>1.88272</v>
      </c>
      <c r="IL17">
        <v>0</v>
      </c>
      <c r="IM17">
        <v>0</v>
      </c>
      <c r="IN17">
        <v>0</v>
      </c>
      <c r="IO17">
        <v>0</v>
      </c>
      <c r="IP17" t="s">
        <v>444</v>
      </c>
      <c r="IQ17" t="s">
        <v>445</v>
      </c>
      <c r="IR17" t="s">
        <v>446</v>
      </c>
      <c r="IS17" t="s">
        <v>446</v>
      </c>
      <c r="IT17" t="s">
        <v>446</v>
      </c>
      <c r="IU17" t="s">
        <v>446</v>
      </c>
      <c r="IV17">
        <v>0</v>
      </c>
      <c r="IW17">
        <v>100</v>
      </c>
      <c r="IX17">
        <v>100</v>
      </c>
      <c r="IY17">
        <v>-0.803</v>
      </c>
      <c r="IZ17">
        <v>-0.1864</v>
      </c>
      <c r="JA17">
        <v>-1.317961907018709</v>
      </c>
      <c r="JB17">
        <v>0.002137766517022535</v>
      </c>
      <c r="JC17">
        <v>-2.142525240951635E-06</v>
      </c>
      <c r="JD17">
        <v>6.57826092630254E-10</v>
      </c>
      <c r="JE17">
        <v>-0.1998923143878532</v>
      </c>
      <c r="JF17">
        <v>0.0047845183494569</v>
      </c>
      <c r="JG17">
        <v>-0.0004863429586180694</v>
      </c>
      <c r="JH17">
        <v>1.400204132939322E-05</v>
      </c>
      <c r="JI17">
        <v>18</v>
      </c>
      <c r="JJ17">
        <v>2240</v>
      </c>
      <c r="JK17">
        <v>2</v>
      </c>
      <c r="JL17">
        <v>19</v>
      </c>
      <c r="JM17">
        <v>63.9</v>
      </c>
      <c r="JN17">
        <v>64.09999999999999</v>
      </c>
      <c r="JO17">
        <v>0.90332</v>
      </c>
      <c r="JP17">
        <v>2.60132</v>
      </c>
      <c r="JQ17">
        <v>1.44531</v>
      </c>
      <c r="JR17">
        <v>2.13867</v>
      </c>
      <c r="JS17">
        <v>1.54907</v>
      </c>
      <c r="JT17">
        <v>2.37183</v>
      </c>
      <c r="JU17">
        <v>37.9164</v>
      </c>
      <c r="JV17">
        <v>23.9474</v>
      </c>
      <c r="JW17">
        <v>18</v>
      </c>
      <c r="JX17">
        <v>301.929</v>
      </c>
      <c r="JY17">
        <v>719.175</v>
      </c>
      <c r="JZ17">
        <v>24.0343</v>
      </c>
      <c r="KA17">
        <v>25.8698</v>
      </c>
      <c r="KB17">
        <v>29.9998</v>
      </c>
      <c r="KC17">
        <v>25.9632</v>
      </c>
      <c r="KD17">
        <v>25.9487</v>
      </c>
      <c r="KE17">
        <v>18.0757</v>
      </c>
      <c r="KF17">
        <v>34.508</v>
      </c>
      <c r="KG17">
        <v>0</v>
      </c>
      <c r="KH17">
        <v>24.0367</v>
      </c>
      <c r="KI17">
        <v>350</v>
      </c>
      <c r="KJ17">
        <v>9.45243</v>
      </c>
      <c r="KK17">
        <v>101.393</v>
      </c>
      <c r="KL17">
        <v>99.86279999999999</v>
      </c>
    </row>
    <row r="18" spans="1:298">
      <c r="A18">
        <v>2</v>
      </c>
      <c r="B18">
        <v>1749211541.6</v>
      </c>
      <c r="C18">
        <v>120.5</v>
      </c>
      <c r="D18" t="s">
        <v>447</v>
      </c>
      <c r="E18" t="s">
        <v>448</v>
      </c>
      <c r="F18" t="s">
        <v>435</v>
      </c>
      <c r="G18" t="s">
        <v>436</v>
      </c>
      <c r="H18" t="s">
        <v>437</v>
      </c>
      <c r="I18" t="s">
        <v>438</v>
      </c>
      <c r="J18" t="s">
        <v>439</v>
      </c>
      <c r="N18">
        <v>1749211541.6</v>
      </c>
      <c r="O18">
        <f>(P18)/1000</f>
        <v>0</v>
      </c>
      <c r="P18">
        <f>IF(DU18, AS18, AM18)</f>
        <v>0</v>
      </c>
      <c r="Q18">
        <f>IF(DU18, AN18, AL18)</f>
        <v>0</v>
      </c>
      <c r="R18">
        <f>DW18 - IF(AZ18&gt;1, Q18*DQ18*100.0/(BB18), 0)</f>
        <v>0</v>
      </c>
      <c r="S18">
        <f>((Y18-O18/2)*R18-Q18)/(Y18+O18/2)</f>
        <v>0</v>
      </c>
      <c r="T18">
        <f>S18*(ED18+EE18)/1000.0</f>
        <v>0</v>
      </c>
      <c r="U18">
        <f>(DW18 - IF(AZ18&gt;1, Q18*DQ18*100.0/(BB18), 0))*(ED18+EE18)/1000.0</f>
        <v>0</v>
      </c>
      <c r="V18">
        <f>2.0/((1/X18-1/W18)+SIGN(X18)*SQRT((1/X18-1/W18)*(1/X18-1/W18) + 4*DR18/((DR18+1)*(DR18+1))*(2*1/X18*1/W18-1/W18*1/W18)))</f>
        <v>0</v>
      </c>
      <c r="W18">
        <f>IF(LEFT(DS18,1)&lt;&gt;"0",IF(LEFT(DS18,1)="1",3.0,DT18),$D$5+$E$5*(EK18*ED18/($K$5*1000))+$F$5*(EK18*ED18/($K$5*1000))*MAX(MIN(DQ18,$J$5),$I$5)*MAX(MIN(DQ18,$J$5),$I$5)+$G$5*MAX(MIN(DQ18,$J$5),$I$5)*(EK18*ED18/($K$5*1000))+$H$5*(EK18*ED18/($K$5*1000))*(EK18*ED18/($K$5*1000)))</f>
        <v>0</v>
      </c>
      <c r="X18">
        <f>O18*(1000-(1000*0.61365*exp(17.502*AB18/(240.97+AB18))/(ED18+EE18)+DY18)/2)/(1000*0.61365*exp(17.502*AB18/(240.97+AB18))/(ED18+EE18)-DY18)</f>
        <v>0</v>
      </c>
      <c r="Y18">
        <f>1/((DR18+1)/(V18/1.6)+1/(W18/1.37)) + DR18/((DR18+1)/(V18/1.6) + DR18/(W18/1.37))</f>
        <v>0</v>
      </c>
      <c r="Z18">
        <f>(DM18*DP18)</f>
        <v>0</v>
      </c>
      <c r="AA18">
        <f>(EF18+(Z18+2*0.95*5.67E-8*(((EF18+$B$7)+273)^4-(EF18+273)^4)-44100*O18)/(1.84*29.3*W18+8*0.95*5.67E-8*(EF18+273)^3))</f>
        <v>0</v>
      </c>
      <c r="AB18">
        <f>($C$7*EG18+$D$7*EH18+$E$7*AA18)</f>
        <v>0</v>
      </c>
      <c r="AC18">
        <f>0.61365*exp(17.502*AB18/(240.97+AB18))</f>
        <v>0</v>
      </c>
      <c r="AD18">
        <f>(AE18/AF18*100)</f>
        <v>0</v>
      </c>
      <c r="AE18">
        <f>DY18*(ED18+EE18)/1000</f>
        <v>0</v>
      </c>
      <c r="AF18">
        <f>0.61365*exp(17.502*EF18/(240.97+EF18))</f>
        <v>0</v>
      </c>
      <c r="AG18">
        <f>(AC18-DY18*(ED18+EE18)/1000)</f>
        <v>0</v>
      </c>
      <c r="AH18">
        <f>(-O18*44100)</f>
        <v>0</v>
      </c>
      <c r="AI18">
        <f>2*29.3*W18*0.92*(EF18-AB18)</f>
        <v>0</v>
      </c>
      <c r="AJ18">
        <f>2*0.95*5.67E-8*(((EF18+$B$7)+273)^4-(AB18+273)^4)</f>
        <v>0</v>
      </c>
      <c r="AK18">
        <f>Z18+AJ18+AH18+AI18</f>
        <v>0</v>
      </c>
      <c r="AL18">
        <f>EC18*AZ18*(DX18-DW18*(1000-AZ18*DZ18)/(1000-AZ18*DY18))/(100*DQ18)</f>
        <v>0</v>
      </c>
      <c r="AM18">
        <f>1000*EC18*AZ18*(DY18-DZ18)/(100*DQ18*(1000-AZ18*DY18))</f>
        <v>0</v>
      </c>
      <c r="AN18">
        <f>(AO18 - AP18 - ED18*1E3/(8.314*(EF18+273.15)) * AR18/EC18 * AQ18) * EC18/(100*DQ18) * (1000 - DZ18)/1000</f>
        <v>0</v>
      </c>
      <c r="AO18">
        <v>373.5335752673952</v>
      </c>
      <c r="AP18">
        <v>373.3921333333332</v>
      </c>
      <c r="AQ18">
        <v>0.0001071891227739342</v>
      </c>
      <c r="AR18">
        <v>65.93384186329908</v>
      </c>
      <c r="AS18">
        <f>(AU18 - AT18 + ED18*1E3/(8.314*(EF18+273.15)) * AW18/EC18 * AV18) * EC18/(100*DQ18) * 1000/(1000 - AU18)</f>
        <v>0</v>
      </c>
      <c r="AT18">
        <v>9.415053415256082</v>
      </c>
      <c r="AU18">
        <v>9.433312657342665</v>
      </c>
      <c r="AV18">
        <v>5.123744297045877E-07</v>
      </c>
      <c r="AW18">
        <v>77.18488506186137</v>
      </c>
      <c r="AX18">
        <v>84</v>
      </c>
      <c r="AY18">
        <v>21</v>
      </c>
      <c r="AZ18">
        <f>IF(AX18*$H$13&gt;=BB18,1.0,(BB18/(BB18-AX18*$H$13)))</f>
        <v>0</v>
      </c>
      <c r="BA18">
        <f>(AZ18-1)*100</f>
        <v>0</v>
      </c>
      <c r="BB18">
        <f>MAX(0,($B$13+$C$13*EK18)/(1+$D$13*EK18)*ED18/(EF18+273)*$E$13)</f>
        <v>0</v>
      </c>
      <c r="BC18" t="s">
        <v>440</v>
      </c>
      <c r="BD18" t="s">
        <v>440</v>
      </c>
      <c r="BE18">
        <v>0</v>
      </c>
      <c r="BF18">
        <v>0</v>
      </c>
      <c r="BG18">
        <f>1-BE18/BF18</f>
        <v>0</v>
      </c>
      <c r="BH18">
        <v>0</v>
      </c>
      <c r="BI18" t="s">
        <v>440</v>
      </c>
      <c r="BJ18" t="s">
        <v>440</v>
      </c>
      <c r="BK18">
        <v>0</v>
      </c>
      <c r="BL18">
        <v>0</v>
      </c>
      <c r="BM18">
        <f>1-BK18/BL18</f>
        <v>0</v>
      </c>
      <c r="BN18">
        <v>0.5</v>
      </c>
      <c r="BO18">
        <f>DN18</f>
        <v>0</v>
      </c>
      <c r="BP18">
        <f>Q18</f>
        <v>0</v>
      </c>
      <c r="BQ18">
        <f>BM18*BN18*BO18</f>
        <v>0</v>
      </c>
      <c r="BR18">
        <f>(BP18-BH18)/BO18</f>
        <v>0</v>
      </c>
      <c r="BS18">
        <f>(BF18-BL18)/BL18</f>
        <v>0</v>
      </c>
      <c r="BT18">
        <f>BE18/(BG18+BE18/BL18)</f>
        <v>0</v>
      </c>
      <c r="BU18" t="s">
        <v>440</v>
      </c>
      <c r="BV18">
        <v>0</v>
      </c>
      <c r="BW18">
        <f>IF(BV18&lt;&gt;0, BV18, BT18)</f>
        <v>0</v>
      </c>
      <c r="BX18">
        <f>1-BW18/BL18</f>
        <v>0</v>
      </c>
      <c r="BY18">
        <f>(BL18-BK18)/(BL18-BW18)</f>
        <v>0</v>
      </c>
      <c r="BZ18">
        <f>(BF18-BL18)/(BF18-BW18)</f>
        <v>0</v>
      </c>
      <c r="CA18">
        <f>(BL18-BK18)/(BL18-BE18)</f>
        <v>0</v>
      </c>
      <c r="CB18">
        <f>(BF18-BL18)/(BF18-BE18)</f>
        <v>0</v>
      </c>
      <c r="CC18">
        <f>(BY18*BW18/BK18)</f>
        <v>0</v>
      </c>
      <c r="CD18">
        <f>(1-CC18)</f>
        <v>0</v>
      </c>
      <c r="DM18">
        <f>$B$11*EL18+$C$11*EM18+$F$11*EX18*(1-FA18)</f>
        <v>0</v>
      </c>
      <c r="DN18">
        <f>DM18*DO18</f>
        <v>0</v>
      </c>
      <c r="DO18">
        <f>($B$11*$D$9+$C$11*$D$9+$F$11*((FK18+FC18)/MAX(FK18+FC18+FL18, 0.1)*$I$9+FL18/MAX(FK18+FC18+FL18, 0.1)*$J$9))/($B$11+$C$11+$F$11)</f>
        <v>0</v>
      </c>
      <c r="DP18">
        <f>($B$11*$K$9+$C$11*$K$9+$F$11*((FK18+FC18)/MAX(FK18+FC18+FL18, 0.1)*$P$9+FL18/MAX(FK18+FC18+FL18, 0.1)*$Q$9))/($B$11+$C$11+$F$11)</f>
        <v>0</v>
      </c>
      <c r="DQ18">
        <v>6</v>
      </c>
      <c r="DR18">
        <v>0.5</v>
      </c>
      <c r="DS18" t="s">
        <v>441</v>
      </c>
      <c r="DT18">
        <v>2</v>
      </c>
      <c r="DU18" t="b">
        <v>1</v>
      </c>
      <c r="DV18">
        <v>1749211541.6</v>
      </c>
      <c r="DW18">
        <v>369.871</v>
      </c>
      <c r="DX18">
        <v>369.986</v>
      </c>
      <c r="DY18">
        <v>9.43337</v>
      </c>
      <c r="DZ18">
        <v>9.416370000000001</v>
      </c>
      <c r="EA18">
        <v>370.657</v>
      </c>
      <c r="EB18">
        <v>9.61978</v>
      </c>
      <c r="EC18">
        <v>399.915</v>
      </c>
      <c r="ED18">
        <v>100.719</v>
      </c>
      <c r="EE18">
        <v>0.09983939999999999</v>
      </c>
      <c r="EF18">
        <v>24.9987</v>
      </c>
      <c r="EG18">
        <v>24.6781</v>
      </c>
      <c r="EH18">
        <v>999.9</v>
      </c>
      <c r="EI18">
        <v>0</v>
      </c>
      <c r="EJ18">
        <v>0</v>
      </c>
      <c r="EK18">
        <v>10046.2</v>
      </c>
      <c r="EL18">
        <v>0</v>
      </c>
      <c r="EM18">
        <v>0</v>
      </c>
      <c r="EN18">
        <v>-0.114929</v>
      </c>
      <c r="EO18">
        <v>373.393</v>
      </c>
      <c r="EP18">
        <v>373.503</v>
      </c>
      <c r="EQ18">
        <v>0.0170021</v>
      </c>
      <c r="ER18">
        <v>369.986</v>
      </c>
      <c r="ES18">
        <v>9.416370000000001</v>
      </c>
      <c r="ET18">
        <v>0.950118</v>
      </c>
      <c r="EU18">
        <v>0.9484050000000001</v>
      </c>
      <c r="EV18">
        <v>6.17309</v>
      </c>
      <c r="EW18">
        <v>6.14696</v>
      </c>
      <c r="EX18">
        <v>0.0499957</v>
      </c>
      <c r="EY18">
        <v>0</v>
      </c>
      <c r="EZ18">
        <v>0</v>
      </c>
      <c r="FA18">
        <v>0</v>
      </c>
      <c r="FB18">
        <v>-7.95</v>
      </c>
      <c r="FC18">
        <v>0.0499957</v>
      </c>
      <c r="FD18">
        <v>3.2</v>
      </c>
      <c r="FE18">
        <v>-1</v>
      </c>
      <c r="FF18">
        <v>34</v>
      </c>
      <c r="FG18">
        <v>39.125</v>
      </c>
      <c r="FH18">
        <v>36.375</v>
      </c>
      <c r="FI18">
        <v>38.75</v>
      </c>
      <c r="FJ18">
        <v>36.937</v>
      </c>
      <c r="FK18">
        <v>0</v>
      </c>
      <c r="FL18">
        <v>0</v>
      </c>
      <c r="FM18">
        <v>0</v>
      </c>
      <c r="FN18">
        <v>1749211541.1</v>
      </c>
      <c r="FO18">
        <v>0</v>
      </c>
      <c r="FP18">
        <v>1.321923076923077</v>
      </c>
      <c r="FQ18">
        <v>-15.0601709153708</v>
      </c>
      <c r="FR18">
        <v>14.56683770406934</v>
      </c>
      <c r="FS18">
        <v>-4.258461538461538</v>
      </c>
      <c r="FT18">
        <v>15</v>
      </c>
      <c r="FU18">
        <v>1749207587.6</v>
      </c>
      <c r="FV18" t="s">
        <v>442</v>
      </c>
      <c r="FW18">
        <v>1749207587.6</v>
      </c>
      <c r="FX18">
        <v>1749207577.6</v>
      </c>
      <c r="FY18">
        <v>1</v>
      </c>
      <c r="FZ18">
        <v>0.131</v>
      </c>
      <c r="GA18">
        <v>-0.03</v>
      </c>
      <c r="GB18">
        <v>-0.763</v>
      </c>
      <c r="GC18">
        <v>-0.186</v>
      </c>
      <c r="GD18">
        <v>400</v>
      </c>
      <c r="GE18">
        <v>9</v>
      </c>
      <c r="GF18">
        <v>0.04</v>
      </c>
      <c r="GG18">
        <v>0.07000000000000001</v>
      </c>
      <c r="GH18">
        <v>0.08523260736787239</v>
      </c>
      <c r="GI18">
        <v>0.001005653825963148</v>
      </c>
      <c r="GJ18">
        <v>0.02812860064600735</v>
      </c>
      <c r="GK18">
        <v>1</v>
      </c>
      <c r="GL18">
        <v>0.0005384026880205496</v>
      </c>
      <c r="GM18">
        <v>1.902254841230847E-05</v>
      </c>
      <c r="GN18">
        <v>1.833327808357389E-05</v>
      </c>
      <c r="GO18">
        <v>1</v>
      </c>
      <c r="GP18">
        <v>2</v>
      </c>
      <c r="GQ18">
        <v>2</v>
      </c>
      <c r="GR18" t="s">
        <v>443</v>
      </c>
      <c r="GS18">
        <v>2.99504</v>
      </c>
      <c r="GT18">
        <v>2.81085</v>
      </c>
      <c r="GU18">
        <v>0.0904913</v>
      </c>
      <c r="GV18">
        <v>0.0909469</v>
      </c>
      <c r="GW18">
        <v>0.0569467</v>
      </c>
      <c r="GX18">
        <v>0.0569549</v>
      </c>
      <c r="GY18">
        <v>24769</v>
      </c>
      <c r="GZ18">
        <v>25681.7</v>
      </c>
      <c r="HA18">
        <v>30983.1</v>
      </c>
      <c r="HB18">
        <v>31332.2</v>
      </c>
      <c r="HC18">
        <v>45795.5</v>
      </c>
      <c r="HD18">
        <v>42790.1</v>
      </c>
      <c r="HE18">
        <v>44859.9</v>
      </c>
      <c r="HF18">
        <v>41718.9</v>
      </c>
      <c r="HG18">
        <v>1.7245</v>
      </c>
      <c r="HH18">
        <v>2.2245</v>
      </c>
      <c r="HI18">
        <v>0.0562891</v>
      </c>
      <c r="HJ18">
        <v>0</v>
      </c>
      <c r="HK18">
        <v>23.7533</v>
      </c>
      <c r="HL18">
        <v>999.9</v>
      </c>
      <c r="HM18">
        <v>26.8</v>
      </c>
      <c r="HN18">
        <v>32.8</v>
      </c>
      <c r="HO18">
        <v>13.2921</v>
      </c>
      <c r="HP18">
        <v>61.9279</v>
      </c>
      <c r="HQ18">
        <v>6.80689</v>
      </c>
      <c r="HR18">
        <v>1</v>
      </c>
      <c r="HS18">
        <v>-0.105427</v>
      </c>
      <c r="HT18">
        <v>-0.0826471</v>
      </c>
      <c r="HU18">
        <v>20.2425</v>
      </c>
      <c r="HV18">
        <v>5.22253</v>
      </c>
      <c r="HW18">
        <v>11.9074</v>
      </c>
      <c r="HX18">
        <v>4.97175</v>
      </c>
      <c r="HY18">
        <v>3.273</v>
      </c>
      <c r="HZ18">
        <v>9999</v>
      </c>
      <c r="IA18">
        <v>9999</v>
      </c>
      <c r="IB18">
        <v>9999</v>
      </c>
      <c r="IC18">
        <v>999.9</v>
      </c>
      <c r="ID18">
        <v>1.87988</v>
      </c>
      <c r="IE18">
        <v>1.88004</v>
      </c>
      <c r="IF18">
        <v>1.88217</v>
      </c>
      <c r="IG18">
        <v>1.87522</v>
      </c>
      <c r="IH18">
        <v>1.87851</v>
      </c>
      <c r="II18">
        <v>1.87797</v>
      </c>
      <c r="IJ18">
        <v>1.87515</v>
      </c>
      <c r="IK18">
        <v>1.88265</v>
      </c>
      <c r="IL18">
        <v>0</v>
      </c>
      <c r="IM18">
        <v>0</v>
      </c>
      <c r="IN18">
        <v>0</v>
      </c>
      <c r="IO18">
        <v>0</v>
      </c>
      <c r="IP18" t="s">
        <v>444</v>
      </c>
      <c r="IQ18" t="s">
        <v>445</v>
      </c>
      <c r="IR18" t="s">
        <v>446</v>
      </c>
      <c r="IS18" t="s">
        <v>446</v>
      </c>
      <c r="IT18" t="s">
        <v>446</v>
      </c>
      <c r="IU18" t="s">
        <v>446</v>
      </c>
      <c r="IV18">
        <v>0</v>
      </c>
      <c r="IW18">
        <v>100</v>
      </c>
      <c r="IX18">
        <v>100</v>
      </c>
      <c r="IY18">
        <v>-0.786</v>
      </c>
      <c r="IZ18">
        <v>-0.1864</v>
      </c>
      <c r="JA18">
        <v>-1.317961907018709</v>
      </c>
      <c r="JB18">
        <v>0.002137766517022535</v>
      </c>
      <c r="JC18">
        <v>-2.142525240951635E-06</v>
      </c>
      <c r="JD18">
        <v>6.57826092630254E-10</v>
      </c>
      <c r="JE18">
        <v>-0.1998923143878532</v>
      </c>
      <c r="JF18">
        <v>0.0047845183494569</v>
      </c>
      <c r="JG18">
        <v>-0.0004863429586180694</v>
      </c>
      <c r="JH18">
        <v>1.400204132939322E-05</v>
      </c>
      <c r="JI18">
        <v>18</v>
      </c>
      <c r="JJ18">
        <v>2240</v>
      </c>
      <c r="JK18">
        <v>2</v>
      </c>
      <c r="JL18">
        <v>19</v>
      </c>
      <c r="JM18">
        <v>65.90000000000001</v>
      </c>
      <c r="JN18">
        <v>66.09999999999999</v>
      </c>
      <c r="JO18">
        <v>0.943604</v>
      </c>
      <c r="JP18">
        <v>2.60254</v>
      </c>
      <c r="JQ18">
        <v>1.44531</v>
      </c>
      <c r="JR18">
        <v>2.13867</v>
      </c>
      <c r="JS18">
        <v>1.54907</v>
      </c>
      <c r="JT18">
        <v>2.45972</v>
      </c>
      <c r="JU18">
        <v>37.8921</v>
      </c>
      <c r="JV18">
        <v>23.9649</v>
      </c>
      <c r="JW18">
        <v>18</v>
      </c>
      <c r="JX18">
        <v>297.953</v>
      </c>
      <c r="JY18">
        <v>719.338</v>
      </c>
      <c r="JZ18">
        <v>24.2812</v>
      </c>
      <c r="KA18">
        <v>25.8504</v>
      </c>
      <c r="KB18">
        <v>30</v>
      </c>
      <c r="KC18">
        <v>25.9419</v>
      </c>
      <c r="KD18">
        <v>25.927</v>
      </c>
      <c r="KE18">
        <v>18.8883</v>
      </c>
      <c r="KF18">
        <v>34.508</v>
      </c>
      <c r="KG18">
        <v>0</v>
      </c>
      <c r="KH18">
        <v>24.2803</v>
      </c>
      <c r="KI18">
        <v>370</v>
      </c>
      <c r="KJ18">
        <v>9.45243</v>
      </c>
      <c r="KK18">
        <v>101.395</v>
      </c>
      <c r="KL18">
        <v>99.8651</v>
      </c>
    </row>
    <row r="19" spans="1:298">
      <c r="A19">
        <v>3</v>
      </c>
      <c r="B19">
        <v>1749211662.1</v>
      </c>
      <c r="C19">
        <v>241</v>
      </c>
      <c r="D19" t="s">
        <v>449</v>
      </c>
      <c r="E19" t="s">
        <v>450</v>
      </c>
      <c r="F19" t="s">
        <v>435</v>
      </c>
      <c r="G19" t="s">
        <v>436</v>
      </c>
      <c r="H19" t="s">
        <v>437</v>
      </c>
      <c r="I19" t="s">
        <v>438</v>
      </c>
      <c r="J19" t="s">
        <v>439</v>
      </c>
      <c r="N19">
        <v>1749211662.1</v>
      </c>
      <c r="O19">
        <f>(P19)/1000</f>
        <v>0</v>
      </c>
      <c r="P19">
        <f>IF(DU19, AS19, AM19)</f>
        <v>0</v>
      </c>
      <c r="Q19">
        <f>IF(DU19, AN19, AL19)</f>
        <v>0</v>
      </c>
      <c r="R19">
        <f>DW19 - IF(AZ19&gt;1, Q19*DQ19*100.0/(BB19), 0)</f>
        <v>0</v>
      </c>
      <c r="S19">
        <f>((Y19-O19/2)*R19-Q19)/(Y19+O19/2)</f>
        <v>0</v>
      </c>
      <c r="T19">
        <f>S19*(ED19+EE19)/1000.0</f>
        <v>0</v>
      </c>
      <c r="U19">
        <f>(DW19 - IF(AZ19&gt;1, Q19*DQ19*100.0/(BB19), 0))*(ED19+EE19)/1000.0</f>
        <v>0</v>
      </c>
      <c r="V19">
        <f>2.0/((1/X19-1/W19)+SIGN(X19)*SQRT((1/X19-1/W19)*(1/X19-1/W19) + 4*DR19/((DR19+1)*(DR19+1))*(2*1/X19*1/W19-1/W19*1/W19)))</f>
        <v>0</v>
      </c>
      <c r="W19">
        <f>IF(LEFT(DS19,1)&lt;&gt;"0",IF(LEFT(DS19,1)="1",3.0,DT19),$D$5+$E$5*(EK19*ED19/($K$5*1000))+$F$5*(EK19*ED19/($K$5*1000))*MAX(MIN(DQ19,$J$5),$I$5)*MAX(MIN(DQ19,$J$5),$I$5)+$G$5*MAX(MIN(DQ19,$J$5),$I$5)*(EK19*ED19/($K$5*1000))+$H$5*(EK19*ED19/($K$5*1000))*(EK19*ED19/($K$5*1000)))</f>
        <v>0</v>
      </c>
      <c r="X19">
        <f>O19*(1000-(1000*0.61365*exp(17.502*AB19/(240.97+AB19))/(ED19+EE19)+DY19)/2)/(1000*0.61365*exp(17.502*AB19/(240.97+AB19))/(ED19+EE19)-DY19)</f>
        <v>0</v>
      </c>
      <c r="Y19">
        <f>1/((DR19+1)/(V19/1.6)+1/(W19/1.37)) + DR19/((DR19+1)/(V19/1.6) + DR19/(W19/1.37))</f>
        <v>0</v>
      </c>
      <c r="Z19">
        <f>(DM19*DP19)</f>
        <v>0</v>
      </c>
      <c r="AA19">
        <f>(EF19+(Z19+2*0.95*5.67E-8*(((EF19+$B$7)+273)^4-(EF19+273)^4)-44100*O19)/(1.84*29.3*W19+8*0.95*5.67E-8*(EF19+273)^3))</f>
        <v>0</v>
      </c>
      <c r="AB19">
        <f>($C$7*EG19+$D$7*EH19+$E$7*AA19)</f>
        <v>0</v>
      </c>
      <c r="AC19">
        <f>0.61365*exp(17.502*AB19/(240.97+AB19))</f>
        <v>0</v>
      </c>
      <c r="AD19">
        <f>(AE19/AF19*100)</f>
        <v>0</v>
      </c>
      <c r="AE19">
        <f>DY19*(ED19+EE19)/1000</f>
        <v>0</v>
      </c>
      <c r="AF19">
        <f>0.61365*exp(17.502*EF19/(240.97+EF19))</f>
        <v>0</v>
      </c>
      <c r="AG19">
        <f>(AC19-DY19*(ED19+EE19)/1000)</f>
        <v>0</v>
      </c>
      <c r="AH19">
        <f>(-O19*44100)</f>
        <v>0</v>
      </c>
      <c r="AI19">
        <f>2*29.3*W19*0.92*(EF19-AB19)</f>
        <v>0</v>
      </c>
      <c r="AJ19">
        <f>2*0.95*5.67E-8*(((EF19+$B$7)+273)^4-(AB19+273)^4)</f>
        <v>0</v>
      </c>
      <c r="AK19">
        <f>Z19+AJ19+AH19+AI19</f>
        <v>0</v>
      </c>
      <c r="AL19">
        <f>EC19*AZ19*(DX19-DW19*(1000-AZ19*DZ19)/(1000-AZ19*DY19))/(100*DQ19)</f>
        <v>0</v>
      </c>
      <c r="AM19">
        <f>1000*EC19*AZ19*(DY19-DZ19)/(100*DQ19*(1000-AZ19*DY19))</f>
        <v>0</v>
      </c>
      <c r="AN19">
        <f>(AO19 - AP19 - ED19*1E3/(8.314*(EF19+273.15)) * AR19/EC19 * AQ19) * EC19/(100*DQ19) * (1000 - DZ19)/1000</f>
        <v>0</v>
      </c>
      <c r="AO19">
        <v>393.6968868136149</v>
      </c>
      <c r="AP19">
        <v>393.5152606060608</v>
      </c>
      <c r="AQ19">
        <v>0.0002648863419158675</v>
      </c>
      <c r="AR19">
        <v>65.93384186329908</v>
      </c>
      <c r="AS19">
        <f>(AU19 - AT19 + ED19*1E3/(8.314*(EF19+273.15)) * AW19/EC19 * AV19) * EC19/(100*DQ19) * 1000/(1000 - AU19)</f>
        <v>0</v>
      </c>
      <c r="AT19">
        <v>9.412998274659506</v>
      </c>
      <c r="AU19">
        <v>9.430556643356649</v>
      </c>
      <c r="AV19">
        <v>-1.822697478099345E-07</v>
      </c>
      <c r="AW19">
        <v>77.18488506186137</v>
      </c>
      <c r="AX19">
        <v>82</v>
      </c>
      <c r="AY19">
        <v>20</v>
      </c>
      <c r="AZ19">
        <f>IF(AX19*$H$13&gt;=BB19,1.0,(BB19/(BB19-AX19*$H$13)))</f>
        <v>0</v>
      </c>
      <c r="BA19">
        <f>(AZ19-1)*100</f>
        <v>0</v>
      </c>
      <c r="BB19">
        <f>MAX(0,($B$13+$C$13*EK19)/(1+$D$13*EK19)*ED19/(EF19+273)*$E$13)</f>
        <v>0</v>
      </c>
      <c r="BC19" t="s">
        <v>440</v>
      </c>
      <c r="BD19" t="s">
        <v>440</v>
      </c>
      <c r="BE19">
        <v>0</v>
      </c>
      <c r="BF19">
        <v>0</v>
      </c>
      <c r="BG19">
        <f>1-BE19/BF19</f>
        <v>0</v>
      </c>
      <c r="BH19">
        <v>0</v>
      </c>
      <c r="BI19" t="s">
        <v>440</v>
      </c>
      <c r="BJ19" t="s">
        <v>440</v>
      </c>
      <c r="BK19">
        <v>0</v>
      </c>
      <c r="BL19">
        <v>0</v>
      </c>
      <c r="BM19">
        <f>1-BK19/BL19</f>
        <v>0</v>
      </c>
      <c r="BN19">
        <v>0.5</v>
      </c>
      <c r="BO19">
        <f>DN19</f>
        <v>0</v>
      </c>
      <c r="BP19">
        <f>Q19</f>
        <v>0</v>
      </c>
      <c r="BQ19">
        <f>BM19*BN19*BO19</f>
        <v>0</v>
      </c>
      <c r="BR19">
        <f>(BP19-BH19)/BO19</f>
        <v>0</v>
      </c>
      <c r="BS19">
        <f>(BF19-BL19)/BL19</f>
        <v>0</v>
      </c>
      <c r="BT19">
        <f>BE19/(BG19+BE19/BL19)</f>
        <v>0</v>
      </c>
      <c r="BU19" t="s">
        <v>440</v>
      </c>
      <c r="BV19">
        <v>0</v>
      </c>
      <c r="BW19">
        <f>IF(BV19&lt;&gt;0, BV19, BT19)</f>
        <v>0</v>
      </c>
      <c r="BX19">
        <f>1-BW19/BL19</f>
        <v>0</v>
      </c>
      <c r="BY19">
        <f>(BL19-BK19)/(BL19-BW19)</f>
        <v>0</v>
      </c>
      <c r="BZ19">
        <f>(BF19-BL19)/(BF19-BW19)</f>
        <v>0</v>
      </c>
      <c r="CA19">
        <f>(BL19-BK19)/(BL19-BE19)</f>
        <v>0</v>
      </c>
      <c r="CB19">
        <f>(BF19-BL19)/(BF19-BE19)</f>
        <v>0</v>
      </c>
      <c r="CC19">
        <f>(BY19*BW19/BK19)</f>
        <v>0</v>
      </c>
      <c r="CD19">
        <f>(1-CC19)</f>
        <v>0</v>
      </c>
      <c r="DM19">
        <f>$B$11*EL19+$C$11*EM19+$F$11*EX19*(1-FA19)</f>
        <v>0</v>
      </c>
      <c r="DN19">
        <f>DM19*DO19</f>
        <v>0</v>
      </c>
      <c r="DO19">
        <f>($B$11*$D$9+$C$11*$D$9+$F$11*((FK19+FC19)/MAX(FK19+FC19+FL19, 0.1)*$I$9+FL19/MAX(FK19+FC19+FL19, 0.1)*$J$9))/($B$11+$C$11+$F$11)</f>
        <v>0</v>
      </c>
      <c r="DP19">
        <f>($B$11*$K$9+$C$11*$K$9+$F$11*((FK19+FC19)/MAX(FK19+FC19+FL19, 0.1)*$P$9+FL19/MAX(FK19+FC19+FL19, 0.1)*$Q$9))/($B$11+$C$11+$F$11)</f>
        <v>0</v>
      </c>
      <c r="DQ19">
        <v>6</v>
      </c>
      <c r="DR19">
        <v>0.5</v>
      </c>
      <c r="DS19" t="s">
        <v>441</v>
      </c>
      <c r="DT19">
        <v>2</v>
      </c>
      <c r="DU19" t="b">
        <v>1</v>
      </c>
      <c r="DV19">
        <v>1749211662.1</v>
      </c>
      <c r="DW19">
        <v>389.812</v>
      </c>
      <c r="DX19">
        <v>390.013</v>
      </c>
      <c r="DY19">
        <v>9.430859999999999</v>
      </c>
      <c r="DZ19">
        <v>9.412979999999999</v>
      </c>
      <c r="EA19">
        <v>390.583</v>
      </c>
      <c r="EB19">
        <v>9.61727</v>
      </c>
      <c r="EC19">
        <v>400.084</v>
      </c>
      <c r="ED19">
        <v>100.725</v>
      </c>
      <c r="EE19">
        <v>0.100227</v>
      </c>
      <c r="EF19">
        <v>25.0023</v>
      </c>
      <c r="EG19">
        <v>24.6816</v>
      </c>
      <c r="EH19">
        <v>999.9</v>
      </c>
      <c r="EI19">
        <v>0</v>
      </c>
      <c r="EJ19">
        <v>0</v>
      </c>
      <c r="EK19">
        <v>10028.1</v>
      </c>
      <c r="EL19">
        <v>0</v>
      </c>
      <c r="EM19">
        <v>0</v>
      </c>
      <c r="EN19">
        <v>-0.200867</v>
      </c>
      <c r="EO19">
        <v>393.524</v>
      </c>
      <c r="EP19">
        <v>393.719</v>
      </c>
      <c r="EQ19">
        <v>0.0178823</v>
      </c>
      <c r="ER19">
        <v>390.013</v>
      </c>
      <c r="ES19">
        <v>9.412979999999999</v>
      </c>
      <c r="ET19">
        <v>0.949928</v>
      </c>
      <c r="EU19">
        <v>0.948126</v>
      </c>
      <c r="EV19">
        <v>6.17019</v>
      </c>
      <c r="EW19">
        <v>6.1427</v>
      </c>
      <c r="EX19">
        <v>0.0499957</v>
      </c>
      <c r="EY19">
        <v>0</v>
      </c>
      <c r="EZ19">
        <v>0</v>
      </c>
      <c r="FA19">
        <v>0</v>
      </c>
      <c r="FB19">
        <v>3.38</v>
      </c>
      <c r="FC19">
        <v>0.0499957</v>
      </c>
      <c r="FD19">
        <v>1.9</v>
      </c>
      <c r="FE19">
        <v>-0.91</v>
      </c>
      <c r="FF19">
        <v>34.687</v>
      </c>
      <c r="FG19">
        <v>40.687</v>
      </c>
      <c r="FH19">
        <v>37.312</v>
      </c>
      <c r="FI19">
        <v>41</v>
      </c>
      <c r="FJ19">
        <v>37.812</v>
      </c>
      <c r="FK19">
        <v>0</v>
      </c>
      <c r="FL19">
        <v>0</v>
      </c>
      <c r="FM19">
        <v>0</v>
      </c>
      <c r="FN19">
        <v>1749211661.7</v>
      </c>
      <c r="FO19">
        <v>0</v>
      </c>
      <c r="FP19">
        <v>2.0064</v>
      </c>
      <c r="FQ19">
        <v>-7.875384785884456</v>
      </c>
      <c r="FR19">
        <v>-1.996923198761106</v>
      </c>
      <c r="FS19">
        <v>-4.429599999999999</v>
      </c>
      <c r="FT19">
        <v>15</v>
      </c>
      <c r="FU19">
        <v>1749207587.6</v>
      </c>
      <c r="FV19" t="s">
        <v>442</v>
      </c>
      <c r="FW19">
        <v>1749207587.6</v>
      </c>
      <c r="FX19">
        <v>1749207577.6</v>
      </c>
      <c r="FY19">
        <v>1</v>
      </c>
      <c r="FZ19">
        <v>0.131</v>
      </c>
      <c r="GA19">
        <v>-0.03</v>
      </c>
      <c r="GB19">
        <v>-0.763</v>
      </c>
      <c r="GC19">
        <v>-0.186</v>
      </c>
      <c r="GD19">
        <v>400</v>
      </c>
      <c r="GE19">
        <v>9</v>
      </c>
      <c r="GF19">
        <v>0.04</v>
      </c>
      <c r="GG19">
        <v>0.07000000000000001</v>
      </c>
      <c r="GH19">
        <v>0.1330711778965731</v>
      </c>
      <c r="GI19">
        <v>-0.04972294289963582</v>
      </c>
      <c r="GJ19">
        <v>0.02364064094086612</v>
      </c>
      <c r="GK19">
        <v>1</v>
      </c>
      <c r="GL19">
        <v>0.0005595446352128059</v>
      </c>
      <c r="GM19">
        <v>-5.424123878072819E-05</v>
      </c>
      <c r="GN19">
        <v>2.126141356367818E-05</v>
      </c>
      <c r="GO19">
        <v>1</v>
      </c>
      <c r="GP19">
        <v>2</v>
      </c>
      <c r="GQ19">
        <v>2</v>
      </c>
      <c r="GR19" t="s">
        <v>443</v>
      </c>
      <c r="GS19">
        <v>2.99522</v>
      </c>
      <c r="GT19">
        <v>2.81107</v>
      </c>
      <c r="GU19">
        <v>0.0942426</v>
      </c>
      <c r="GV19">
        <v>0.0947394</v>
      </c>
      <c r="GW19">
        <v>0.0569413</v>
      </c>
      <c r="GX19">
        <v>0.0569451</v>
      </c>
      <c r="GY19">
        <v>24667.1</v>
      </c>
      <c r="GZ19">
        <v>25575.5</v>
      </c>
      <c r="HA19">
        <v>30983.2</v>
      </c>
      <c r="HB19">
        <v>31333.1</v>
      </c>
      <c r="HC19">
        <v>45796.2</v>
      </c>
      <c r="HD19">
        <v>42791.3</v>
      </c>
      <c r="HE19">
        <v>44860.2</v>
      </c>
      <c r="HF19">
        <v>41719.6</v>
      </c>
      <c r="HG19">
        <v>1.73123</v>
      </c>
      <c r="HH19">
        <v>2.22487</v>
      </c>
      <c r="HI19">
        <v>0.0551715</v>
      </c>
      <c r="HJ19">
        <v>0</v>
      </c>
      <c r="HK19">
        <v>23.7753</v>
      </c>
      <c r="HL19">
        <v>999.9</v>
      </c>
      <c r="HM19">
        <v>26.9</v>
      </c>
      <c r="HN19">
        <v>32.8</v>
      </c>
      <c r="HO19">
        <v>13.34</v>
      </c>
      <c r="HP19">
        <v>62.3379</v>
      </c>
      <c r="HQ19">
        <v>6.70272</v>
      </c>
      <c r="HR19">
        <v>1</v>
      </c>
      <c r="HS19">
        <v>-0.106486</v>
      </c>
      <c r="HT19">
        <v>0.145237</v>
      </c>
      <c r="HU19">
        <v>20.242</v>
      </c>
      <c r="HV19">
        <v>5.22313</v>
      </c>
      <c r="HW19">
        <v>11.9078</v>
      </c>
      <c r="HX19">
        <v>4.9723</v>
      </c>
      <c r="HY19">
        <v>3.273</v>
      </c>
      <c r="HZ19">
        <v>9999</v>
      </c>
      <c r="IA19">
        <v>9999</v>
      </c>
      <c r="IB19">
        <v>9999</v>
      </c>
      <c r="IC19">
        <v>999.9</v>
      </c>
      <c r="ID19">
        <v>1.87988</v>
      </c>
      <c r="IE19">
        <v>1.88004</v>
      </c>
      <c r="IF19">
        <v>1.88217</v>
      </c>
      <c r="IG19">
        <v>1.87522</v>
      </c>
      <c r="IH19">
        <v>1.87853</v>
      </c>
      <c r="II19">
        <v>1.87795</v>
      </c>
      <c r="IJ19">
        <v>1.87515</v>
      </c>
      <c r="IK19">
        <v>1.8827</v>
      </c>
      <c r="IL19">
        <v>0</v>
      </c>
      <c r="IM19">
        <v>0</v>
      </c>
      <c r="IN19">
        <v>0</v>
      </c>
      <c r="IO19">
        <v>0</v>
      </c>
      <c r="IP19" t="s">
        <v>444</v>
      </c>
      <c r="IQ19" t="s">
        <v>445</v>
      </c>
      <c r="IR19" t="s">
        <v>446</v>
      </c>
      <c r="IS19" t="s">
        <v>446</v>
      </c>
      <c r="IT19" t="s">
        <v>446</v>
      </c>
      <c r="IU19" t="s">
        <v>446</v>
      </c>
      <c r="IV19">
        <v>0</v>
      </c>
      <c r="IW19">
        <v>100</v>
      </c>
      <c r="IX19">
        <v>100</v>
      </c>
      <c r="IY19">
        <v>-0.771</v>
      </c>
      <c r="IZ19">
        <v>-0.1864</v>
      </c>
      <c r="JA19">
        <v>-1.317961907018709</v>
      </c>
      <c r="JB19">
        <v>0.002137766517022535</v>
      </c>
      <c r="JC19">
        <v>-2.142525240951635E-06</v>
      </c>
      <c r="JD19">
        <v>6.57826092630254E-10</v>
      </c>
      <c r="JE19">
        <v>-0.1998923143878532</v>
      </c>
      <c r="JF19">
        <v>0.0047845183494569</v>
      </c>
      <c r="JG19">
        <v>-0.0004863429586180694</v>
      </c>
      <c r="JH19">
        <v>1.400204132939322E-05</v>
      </c>
      <c r="JI19">
        <v>18</v>
      </c>
      <c r="JJ19">
        <v>2240</v>
      </c>
      <c r="JK19">
        <v>2</v>
      </c>
      <c r="JL19">
        <v>19</v>
      </c>
      <c r="JM19">
        <v>67.90000000000001</v>
      </c>
      <c r="JN19">
        <v>68.09999999999999</v>
      </c>
      <c r="JO19">
        <v>0.983887</v>
      </c>
      <c r="JP19">
        <v>2.59888</v>
      </c>
      <c r="JQ19">
        <v>1.44531</v>
      </c>
      <c r="JR19">
        <v>2.13867</v>
      </c>
      <c r="JS19">
        <v>1.54907</v>
      </c>
      <c r="JT19">
        <v>2.50244</v>
      </c>
      <c r="JU19">
        <v>37.8921</v>
      </c>
      <c r="JV19">
        <v>23.9562</v>
      </c>
      <c r="JW19">
        <v>18</v>
      </c>
      <c r="JX19">
        <v>300.586</v>
      </c>
      <c r="JY19">
        <v>719.446</v>
      </c>
      <c r="JZ19">
        <v>24.0361</v>
      </c>
      <c r="KA19">
        <v>25.8354</v>
      </c>
      <c r="KB19">
        <v>30.0001</v>
      </c>
      <c r="KC19">
        <v>25.9245</v>
      </c>
      <c r="KD19">
        <v>25.9097</v>
      </c>
      <c r="KE19">
        <v>19.69</v>
      </c>
      <c r="KF19">
        <v>34.508</v>
      </c>
      <c r="KG19">
        <v>0</v>
      </c>
      <c r="KH19">
        <v>24.0365</v>
      </c>
      <c r="KI19">
        <v>390</v>
      </c>
      <c r="KJ19">
        <v>9.45243</v>
      </c>
      <c r="KK19">
        <v>101.395</v>
      </c>
      <c r="KL19">
        <v>99.8672</v>
      </c>
    </row>
    <row r="20" spans="1:298">
      <c r="A20">
        <v>4</v>
      </c>
      <c r="B20">
        <v>1749211782.6</v>
      </c>
      <c r="C20">
        <v>361.5</v>
      </c>
      <c r="D20" t="s">
        <v>451</v>
      </c>
      <c r="E20" t="s">
        <v>452</v>
      </c>
      <c r="F20" t="s">
        <v>435</v>
      </c>
      <c r="G20" t="s">
        <v>436</v>
      </c>
      <c r="H20" t="s">
        <v>437</v>
      </c>
      <c r="I20" t="s">
        <v>438</v>
      </c>
      <c r="J20" t="s">
        <v>439</v>
      </c>
      <c r="N20">
        <v>1749211782.6</v>
      </c>
      <c r="O20">
        <f>(P20)/1000</f>
        <v>0</v>
      </c>
      <c r="P20">
        <f>IF(DU20, AS20, AM20)</f>
        <v>0</v>
      </c>
      <c r="Q20">
        <f>IF(DU20, AN20, AL20)</f>
        <v>0</v>
      </c>
      <c r="R20">
        <f>DW20 - IF(AZ20&gt;1, Q20*DQ20*100.0/(BB20), 0)</f>
        <v>0</v>
      </c>
      <c r="S20">
        <f>((Y20-O20/2)*R20-Q20)/(Y20+O20/2)</f>
        <v>0</v>
      </c>
      <c r="T20">
        <f>S20*(ED20+EE20)/1000.0</f>
        <v>0</v>
      </c>
      <c r="U20">
        <f>(DW20 - IF(AZ20&gt;1, Q20*DQ20*100.0/(BB20), 0))*(ED20+EE20)/1000.0</f>
        <v>0</v>
      </c>
      <c r="V20">
        <f>2.0/((1/X20-1/W20)+SIGN(X20)*SQRT((1/X20-1/W20)*(1/X20-1/W20) + 4*DR20/((DR20+1)*(DR20+1))*(2*1/X20*1/W20-1/W20*1/W20)))</f>
        <v>0</v>
      </c>
      <c r="W20">
        <f>IF(LEFT(DS20,1)&lt;&gt;"0",IF(LEFT(DS20,1)="1",3.0,DT20),$D$5+$E$5*(EK20*ED20/($K$5*1000))+$F$5*(EK20*ED20/($K$5*1000))*MAX(MIN(DQ20,$J$5),$I$5)*MAX(MIN(DQ20,$J$5),$I$5)+$G$5*MAX(MIN(DQ20,$J$5),$I$5)*(EK20*ED20/($K$5*1000))+$H$5*(EK20*ED20/($K$5*1000))*(EK20*ED20/($K$5*1000)))</f>
        <v>0</v>
      </c>
      <c r="X20">
        <f>O20*(1000-(1000*0.61365*exp(17.502*AB20/(240.97+AB20))/(ED20+EE20)+DY20)/2)/(1000*0.61365*exp(17.502*AB20/(240.97+AB20))/(ED20+EE20)-DY20)</f>
        <v>0</v>
      </c>
      <c r="Y20">
        <f>1/((DR20+1)/(V20/1.6)+1/(W20/1.37)) + DR20/((DR20+1)/(V20/1.6) + DR20/(W20/1.37))</f>
        <v>0</v>
      </c>
      <c r="Z20">
        <f>(DM20*DP20)</f>
        <v>0</v>
      </c>
      <c r="AA20">
        <f>(EF20+(Z20+2*0.95*5.67E-8*(((EF20+$B$7)+273)^4-(EF20+273)^4)-44100*O20)/(1.84*29.3*W20+8*0.95*5.67E-8*(EF20+273)^3))</f>
        <v>0</v>
      </c>
      <c r="AB20">
        <f>($C$7*EG20+$D$7*EH20+$E$7*AA20)</f>
        <v>0</v>
      </c>
      <c r="AC20">
        <f>0.61365*exp(17.502*AB20/(240.97+AB20))</f>
        <v>0</v>
      </c>
      <c r="AD20">
        <f>(AE20/AF20*100)</f>
        <v>0</v>
      </c>
      <c r="AE20">
        <f>DY20*(ED20+EE20)/1000</f>
        <v>0</v>
      </c>
      <c r="AF20">
        <f>0.61365*exp(17.502*EF20/(240.97+EF20))</f>
        <v>0</v>
      </c>
      <c r="AG20">
        <f>(AC20-DY20*(ED20+EE20)/1000)</f>
        <v>0</v>
      </c>
      <c r="AH20">
        <f>(-O20*44100)</f>
        <v>0</v>
      </c>
      <c r="AI20">
        <f>2*29.3*W20*0.92*(EF20-AB20)</f>
        <v>0</v>
      </c>
      <c r="AJ20">
        <f>2*0.95*5.67E-8*(((EF20+$B$7)+273)^4-(AB20+273)^4)</f>
        <v>0</v>
      </c>
      <c r="AK20">
        <f>Z20+AJ20+AH20+AI20</f>
        <v>0</v>
      </c>
      <c r="AL20">
        <f>EC20*AZ20*(DX20-DW20*(1000-AZ20*DZ20)/(1000-AZ20*DY20))/(100*DQ20)</f>
        <v>0</v>
      </c>
      <c r="AM20">
        <f>1000*EC20*AZ20*(DY20-DZ20)/(100*DQ20*(1000-AZ20*DY20))</f>
        <v>0</v>
      </c>
      <c r="AN20">
        <f>(AO20 - AP20 - ED20*1E3/(8.314*(EF20+273.15)) * AR20/EC20 * AQ20) * EC20/(100*DQ20) * (1000 - DZ20)/1000</f>
        <v>0</v>
      </c>
      <c r="AO20">
        <v>413.8746205972411</v>
      </c>
      <c r="AP20">
        <v>413.6886787878787</v>
      </c>
      <c r="AQ20">
        <v>0.0001946386421368212</v>
      </c>
      <c r="AR20">
        <v>65.93384186329908</v>
      </c>
      <c r="AS20">
        <f>(AU20 - AT20 + ED20*1E3/(8.314*(EF20+273.15)) * AW20/EC20 * AV20) * EC20/(100*DQ20) * 1000/(1000 - AU20)</f>
        <v>0</v>
      </c>
      <c r="AT20">
        <v>9.411644302782598</v>
      </c>
      <c r="AU20">
        <v>9.427070909090917</v>
      </c>
      <c r="AV20">
        <v>-2.488076725272499E-07</v>
      </c>
      <c r="AW20">
        <v>77.18488506186137</v>
      </c>
      <c r="AX20">
        <v>82</v>
      </c>
      <c r="AY20">
        <v>21</v>
      </c>
      <c r="AZ20">
        <f>IF(AX20*$H$13&gt;=BB20,1.0,(BB20/(BB20-AX20*$H$13)))</f>
        <v>0</v>
      </c>
      <c r="BA20">
        <f>(AZ20-1)*100</f>
        <v>0</v>
      </c>
      <c r="BB20">
        <f>MAX(0,($B$13+$C$13*EK20)/(1+$D$13*EK20)*ED20/(EF20+273)*$E$13)</f>
        <v>0</v>
      </c>
      <c r="BC20" t="s">
        <v>440</v>
      </c>
      <c r="BD20" t="s">
        <v>440</v>
      </c>
      <c r="BE20">
        <v>0</v>
      </c>
      <c r="BF20">
        <v>0</v>
      </c>
      <c r="BG20">
        <f>1-BE20/BF20</f>
        <v>0</v>
      </c>
      <c r="BH20">
        <v>0</v>
      </c>
      <c r="BI20" t="s">
        <v>440</v>
      </c>
      <c r="BJ20" t="s">
        <v>440</v>
      </c>
      <c r="BK20">
        <v>0</v>
      </c>
      <c r="BL20">
        <v>0</v>
      </c>
      <c r="BM20">
        <f>1-BK20/BL20</f>
        <v>0</v>
      </c>
      <c r="BN20">
        <v>0.5</v>
      </c>
      <c r="BO20">
        <f>DN20</f>
        <v>0</v>
      </c>
      <c r="BP20">
        <f>Q20</f>
        <v>0</v>
      </c>
      <c r="BQ20">
        <f>BM20*BN20*BO20</f>
        <v>0</v>
      </c>
      <c r="BR20">
        <f>(BP20-BH20)/BO20</f>
        <v>0</v>
      </c>
      <c r="BS20">
        <f>(BF20-BL20)/BL20</f>
        <v>0</v>
      </c>
      <c r="BT20">
        <f>BE20/(BG20+BE20/BL20)</f>
        <v>0</v>
      </c>
      <c r="BU20" t="s">
        <v>440</v>
      </c>
      <c r="BV20">
        <v>0</v>
      </c>
      <c r="BW20">
        <f>IF(BV20&lt;&gt;0, BV20, BT20)</f>
        <v>0</v>
      </c>
      <c r="BX20">
        <f>1-BW20/BL20</f>
        <v>0</v>
      </c>
      <c r="BY20">
        <f>(BL20-BK20)/(BL20-BW20)</f>
        <v>0</v>
      </c>
      <c r="BZ20">
        <f>(BF20-BL20)/(BF20-BW20)</f>
        <v>0</v>
      </c>
      <c r="CA20">
        <f>(BL20-BK20)/(BL20-BE20)</f>
        <v>0</v>
      </c>
      <c r="CB20">
        <f>(BF20-BL20)/(BF20-BE20)</f>
        <v>0</v>
      </c>
      <c r="CC20">
        <f>(BY20*BW20/BK20)</f>
        <v>0</v>
      </c>
      <c r="CD20">
        <f>(1-CC20)</f>
        <v>0</v>
      </c>
      <c r="DM20">
        <f>$B$11*EL20+$C$11*EM20+$F$11*EX20*(1-FA20)</f>
        <v>0</v>
      </c>
      <c r="DN20">
        <f>DM20*DO20</f>
        <v>0</v>
      </c>
      <c r="DO20">
        <f>($B$11*$D$9+$C$11*$D$9+$F$11*((FK20+FC20)/MAX(FK20+FC20+FL20, 0.1)*$I$9+FL20/MAX(FK20+FC20+FL20, 0.1)*$J$9))/($B$11+$C$11+$F$11)</f>
        <v>0</v>
      </c>
      <c r="DP20">
        <f>($B$11*$K$9+$C$11*$K$9+$F$11*((FK20+FC20)/MAX(FK20+FC20+FL20, 0.1)*$P$9+FL20/MAX(FK20+FC20+FL20, 0.1)*$Q$9))/($B$11+$C$11+$F$11)</f>
        <v>0</v>
      </c>
      <c r="DQ20">
        <v>6</v>
      </c>
      <c r="DR20">
        <v>0.5</v>
      </c>
      <c r="DS20" t="s">
        <v>441</v>
      </c>
      <c r="DT20">
        <v>2</v>
      </c>
      <c r="DU20" t="b">
        <v>1</v>
      </c>
      <c r="DV20">
        <v>1749211782.6</v>
      </c>
      <c r="DW20">
        <v>409.782</v>
      </c>
      <c r="DX20">
        <v>409.972</v>
      </c>
      <c r="DY20">
        <v>9.426600000000001</v>
      </c>
      <c r="DZ20">
        <v>9.41173</v>
      </c>
      <c r="EA20">
        <v>410.538</v>
      </c>
      <c r="EB20">
        <v>9.613009999999999</v>
      </c>
      <c r="EC20">
        <v>399.955</v>
      </c>
      <c r="ED20">
        <v>100.729</v>
      </c>
      <c r="EE20">
        <v>0.100092</v>
      </c>
      <c r="EF20">
        <v>25.0042</v>
      </c>
      <c r="EG20">
        <v>24.658</v>
      </c>
      <c r="EH20">
        <v>999.9</v>
      </c>
      <c r="EI20">
        <v>0</v>
      </c>
      <c r="EJ20">
        <v>0</v>
      </c>
      <c r="EK20">
        <v>10043.8</v>
      </c>
      <c r="EL20">
        <v>0</v>
      </c>
      <c r="EM20">
        <v>0</v>
      </c>
      <c r="EN20">
        <v>-0.189453</v>
      </c>
      <c r="EO20">
        <v>413.682</v>
      </c>
      <c r="EP20">
        <v>413.867</v>
      </c>
      <c r="EQ20">
        <v>0.0148764</v>
      </c>
      <c r="ER20">
        <v>409.972</v>
      </c>
      <c r="ES20">
        <v>9.41173</v>
      </c>
      <c r="ET20">
        <v>0.949533</v>
      </c>
      <c r="EU20">
        <v>0.948035</v>
      </c>
      <c r="EV20">
        <v>6.16417</v>
      </c>
      <c r="EW20">
        <v>6.1413</v>
      </c>
      <c r="EX20">
        <v>0.0499957</v>
      </c>
      <c r="EY20">
        <v>0</v>
      </c>
      <c r="EZ20">
        <v>0</v>
      </c>
      <c r="FA20">
        <v>0</v>
      </c>
      <c r="FB20">
        <v>10.57</v>
      </c>
      <c r="FC20">
        <v>0.0499957</v>
      </c>
      <c r="FD20">
        <v>-8.609999999999999</v>
      </c>
      <c r="FE20">
        <v>-1.68</v>
      </c>
      <c r="FF20">
        <v>34.812</v>
      </c>
      <c r="FG20">
        <v>40</v>
      </c>
      <c r="FH20">
        <v>36.937</v>
      </c>
      <c r="FI20">
        <v>39.937</v>
      </c>
      <c r="FJ20">
        <v>37.625</v>
      </c>
      <c r="FK20">
        <v>0</v>
      </c>
      <c r="FL20">
        <v>0</v>
      </c>
      <c r="FM20">
        <v>0</v>
      </c>
      <c r="FN20">
        <v>1749211782.3</v>
      </c>
      <c r="FO20">
        <v>0</v>
      </c>
      <c r="FP20">
        <v>0.9542307692307693</v>
      </c>
      <c r="FQ20">
        <v>-19.55179466015916</v>
      </c>
      <c r="FR20">
        <v>1.279658320798722</v>
      </c>
      <c r="FS20">
        <v>-2.785</v>
      </c>
      <c r="FT20">
        <v>15</v>
      </c>
      <c r="FU20">
        <v>1749207587.6</v>
      </c>
      <c r="FV20" t="s">
        <v>442</v>
      </c>
      <c r="FW20">
        <v>1749207587.6</v>
      </c>
      <c r="FX20">
        <v>1749207577.6</v>
      </c>
      <c r="FY20">
        <v>1</v>
      </c>
      <c r="FZ20">
        <v>0.131</v>
      </c>
      <c r="GA20">
        <v>-0.03</v>
      </c>
      <c r="GB20">
        <v>-0.763</v>
      </c>
      <c r="GC20">
        <v>-0.186</v>
      </c>
      <c r="GD20">
        <v>400</v>
      </c>
      <c r="GE20">
        <v>9</v>
      </c>
      <c r="GF20">
        <v>0.04</v>
      </c>
      <c r="GG20">
        <v>0.07000000000000001</v>
      </c>
      <c r="GH20">
        <v>0.1330894861436351</v>
      </c>
      <c r="GI20">
        <v>0.06557668807266712</v>
      </c>
      <c r="GJ20">
        <v>0.02861890296284835</v>
      </c>
      <c r="GK20">
        <v>1</v>
      </c>
      <c r="GL20">
        <v>0.0004752091975193822</v>
      </c>
      <c r="GM20">
        <v>-8.90124690393905E-06</v>
      </c>
      <c r="GN20">
        <v>1.751716334074902E-05</v>
      </c>
      <c r="GO20">
        <v>1</v>
      </c>
      <c r="GP20">
        <v>2</v>
      </c>
      <c r="GQ20">
        <v>2</v>
      </c>
      <c r="GR20" t="s">
        <v>443</v>
      </c>
      <c r="GS20">
        <v>2.99508</v>
      </c>
      <c r="GT20">
        <v>2.81108</v>
      </c>
      <c r="GU20">
        <v>0.09790889999999999</v>
      </c>
      <c r="GV20">
        <v>0.0984274</v>
      </c>
      <c r="GW20">
        <v>0.0569245</v>
      </c>
      <c r="GX20">
        <v>0.0569421</v>
      </c>
      <c r="GY20">
        <v>24566.9</v>
      </c>
      <c r="GZ20">
        <v>25470.9</v>
      </c>
      <c r="HA20">
        <v>30982.7</v>
      </c>
      <c r="HB20">
        <v>31332.5</v>
      </c>
      <c r="HC20">
        <v>45796.5</v>
      </c>
      <c r="HD20">
        <v>42790.8</v>
      </c>
      <c r="HE20">
        <v>44859.8</v>
      </c>
      <c r="HF20">
        <v>41718.9</v>
      </c>
      <c r="HG20">
        <v>1.73032</v>
      </c>
      <c r="HH20">
        <v>2.2252</v>
      </c>
      <c r="HI20">
        <v>0.0556558</v>
      </c>
      <c r="HJ20">
        <v>0</v>
      </c>
      <c r="HK20">
        <v>23.7437</v>
      </c>
      <c r="HL20">
        <v>999.9</v>
      </c>
      <c r="HM20">
        <v>26.9</v>
      </c>
      <c r="HN20">
        <v>32.8</v>
      </c>
      <c r="HO20">
        <v>13.3403</v>
      </c>
      <c r="HP20">
        <v>62.2479</v>
      </c>
      <c r="HQ20">
        <v>7.0593</v>
      </c>
      <c r="HR20">
        <v>1</v>
      </c>
      <c r="HS20">
        <v>-0.10638</v>
      </c>
      <c r="HT20">
        <v>0.183685</v>
      </c>
      <c r="HU20">
        <v>20.2401</v>
      </c>
      <c r="HV20">
        <v>5.22328</v>
      </c>
      <c r="HW20">
        <v>11.9081</v>
      </c>
      <c r="HX20">
        <v>4.97255</v>
      </c>
      <c r="HY20">
        <v>3.273</v>
      </c>
      <c r="HZ20">
        <v>9999</v>
      </c>
      <c r="IA20">
        <v>9999</v>
      </c>
      <c r="IB20">
        <v>9999</v>
      </c>
      <c r="IC20">
        <v>999.9</v>
      </c>
      <c r="ID20">
        <v>1.87988</v>
      </c>
      <c r="IE20">
        <v>1.88004</v>
      </c>
      <c r="IF20">
        <v>1.88217</v>
      </c>
      <c r="IG20">
        <v>1.87522</v>
      </c>
      <c r="IH20">
        <v>1.87854</v>
      </c>
      <c r="II20">
        <v>1.87799</v>
      </c>
      <c r="IJ20">
        <v>1.87515</v>
      </c>
      <c r="IK20">
        <v>1.88273</v>
      </c>
      <c r="IL20">
        <v>0</v>
      </c>
      <c r="IM20">
        <v>0</v>
      </c>
      <c r="IN20">
        <v>0</v>
      </c>
      <c r="IO20">
        <v>0</v>
      </c>
      <c r="IP20" t="s">
        <v>444</v>
      </c>
      <c r="IQ20" t="s">
        <v>445</v>
      </c>
      <c r="IR20" t="s">
        <v>446</v>
      </c>
      <c r="IS20" t="s">
        <v>446</v>
      </c>
      <c r="IT20" t="s">
        <v>446</v>
      </c>
      <c r="IU20" t="s">
        <v>446</v>
      </c>
      <c r="IV20">
        <v>0</v>
      </c>
      <c r="IW20">
        <v>100</v>
      </c>
      <c r="IX20">
        <v>100</v>
      </c>
      <c r="IY20">
        <v>-0.756</v>
      </c>
      <c r="IZ20">
        <v>-0.1864</v>
      </c>
      <c r="JA20">
        <v>-1.317961907018709</v>
      </c>
      <c r="JB20">
        <v>0.002137766517022535</v>
      </c>
      <c r="JC20">
        <v>-2.142525240951635E-06</v>
      </c>
      <c r="JD20">
        <v>6.57826092630254E-10</v>
      </c>
      <c r="JE20">
        <v>-0.1998923143878532</v>
      </c>
      <c r="JF20">
        <v>0.0047845183494569</v>
      </c>
      <c r="JG20">
        <v>-0.0004863429586180694</v>
      </c>
      <c r="JH20">
        <v>1.400204132939322E-05</v>
      </c>
      <c r="JI20">
        <v>18</v>
      </c>
      <c r="JJ20">
        <v>2240</v>
      </c>
      <c r="JK20">
        <v>2</v>
      </c>
      <c r="JL20">
        <v>19</v>
      </c>
      <c r="JM20">
        <v>69.90000000000001</v>
      </c>
      <c r="JN20">
        <v>70.09999999999999</v>
      </c>
      <c r="JO20">
        <v>1.02295</v>
      </c>
      <c r="JP20">
        <v>2.59155</v>
      </c>
      <c r="JQ20">
        <v>1.44531</v>
      </c>
      <c r="JR20">
        <v>2.13745</v>
      </c>
      <c r="JS20">
        <v>1.54907</v>
      </c>
      <c r="JT20">
        <v>2.48535</v>
      </c>
      <c r="JU20">
        <v>37.8679</v>
      </c>
      <c r="JV20">
        <v>23.9562</v>
      </c>
      <c r="JW20">
        <v>18</v>
      </c>
      <c r="JX20">
        <v>300.193</v>
      </c>
      <c r="JY20">
        <v>719.653</v>
      </c>
      <c r="JZ20">
        <v>23.9975</v>
      </c>
      <c r="KA20">
        <v>25.8317</v>
      </c>
      <c r="KB20">
        <v>30.0002</v>
      </c>
      <c r="KC20">
        <v>25.918</v>
      </c>
      <c r="KD20">
        <v>25.9031</v>
      </c>
      <c r="KE20">
        <v>20.4887</v>
      </c>
      <c r="KF20">
        <v>34.508</v>
      </c>
      <c r="KG20">
        <v>0</v>
      </c>
      <c r="KH20">
        <v>23.9974</v>
      </c>
      <c r="KI20">
        <v>410</v>
      </c>
      <c r="KJ20">
        <v>9.45243</v>
      </c>
      <c r="KK20">
        <v>101.394</v>
      </c>
      <c r="KL20">
        <v>99.8656</v>
      </c>
    </row>
    <row r="21" spans="1:298">
      <c r="A21">
        <v>5</v>
      </c>
      <c r="B21">
        <v>1749211903.1</v>
      </c>
      <c r="C21">
        <v>482</v>
      </c>
      <c r="D21" t="s">
        <v>453</v>
      </c>
      <c r="E21" t="s">
        <v>454</v>
      </c>
      <c r="F21" t="s">
        <v>435</v>
      </c>
      <c r="G21" t="s">
        <v>436</v>
      </c>
      <c r="H21" t="s">
        <v>437</v>
      </c>
      <c r="I21" t="s">
        <v>438</v>
      </c>
      <c r="J21" t="s">
        <v>439</v>
      </c>
      <c r="N21">
        <v>1749211903.1</v>
      </c>
      <c r="O21">
        <f>(P21)/1000</f>
        <v>0</v>
      </c>
      <c r="P21">
        <f>IF(DU21, AS21, AM21)</f>
        <v>0</v>
      </c>
      <c r="Q21">
        <f>IF(DU21, AN21, AL21)</f>
        <v>0</v>
      </c>
      <c r="R21">
        <f>DW21 - IF(AZ21&gt;1, Q21*DQ21*100.0/(BB21), 0)</f>
        <v>0</v>
      </c>
      <c r="S21">
        <f>((Y21-O21/2)*R21-Q21)/(Y21+O21/2)</f>
        <v>0</v>
      </c>
      <c r="T21">
        <f>S21*(ED21+EE21)/1000.0</f>
        <v>0</v>
      </c>
      <c r="U21">
        <f>(DW21 - IF(AZ21&gt;1, Q21*DQ21*100.0/(BB21), 0))*(ED21+EE21)/1000.0</f>
        <v>0</v>
      </c>
      <c r="V21">
        <f>2.0/((1/X21-1/W21)+SIGN(X21)*SQRT((1/X21-1/W21)*(1/X21-1/W21) + 4*DR21/((DR21+1)*(DR21+1))*(2*1/X21*1/W21-1/W21*1/W21)))</f>
        <v>0</v>
      </c>
      <c r="W21">
        <f>IF(LEFT(DS21,1)&lt;&gt;"0",IF(LEFT(DS21,1)="1",3.0,DT21),$D$5+$E$5*(EK21*ED21/($K$5*1000))+$F$5*(EK21*ED21/($K$5*1000))*MAX(MIN(DQ21,$J$5),$I$5)*MAX(MIN(DQ21,$J$5),$I$5)+$G$5*MAX(MIN(DQ21,$J$5),$I$5)*(EK21*ED21/($K$5*1000))+$H$5*(EK21*ED21/($K$5*1000))*(EK21*ED21/($K$5*1000)))</f>
        <v>0</v>
      </c>
      <c r="X21">
        <f>O21*(1000-(1000*0.61365*exp(17.502*AB21/(240.97+AB21))/(ED21+EE21)+DY21)/2)/(1000*0.61365*exp(17.502*AB21/(240.97+AB21))/(ED21+EE21)-DY21)</f>
        <v>0</v>
      </c>
      <c r="Y21">
        <f>1/((DR21+1)/(V21/1.6)+1/(W21/1.37)) + DR21/((DR21+1)/(V21/1.6) + DR21/(W21/1.37))</f>
        <v>0</v>
      </c>
      <c r="Z21">
        <f>(DM21*DP21)</f>
        <v>0</v>
      </c>
      <c r="AA21">
        <f>(EF21+(Z21+2*0.95*5.67E-8*(((EF21+$B$7)+273)^4-(EF21+273)^4)-44100*O21)/(1.84*29.3*W21+8*0.95*5.67E-8*(EF21+273)^3))</f>
        <v>0</v>
      </c>
      <c r="AB21">
        <f>($C$7*EG21+$D$7*EH21+$E$7*AA21)</f>
        <v>0</v>
      </c>
      <c r="AC21">
        <f>0.61365*exp(17.502*AB21/(240.97+AB21))</f>
        <v>0</v>
      </c>
      <c r="AD21">
        <f>(AE21/AF21*100)</f>
        <v>0</v>
      </c>
      <c r="AE21">
        <f>DY21*(ED21+EE21)/1000</f>
        <v>0</v>
      </c>
      <c r="AF21">
        <f>0.61365*exp(17.502*EF21/(240.97+EF21))</f>
        <v>0</v>
      </c>
      <c r="AG21">
        <f>(AC21-DY21*(ED21+EE21)/1000)</f>
        <v>0</v>
      </c>
      <c r="AH21">
        <f>(-O21*44100)</f>
        <v>0</v>
      </c>
      <c r="AI21">
        <f>2*29.3*W21*0.92*(EF21-AB21)</f>
        <v>0</v>
      </c>
      <c r="AJ21">
        <f>2*0.95*5.67E-8*(((EF21+$B$7)+273)^4-(AB21+273)^4)</f>
        <v>0</v>
      </c>
      <c r="AK21">
        <f>Z21+AJ21+AH21+AI21</f>
        <v>0</v>
      </c>
      <c r="AL21">
        <f>EC21*AZ21*(DX21-DW21*(1000-AZ21*DZ21)/(1000-AZ21*DY21))/(100*DQ21)</f>
        <v>0</v>
      </c>
      <c r="AM21">
        <f>1000*EC21*AZ21*(DY21-DZ21)/(100*DQ21*(1000-AZ21*DY21))</f>
        <v>0</v>
      </c>
      <c r="AN21">
        <f>(AO21 - AP21 - ED21*1E3/(8.314*(EF21+273.15)) * AR21/EC21 * AQ21) * EC21/(100*DQ21) * (1000 - DZ21)/1000</f>
        <v>0</v>
      </c>
      <c r="AO21">
        <v>434.0759570186727</v>
      </c>
      <c r="AP21">
        <v>433.8484060606059</v>
      </c>
      <c r="AQ21">
        <v>-0.00035802897514975</v>
      </c>
      <c r="AR21">
        <v>65.93384186329908</v>
      </c>
      <c r="AS21">
        <f>(AU21 - AT21 + ED21*1E3/(8.314*(EF21+273.15)) * AW21/EC21 * AV21) * EC21/(100*DQ21) * 1000/(1000 - AU21)</f>
        <v>0</v>
      </c>
      <c r="AT21">
        <v>9.412537359115017</v>
      </c>
      <c r="AU21">
        <v>9.429151188811193</v>
      </c>
      <c r="AV21">
        <v>1.481219036440399E-07</v>
      </c>
      <c r="AW21">
        <v>77.18488506186137</v>
      </c>
      <c r="AX21">
        <v>82</v>
      </c>
      <c r="AY21">
        <v>20</v>
      </c>
      <c r="AZ21">
        <f>IF(AX21*$H$13&gt;=BB21,1.0,(BB21/(BB21-AX21*$H$13)))</f>
        <v>0</v>
      </c>
      <c r="BA21">
        <f>(AZ21-1)*100</f>
        <v>0</v>
      </c>
      <c r="BB21">
        <f>MAX(0,($B$13+$C$13*EK21)/(1+$D$13*EK21)*ED21/(EF21+273)*$E$13)</f>
        <v>0</v>
      </c>
      <c r="BC21" t="s">
        <v>440</v>
      </c>
      <c r="BD21" t="s">
        <v>440</v>
      </c>
      <c r="BE21">
        <v>0</v>
      </c>
      <c r="BF21">
        <v>0</v>
      </c>
      <c r="BG21">
        <f>1-BE21/BF21</f>
        <v>0</v>
      </c>
      <c r="BH21">
        <v>0</v>
      </c>
      <c r="BI21" t="s">
        <v>440</v>
      </c>
      <c r="BJ21" t="s">
        <v>440</v>
      </c>
      <c r="BK21">
        <v>0</v>
      </c>
      <c r="BL21">
        <v>0</v>
      </c>
      <c r="BM21">
        <f>1-BK21/BL21</f>
        <v>0</v>
      </c>
      <c r="BN21">
        <v>0.5</v>
      </c>
      <c r="BO21">
        <f>DN21</f>
        <v>0</v>
      </c>
      <c r="BP21">
        <f>Q21</f>
        <v>0</v>
      </c>
      <c r="BQ21">
        <f>BM21*BN21*BO21</f>
        <v>0</v>
      </c>
      <c r="BR21">
        <f>(BP21-BH21)/BO21</f>
        <v>0</v>
      </c>
      <c r="BS21">
        <f>(BF21-BL21)/BL21</f>
        <v>0</v>
      </c>
      <c r="BT21">
        <f>BE21/(BG21+BE21/BL21)</f>
        <v>0</v>
      </c>
      <c r="BU21" t="s">
        <v>440</v>
      </c>
      <c r="BV21">
        <v>0</v>
      </c>
      <c r="BW21">
        <f>IF(BV21&lt;&gt;0, BV21, BT21)</f>
        <v>0</v>
      </c>
      <c r="BX21">
        <f>1-BW21/BL21</f>
        <v>0</v>
      </c>
      <c r="BY21">
        <f>(BL21-BK21)/(BL21-BW21)</f>
        <v>0</v>
      </c>
      <c r="BZ21">
        <f>(BF21-BL21)/(BF21-BW21)</f>
        <v>0</v>
      </c>
      <c r="CA21">
        <f>(BL21-BK21)/(BL21-BE21)</f>
        <v>0</v>
      </c>
      <c r="CB21">
        <f>(BF21-BL21)/(BF21-BE21)</f>
        <v>0</v>
      </c>
      <c r="CC21">
        <f>(BY21*BW21/BK21)</f>
        <v>0</v>
      </c>
      <c r="CD21">
        <f>(1-CC21)</f>
        <v>0</v>
      </c>
      <c r="DM21">
        <f>$B$11*EL21+$C$11*EM21+$F$11*EX21*(1-FA21)</f>
        <v>0</v>
      </c>
      <c r="DN21">
        <f>DM21*DO21</f>
        <v>0</v>
      </c>
      <c r="DO21">
        <f>($B$11*$D$9+$C$11*$D$9+$F$11*((FK21+FC21)/MAX(FK21+FC21+FL21, 0.1)*$I$9+FL21/MAX(FK21+FC21+FL21, 0.1)*$J$9))/($B$11+$C$11+$F$11)</f>
        <v>0</v>
      </c>
      <c r="DP21">
        <f>($B$11*$K$9+$C$11*$K$9+$F$11*((FK21+FC21)/MAX(FK21+FC21+FL21, 0.1)*$P$9+FL21/MAX(FK21+FC21+FL21, 0.1)*$Q$9))/($B$11+$C$11+$F$11)</f>
        <v>0</v>
      </c>
      <c r="DQ21">
        <v>6</v>
      </c>
      <c r="DR21">
        <v>0.5</v>
      </c>
      <c r="DS21" t="s">
        <v>441</v>
      </c>
      <c r="DT21">
        <v>2</v>
      </c>
      <c r="DU21" t="b">
        <v>1</v>
      </c>
      <c r="DV21">
        <v>1749211903.1</v>
      </c>
      <c r="DW21">
        <v>429.777</v>
      </c>
      <c r="DX21">
        <v>430.03</v>
      </c>
      <c r="DY21">
        <v>9.429209999999999</v>
      </c>
      <c r="DZ21">
        <v>9.41244</v>
      </c>
      <c r="EA21">
        <v>430.52</v>
      </c>
      <c r="EB21">
        <v>9.61562</v>
      </c>
      <c r="EC21">
        <v>400.064</v>
      </c>
      <c r="ED21">
        <v>100.733</v>
      </c>
      <c r="EE21">
        <v>0.10002</v>
      </c>
      <c r="EF21">
        <v>24.9861</v>
      </c>
      <c r="EG21">
        <v>24.66</v>
      </c>
      <c r="EH21">
        <v>999.9</v>
      </c>
      <c r="EI21">
        <v>0</v>
      </c>
      <c r="EJ21">
        <v>0</v>
      </c>
      <c r="EK21">
        <v>10051.2</v>
      </c>
      <c r="EL21">
        <v>0</v>
      </c>
      <c r="EM21">
        <v>0</v>
      </c>
      <c r="EN21">
        <v>-0.252563</v>
      </c>
      <c r="EO21">
        <v>433.868</v>
      </c>
      <c r="EP21">
        <v>434.116</v>
      </c>
      <c r="EQ21">
        <v>0.0167732</v>
      </c>
      <c r="ER21">
        <v>430.03</v>
      </c>
      <c r="ES21">
        <v>9.41244</v>
      </c>
      <c r="ET21">
        <v>0.949832</v>
      </c>
      <c r="EU21">
        <v>0.948142</v>
      </c>
      <c r="EV21">
        <v>6.16873</v>
      </c>
      <c r="EW21">
        <v>6.14294</v>
      </c>
      <c r="EX21">
        <v>0.0499957</v>
      </c>
      <c r="EY21">
        <v>0</v>
      </c>
      <c r="EZ21">
        <v>0</v>
      </c>
      <c r="FA21">
        <v>0</v>
      </c>
      <c r="FB21">
        <v>0.61</v>
      </c>
      <c r="FC21">
        <v>0.0499957</v>
      </c>
      <c r="FD21">
        <v>-0.9399999999999999</v>
      </c>
      <c r="FE21">
        <v>-0.77</v>
      </c>
      <c r="FF21">
        <v>33.812</v>
      </c>
      <c r="FG21">
        <v>38.437</v>
      </c>
      <c r="FH21">
        <v>36</v>
      </c>
      <c r="FI21">
        <v>37.937</v>
      </c>
      <c r="FJ21">
        <v>36.625</v>
      </c>
      <c r="FK21">
        <v>0</v>
      </c>
      <c r="FL21">
        <v>0</v>
      </c>
      <c r="FM21">
        <v>0</v>
      </c>
      <c r="FN21">
        <v>1749211902.9</v>
      </c>
      <c r="FO21">
        <v>0</v>
      </c>
      <c r="FP21">
        <v>0.1987999999999999</v>
      </c>
      <c r="FQ21">
        <v>16.33538435179335</v>
      </c>
      <c r="FR21">
        <v>0.6500002029308861</v>
      </c>
      <c r="FS21">
        <v>-3.4652</v>
      </c>
      <c r="FT21">
        <v>15</v>
      </c>
      <c r="FU21">
        <v>1749207587.6</v>
      </c>
      <c r="FV21" t="s">
        <v>442</v>
      </c>
      <c r="FW21">
        <v>1749207587.6</v>
      </c>
      <c r="FX21">
        <v>1749207577.6</v>
      </c>
      <c r="FY21">
        <v>1</v>
      </c>
      <c r="FZ21">
        <v>0.131</v>
      </c>
      <c r="GA21">
        <v>-0.03</v>
      </c>
      <c r="GB21">
        <v>-0.763</v>
      </c>
      <c r="GC21">
        <v>-0.186</v>
      </c>
      <c r="GD21">
        <v>400</v>
      </c>
      <c r="GE21">
        <v>9</v>
      </c>
      <c r="GF21">
        <v>0.04</v>
      </c>
      <c r="GG21">
        <v>0.07000000000000001</v>
      </c>
      <c r="GH21">
        <v>0.1333029839635826</v>
      </c>
      <c r="GI21">
        <v>0.01513706164740438</v>
      </c>
      <c r="GJ21">
        <v>0.02039818467757884</v>
      </c>
      <c r="GK21">
        <v>1</v>
      </c>
      <c r="GL21">
        <v>0.0004702658313663755</v>
      </c>
      <c r="GM21">
        <v>-3.480985984693546E-05</v>
      </c>
      <c r="GN21">
        <v>2.41033891000166E-05</v>
      </c>
      <c r="GO21">
        <v>1</v>
      </c>
      <c r="GP21">
        <v>2</v>
      </c>
      <c r="GQ21">
        <v>2</v>
      </c>
      <c r="GR21" t="s">
        <v>443</v>
      </c>
      <c r="GS21">
        <v>2.9952</v>
      </c>
      <c r="GT21">
        <v>2.81107</v>
      </c>
      <c r="GU21">
        <v>0.1015</v>
      </c>
      <c r="GV21">
        <v>0.102052</v>
      </c>
      <c r="GW21">
        <v>0.05694</v>
      </c>
      <c r="GX21">
        <v>0.0569489</v>
      </c>
      <c r="GY21">
        <v>24468.9</v>
      </c>
      <c r="GZ21">
        <v>25368.8</v>
      </c>
      <c r="HA21">
        <v>30982.4</v>
      </c>
      <c r="HB21">
        <v>31332.8</v>
      </c>
      <c r="HC21">
        <v>45795.6</v>
      </c>
      <c r="HD21">
        <v>42791</v>
      </c>
      <c r="HE21">
        <v>44859.5</v>
      </c>
      <c r="HF21">
        <v>41719.4</v>
      </c>
      <c r="HG21">
        <v>1.73018</v>
      </c>
      <c r="HH21">
        <v>2.22547</v>
      </c>
      <c r="HI21">
        <v>0.0554323</v>
      </c>
      <c r="HJ21">
        <v>0</v>
      </c>
      <c r="HK21">
        <v>23.7493</v>
      </c>
      <c r="HL21">
        <v>999.9</v>
      </c>
      <c r="HM21">
        <v>26.9</v>
      </c>
      <c r="HN21">
        <v>32.7</v>
      </c>
      <c r="HO21">
        <v>13.2643</v>
      </c>
      <c r="HP21">
        <v>62.0579</v>
      </c>
      <c r="HQ21">
        <v>6.71474</v>
      </c>
      <c r="HR21">
        <v>1</v>
      </c>
      <c r="HS21">
        <v>-0.107243</v>
      </c>
      <c r="HT21">
        <v>-0.06942810000000001</v>
      </c>
      <c r="HU21">
        <v>20.2421</v>
      </c>
      <c r="HV21">
        <v>5.22313</v>
      </c>
      <c r="HW21">
        <v>11.9081</v>
      </c>
      <c r="HX21">
        <v>4.972</v>
      </c>
      <c r="HY21">
        <v>3.273</v>
      </c>
      <c r="HZ21">
        <v>9999</v>
      </c>
      <c r="IA21">
        <v>9999</v>
      </c>
      <c r="IB21">
        <v>9999</v>
      </c>
      <c r="IC21">
        <v>999.9</v>
      </c>
      <c r="ID21">
        <v>1.87988</v>
      </c>
      <c r="IE21">
        <v>1.88004</v>
      </c>
      <c r="IF21">
        <v>1.88217</v>
      </c>
      <c r="IG21">
        <v>1.87525</v>
      </c>
      <c r="IH21">
        <v>1.87854</v>
      </c>
      <c r="II21">
        <v>1.87801</v>
      </c>
      <c r="IJ21">
        <v>1.87515</v>
      </c>
      <c r="IK21">
        <v>1.8827</v>
      </c>
      <c r="IL21">
        <v>0</v>
      </c>
      <c r="IM21">
        <v>0</v>
      </c>
      <c r="IN21">
        <v>0</v>
      </c>
      <c r="IO21">
        <v>0</v>
      </c>
      <c r="IP21" t="s">
        <v>444</v>
      </c>
      <c r="IQ21" t="s">
        <v>445</v>
      </c>
      <c r="IR21" t="s">
        <v>446</v>
      </c>
      <c r="IS21" t="s">
        <v>446</v>
      </c>
      <c r="IT21" t="s">
        <v>446</v>
      </c>
      <c r="IU21" t="s">
        <v>446</v>
      </c>
      <c r="IV21">
        <v>0</v>
      </c>
      <c r="IW21">
        <v>100</v>
      </c>
      <c r="IX21">
        <v>100</v>
      </c>
      <c r="IY21">
        <v>-0.743</v>
      </c>
      <c r="IZ21">
        <v>-0.1864</v>
      </c>
      <c r="JA21">
        <v>-1.317961907018709</v>
      </c>
      <c r="JB21">
        <v>0.002137766517022535</v>
      </c>
      <c r="JC21">
        <v>-2.142525240951635E-06</v>
      </c>
      <c r="JD21">
        <v>6.57826092630254E-10</v>
      </c>
      <c r="JE21">
        <v>-0.1998923143878532</v>
      </c>
      <c r="JF21">
        <v>0.0047845183494569</v>
      </c>
      <c r="JG21">
        <v>-0.0004863429586180694</v>
      </c>
      <c r="JH21">
        <v>1.400204132939322E-05</v>
      </c>
      <c r="JI21">
        <v>18</v>
      </c>
      <c r="JJ21">
        <v>2240</v>
      </c>
      <c r="JK21">
        <v>2</v>
      </c>
      <c r="JL21">
        <v>19</v>
      </c>
      <c r="JM21">
        <v>71.90000000000001</v>
      </c>
      <c r="JN21">
        <v>72.09999999999999</v>
      </c>
      <c r="JO21">
        <v>1.06323</v>
      </c>
      <c r="JP21">
        <v>2.59155</v>
      </c>
      <c r="JQ21">
        <v>1.44531</v>
      </c>
      <c r="JR21">
        <v>2.13867</v>
      </c>
      <c r="JS21">
        <v>1.54907</v>
      </c>
      <c r="JT21">
        <v>2.51709</v>
      </c>
      <c r="JU21">
        <v>37.8679</v>
      </c>
      <c r="JV21">
        <v>23.9649</v>
      </c>
      <c r="JW21">
        <v>18</v>
      </c>
      <c r="JX21">
        <v>300.092</v>
      </c>
      <c r="JY21">
        <v>719.788</v>
      </c>
      <c r="JZ21">
        <v>24.212</v>
      </c>
      <c r="KA21">
        <v>25.8262</v>
      </c>
      <c r="KB21">
        <v>30.0003</v>
      </c>
      <c r="KC21">
        <v>25.9093</v>
      </c>
      <c r="KD21">
        <v>25.8946</v>
      </c>
      <c r="KE21">
        <v>21.2805</v>
      </c>
      <c r="KF21">
        <v>34.508</v>
      </c>
      <c r="KG21">
        <v>0</v>
      </c>
      <c r="KH21">
        <v>24.2221</v>
      </c>
      <c r="KI21">
        <v>430</v>
      </c>
      <c r="KJ21">
        <v>9.45243</v>
      </c>
      <c r="KK21">
        <v>101.393</v>
      </c>
      <c r="KL21">
        <v>99.86660000000001</v>
      </c>
    </row>
    <row r="22" spans="1:298">
      <c r="A22">
        <v>6</v>
      </c>
      <c r="B22">
        <v>1749212023.6</v>
      </c>
      <c r="C22">
        <v>602.5</v>
      </c>
      <c r="D22" t="s">
        <v>455</v>
      </c>
      <c r="E22" t="s">
        <v>456</v>
      </c>
      <c r="F22" t="s">
        <v>435</v>
      </c>
      <c r="G22" t="s">
        <v>436</v>
      </c>
      <c r="H22" t="s">
        <v>437</v>
      </c>
      <c r="I22" t="s">
        <v>438</v>
      </c>
      <c r="J22" t="s">
        <v>439</v>
      </c>
      <c r="N22">
        <v>1749212023.6</v>
      </c>
      <c r="O22">
        <f>(P22)/1000</f>
        <v>0</v>
      </c>
      <c r="P22">
        <f>IF(DU22, AS22, AM22)</f>
        <v>0</v>
      </c>
      <c r="Q22">
        <f>IF(DU22, AN22, AL22)</f>
        <v>0</v>
      </c>
      <c r="R22">
        <f>DW22 - IF(AZ22&gt;1, Q22*DQ22*100.0/(BB22), 0)</f>
        <v>0</v>
      </c>
      <c r="S22">
        <f>((Y22-O22/2)*R22-Q22)/(Y22+O22/2)</f>
        <v>0</v>
      </c>
      <c r="T22">
        <f>S22*(ED22+EE22)/1000.0</f>
        <v>0</v>
      </c>
      <c r="U22">
        <f>(DW22 - IF(AZ22&gt;1, Q22*DQ22*100.0/(BB22), 0))*(ED22+EE22)/1000.0</f>
        <v>0</v>
      </c>
      <c r="V22">
        <f>2.0/((1/X22-1/W22)+SIGN(X22)*SQRT((1/X22-1/W22)*(1/X22-1/W22) + 4*DR22/((DR22+1)*(DR22+1))*(2*1/X22*1/W22-1/W22*1/W22)))</f>
        <v>0</v>
      </c>
      <c r="W22">
        <f>IF(LEFT(DS22,1)&lt;&gt;"0",IF(LEFT(DS22,1)="1",3.0,DT22),$D$5+$E$5*(EK22*ED22/($K$5*1000))+$F$5*(EK22*ED22/($K$5*1000))*MAX(MIN(DQ22,$J$5),$I$5)*MAX(MIN(DQ22,$J$5),$I$5)+$G$5*MAX(MIN(DQ22,$J$5),$I$5)*(EK22*ED22/($K$5*1000))+$H$5*(EK22*ED22/($K$5*1000))*(EK22*ED22/($K$5*1000)))</f>
        <v>0</v>
      </c>
      <c r="X22">
        <f>O22*(1000-(1000*0.61365*exp(17.502*AB22/(240.97+AB22))/(ED22+EE22)+DY22)/2)/(1000*0.61365*exp(17.502*AB22/(240.97+AB22))/(ED22+EE22)-DY22)</f>
        <v>0</v>
      </c>
      <c r="Y22">
        <f>1/((DR22+1)/(V22/1.6)+1/(W22/1.37)) + DR22/((DR22+1)/(V22/1.6) + DR22/(W22/1.37))</f>
        <v>0</v>
      </c>
      <c r="Z22">
        <f>(DM22*DP22)</f>
        <v>0</v>
      </c>
      <c r="AA22">
        <f>(EF22+(Z22+2*0.95*5.67E-8*(((EF22+$B$7)+273)^4-(EF22+273)^4)-44100*O22)/(1.84*29.3*W22+8*0.95*5.67E-8*(EF22+273)^3))</f>
        <v>0</v>
      </c>
      <c r="AB22">
        <f>($C$7*EG22+$D$7*EH22+$E$7*AA22)</f>
        <v>0</v>
      </c>
      <c r="AC22">
        <f>0.61365*exp(17.502*AB22/(240.97+AB22))</f>
        <v>0</v>
      </c>
      <c r="AD22">
        <f>(AE22/AF22*100)</f>
        <v>0</v>
      </c>
      <c r="AE22">
        <f>DY22*(ED22+EE22)/1000</f>
        <v>0</v>
      </c>
      <c r="AF22">
        <f>0.61365*exp(17.502*EF22/(240.97+EF22))</f>
        <v>0</v>
      </c>
      <c r="AG22">
        <f>(AC22-DY22*(ED22+EE22)/1000)</f>
        <v>0</v>
      </c>
      <c r="AH22">
        <f>(-O22*44100)</f>
        <v>0</v>
      </c>
      <c r="AI22">
        <f>2*29.3*W22*0.92*(EF22-AB22)</f>
        <v>0</v>
      </c>
      <c r="AJ22">
        <f>2*0.95*5.67E-8*(((EF22+$B$7)+273)^4-(AB22+273)^4)</f>
        <v>0</v>
      </c>
      <c r="AK22">
        <f>Z22+AJ22+AH22+AI22</f>
        <v>0</v>
      </c>
      <c r="AL22">
        <f>EC22*AZ22*(DX22-DW22*(1000-AZ22*DZ22)/(1000-AZ22*DY22))/(100*DQ22)</f>
        <v>0</v>
      </c>
      <c r="AM22">
        <f>1000*EC22*AZ22*(DY22-DZ22)/(100*DQ22*(1000-AZ22*DY22))</f>
        <v>0</v>
      </c>
      <c r="AN22">
        <f>(AO22 - AP22 - ED22*1E3/(8.314*(EF22+273.15)) * AR22/EC22 * AQ22) * EC22/(100*DQ22) * (1000 - DZ22)/1000</f>
        <v>0</v>
      </c>
      <c r="AO22">
        <v>454.2565380565306</v>
      </c>
      <c r="AP22">
        <v>454.0798060606059</v>
      </c>
      <c r="AQ22">
        <v>3.759906477733144E-05</v>
      </c>
      <c r="AR22">
        <v>65.93384186329908</v>
      </c>
      <c r="AS22">
        <f>(AU22 - AT22 + ED22*1E3/(8.314*(EF22+273.15)) * AW22/EC22 * AV22) * EC22/(100*DQ22) * 1000/(1000 - AU22)</f>
        <v>0</v>
      </c>
      <c r="AT22">
        <v>9.417483840333141</v>
      </c>
      <c r="AU22">
        <v>9.42085209790211</v>
      </c>
      <c r="AV22">
        <v>-2.467126160934004E-07</v>
      </c>
      <c r="AW22">
        <v>77.18488506186137</v>
      </c>
      <c r="AX22">
        <v>82</v>
      </c>
      <c r="AY22">
        <v>20</v>
      </c>
      <c r="AZ22">
        <f>IF(AX22*$H$13&gt;=BB22,1.0,(BB22/(BB22-AX22*$H$13)))</f>
        <v>0</v>
      </c>
      <c r="BA22">
        <f>(AZ22-1)*100</f>
        <v>0</v>
      </c>
      <c r="BB22">
        <f>MAX(0,($B$13+$C$13*EK22)/(1+$D$13*EK22)*ED22/(EF22+273)*$E$13)</f>
        <v>0</v>
      </c>
      <c r="BC22" t="s">
        <v>440</v>
      </c>
      <c r="BD22" t="s">
        <v>440</v>
      </c>
      <c r="BE22">
        <v>0</v>
      </c>
      <c r="BF22">
        <v>0</v>
      </c>
      <c r="BG22">
        <f>1-BE22/BF22</f>
        <v>0</v>
      </c>
      <c r="BH22">
        <v>0</v>
      </c>
      <c r="BI22" t="s">
        <v>440</v>
      </c>
      <c r="BJ22" t="s">
        <v>440</v>
      </c>
      <c r="BK22">
        <v>0</v>
      </c>
      <c r="BL22">
        <v>0</v>
      </c>
      <c r="BM22">
        <f>1-BK22/BL22</f>
        <v>0</v>
      </c>
      <c r="BN22">
        <v>0.5</v>
      </c>
      <c r="BO22">
        <f>DN22</f>
        <v>0</v>
      </c>
      <c r="BP22">
        <f>Q22</f>
        <v>0</v>
      </c>
      <c r="BQ22">
        <f>BM22*BN22*BO22</f>
        <v>0</v>
      </c>
      <c r="BR22">
        <f>(BP22-BH22)/BO22</f>
        <v>0</v>
      </c>
      <c r="BS22">
        <f>(BF22-BL22)/BL22</f>
        <v>0</v>
      </c>
      <c r="BT22">
        <f>BE22/(BG22+BE22/BL22)</f>
        <v>0</v>
      </c>
      <c r="BU22" t="s">
        <v>440</v>
      </c>
      <c r="BV22">
        <v>0</v>
      </c>
      <c r="BW22">
        <f>IF(BV22&lt;&gt;0, BV22, BT22)</f>
        <v>0</v>
      </c>
      <c r="BX22">
        <f>1-BW22/BL22</f>
        <v>0</v>
      </c>
      <c r="BY22">
        <f>(BL22-BK22)/(BL22-BW22)</f>
        <v>0</v>
      </c>
      <c r="BZ22">
        <f>(BF22-BL22)/(BF22-BW22)</f>
        <v>0</v>
      </c>
      <c r="CA22">
        <f>(BL22-BK22)/(BL22-BE22)</f>
        <v>0</v>
      </c>
      <c r="CB22">
        <f>(BF22-BL22)/(BF22-BE22)</f>
        <v>0</v>
      </c>
      <c r="CC22">
        <f>(BY22*BW22/BK22)</f>
        <v>0</v>
      </c>
      <c r="CD22">
        <f>(1-CC22)</f>
        <v>0</v>
      </c>
      <c r="DM22">
        <f>$B$11*EL22+$C$11*EM22+$F$11*EX22*(1-FA22)</f>
        <v>0</v>
      </c>
      <c r="DN22">
        <f>DM22*DO22</f>
        <v>0</v>
      </c>
      <c r="DO22">
        <f>($B$11*$D$9+$C$11*$D$9+$F$11*((FK22+FC22)/MAX(FK22+FC22+FL22, 0.1)*$I$9+FL22/MAX(FK22+FC22+FL22, 0.1)*$J$9))/($B$11+$C$11+$F$11)</f>
        <v>0</v>
      </c>
      <c r="DP22">
        <f>($B$11*$K$9+$C$11*$K$9+$F$11*((FK22+FC22)/MAX(FK22+FC22+FL22, 0.1)*$P$9+FL22/MAX(FK22+FC22+FL22, 0.1)*$Q$9))/($B$11+$C$11+$F$11)</f>
        <v>0</v>
      </c>
      <c r="DQ22">
        <v>6</v>
      </c>
      <c r="DR22">
        <v>0.5</v>
      </c>
      <c r="DS22" t="s">
        <v>441</v>
      </c>
      <c r="DT22">
        <v>2</v>
      </c>
      <c r="DU22" t="b">
        <v>1</v>
      </c>
      <c r="DV22">
        <v>1749212023.6</v>
      </c>
      <c r="DW22">
        <v>449.811</v>
      </c>
      <c r="DX22">
        <v>450.025</v>
      </c>
      <c r="DY22">
        <v>9.421889999999999</v>
      </c>
      <c r="DZ22">
        <v>9.43519</v>
      </c>
      <c r="EA22">
        <v>450.54</v>
      </c>
      <c r="EB22">
        <v>9.60829</v>
      </c>
      <c r="EC22">
        <v>400.04</v>
      </c>
      <c r="ED22">
        <v>100.732</v>
      </c>
      <c r="EE22">
        <v>0.100142</v>
      </c>
      <c r="EF22">
        <v>24.9982</v>
      </c>
      <c r="EG22">
        <v>24.6583</v>
      </c>
      <c r="EH22">
        <v>999.9</v>
      </c>
      <c r="EI22">
        <v>0</v>
      </c>
      <c r="EJ22">
        <v>0</v>
      </c>
      <c r="EK22">
        <v>10043.8</v>
      </c>
      <c r="EL22">
        <v>0</v>
      </c>
      <c r="EM22">
        <v>0</v>
      </c>
      <c r="EN22">
        <v>-0.214142</v>
      </c>
      <c r="EO22">
        <v>454.089</v>
      </c>
      <c r="EP22">
        <v>454.312</v>
      </c>
      <c r="EQ22">
        <v>-0.0132942</v>
      </c>
      <c r="ER22">
        <v>450.025</v>
      </c>
      <c r="ES22">
        <v>9.43519</v>
      </c>
      <c r="ET22">
        <v>0.949083</v>
      </c>
      <c r="EU22">
        <v>0.950422</v>
      </c>
      <c r="EV22">
        <v>6.1573</v>
      </c>
      <c r="EW22">
        <v>6.17772</v>
      </c>
      <c r="EX22">
        <v>0.0499957</v>
      </c>
      <c r="EY22">
        <v>0</v>
      </c>
      <c r="EZ22">
        <v>0</v>
      </c>
      <c r="FA22">
        <v>0</v>
      </c>
      <c r="FB22">
        <v>2.43</v>
      </c>
      <c r="FC22">
        <v>0.0499957</v>
      </c>
      <c r="FD22">
        <v>-6.68</v>
      </c>
      <c r="FE22">
        <v>-1.1</v>
      </c>
      <c r="FF22">
        <v>34.5</v>
      </c>
      <c r="FG22">
        <v>40.375</v>
      </c>
      <c r="FH22">
        <v>37.125</v>
      </c>
      <c r="FI22">
        <v>40.562</v>
      </c>
      <c r="FJ22">
        <v>37.625</v>
      </c>
      <c r="FK22">
        <v>0</v>
      </c>
      <c r="FL22">
        <v>0</v>
      </c>
      <c r="FM22">
        <v>0</v>
      </c>
      <c r="FN22">
        <v>1749212023.5</v>
      </c>
      <c r="FO22">
        <v>0</v>
      </c>
      <c r="FP22">
        <v>4.613076923076924</v>
      </c>
      <c r="FQ22">
        <v>8.322051017788278</v>
      </c>
      <c r="FR22">
        <v>-5.572307629945812</v>
      </c>
      <c r="FS22">
        <v>-6.995000000000001</v>
      </c>
      <c r="FT22">
        <v>15</v>
      </c>
      <c r="FU22">
        <v>1749207587.6</v>
      </c>
      <c r="FV22" t="s">
        <v>442</v>
      </c>
      <c r="FW22">
        <v>1749207587.6</v>
      </c>
      <c r="FX22">
        <v>1749207577.6</v>
      </c>
      <c r="FY22">
        <v>1</v>
      </c>
      <c r="FZ22">
        <v>0.131</v>
      </c>
      <c r="GA22">
        <v>-0.03</v>
      </c>
      <c r="GB22">
        <v>-0.763</v>
      </c>
      <c r="GC22">
        <v>-0.186</v>
      </c>
      <c r="GD22">
        <v>400</v>
      </c>
      <c r="GE22">
        <v>9</v>
      </c>
      <c r="GF22">
        <v>0.04</v>
      </c>
      <c r="GG22">
        <v>0.07000000000000001</v>
      </c>
      <c r="GH22">
        <v>0.1306166011616468</v>
      </c>
      <c r="GI22">
        <v>0.03489615952290353</v>
      </c>
      <c r="GJ22">
        <v>0.02341319491088382</v>
      </c>
      <c r="GK22">
        <v>1</v>
      </c>
      <c r="GL22">
        <v>0.0005271634995289279</v>
      </c>
      <c r="GM22">
        <v>2.881019691865512E-05</v>
      </c>
      <c r="GN22">
        <v>1.933345852153443E-05</v>
      </c>
      <c r="GO22">
        <v>1</v>
      </c>
      <c r="GP22">
        <v>2</v>
      </c>
      <c r="GQ22">
        <v>2</v>
      </c>
      <c r="GR22" t="s">
        <v>443</v>
      </c>
      <c r="GS22">
        <v>2.99518</v>
      </c>
      <c r="GT22">
        <v>2.81113</v>
      </c>
      <c r="GU22">
        <v>0.105015</v>
      </c>
      <c r="GV22">
        <v>0.105583</v>
      </c>
      <c r="GW22">
        <v>0.0569062</v>
      </c>
      <c r="GX22">
        <v>0.0570574</v>
      </c>
      <c r="GY22">
        <v>24373.6</v>
      </c>
      <c r="GZ22">
        <v>25269.3</v>
      </c>
      <c r="HA22">
        <v>30982.7</v>
      </c>
      <c r="HB22">
        <v>31333</v>
      </c>
      <c r="HC22">
        <v>45797.3</v>
      </c>
      <c r="HD22">
        <v>42786.3</v>
      </c>
      <c r="HE22">
        <v>44859.6</v>
      </c>
      <c r="HF22">
        <v>41719.6</v>
      </c>
      <c r="HG22">
        <v>1.73013</v>
      </c>
      <c r="HH22">
        <v>2.2257</v>
      </c>
      <c r="HI22">
        <v>0.0543334</v>
      </c>
      <c r="HJ22">
        <v>0</v>
      </c>
      <c r="HK22">
        <v>23.7656</v>
      </c>
      <c r="HL22">
        <v>999.9</v>
      </c>
      <c r="HM22">
        <v>26.9</v>
      </c>
      <c r="HN22">
        <v>32.7</v>
      </c>
      <c r="HO22">
        <v>13.2646</v>
      </c>
      <c r="HP22">
        <v>62.1779</v>
      </c>
      <c r="HQ22">
        <v>6.85096</v>
      </c>
      <c r="HR22">
        <v>1</v>
      </c>
      <c r="HS22">
        <v>-0.10796</v>
      </c>
      <c r="HT22">
        <v>-0.00591503</v>
      </c>
      <c r="HU22">
        <v>20.2419</v>
      </c>
      <c r="HV22">
        <v>5.22283</v>
      </c>
      <c r="HW22">
        <v>11.9081</v>
      </c>
      <c r="HX22">
        <v>4.97215</v>
      </c>
      <c r="HY22">
        <v>3.273</v>
      </c>
      <c r="HZ22">
        <v>9999</v>
      </c>
      <c r="IA22">
        <v>9999</v>
      </c>
      <c r="IB22">
        <v>9999</v>
      </c>
      <c r="IC22">
        <v>999.9</v>
      </c>
      <c r="ID22">
        <v>1.87988</v>
      </c>
      <c r="IE22">
        <v>1.88004</v>
      </c>
      <c r="IF22">
        <v>1.88217</v>
      </c>
      <c r="IG22">
        <v>1.87518</v>
      </c>
      <c r="IH22">
        <v>1.87851</v>
      </c>
      <c r="II22">
        <v>1.87799</v>
      </c>
      <c r="IJ22">
        <v>1.87515</v>
      </c>
      <c r="IK22">
        <v>1.88268</v>
      </c>
      <c r="IL22">
        <v>0</v>
      </c>
      <c r="IM22">
        <v>0</v>
      </c>
      <c r="IN22">
        <v>0</v>
      </c>
      <c r="IO22">
        <v>0</v>
      </c>
      <c r="IP22" t="s">
        <v>444</v>
      </c>
      <c r="IQ22" t="s">
        <v>445</v>
      </c>
      <c r="IR22" t="s">
        <v>446</v>
      </c>
      <c r="IS22" t="s">
        <v>446</v>
      </c>
      <c r="IT22" t="s">
        <v>446</v>
      </c>
      <c r="IU22" t="s">
        <v>446</v>
      </c>
      <c r="IV22">
        <v>0</v>
      </c>
      <c r="IW22">
        <v>100</v>
      </c>
      <c r="IX22">
        <v>100</v>
      </c>
      <c r="IY22">
        <v>-0.729</v>
      </c>
      <c r="IZ22">
        <v>-0.1864</v>
      </c>
      <c r="JA22">
        <v>-1.317961907018709</v>
      </c>
      <c r="JB22">
        <v>0.002137766517022535</v>
      </c>
      <c r="JC22">
        <v>-2.142525240951635E-06</v>
      </c>
      <c r="JD22">
        <v>6.57826092630254E-10</v>
      </c>
      <c r="JE22">
        <v>-0.1998923143878532</v>
      </c>
      <c r="JF22">
        <v>0.0047845183494569</v>
      </c>
      <c r="JG22">
        <v>-0.0004863429586180694</v>
      </c>
      <c r="JH22">
        <v>1.400204132939322E-05</v>
      </c>
      <c r="JI22">
        <v>18</v>
      </c>
      <c r="JJ22">
        <v>2240</v>
      </c>
      <c r="JK22">
        <v>2</v>
      </c>
      <c r="JL22">
        <v>19</v>
      </c>
      <c r="JM22">
        <v>73.90000000000001</v>
      </c>
      <c r="JN22">
        <v>74.09999999999999</v>
      </c>
      <c r="JO22">
        <v>1.10229</v>
      </c>
      <c r="JP22">
        <v>2.59888</v>
      </c>
      <c r="JQ22">
        <v>1.44531</v>
      </c>
      <c r="JR22">
        <v>2.13867</v>
      </c>
      <c r="JS22">
        <v>1.54907</v>
      </c>
      <c r="JT22">
        <v>2.41455</v>
      </c>
      <c r="JU22">
        <v>37.8679</v>
      </c>
      <c r="JV22">
        <v>23.9562</v>
      </c>
      <c r="JW22">
        <v>18</v>
      </c>
      <c r="JX22">
        <v>300.042</v>
      </c>
      <c r="JY22">
        <v>719.876</v>
      </c>
      <c r="JZ22">
        <v>24.1655</v>
      </c>
      <c r="KA22">
        <v>25.8164</v>
      </c>
      <c r="KB22">
        <v>30.0001</v>
      </c>
      <c r="KC22">
        <v>25.9028</v>
      </c>
      <c r="KD22">
        <v>25.8859</v>
      </c>
      <c r="KE22">
        <v>22.0627</v>
      </c>
      <c r="KF22">
        <v>34.2271</v>
      </c>
      <c r="KG22">
        <v>0</v>
      </c>
      <c r="KH22">
        <v>24.1661</v>
      </c>
      <c r="KI22">
        <v>450</v>
      </c>
      <c r="KJ22">
        <v>9.45243</v>
      </c>
      <c r="KK22">
        <v>101.394</v>
      </c>
      <c r="KL22">
        <v>99.86709999999999</v>
      </c>
    </row>
    <row r="23" spans="1:298">
      <c r="A23">
        <v>7</v>
      </c>
      <c r="B23">
        <v>1749212144.1</v>
      </c>
      <c r="C23">
        <v>723</v>
      </c>
      <c r="D23" t="s">
        <v>457</v>
      </c>
      <c r="E23" t="s">
        <v>458</v>
      </c>
      <c r="F23" t="s">
        <v>435</v>
      </c>
      <c r="G23" t="s">
        <v>436</v>
      </c>
      <c r="H23" t="s">
        <v>437</v>
      </c>
      <c r="I23" t="s">
        <v>438</v>
      </c>
      <c r="J23" t="s">
        <v>439</v>
      </c>
      <c r="N23">
        <v>1749212144.1</v>
      </c>
      <c r="O23">
        <f>(P23)/1000</f>
        <v>0</v>
      </c>
      <c r="P23">
        <f>IF(DU23, AS23, AM23)</f>
        <v>0</v>
      </c>
      <c r="Q23">
        <f>IF(DU23, AN23, AL23)</f>
        <v>0</v>
      </c>
      <c r="R23">
        <f>DW23 - IF(AZ23&gt;1, Q23*DQ23*100.0/(BB23), 0)</f>
        <v>0</v>
      </c>
      <c r="S23">
        <f>((Y23-O23/2)*R23-Q23)/(Y23+O23/2)</f>
        <v>0</v>
      </c>
      <c r="T23">
        <f>S23*(ED23+EE23)/1000.0</f>
        <v>0</v>
      </c>
      <c r="U23">
        <f>(DW23 - IF(AZ23&gt;1, Q23*DQ23*100.0/(BB23), 0))*(ED23+EE23)/1000.0</f>
        <v>0</v>
      </c>
      <c r="V23">
        <f>2.0/((1/X23-1/W23)+SIGN(X23)*SQRT((1/X23-1/W23)*(1/X23-1/W23) + 4*DR23/((DR23+1)*(DR23+1))*(2*1/X23*1/W23-1/W23*1/W23)))</f>
        <v>0</v>
      </c>
      <c r="W23">
        <f>IF(LEFT(DS23,1)&lt;&gt;"0",IF(LEFT(DS23,1)="1",3.0,DT23),$D$5+$E$5*(EK23*ED23/($K$5*1000))+$F$5*(EK23*ED23/($K$5*1000))*MAX(MIN(DQ23,$J$5),$I$5)*MAX(MIN(DQ23,$J$5),$I$5)+$G$5*MAX(MIN(DQ23,$J$5),$I$5)*(EK23*ED23/($K$5*1000))+$H$5*(EK23*ED23/($K$5*1000))*(EK23*ED23/($K$5*1000)))</f>
        <v>0</v>
      </c>
      <c r="X23">
        <f>O23*(1000-(1000*0.61365*exp(17.502*AB23/(240.97+AB23))/(ED23+EE23)+DY23)/2)/(1000*0.61365*exp(17.502*AB23/(240.97+AB23))/(ED23+EE23)-DY23)</f>
        <v>0</v>
      </c>
      <c r="Y23">
        <f>1/((DR23+1)/(V23/1.6)+1/(W23/1.37)) + DR23/((DR23+1)/(V23/1.6) + DR23/(W23/1.37))</f>
        <v>0</v>
      </c>
      <c r="Z23">
        <f>(DM23*DP23)</f>
        <v>0</v>
      </c>
      <c r="AA23">
        <f>(EF23+(Z23+2*0.95*5.67E-8*(((EF23+$B$7)+273)^4-(EF23+273)^4)-44100*O23)/(1.84*29.3*W23+8*0.95*5.67E-8*(EF23+273)^3))</f>
        <v>0</v>
      </c>
      <c r="AB23">
        <f>($C$7*EG23+$D$7*EH23+$E$7*AA23)</f>
        <v>0</v>
      </c>
      <c r="AC23">
        <f>0.61365*exp(17.502*AB23/(240.97+AB23))</f>
        <v>0</v>
      </c>
      <c r="AD23">
        <f>(AE23/AF23*100)</f>
        <v>0</v>
      </c>
      <c r="AE23">
        <f>DY23*(ED23+EE23)/1000</f>
        <v>0</v>
      </c>
      <c r="AF23">
        <f>0.61365*exp(17.502*EF23/(240.97+EF23))</f>
        <v>0</v>
      </c>
      <c r="AG23">
        <f>(AC23-DY23*(ED23+EE23)/1000)</f>
        <v>0</v>
      </c>
      <c r="AH23">
        <f>(-O23*44100)</f>
        <v>0</v>
      </c>
      <c r="AI23">
        <f>2*29.3*W23*0.92*(EF23-AB23)</f>
        <v>0</v>
      </c>
      <c r="AJ23">
        <f>2*0.95*5.67E-8*(((EF23+$B$7)+273)^4-(AB23+273)^4)</f>
        <v>0</v>
      </c>
      <c r="AK23">
        <f>Z23+AJ23+AH23+AI23</f>
        <v>0</v>
      </c>
      <c r="AL23">
        <f>EC23*AZ23*(DX23-DW23*(1000-AZ23*DZ23)/(1000-AZ23*DY23))/(100*DQ23)</f>
        <v>0</v>
      </c>
      <c r="AM23">
        <f>1000*EC23*AZ23*(DY23-DZ23)/(100*DQ23*(1000-AZ23*DY23))</f>
        <v>0</v>
      </c>
      <c r="AN23">
        <f>(AO23 - AP23 - ED23*1E3/(8.314*(EF23+273.15)) * AR23/EC23 * AQ23) * EC23/(100*DQ23) * (1000 - DZ23)/1000</f>
        <v>0</v>
      </c>
      <c r="AO23">
        <v>434.1203654246372</v>
      </c>
      <c r="AP23">
        <v>433.9259818181819</v>
      </c>
      <c r="AQ23">
        <v>0.001462175692521584</v>
      </c>
      <c r="AR23">
        <v>65.93384186329908</v>
      </c>
      <c r="AS23">
        <f>(AU23 - AT23 + ED23*1E3/(8.314*(EF23+273.15)) * AW23/EC23 * AV23) * EC23/(100*DQ23) * 1000/(1000 - AU23)</f>
        <v>0</v>
      </c>
      <c r="AT23">
        <v>9.410139544236436</v>
      </c>
      <c r="AU23">
        <v>9.424254685314688</v>
      </c>
      <c r="AV23">
        <v>-1.189268290402983E-07</v>
      </c>
      <c r="AW23">
        <v>77.18488506186137</v>
      </c>
      <c r="AX23">
        <v>76</v>
      </c>
      <c r="AY23">
        <v>19</v>
      </c>
      <c r="AZ23">
        <f>IF(AX23*$H$13&gt;=BB23,1.0,(BB23/(BB23-AX23*$H$13)))</f>
        <v>0</v>
      </c>
      <c r="BA23">
        <f>(AZ23-1)*100</f>
        <v>0</v>
      </c>
      <c r="BB23">
        <f>MAX(0,($B$13+$C$13*EK23)/(1+$D$13*EK23)*ED23/(EF23+273)*$E$13)</f>
        <v>0</v>
      </c>
      <c r="BC23" t="s">
        <v>440</v>
      </c>
      <c r="BD23" t="s">
        <v>440</v>
      </c>
      <c r="BE23">
        <v>0</v>
      </c>
      <c r="BF23">
        <v>0</v>
      </c>
      <c r="BG23">
        <f>1-BE23/BF23</f>
        <v>0</v>
      </c>
      <c r="BH23">
        <v>0</v>
      </c>
      <c r="BI23" t="s">
        <v>440</v>
      </c>
      <c r="BJ23" t="s">
        <v>440</v>
      </c>
      <c r="BK23">
        <v>0</v>
      </c>
      <c r="BL23">
        <v>0</v>
      </c>
      <c r="BM23">
        <f>1-BK23/BL23</f>
        <v>0</v>
      </c>
      <c r="BN23">
        <v>0.5</v>
      </c>
      <c r="BO23">
        <f>DN23</f>
        <v>0</v>
      </c>
      <c r="BP23">
        <f>Q23</f>
        <v>0</v>
      </c>
      <c r="BQ23">
        <f>BM23*BN23*BO23</f>
        <v>0</v>
      </c>
      <c r="BR23">
        <f>(BP23-BH23)/BO23</f>
        <v>0</v>
      </c>
      <c r="BS23">
        <f>(BF23-BL23)/BL23</f>
        <v>0</v>
      </c>
      <c r="BT23">
        <f>BE23/(BG23+BE23/BL23)</f>
        <v>0</v>
      </c>
      <c r="BU23" t="s">
        <v>440</v>
      </c>
      <c r="BV23">
        <v>0</v>
      </c>
      <c r="BW23">
        <f>IF(BV23&lt;&gt;0, BV23, BT23)</f>
        <v>0</v>
      </c>
      <c r="BX23">
        <f>1-BW23/BL23</f>
        <v>0</v>
      </c>
      <c r="BY23">
        <f>(BL23-BK23)/(BL23-BW23)</f>
        <v>0</v>
      </c>
      <c r="BZ23">
        <f>(BF23-BL23)/(BF23-BW23)</f>
        <v>0</v>
      </c>
      <c r="CA23">
        <f>(BL23-BK23)/(BL23-BE23)</f>
        <v>0</v>
      </c>
      <c r="CB23">
        <f>(BF23-BL23)/(BF23-BE23)</f>
        <v>0</v>
      </c>
      <c r="CC23">
        <f>(BY23*BW23/BK23)</f>
        <v>0</v>
      </c>
      <c r="CD23">
        <f>(1-CC23)</f>
        <v>0</v>
      </c>
      <c r="DM23">
        <f>$B$11*EL23+$C$11*EM23+$F$11*EX23*(1-FA23)</f>
        <v>0</v>
      </c>
      <c r="DN23">
        <f>DM23*DO23</f>
        <v>0</v>
      </c>
      <c r="DO23">
        <f>($B$11*$D$9+$C$11*$D$9+$F$11*((FK23+FC23)/MAX(FK23+FC23+FL23, 0.1)*$I$9+FL23/MAX(FK23+FC23+FL23, 0.1)*$J$9))/($B$11+$C$11+$F$11)</f>
        <v>0</v>
      </c>
      <c r="DP23">
        <f>($B$11*$K$9+$C$11*$K$9+$F$11*((FK23+FC23)/MAX(FK23+FC23+FL23, 0.1)*$P$9+FL23/MAX(FK23+FC23+FL23, 0.1)*$Q$9))/($B$11+$C$11+$F$11)</f>
        <v>0</v>
      </c>
      <c r="DQ23">
        <v>6</v>
      </c>
      <c r="DR23">
        <v>0.5</v>
      </c>
      <c r="DS23" t="s">
        <v>441</v>
      </c>
      <c r="DT23">
        <v>2</v>
      </c>
      <c r="DU23" t="b">
        <v>1</v>
      </c>
      <c r="DV23">
        <v>1749212144.1</v>
      </c>
      <c r="DW23">
        <v>429.819</v>
      </c>
      <c r="DX23">
        <v>430.014</v>
      </c>
      <c r="DY23">
        <v>9.42432</v>
      </c>
      <c r="DZ23">
        <v>9.4102</v>
      </c>
      <c r="EA23">
        <v>430.562</v>
      </c>
      <c r="EB23">
        <v>9.610720000000001</v>
      </c>
      <c r="EC23">
        <v>400.13</v>
      </c>
      <c r="ED23">
        <v>100.726</v>
      </c>
      <c r="EE23">
        <v>0.10006</v>
      </c>
      <c r="EF23">
        <v>24.9977</v>
      </c>
      <c r="EG23">
        <v>24.6548</v>
      </c>
      <c r="EH23">
        <v>999.9</v>
      </c>
      <c r="EI23">
        <v>0</v>
      </c>
      <c r="EJ23">
        <v>0</v>
      </c>
      <c r="EK23">
        <v>10052.5</v>
      </c>
      <c r="EL23">
        <v>0</v>
      </c>
      <c r="EM23">
        <v>0</v>
      </c>
      <c r="EN23">
        <v>-0.194855</v>
      </c>
      <c r="EO23">
        <v>433.909</v>
      </c>
      <c r="EP23">
        <v>434.099</v>
      </c>
      <c r="EQ23">
        <v>0.0141182</v>
      </c>
      <c r="ER23">
        <v>430.014</v>
      </c>
      <c r="ES23">
        <v>9.4102</v>
      </c>
      <c r="ET23">
        <v>0.949279</v>
      </c>
      <c r="EU23">
        <v>0.9478569999999999</v>
      </c>
      <c r="EV23">
        <v>6.16029</v>
      </c>
      <c r="EW23">
        <v>6.13858</v>
      </c>
      <c r="EX23">
        <v>0.0499957</v>
      </c>
      <c r="EY23">
        <v>0</v>
      </c>
      <c r="EZ23">
        <v>0</v>
      </c>
      <c r="FA23">
        <v>0</v>
      </c>
      <c r="FB23">
        <v>2.59</v>
      </c>
      <c r="FC23">
        <v>0.0499957</v>
      </c>
      <c r="FD23">
        <v>0.46</v>
      </c>
      <c r="FE23">
        <v>0.05</v>
      </c>
      <c r="FF23">
        <v>35.187</v>
      </c>
      <c r="FG23">
        <v>41.25</v>
      </c>
      <c r="FH23">
        <v>37.75</v>
      </c>
      <c r="FI23">
        <v>41.812</v>
      </c>
      <c r="FJ23">
        <v>38.312</v>
      </c>
      <c r="FK23">
        <v>0</v>
      </c>
      <c r="FL23">
        <v>0</v>
      </c>
      <c r="FM23">
        <v>0</v>
      </c>
      <c r="FN23">
        <v>1749212143.5</v>
      </c>
      <c r="FO23">
        <v>0</v>
      </c>
      <c r="FP23">
        <v>-0.5603846153846154</v>
      </c>
      <c r="FQ23">
        <v>-7.314530260638868</v>
      </c>
      <c r="FR23">
        <v>17.53709423348542</v>
      </c>
      <c r="FS23">
        <v>-2.43</v>
      </c>
      <c r="FT23">
        <v>15</v>
      </c>
      <c r="FU23">
        <v>1749207587.6</v>
      </c>
      <c r="FV23" t="s">
        <v>442</v>
      </c>
      <c r="FW23">
        <v>1749207587.6</v>
      </c>
      <c r="FX23">
        <v>1749207577.6</v>
      </c>
      <c r="FY23">
        <v>1</v>
      </c>
      <c r="FZ23">
        <v>0.131</v>
      </c>
      <c r="GA23">
        <v>-0.03</v>
      </c>
      <c r="GB23">
        <v>-0.763</v>
      </c>
      <c r="GC23">
        <v>-0.186</v>
      </c>
      <c r="GD23">
        <v>400</v>
      </c>
      <c r="GE23">
        <v>9</v>
      </c>
      <c r="GF23">
        <v>0.04</v>
      </c>
      <c r="GG23">
        <v>0.07000000000000001</v>
      </c>
      <c r="GH23">
        <v>0.1049750142970717</v>
      </c>
      <c r="GI23">
        <v>0.06258143434579984</v>
      </c>
      <c r="GJ23">
        <v>0.0396443123953056</v>
      </c>
      <c r="GK23">
        <v>1</v>
      </c>
      <c r="GL23">
        <v>0.0004324293537190839</v>
      </c>
      <c r="GM23">
        <v>-2.398850884887279E-05</v>
      </c>
      <c r="GN23">
        <v>2.401091676255554E-05</v>
      </c>
      <c r="GO23">
        <v>1</v>
      </c>
      <c r="GP23">
        <v>2</v>
      </c>
      <c r="GQ23">
        <v>2</v>
      </c>
      <c r="GR23" t="s">
        <v>443</v>
      </c>
      <c r="GS23">
        <v>2.99527</v>
      </c>
      <c r="GT23">
        <v>2.81112</v>
      </c>
      <c r="GU23">
        <v>0.101506</v>
      </c>
      <c r="GV23">
        <v>0.102048</v>
      </c>
      <c r="GW23">
        <v>0.0569166</v>
      </c>
      <c r="GX23">
        <v>0.0569377</v>
      </c>
      <c r="GY23">
        <v>24469.2</v>
      </c>
      <c r="GZ23">
        <v>25369.5</v>
      </c>
      <c r="HA23">
        <v>30982.9</v>
      </c>
      <c r="HB23">
        <v>31333.4</v>
      </c>
      <c r="HC23">
        <v>45797.1</v>
      </c>
      <c r="HD23">
        <v>42792.2</v>
      </c>
      <c r="HE23">
        <v>44859.8</v>
      </c>
      <c r="HF23">
        <v>41720.1</v>
      </c>
      <c r="HG23">
        <v>1.74413</v>
      </c>
      <c r="HH23">
        <v>2.22592</v>
      </c>
      <c r="HI23">
        <v>0.05465</v>
      </c>
      <c r="HJ23">
        <v>0</v>
      </c>
      <c r="HK23">
        <v>23.757</v>
      </c>
      <c r="HL23">
        <v>999.9</v>
      </c>
      <c r="HM23">
        <v>26.8</v>
      </c>
      <c r="HN23">
        <v>32.7</v>
      </c>
      <c r="HO23">
        <v>13.2178</v>
      </c>
      <c r="HP23">
        <v>62.1679</v>
      </c>
      <c r="HQ23">
        <v>7.19551</v>
      </c>
      <c r="HR23">
        <v>1</v>
      </c>
      <c r="HS23">
        <v>-0.108559</v>
      </c>
      <c r="HT23">
        <v>-0.113039</v>
      </c>
      <c r="HU23">
        <v>20.2399</v>
      </c>
      <c r="HV23">
        <v>5.22223</v>
      </c>
      <c r="HW23">
        <v>11.9075</v>
      </c>
      <c r="HX23">
        <v>4.97175</v>
      </c>
      <c r="HY23">
        <v>3.273</v>
      </c>
      <c r="HZ23">
        <v>9999</v>
      </c>
      <c r="IA23">
        <v>9999</v>
      </c>
      <c r="IB23">
        <v>9999</v>
      </c>
      <c r="IC23">
        <v>999.9</v>
      </c>
      <c r="ID23">
        <v>1.87988</v>
      </c>
      <c r="IE23">
        <v>1.88004</v>
      </c>
      <c r="IF23">
        <v>1.88217</v>
      </c>
      <c r="IG23">
        <v>1.87517</v>
      </c>
      <c r="IH23">
        <v>1.87851</v>
      </c>
      <c r="II23">
        <v>1.87792</v>
      </c>
      <c r="IJ23">
        <v>1.87515</v>
      </c>
      <c r="IK23">
        <v>1.88268</v>
      </c>
      <c r="IL23">
        <v>0</v>
      </c>
      <c r="IM23">
        <v>0</v>
      </c>
      <c r="IN23">
        <v>0</v>
      </c>
      <c r="IO23">
        <v>0</v>
      </c>
      <c r="IP23" t="s">
        <v>444</v>
      </c>
      <c r="IQ23" t="s">
        <v>445</v>
      </c>
      <c r="IR23" t="s">
        <v>446</v>
      </c>
      <c r="IS23" t="s">
        <v>446</v>
      </c>
      <c r="IT23" t="s">
        <v>446</v>
      </c>
      <c r="IU23" t="s">
        <v>446</v>
      </c>
      <c r="IV23">
        <v>0</v>
      </c>
      <c r="IW23">
        <v>100</v>
      </c>
      <c r="IX23">
        <v>100</v>
      </c>
      <c r="IY23">
        <v>-0.743</v>
      </c>
      <c r="IZ23">
        <v>-0.1864</v>
      </c>
      <c r="JA23">
        <v>-1.317961907018709</v>
      </c>
      <c r="JB23">
        <v>0.002137766517022535</v>
      </c>
      <c r="JC23">
        <v>-2.142525240951635E-06</v>
      </c>
      <c r="JD23">
        <v>6.57826092630254E-10</v>
      </c>
      <c r="JE23">
        <v>-0.1998923143878532</v>
      </c>
      <c r="JF23">
        <v>0.0047845183494569</v>
      </c>
      <c r="JG23">
        <v>-0.0004863429586180694</v>
      </c>
      <c r="JH23">
        <v>1.400204132939322E-05</v>
      </c>
      <c r="JI23">
        <v>18</v>
      </c>
      <c r="JJ23">
        <v>2240</v>
      </c>
      <c r="JK23">
        <v>2</v>
      </c>
      <c r="JL23">
        <v>19</v>
      </c>
      <c r="JM23">
        <v>75.90000000000001</v>
      </c>
      <c r="JN23">
        <v>76.09999999999999</v>
      </c>
      <c r="JO23">
        <v>1.06201</v>
      </c>
      <c r="JP23">
        <v>2.59033</v>
      </c>
      <c r="JQ23">
        <v>1.44531</v>
      </c>
      <c r="JR23">
        <v>2.13867</v>
      </c>
      <c r="JS23">
        <v>1.54907</v>
      </c>
      <c r="JT23">
        <v>2.40479</v>
      </c>
      <c r="JU23">
        <v>37.8437</v>
      </c>
      <c r="JV23">
        <v>23.9474</v>
      </c>
      <c r="JW23">
        <v>18</v>
      </c>
      <c r="JX23">
        <v>305.675</v>
      </c>
      <c r="JY23">
        <v>719.922</v>
      </c>
      <c r="JZ23">
        <v>24.0514</v>
      </c>
      <c r="KA23">
        <v>25.8034</v>
      </c>
      <c r="KB23">
        <v>29.9999</v>
      </c>
      <c r="KC23">
        <v>25.8898</v>
      </c>
      <c r="KD23">
        <v>25.8741</v>
      </c>
      <c r="KE23">
        <v>21.2789</v>
      </c>
      <c r="KF23">
        <v>34.2271</v>
      </c>
      <c r="KG23">
        <v>0</v>
      </c>
      <c r="KH23">
        <v>24.0686</v>
      </c>
      <c r="KI23">
        <v>430</v>
      </c>
      <c r="KJ23">
        <v>9.45243</v>
      </c>
      <c r="KK23">
        <v>101.394</v>
      </c>
      <c r="KL23">
        <v>99.86839999999999</v>
      </c>
    </row>
    <row r="24" spans="1:298">
      <c r="A24">
        <v>8</v>
      </c>
      <c r="B24">
        <v>1749212264.6</v>
      </c>
      <c r="C24">
        <v>843.5</v>
      </c>
      <c r="D24" t="s">
        <v>459</v>
      </c>
      <c r="E24" t="s">
        <v>460</v>
      </c>
      <c r="F24" t="s">
        <v>435</v>
      </c>
      <c r="G24" t="s">
        <v>436</v>
      </c>
      <c r="H24" t="s">
        <v>437</v>
      </c>
      <c r="I24" t="s">
        <v>438</v>
      </c>
      <c r="J24" t="s">
        <v>439</v>
      </c>
      <c r="N24">
        <v>1749212264.6</v>
      </c>
      <c r="O24">
        <f>(P24)/1000</f>
        <v>0</v>
      </c>
      <c r="P24">
        <f>IF(DU24, AS24, AM24)</f>
        <v>0</v>
      </c>
      <c r="Q24">
        <f>IF(DU24, AN24, AL24)</f>
        <v>0</v>
      </c>
      <c r="R24">
        <f>DW24 - IF(AZ24&gt;1, Q24*DQ24*100.0/(BB24), 0)</f>
        <v>0</v>
      </c>
      <c r="S24">
        <f>((Y24-O24/2)*R24-Q24)/(Y24+O24/2)</f>
        <v>0</v>
      </c>
      <c r="T24">
        <f>S24*(ED24+EE24)/1000.0</f>
        <v>0</v>
      </c>
      <c r="U24">
        <f>(DW24 - IF(AZ24&gt;1, Q24*DQ24*100.0/(BB24), 0))*(ED24+EE24)/1000.0</f>
        <v>0</v>
      </c>
      <c r="V24">
        <f>2.0/((1/X24-1/W24)+SIGN(X24)*SQRT((1/X24-1/W24)*(1/X24-1/W24) + 4*DR24/((DR24+1)*(DR24+1))*(2*1/X24*1/W24-1/W24*1/W24)))</f>
        <v>0</v>
      </c>
      <c r="W24">
        <f>IF(LEFT(DS24,1)&lt;&gt;"0",IF(LEFT(DS24,1)="1",3.0,DT24),$D$5+$E$5*(EK24*ED24/($K$5*1000))+$F$5*(EK24*ED24/($K$5*1000))*MAX(MIN(DQ24,$J$5),$I$5)*MAX(MIN(DQ24,$J$5),$I$5)+$G$5*MAX(MIN(DQ24,$J$5),$I$5)*(EK24*ED24/($K$5*1000))+$H$5*(EK24*ED24/($K$5*1000))*(EK24*ED24/($K$5*1000)))</f>
        <v>0</v>
      </c>
      <c r="X24">
        <f>O24*(1000-(1000*0.61365*exp(17.502*AB24/(240.97+AB24))/(ED24+EE24)+DY24)/2)/(1000*0.61365*exp(17.502*AB24/(240.97+AB24))/(ED24+EE24)-DY24)</f>
        <v>0</v>
      </c>
      <c r="Y24">
        <f>1/((DR24+1)/(V24/1.6)+1/(W24/1.37)) + DR24/((DR24+1)/(V24/1.6) + DR24/(W24/1.37))</f>
        <v>0</v>
      </c>
      <c r="Z24">
        <f>(DM24*DP24)</f>
        <v>0</v>
      </c>
      <c r="AA24">
        <f>(EF24+(Z24+2*0.95*5.67E-8*(((EF24+$B$7)+273)^4-(EF24+273)^4)-44100*O24)/(1.84*29.3*W24+8*0.95*5.67E-8*(EF24+273)^3))</f>
        <v>0</v>
      </c>
      <c r="AB24">
        <f>($C$7*EG24+$D$7*EH24+$E$7*AA24)</f>
        <v>0</v>
      </c>
      <c r="AC24">
        <f>0.61365*exp(17.502*AB24/(240.97+AB24))</f>
        <v>0</v>
      </c>
      <c r="AD24">
        <f>(AE24/AF24*100)</f>
        <v>0</v>
      </c>
      <c r="AE24">
        <f>DY24*(ED24+EE24)/1000</f>
        <v>0</v>
      </c>
      <c r="AF24">
        <f>0.61365*exp(17.502*EF24/(240.97+EF24))</f>
        <v>0</v>
      </c>
      <c r="AG24">
        <f>(AC24-DY24*(ED24+EE24)/1000)</f>
        <v>0</v>
      </c>
      <c r="AH24">
        <f>(-O24*44100)</f>
        <v>0</v>
      </c>
      <c r="AI24">
        <f>2*29.3*W24*0.92*(EF24-AB24)</f>
        <v>0</v>
      </c>
      <c r="AJ24">
        <f>2*0.95*5.67E-8*(((EF24+$B$7)+273)^4-(AB24+273)^4)</f>
        <v>0</v>
      </c>
      <c r="AK24">
        <f>Z24+AJ24+AH24+AI24</f>
        <v>0</v>
      </c>
      <c r="AL24">
        <f>EC24*AZ24*(DX24-DW24*(1000-AZ24*DZ24)/(1000-AZ24*DY24))/(100*DQ24)</f>
        <v>0</v>
      </c>
      <c r="AM24">
        <f>1000*EC24*AZ24*(DY24-DZ24)/(100*DQ24*(1000-AZ24*DY24))</f>
        <v>0</v>
      </c>
      <c r="AN24">
        <f>(AO24 - AP24 - ED24*1E3/(8.314*(EF24+273.15)) * AR24/EC24 * AQ24) * EC24/(100*DQ24) * (1000 - DZ24)/1000</f>
        <v>0</v>
      </c>
      <c r="AO24">
        <v>413.8843805056068</v>
      </c>
      <c r="AP24">
        <v>413.7506969696969</v>
      </c>
      <c r="AQ24">
        <v>-0.0004931695707463574</v>
      </c>
      <c r="AR24">
        <v>65.93384186329908</v>
      </c>
      <c r="AS24">
        <f>(AU24 - AT24 + ED24*1E3/(8.314*(EF24+273.15)) * AW24/EC24 * AV24) * EC24/(100*DQ24) * 1000/(1000 - AU24)</f>
        <v>0</v>
      </c>
      <c r="AT24">
        <v>9.427659127102428</v>
      </c>
      <c r="AU24">
        <v>9.437762377622384</v>
      </c>
      <c r="AV24">
        <v>2.221221148861279E-07</v>
      </c>
      <c r="AW24">
        <v>77.18488506186137</v>
      </c>
      <c r="AX24">
        <v>77</v>
      </c>
      <c r="AY24">
        <v>19</v>
      </c>
      <c r="AZ24">
        <f>IF(AX24*$H$13&gt;=BB24,1.0,(BB24/(BB24-AX24*$H$13)))</f>
        <v>0</v>
      </c>
      <c r="BA24">
        <f>(AZ24-1)*100</f>
        <v>0</v>
      </c>
      <c r="BB24">
        <f>MAX(0,($B$13+$C$13*EK24)/(1+$D$13*EK24)*ED24/(EF24+273)*$E$13)</f>
        <v>0</v>
      </c>
      <c r="BC24" t="s">
        <v>440</v>
      </c>
      <c r="BD24" t="s">
        <v>440</v>
      </c>
      <c r="BE24">
        <v>0</v>
      </c>
      <c r="BF24">
        <v>0</v>
      </c>
      <c r="BG24">
        <f>1-BE24/BF24</f>
        <v>0</v>
      </c>
      <c r="BH24">
        <v>0</v>
      </c>
      <c r="BI24" t="s">
        <v>440</v>
      </c>
      <c r="BJ24" t="s">
        <v>440</v>
      </c>
      <c r="BK24">
        <v>0</v>
      </c>
      <c r="BL24">
        <v>0</v>
      </c>
      <c r="BM24">
        <f>1-BK24/BL24</f>
        <v>0</v>
      </c>
      <c r="BN24">
        <v>0.5</v>
      </c>
      <c r="BO24">
        <f>DN24</f>
        <v>0</v>
      </c>
      <c r="BP24">
        <f>Q24</f>
        <v>0</v>
      </c>
      <c r="BQ24">
        <f>BM24*BN24*BO24</f>
        <v>0</v>
      </c>
      <c r="BR24">
        <f>(BP24-BH24)/BO24</f>
        <v>0</v>
      </c>
      <c r="BS24">
        <f>(BF24-BL24)/BL24</f>
        <v>0</v>
      </c>
      <c r="BT24">
        <f>BE24/(BG24+BE24/BL24)</f>
        <v>0</v>
      </c>
      <c r="BU24" t="s">
        <v>440</v>
      </c>
      <c r="BV24">
        <v>0</v>
      </c>
      <c r="BW24">
        <f>IF(BV24&lt;&gt;0, BV24, BT24)</f>
        <v>0</v>
      </c>
      <c r="BX24">
        <f>1-BW24/BL24</f>
        <v>0</v>
      </c>
      <c r="BY24">
        <f>(BL24-BK24)/(BL24-BW24)</f>
        <v>0</v>
      </c>
      <c r="BZ24">
        <f>(BF24-BL24)/(BF24-BW24)</f>
        <v>0</v>
      </c>
      <c r="CA24">
        <f>(BL24-BK24)/(BL24-BE24)</f>
        <v>0</v>
      </c>
      <c r="CB24">
        <f>(BF24-BL24)/(BF24-BE24)</f>
        <v>0</v>
      </c>
      <c r="CC24">
        <f>(BY24*BW24/BK24)</f>
        <v>0</v>
      </c>
      <c r="CD24">
        <f>(1-CC24)</f>
        <v>0</v>
      </c>
      <c r="DM24">
        <f>$B$11*EL24+$C$11*EM24+$F$11*EX24*(1-FA24)</f>
        <v>0</v>
      </c>
      <c r="DN24">
        <f>DM24*DO24</f>
        <v>0</v>
      </c>
      <c r="DO24">
        <f>($B$11*$D$9+$C$11*$D$9+$F$11*((FK24+FC24)/MAX(FK24+FC24+FL24, 0.1)*$I$9+FL24/MAX(FK24+FC24+FL24, 0.1)*$J$9))/($B$11+$C$11+$F$11)</f>
        <v>0</v>
      </c>
      <c r="DP24">
        <f>($B$11*$K$9+$C$11*$K$9+$F$11*((FK24+FC24)/MAX(FK24+FC24+FL24, 0.1)*$P$9+FL24/MAX(FK24+FC24+FL24, 0.1)*$Q$9))/($B$11+$C$11+$F$11)</f>
        <v>0</v>
      </c>
      <c r="DQ24">
        <v>6</v>
      </c>
      <c r="DR24">
        <v>0.5</v>
      </c>
      <c r="DS24" t="s">
        <v>441</v>
      </c>
      <c r="DT24">
        <v>2</v>
      </c>
      <c r="DU24" t="b">
        <v>1</v>
      </c>
      <c r="DV24">
        <v>1749212264.6</v>
      </c>
      <c r="DW24">
        <v>409.843</v>
      </c>
      <c r="DX24">
        <v>409.956</v>
      </c>
      <c r="DY24">
        <v>9.437720000000001</v>
      </c>
      <c r="DZ24">
        <v>9.428100000000001</v>
      </c>
      <c r="EA24">
        <v>410.599</v>
      </c>
      <c r="EB24">
        <v>9.624129999999999</v>
      </c>
      <c r="EC24">
        <v>400.012</v>
      </c>
      <c r="ED24">
        <v>100.728</v>
      </c>
      <c r="EE24">
        <v>0.0998574</v>
      </c>
      <c r="EF24">
        <v>24.985</v>
      </c>
      <c r="EG24">
        <v>24.6544</v>
      </c>
      <c r="EH24">
        <v>999.9</v>
      </c>
      <c r="EI24">
        <v>0</v>
      </c>
      <c r="EJ24">
        <v>0</v>
      </c>
      <c r="EK24">
        <v>10047.5</v>
      </c>
      <c r="EL24">
        <v>0</v>
      </c>
      <c r="EM24">
        <v>0</v>
      </c>
      <c r="EN24">
        <v>-0.11319</v>
      </c>
      <c r="EO24">
        <v>413.748</v>
      </c>
      <c r="EP24">
        <v>413.858</v>
      </c>
      <c r="EQ24">
        <v>0.00962353</v>
      </c>
      <c r="ER24">
        <v>409.956</v>
      </c>
      <c r="ES24">
        <v>9.428100000000001</v>
      </c>
      <c r="ET24">
        <v>0.950642</v>
      </c>
      <c r="EU24">
        <v>0.949673</v>
      </c>
      <c r="EV24">
        <v>6.18108</v>
      </c>
      <c r="EW24">
        <v>6.1663</v>
      </c>
      <c r="EX24">
        <v>0.0499957</v>
      </c>
      <c r="EY24">
        <v>0</v>
      </c>
      <c r="EZ24">
        <v>0</v>
      </c>
      <c r="FA24">
        <v>0</v>
      </c>
      <c r="FB24">
        <v>-4.24</v>
      </c>
      <c r="FC24">
        <v>0.0499957</v>
      </c>
      <c r="FD24">
        <v>-6.97</v>
      </c>
      <c r="FE24">
        <v>-1.51</v>
      </c>
      <c r="FF24">
        <v>33.812</v>
      </c>
      <c r="FG24">
        <v>38.062</v>
      </c>
      <c r="FH24">
        <v>35.687</v>
      </c>
      <c r="FI24">
        <v>37.437</v>
      </c>
      <c r="FJ24">
        <v>36.5</v>
      </c>
      <c r="FK24">
        <v>0</v>
      </c>
      <c r="FL24">
        <v>0</v>
      </c>
      <c r="FM24">
        <v>0</v>
      </c>
      <c r="FN24">
        <v>1749212264.1</v>
      </c>
      <c r="FO24">
        <v>0</v>
      </c>
      <c r="FP24">
        <v>2.0692</v>
      </c>
      <c r="FQ24">
        <v>11.78307695298034</v>
      </c>
      <c r="FR24">
        <v>-12.0453844689876</v>
      </c>
      <c r="FS24">
        <v>-4.4552</v>
      </c>
      <c r="FT24">
        <v>15</v>
      </c>
      <c r="FU24">
        <v>1749207587.6</v>
      </c>
      <c r="FV24" t="s">
        <v>442</v>
      </c>
      <c r="FW24">
        <v>1749207587.6</v>
      </c>
      <c r="FX24">
        <v>1749207577.6</v>
      </c>
      <c r="FY24">
        <v>1</v>
      </c>
      <c r="FZ24">
        <v>0.131</v>
      </c>
      <c r="GA24">
        <v>-0.03</v>
      </c>
      <c r="GB24">
        <v>-0.763</v>
      </c>
      <c r="GC24">
        <v>-0.186</v>
      </c>
      <c r="GD24">
        <v>400</v>
      </c>
      <c r="GE24">
        <v>9</v>
      </c>
      <c r="GF24">
        <v>0.04</v>
      </c>
      <c r="GG24">
        <v>0.07000000000000001</v>
      </c>
      <c r="GH24">
        <v>0.1167634462093103</v>
      </c>
      <c r="GI24">
        <v>0.01383324943228741</v>
      </c>
      <c r="GJ24">
        <v>0.03187102063246962</v>
      </c>
      <c r="GK24">
        <v>1</v>
      </c>
      <c r="GL24">
        <v>0.0001848229096203132</v>
      </c>
      <c r="GM24">
        <v>0.0006066538866397095</v>
      </c>
      <c r="GN24">
        <v>9.275840408834267E-05</v>
      </c>
      <c r="GO24">
        <v>1</v>
      </c>
      <c r="GP24">
        <v>2</v>
      </c>
      <c r="GQ24">
        <v>2</v>
      </c>
      <c r="GR24" t="s">
        <v>443</v>
      </c>
      <c r="GS24">
        <v>2.99515</v>
      </c>
      <c r="GT24">
        <v>2.81087</v>
      </c>
      <c r="GU24">
        <v>0.097929</v>
      </c>
      <c r="GV24">
        <v>0.0984342</v>
      </c>
      <c r="GW24">
        <v>0.0569816</v>
      </c>
      <c r="GX24">
        <v>0.0570255</v>
      </c>
      <c r="GY24">
        <v>24567</v>
      </c>
      <c r="GZ24">
        <v>25472.4</v>
      </c>
      <c r="HA24">
        <v>30983.3</v>
      </c>
      <c r="HB24">
        <v>31334.3</v>
      </c>
      <c r="HC24">
        <v>45794.5</v>
      </c>
      <c r="HD24">
        <v>42789.7</v>
      </c>
      <c r="HE24">
        <v>44860.4</v>
      </c>
      <c r="HF24">
        <v>41721.6</v>
      </c>
      <c r="HG24">
        <v>1.74308</v>
      </c>
      <c r="HH24">
        <v>2.2266</v>
      </c>
      <c r="HI24">
        <v>0.0573993</v>
      </c>
      <c r="HJ24">
        <v>0</v>
      </c>
      <c r="HK24">
        <v>23.7114</v>
      </c>
      <c r="HL24">
        <v>999.9</v>
      </c>
      <c r="HM24">
        <v>26.8</v>
      </c>
      <c r="HN24">
        <v>32.7</v>
      </c>
      <c r="HO24">
        <v>13.2173</v>
      </c>
      <c r="HP24">
        <v>62.1979</v>
      </c>
      <c r="HQ24">
        <v>6.98718</v>
      </c>
      <c r="HR24">
        <v>1</v>
      </c>
      <c r="HS24">
        <v>-0.109967</v>
      </c>
      <c r="HT24">
        <v>-0.0784041</v>
      </c>
      <c r="HU24">
        <v>20.2405</v>
      </c>
      <c r="HV24">
        <v>5.22328</v>
      </c>
      <c r="HW24">
        <v>11.9081</v>
      </c>
      <c r="HX24">
        <v>4.9719</v>
      </c>
      <c r="HY24">
        <v>3.273</v>
      </c>
      <c r="HZ24">
        <v>9999</v>
      </c>
      <c r="IA24">
        <v>9999</v>
      </c>
      <c r="IB24">
        <v>9999</v>
      </c>
      <c r="IC24">
        <v>999.9</v>
      </c>
      <c r="ID24">
        <v>1.87988</v>
      </c>
      <c r="IE24">
        <v>1.88004</v>
      </c>
      <c r="IF24">
        <v>1.88217</v>
      </c>
      <c r="IG24">
        <v>1.87524</v>
      </c>
      <c r="IH24">
        <v>1.87851</v>
      </c>
      <c r="II24">
        <v>1.87795</v>
      </c>
      <c r="IJ24">
        <v>1.87515</v>
      </c>
      <c r="IK24">
        <v>1.88264</v>
      </c>
      <c r="IL24">
        <v>0</v>
      </c>
      <c r="IM24">
        <v>0</v>
      </c>
      <c r="IN24">
        <v>0</v>
      </c>
      <c r="IO24">
        <v>0</v>
      </c>
      <c r="IP24" t="s">
        <v>444</v>
      </c>
      <c r="IQ24" t="s">
        <v>445</v>
      </c>
      <c r="IR24" t="s">
        <v>446</v>
      </c>
      <c r="IS24" t="s">
        <v>446</v>
      </c>
      <c r="IT24" t="s">
        <v>446</v>
      </c>
      <c r="IU24" t="s">
        <v>446</v>
      </c>
      <c r="IV24">
        <v>0</v>
      </c>
      <c r="IW24">
        <v>100</v>
      </c>
      <c r="IX24">
        <v>100</v>
      </c>
      <c r="IY24">
        <v>-0.756</v>
      </c>
      <c r="IZ24">
        <v>-0.1864</v>
      </c>
      <c r="JA24">
        <v>-1.317961907018709</v>
      </c>
      <c r="JB24">
        <v>0.002137766517022535</v>
      </c>
      <c r="JC24">
        <v>-2.142525240951635E-06</v>
      </c>
      <c r="JD24">
        <v>6.57826092630254E-10</v>
      </c>
      <c r="JE24">
        <v>-0.1998923143878532</v>
      </c>
      <c r="JF24">
        <v>0.0047845183494569</v>
      </c>
      <c r="JG24">
        <v>-0.0004863429586180694</v>
      </c>
      <c r="JH24">
        <v>1.400204132939322E-05</v>
      </c>
      <c r="JI24">
        <v>18</v>
      </c>
      <c r="JJ24">
        <v>2240</v>
      </c>
      <c r="JK24">
        <v>2</v>
      </c>
      <c r="JL24">
        <v>19</v>
      </c>
      <c r="JM24">
        <v>78</v>
      </c>
      <c r="JN24">
        <v>78.09999999999999</v>
      </c>
      <c r="JO24">
        <v>1.02295</v>
      </c>
      <c r="JP24">
        <v>2.58301</v>
      </c>
      <c r="JQ24">
        <v>1.44531</v>
      </c>
      <c r="JR24">
        <v>2.13867</v>
      </c>
      <c r="JS24">
        <v>1.54907</v>
      </c>
      <c r="JT24">
        <v>2.48657</v>
      </c>
      <c r="JU24">
        <v>37.8437</v>
      </c>
      <c r="JV24">
        <v>23.9562</v>
      </c>
      <c r="JW24">
        <v>18</v>
      </c>
      <c r="JX24">
        <v>305.185</v>
      </c>
      <c r="JY24">
        <v>720.346</v>
      </c>
      <c r="JZ24">
        <v>24.1983</v>
      </c>
      <c r="KA24">
        <v>25.7917</v>
      </c>
      <c r="KB24">
        <v>30.0001</v>
      </c>
      <c r="KC24">
        <v>25.8767</v>
      </c>
      <c r="KD24">
        <v>25.86</v>
      </c>
      <c r="KE24">
        <v>20.4826</v>
      </c>
      <c r="KF24">
        <v>33.9492</v>
      </c>
      <c r="KG24">
        <v>0</v>
      </c>
      <c r="KH24">
        <v>24.2058</v>
      </c>
      <c r="KI24">
        <v>410</v>
      </c>
      <c r="KJ24">
        <v>9.45243</v>
      </c>
      <c r="KK24">
        <v>101.396</v>
      </c>
      <c r="KL24">
        <v>99.8717</v>
      </c>
    </row>
    <row r="25" spans="1:298">
      <c r="A25">
        <v>9</v>
      </c>
      <c r="B25">
        <v>1749212385.5</v>
      </c>
      <c r="C25">
        <v>964.4000000953674</v>
      </c>
      <c r="D25" t="s">
        <v>461</v>
      </c>
      <c r="E25" t="s">
        <v>462</v>
      </c>
      <c r="F25" t="s">
        <v>435</v>
      </c>
      <c r="G25" t="s">
        <v>436</v>
      </c>
      <c r="H25" t="s">
        <v>437</v>
      </c>
      <c r="I25" t="s">
        <v>438</v>
      </c>
      <c r="J25" t="s">
        <v>439</v>
      </c>
      <c r="N25">
        <v>1749212385.5</v>
      </c>
      <c r="O25">
        <f>(P25)/1000</f>
        <v>0</v>
      </c>
      <c r="P25">
        <f>IF(DU25, AS25, AM25)</f>
        <v>0</v>
      </c>
      <c r="Q25">
        <f>IF(DU25, AN25, AL25)</f>
        <v>0</v>
      </c>
      <c r="R25">
        <f>DW25 - IF(AZ25&gt;1, Q25*DQ25*100.0/(BB25), 0)</f>
        <v>0</v>
      </c>
      <c r="S25">
        <f>((Y25-O25/2)*R25-Q25)/(Y25+O25/2)</f>
        <v>0</v>
      </c>
      <c r="T25">
        <f>S25*(ED25+EE25)/1000.0</f>
        <v>0</v>
      </c>
      <c r="U25">
        <f>(DW25 - IF(AZ25&gt;1, Q25*DQ25*100.0/(BB25), 0))*(ED25+EE25)/1000.0</f>
        <v>0</v>
      </c>
      <c r="V25">
        <f>2.0/((1/X25-1/W25)+SIGN(X25)*SQRT((1/X25-1/W25)*(1/X25-1/W25) + 4*DR25/((DR25+1)*(DR25+1))*(2*1/X25*1/W25-1/W25*1/W25)))</f>
        <v>0</v>
      </c>
      <c r="W25">
        <f>IF(LEFT(DS25,1)&lt;&gt;"0",IF(LEFT(DS25,1)="1",3.0,DT25),$D$5+$E$5*(EK25*ED25/($K$5*1000))+$F$5*(EK25*ED25/($K$5*1000))*MAX(MIN(DQ25,$J$5),$I$5)*MAX(MIN(DQ25,$J$5),$I$5)+$G$5*MAX(MIN(DQ25,$J$5),$I$5)*(EK25*ED25/($K$5*1000))+$H$5*(EK25*ED25/($K$5*1000))*(EK25*ED25/($K$5*1000)))</f>
        <v>0</v>
      </c>
      <c r="X25">
        <f>O25*(1000-(1000*0.61365*exp(17.502*AB25/(240.97+AB25))/(ED25+EE25)+DY25)/2)/(1000*0.61365*exp(17.502*AB25/(240.97+AB25))/(ED25+EE25)-DY25)</f>
        <v>0</v>
      </c>
      <c r="Y25">
        <f>1/((DR25+1)/(V25/1.6)+1/(W25/1.37)) + DR25/((DR25+1)/(V25/1.6) + DR25/(W25/1.37))</f>
        <v>0</v>
      </c>
      <c r="Z25">
        <f>(DM25*DP25)</f>
        <v>0</v>
      </c>
      <c r="AA25">
        <f>(EF25+(Z25+2*0.95*5.67E-8*(((EF25+$B$7)+273)^4-(EF25+273)^4)-44100*O25)/(1.84*29.3*W25+8*0.95*5.67E-8*(EF25+273)^3))</f>
        <v>0</v>
      </c>
      <c r="AB25">
        <f>($C$7*EG25+$D$7*EH25+$E$7*AA25)</f>
        <v>0</v>
      </c>
      <c r="AC25">
        <f>0.61365*exp(17.502*AB25/(240.97+AB25))</f>
        <v>0</v>
      </c>
      <c r="AD25">
        <f>(AE25/AF25*100)</f>
        <v>0</v>
      </c>
      <c r="AE25">
        <f>DY25*(ED25+EE25)/1000</f>
        <v>0</v>
      </c>
      <c r="AF25">
        <f>0.61365*exp(17.502*EF25/(240.97+EF25))</f>
        <v>0</v>
      </c>
      <c r="AG25">
        <f>(AC25-DY25*(ED25+EE25)/1000)</f>
        <v>0</v>
      </c>
      <c r="AH25">
        <f>(-O25*44100)</f>
        <v>0</v>
      </c>
      <c r="AI25">
        <f>2*29.3*W25*0.92*(EF25-AB25)</f>
        <v>0</v>
      </c>
      <c r="AJ25">
        <f>2*0.95*5.67E-8*(((EF25+$B$7)+273)^4-(AB25+273)^4)</f>
        <v>0</v>
      </c>
      <c r="AK25">
        <f>Z25+AJ25+AH25+AI25</f>
        <v>0</v>
      </c>
      <c r="AL25">
        <f>EC25*AZ25*(DX25-DW25*(1000-AZ25*DZ25)/(1000-AZ25*DY25))/(100*DQ25)</f>
        <v>0</v>
      </c>
      <c r="AM25">
        <f>1000*EC25*AZ25*(DY25-DZ25)/(100*DQ25*(1000-AZ25*DY25))</f>
        <v>0</v>
      </c>
      <c r="AN25">
        <f>(AO25 - AP25 - ED25*1E3/(8.314*(EF25+273.15)) * AR25/EC25 * AQ25) * EC25/(100*DQ25) * (1000 - DZ25)/1000</f>
        <v>0</v>
      </c>
      <c r="AO25">
        <v>393.7316738649808</v>
      </c>
      <c r="AP25">
        <v>393.5765757575757</v>
      </c>
      <c r="AQ25">
        <v>-3.058846305604307E-05</v>
      </c>
      <c r="AR25">
        <v>65.93384186329908</v>
      </c>
      <c r="AS25">
        <f>(AU25 - AT25 + ED25*1E3/(8.314*(EF25+273.15)) * AW25/EC25 * AV25) * EC25/(100*DQ25) * 1000/(1000 - AU25)</f>
        <v>0</v>
      </c>
      <c r="AT25">
        <v>9.423149790253946</v>
      </c>
      <c r="AU25">
        <v>9.438847762237767</v>
      </c>
      <c r="AV25">
        <v>-7.011776376612626E-08</v>
      </c>
      <c r="AW25">
        <v>77.18488506186137</v>
      </c>
      <c r="AX25">
        <v>77</v>
      </c>
      <c r="AY25">
        <v>19</v>
      </c>
      <c r="AZ25">
        <f>IF(AX25*$H$13&gt;=BB25,1.0,(BB25/(BB25-AX25*$H$13)))</f>
        <v>0</v>
      </c>
      <c r="BA25">
        <f>(AZ25-1)*100</f>
        <v>0</v>
      </c>
      <c r="BB25">
        <f>MAX(0,($B$13+$C$13*EK25)/(1+$D$13*EK25)*ED25/(EF25+273)*$E$13)</f>
        <v>0</v>
      </c>
      <c r="BC25" t="s">
        <v>440</v>
      </c>
      <c r="BD25" t="s">
        <v>440</v>
      </c>
      <c r="BE25">
        <v>0</v>
      </c>
      <c r="BF25">
        <v>0</v>
      </c>
      <c r="BG25">
        <f>1-BE25/BF25</f>
        <v>0</v>
      </c>
      <c r="BH25">
        <v>0</v>
      </c>
      <c r="BI25" t="s">
        <v>440</v>
      </c>
      <c r="BJ25" t="s">
        <v>440</v>
      </c>
      <c r="BK25">
        <v>0</v>
      </c>
      <c r="BL25">
        <v>0</v>
      </c>
      <c r="BM25">
        <f>1-BK25/BL25</f>
        <v>0</v>
      </c>
      <c r="BN25">
        <v>0.5</v>
      </c>
      <c r="BO25">
        <f>DN25</f>
        <v>0</v>
      </c>
      <c r="BP25">
        <f>Q25</f>
        <v>0</v>
      </c>
      <c r="BQ25">
        <f>BM25*BN25*BO25</f>
        <v>0</v>
      </c>
      <c r="BR25">
        <f>(BP25-BH25)/BO25</f>
        <v>0</v>
      </c>
      <c r="BS25">
        <f>(BF25-BL25)/BL25</f>
        <v>0</v>
      </c>
      <c r="BT25">
        <f>BE25/(BG25+BE25/BL25)</f>
        <v>0</v>
      </c>
      <c r="BU25" t="s">
        <v>440</v>
      </c>
      <c r="BV25">
        <v>0</v>
      </c>
      <c r="BW25">
        <f>IF(BV25&lt;&gt;0, BV25, BT25)</f>
        <v>0</v>
      </c>
      <c r="BX25">
        <f>1-BW25/BL25</f>
        <v>0</v>
      </c>
      <c r="BY25">
        <f>(BL25-BK25)/(BL25-BW25)</f>
        <v>0</v>
      </c>
      <c r="BZ25">
        <f>(BF25-BL25)/(BF25-BW25)</f>
        <v>0</v>
      </c>
      <c r="CA25">
        <f>(BL25-BK25)/(BL25-BE25)</f>
        <v>0</v>
      </c>
      <c r="CB25">
        <f>(BF25-BL25)/(BF25-BE25)</f>
        <v>0</v>
      </c>
      <c r="CC25">
        <f>(BY25*BW25/BK25)</f>
        <v>0</v>
      </c>
      <c r="CD25">
        <f>(1-CC25)</f>
        <v>0</v>
      </c>
      <c r="DM25">
        <f>$B$11*EL25+$C$11*EM25+$F$11*EX25*(1-FA25)</f>
        <v>0</v>
      </c>
      <c r="DN25">
        <f>DM25*DO25</f>
        <v>0</v>
      </c>
      <c r="DO25">
        <f>($B$11*$D$9+$C$11*$D$9+$F$11*((FK25+FC25)/MAX(FK25+FC25+FL25, 0.1)*$I$9+FL25/MAX(FK25+FC25+FL25, 0.1)*$J$9))/($B$11+$C$11+$F$11)</f>
        <v>0</v>
      </c>
      <c r="DP25">
        <f>($B$11*$K$9+$C$11*$K$9+$F$11*((FK25+FC25)/MAX(FK25+FC25+FL25, 0.1)*$P$9+FL25/MAX(FK25+FC25+FL25, 0.1)*$Q$9))/($B$11+$C$11+$F$11)</f>
        <v>0</v>
      </c>
      <c r="DQ25">
        <v>6</v>
      </c>
      <c r="DR25">
        <v>0.5</v>
      </c>
      <c r="DS25" t="s">
        <v>441</v>
      </c>
      <c r="DT25">
        <v>2</v>
      </c>
      <c r="DU25" t="b">
        <v>1</v>
      </c>
      <c r="DV25">
        <v>1749212385.5</v>
      </c>
      <c r="DW25">
        <v>389.823</v>
      </c>
      <c r="DX25">
        <v>390.042</v>
      </c>
      <c r="DY25">
        <v>9.43891</v>
      </c>
      <c r="DZ25">
        <v>9.421519999999999</v>
      </c>
      <c r="EA25">
        <v>390.593</v>
      </c>
      <c r="EB25">
        <v>9.62532</v>
      </c>
      <c r="EC25">
        <v>400.076</v>
      </c>
      <c r="ED25">
        <v>100.728</v>
      </c>
      <c r="EE25">
        <v>0.0999071</v>
      </c>
      <c r="EF25">
        <v>25.0025</v>
      </c>
      <c r="EG25">
        <v>24.666</v>
      </c>
      <c r="EH25">
        <v>999.9</v>
      </c>
      <c r="EI25">
        <v>0</v>
      </c>
      <c r="EJ25">
        <v>0</v>
      </c>
      <c r="EK25">
        <v>10067.5</v>
      </c>
      <c r="EL25">
        <v>0</v>
      </c>
      <c r="EM25">
        <v>0</v>
      </c>
      <c r="EN25">
        <v>-0.219727</v>
      </c>
      <c r="EO25">
        <v>393.537</v>
      </c>
      <c r="EP25">
        <v>393.752</v>
      </c>
      <c r="EQ25">
        <v>0.0173941</v>
      </c>
      <c r="ER25">
        <v>390.042</v>
      </c>
      <c r="ES25">
        <v>9.421519999999999</v>
      </c>
      <c r="ET25">
        <v>0.950767</v>
      </c>
      <c r="EU25">
        <v>0.9490150000000001</v>
      </c>
      <c r="EV25">
        <v>6.18298</v>
      </c>
      <c r="EW25">
        <v>6.15627</v>
      </c>
      <c r="EX25">
        <v>0.0499957</v>
      </c>
      <c r="EY25">
        <v>0</v>
      </c>
      <c r="EZ25">
        <v>0</v>
      </c>
      <c r="FA25">
        <v>0</v>
      </c>
      <c r="FB25">
        <v>11.15</v>
      </c>
      <c r="FC25">
        <v>0.0499957</v>
      </c>
      <c r="FD25">
        <v>-10.28</v>
      </c>
      <c r="FE25">
        <v>-0.54</v>
      </c>
      <c r="FF25">
        <v>34.375</v>
      </c>
      <c r="FG25">
        <v>40.062</v>
      </c>
      <c r="FH25">
        <v>36.937</v>
      </c>
      <c r="FI25">
        <v>40.062</v>
      </c>
      <c r="FJ25">
        <v>37.437</v>
      </c>
      <c r="FK25">
        <v>0</v>
      </c>
      <c r="FL25">
        <v>0</v>
      </c>
      <c r="FM25">
        <v>0</v>
      </c>
      <c r="FN25">
        <v>1749212385.3</v>
      </c>
      <c r="FO25">
        <v>0</v>
      </c>
      <c r="FP25">
        <v>3.299200000000001</v>
      </c>
      <c r="FQ25">
        <v>33.75153863592496</v>
      </c>
      <c r="FR25">
        <v>-12.13307712075979</v>
      </c>
      <c r="FS25">
        <v>-6.2224</v>
      </c>
      <c r="FT25">
        <v>15</v>
      </c>
      <c r="FU25">
        <v>1749207587.6</v>
      </c>
      <c r="FV25" t="s">
        <v>442</v>
      </c>
      <c r="FW25">
        <v>1749207587.6</v>
      </c>
      <c r="FX25">
        <v>1749207577.6</v>
      </c>
      <c r="FY25">
        <v>1</v>
      </c>
      <c r="FZ25">
        <v>0.131</v>
      </c>
      <c r="GA25">
        <v>-0.03</v>
      </c>
      <c r="GB25">
        <v>-0.763</v>
      </c>
      <c r="GC25">
        <v>-0.186</v>
      </c>
      <c r="GD25">
        <v>400</v>
      </c>
      <c r="GE25">
        <v>9</v>
      </c>
      <c r="GF25">
        <v>0.04</v>
      </c>
      <c r="GG25">
        <v>0.07000000000000001</v>
      </c>
      <c r="GH25">
        <v>0.09202002792458444</v>
      </c>
      <c r="GI25">
        <v>0.09234446550609045</v>
      </c>
      <c r="GJ25">
        <v>0.03242849479498921</v>
      </c>
      <c r="GK25">
        <v>1</v>
      </c>
      <c r="GL25">
        <v>0.0004568554612618091</v>
      </c>
      <c r="GM25">
        <v>0.0001262506057206808</v>
      </c>
      <c r="GN25">
        <v>2.267058855467356E-05</v>
      </c>
      <c r="GO25">
        <v>1</v>
      </c>
      <c r="GP25">
        <v>2</v>
      </c>
      <c r="GQ25">
        <v>2</v>
      </c>
      <c r="GR25" t="s">
        <v>443</v>
      </c>
      <c r="GS25">
        <v>2.99522</v>
      </c>
      <c r="GT25">
        <v>2.8111</v>
      </c>
      <c r="GU25">
        <v>0.09426370000000001</v>
      </c>
      <c r="GV25">
        <v>0.0947641</v>
      </c>
      <c r="GW25">
        <v>0.0569905</v>
      </c>
      <c r="GX25">
        <v>0.0569973</v>
      </c>
      <c r="GY25">
        <v>24667.6</v>
      </c>
      <c r="GZ25">
        <v>25576.9</v>
      </c>
      <c r="HA25">
        <v>30984.2</v>
      </c>
      <c r="HB25">
        <v>31335.2</v>
      </c>
      <c r="HC25">
        <v>45795.5</v>
      </c>
      <c r="HD25">
        <v>42792.2</v>
      </c>
      <c r="HE25">
        <v>44861.8</v>
      </c>
      <c r="HF25">
        <v>41722.8</v>
      </c>
      <c r="HG25">
        <v>1.7439</v>
      </c>
      <c r="HH25">
        <v>2.22675</v>
      </c>
      <c r="HI25">
        <v>0.0571385</v>
      </c>
      <c r="HJ25">
        <v>0</v>
      </c>
      <c r="HK25">
        <v>23.7273</v>
      </c>
      <c r="HL25">
        <v>999.9</v>
      </c>
      <c r="HM25">
        <v>26.8</v>
      </c>
      <c r="HN25">
        <v>32.6</v>
      </c>
      <c r="HO25">
        <v>13.1426</v>
      </c>
      <c r="HP25">
        <v>62.0979</v>
      </c>
      <c r="HQ25">
        <v>7.15945</v>
      </c>
      <c r="HR25">
        <v>1</v>
      </c>
      <c r="HS25">
        <v>-0.112073</v>
      </c>
      <c r="HT25">
        <v>-0.00173203</v>
      </c>
      <c r="HU25">
        <v>20.2422</v>
      </c>
      <c r="HV25">
        <v>5.22253</v>
      </c>
      <c r="HW25">
        <v>11.9081</v>
      </c>
      <c r="HX25">
        <v>4.97165</v>
      </c>
      <c r="HY25">
        <v>3.273</v>
      </c>
      <c r="HZ25">
        <v>9999</v>
      </c>
      <c r="IA25">
        <v>9999</v>
      </c>
      <c r="IB25">
        <v>9999</v>
      </c>
      <c r="IC25">
        <v>999.9</v>
      </c>
      <c r="ID25">
        <v>1.87988</v>
      </c>
      <c r="IE25">
        <v>1.88004</v>
      </c>
      <c r="IF25">
        <v>1.88217</v>
      </c>
      <c r="IG25">
        <v>1.87521</v>
      </c>
      <c r="IH25">
        <v>1.87851</v>
      </c>
      <c r="II25">
        <v>1.87792</v>
      </c>
      <c r="IJ25">
        <v>1.87515</v>
      </c>
      <c r="IK25">
        <v>1.88266</v>
      </c>
      <c r="IL25">
        <v>0</v>
      </c>
      <c r="IM25">
        <v>0</v>
      </c>
      <c r="IN25">
        <v>0</v>
      </c>
      <c r="IO25">
        <v>0</v>
      </c>
      <c r="IP25" t="s">
        <v>444</v>
      </c>
      <c r="IQ25" t="s">
        <v>445</v>
      </c>
      <c r="IR25" t="s">
        <v>446</v>
      </c>
      <c r="IS25" t="s">
        <v>446</v>
      </c>
      <c r="IT25" t="s">
        <v>446</v>
      </c>
      <c r="IU25" t="s">
        <v>446</v>
      </c>
      <c r="IV25">
        <v>0</v>
      </c>
      <c r="IW25">
        <v>100</v>
      </c>
      <c r="IX25">
        <v>100</v>
      </c>
      <c r="IY25">
        <v>-0.77</v>
      </c>
      <c r="IZ25">
        <v>-0.1864</v>
      </c>
      <c r="JA25">
        <v>-1.317961907018709</v>
      </c>
      <c r="JB25">
        <v>0.002137766517022535</v>
      </c>
      <c r="JC25">
        <v>-2.142525240951635E-06</v>
      </c>
      <c r="JD25">
        <v>6.57826092630254E-10</v>
      </c>
      <c r="JE25">
        <v>-0.1998923143878532</v>
      </c>
      <c r="JF25">
        <v>0.0047845183494569</v>
      </c>
      <c r="JG25">
        <v>-0.0004863429586180694</v>
      </c>
      <c r="JH25">
        <v>1.400204132939322E-05</v>
      </c>
      <c r="JI25">
        <v>18</v>
      </c>
      <c r="JJ25">
        <v>2240</v>
      </c>
      <c r="JK25">
        <v>2</v>
      </c>
      <c r="JL25">
        <v>19</v>
      </c>
      <c r="JM25">
        <v>80</v>
      </c>
      <c r="JN25">
        <v>80.09999999999999</v>
      </c>
      <c r="JO25">
        <v>0.982666</v>
      </c>
      <c r="JP25">
        <v>2.59888</v>
      </c>
      <c r="JQ25">
        <v>1.44531</v>
      </c>
      <c r="JR25">
        <v>2.13745</v>
      </c>
      <c r="JS25">
        <v>1.54907</v>
      </c>
      <c r="JT25">
        <v>2.3584</v>
      </c>
      <c r="JU25">
        <v>37.8437</v>
      </c>
      <c r="JV25">
        <v>23.9474</v>
      </c>
      <c r="JW25">
        <v>18</v>
      </c>
      <c r="JX25">
        <v>305.431</v>
      </c>
      <c r="JY25">
        <v>720.248</v>
      </c>
      <c r="JZ25">
        <v>24.1631</v>
      </c>
      <c r="KA25">
        <v>25.7708</v>
      </c>
      <c r="KB25">
        <v>30</v>
      </c>
      <c r="KC25">
        <v>25.8572</v>
      </c>
      <c r="KD25">
        <v>25.8426</v>
      </c>
      <c r="KE25">
        <v>19.6834</v>
      </c>
      <c r="KF25">
        <v>33.9492</v>
      </c>
      <c r="KG25">
        <v>0</v>
      </c>
      <c r="KH25">
        <v>24.1632</v>
      </c>
      <c r="KI25">
        <v>390</v>
      </c>
      <c r="KJ25">
        <v>9.45243</v>
      </c>
      <c r="KK25">
        <v>101.399</v>
      </c>
      <c r="KL25">
        <v>99.8745</v>
      </c>
    </row>
    <row r="26" spans="1:298">
      <c r="A26">
        <v>10</v>
      </c>
      <c r="B26">
        <v>1749212506</v>
      </c>
      <c r="C26">
        <v>1084.900000095367</v>
      </c>
      <c r="D26" t="s">
        <v>463</v>
      </c>
      <c r="E26" t="s">
        <v>464</v>
      </c>
      <c r="F26" t="s">
        <v>435</v>
      </c>
      <c r="G26" t="s">
        <v>436</v>
      </c>
      <c r="H26" t="s">
        <v>437</v>
      </c>
      <c r="I26" t="s">
        <v>438</v>
      </c>
      <c r="J26" t="s">
        <v>439</v>
      </c>
      <c r="N26">
        <v>1749212506</v>
      </c>
      <c r="O26">
        <f>(P26)/1000</f>
        <v>0</v>
      </c>
      <c r="P26">
        <f>IF(DU26, AS26, AM26)</f>
        <v>0</v>
      </c>
      <c r="Q26">
        <f>IF(DU26, AN26, AL26)</f>
        <v>0</v>
      </c>
      <c r="R26">
        <f>DW26 - IF(AZ26&gt;1, Q26*DQ26*100.0/(BB26), 0)</f>
        <v>0</v>
      </c>
      <c r="S26">
        <f>((Y26-O26/2)*R26-Q26)/(Y26+O26/2)</f>
        <v>0</v>
      </c>
      <c r="T26">
        <f>S26*(ED26+EE26)/1000.0</f>
        <v>0</v>
      </c>
      <c r="U26">
        <f>(DW26 - IF(AZ26&gt;1, Q26*DQ26*100.0/(BB26), 0))*(ED26+EE26)/1000.0</f>
        <v>0</v>
      </c>
      <c r="V26">
        <f>2.0/((1/X26-1/W26)+SIGN(X26)*SQRT((1/X26-1/W26)*(1/X26-1/W26) + 4*DR26/((DR26+1)*(DR26+1))*(2*1/X26*1/W26-1/W26*1/W26)))</f>
        <v>0</v>
      </c>
      <c r="W26">
        <f>IF(LEFT(DS26,1)&lt;&gt;"0",IF(LEFT(DS26,1)="1",3.0,DT26),$D$5+$E$5*(EK26*ED26/($K$5*1000))+$F$5*(EK26*ED26/($K$5*1000))*MAX(MIN(DQ26,$J$5),$I$5)*MAX(MIN(DQ26,$J$5),$I$5)+$G$5*MAX(MIN(DQ26,$J$5),$I$5)*(EK26*ED26/($K$5*1000))+$H$5*(EK26*ED26/($K$5*1000))*(EK26*ED26/($K$5*1000)))</f>
        <v>0</v>
      </c>
      <c r="X26">
        <f>O26*(1000-(1000*0.61365*exp(17.502*AB26/(240.97+AB26))/(ED26+EE26)+DY26)/2)/(1000*0.61365*exp(17.502*AB26/(240.97+AB26))/(ED26+EE26)-DY26)</f>
        <v>0</v>
      </c>
      <c r="Y26">
        <f>1/((DR26+1)/(V26/1.6)+1/(W26/1.37)) + DR26/((DR26+1)/(V26/1.6) + DR26/(W26/1.37))</f>
        <v>0</v>
      </c>
      <c r="Z26">
        <f>(DM26*DP26)</f>
        <v>0</v>
      </c>
      <c r="AA26">
        <f>(EF26+(Z26+2*0.95*5.67E-8*(((EF26+$B$7)+273)^4-(EF26+273)^4)-44100*O26)/(1.84*29.3*W26+8*0.95*5.67E-8*(EF26+273)^3))</f>
        <v>0</v>
      </c>
      <c r="AB26">
        <f>($C$7*EG26+$D$7*EH26+$E$7*AA26)</f>
        <v>0</v>
      </c>
      <c r="AC26">
        <f>0.61365*exp(17.502*AB26/(240.97+AB26))</f>
        <v>0</v>
      </c>
      <c r="AD26">
        <f>(AE26/AF26*100)</f>
        <v>0</v>
      </c>
      <c r="AE26">
        <f>DY26*(ED26+EE26)/1000</f>
        <v>0</v>
      </c>
      <c r="AF26">
        <f>0.61365*exp(17.502*EF26/(240.97+EF26))</f>
        <v>0</v>
      </c>
      <c r="AG26">
        <f>(AC26-DY26*(ED26+EE26)/1000)</f>
        <v>0</v>
      </c>
      <c r="AH26">
        <f>(-O26*44100)</f>
        <v>0</v>
      </c>
      <c r="AI26">
        <f>2*29.3*W26*0.92*(EF26-AB26)</f>
        <v>0</v>
      </c>
      <c r="AJ26">
        <f>2*0.95*5.67E-8*(((EF26+$B$7)+273)^4-(AB26+273)^4)</f>
        <v>0</v>
      </c>
      <c r="AK26">
        <f>Z26+AJ26+AH26+AI26</f>
        <v>0</v>
      </c>
      <c r="AL26">
        <f>EC26*AZ26*(DX26-DW26*(1000-AZ26*DZ26)/(1000-AZ26*DY26))/(100*DQ26)</f>
        <v>0</v>
      </c>
      <c r="AM26">
        <f>1000*EC26*AZ26*(DY26-DZ26)/(100*DQ26*(1000-AZ26*DY26))</f>
        <v>0</v>
      </c>
      <c r="AN26">
        <f>(AO26 - AP26 - ED26*1E3/(8.314*(EF26+273.15)) * AR26/EC26 * AQ26) * EC26/(100*DQ26) * (1000 - DZ26)/1000</f>
        <v>0</v>
      </c>
      <c r="AO26">
        <v>373.5642784983887</v>
      </c>
      <c r="AP26">
        <v>373.3760606060604</v>
      </c>
      <c r="AQ26">
        <v>0.0001136523765360804</v>
      </c>
      <c r="AR26">
        <v>65.93384186329908</v>
      </c>
      <c r="AS26">
        <f>(AU26 - AT26 + ED26*1E3/(8.314*(EF26+273.15)) * AW26/EC26 * AV26) * EC26/(100*DQ26) * 1000/(1000 - AU26)</f>
        <v>0</v>
      </c>
      <c r="AT26">
        <v>9.402253383906867</v>
      </c>
      <c r="AU26">
        <v>9.415199090909097</v>
      </c>
      <c r="AV26">
        <v>-1.461816378437424E-07</v>
      </c>
      <c r="AW26">
        <v>77.18488506186137</v>
      </c>
      <c r="AX26">
        <v>77</v>
      </c>
      <c r="AY26">
        <v>19</v>
      </c>
      <c r="AZ26">
        <f>IF(AX26*$H$13&gt;=BB26,1.0,(BB26/(BB26-AX26*$H$13)))</f>
        <v>0</v>
      </c>
      <c r="BA26">
        <f>(AZ26-1)*100</f>
        <v>0</v>
      </c>
      <c r="BB26">
        <f>MAX(0,($B$13+$C$13*EK26)/(1+$D$13*EK26)*ED26/(EF26+273)*$E$13)</f>
        <v>0</v>
      </c>
      <c r="BC26" t="s">
        <v>440</v>
      </c>
      <c r="BD26" t="s">
        <v>440</v>
      </c>
      <c r="BE26">
        <v>0</v>
      </c>
      <c r="BF26">
        <v>0</v>
      </c>
      <c r="BG26">
        <f>1-BE26/BF26</f>
        <v>0</v>
      </c>
      <c r="BH26">
        <v>0</v>
      </c>
      <c r="BI26" t="s">
        <v>440</v>
      </c>
      <c r="BJ26" t="s">
        <v>440</v>
      </c>
      <c r="BK26">
        <v>0</v>
      </c>
      <c r="BL26">
        <v>0</v>
      </c>
      <c r="BM26">
        <f>1-BK26/BL26</f>
        <v>0</v>
      </c>
      <c r="BN26">
        <v>0.5</v>
      </c>
      <c r="BO26">
        <f>DN26</f>
        <v>0</v>
      </c>
      <c r="BP26">
        <f>Q26</f>
        <v>0</v>
      </c>
      <c r="BQ26">
        <f>BM26*BN26*BO26</f>
        <v>0</v>
      </c>
      <c r="BR26">
        <f>(BP26-BH26)/BO26</f>
        <v>0</v>
      </c>
      <c r="BS26">
        <f>(BF26-BL26)/BL26</f>
        <v>0</v>
      </c>
      <c r="BT26">
        <f>BE26/(BG26+BE26/BL26)</f>
        <v>0</v>
      </c>
      <c r="BU26" t="s">
        <v>440</v>
      </c>
      <c r="BV26">
        <v>0</v>
      </c>
      <c r="BW26">
        <f>IF(BV26&lt;&gt;0, BV26, BT26)</f>
        <v>0</v>
      </c>
      <c r="BX26">
        <f>1-BW26/BL26</f>
        <v>0</v>
      </c>
      <c r="BY26">
        <f>(BL26-BK26)/(BL26-BW26)</f>
        <v>0</v>
      </c>
      <c r="BZ26">
        <f>(BF26-BL26)/(BF26-BW26)</f>
        <v>0</v>
      </c>
      <c r="CA26">
        <f>(BL26-BK26)/(BL26-BE26)</f>
        <v>0</v>
      </c>
      <c r="CB26">
        <f>(BF26-BL26)/(BF26-BE26)</f>
        <v>0</v>
      </c>
      <c r="CC26">
        <f>(BY26*BW26/BK26)</f>
        <v>0</v>
      </c>
      <c r="CD26">
        <f>(1-CC26)</f>
        <v>0</v>
      </c>
      <c r="DM26">
        <f>$B$11*EL26+$C$11*EM26+$F$11*EX26*(1-FA26)</f>
        <v>0</v>
      </c>
      <c r="DN26">
        <f>DM26*DO26</f>
        <v>0</v>
      </c>
      <c r="DO26">
        <f>($B$11*$D$9+$C$11*$D$9+$F$11*((FK26+FC26)/MAX(FK26+FC26+FL26, 0.1)*$I$9+FL26/MAX(FK26+FC26+FL26, 0.1)*$J$9))/($B$11+$C$11+$F$11)</f>
        <v>0</v>
      </c>
      <c r="DP26">
        <f>($B$11*$K$9+$C$11*$K$9+$F$11*((FK26+FC26)/MAX(FK26+FC26+FL26, 0.1)*$P$9+FL26/MAX(FK26+FC26+FL26, 0.1)*$Q$9))/($B$11+$C$11+$F$11)</f>
        <v>0</v>
      </c>
      <c r="DQ26">
        <v>6</v>
      </c>
      <c r="DR26">
        <v>0.5</v>
      </c>
      <c r="DS26" t="s">
        <v>441</v>
      </c>
      <c r="DT26">
        <v>2</v>
      </c>
      <c r="DU26" t="b">
        <v>1</v>
      </c>
      <c r="DV26">
        <v>1749212506</v>
      </c>
      <c r="DW26">
        <v>369.858</v>
      </c>
      <c r="DX26">
        <v>369.999</v>
      </c>
      <c r="DY26">
        <v>9.41539</v>
      </c>
      <c r="DZ26">
        <v>9.40128</v>
      </c>
      <c r="EA26">
        <v>370.644</v>
      </c>
      <c r="EB26">
        <v>9.601789999999999</v>
      </c>
      <c r="EC26">
        <v>400.005</v>
      </c>
      <c r="ED26">
        <v>100.726</v>
      </c>
      <c r="EE26">
        <v>0.09983499999999999</v>
      </c>
      <c r="EF26">
        <v>24.9966</v>
      </c>
      <c r="EG26">
        <v>24.6497</v>
      </c>
      <c r="EH26">
        <v>999.9</v>
      </c>
      <c r="EI26">
        <v>0</v>
      </c>
      <c r="EJ26">
        <v>0</v>
      </c>
      <c r="EK26">
        <v>10065.6</v>
      </c>
      <c r="EL26">
        <v>0</v>
      </c>
      <c r="EM26">
        <v>0</v>
      </c>
      <c r="EN26">
        <v>-0.141052</v>
      </c>
      <c r="EO26">
        <v>373.373</v>
      </c>
      <c r="EP26">
        <v>373.51</v>
      </c>
      <c r="EQ26">
        <v>0.0141125</v>
      </c>
      <c r="ER26">
        <v>369.999</v>
      </c>
      <c r="ES26">
        <v>9.40128</v>
      </c>
      <c r="ET26">
        <v>0.94838</v>
      </c>
      <c r="EU26">
        <v>0.946958</v>
      </c>
      <c r="EV26">
        <v>6.14657</v>
      </c>
      <c r="EW26">
        <v>6.12485</v>
      </c>
      <c r="EX26">
        <v>0.0499957</v>
      </c>
      <c r="EY26">
        <v>0</v>
      </c>
      <c r="EZ26">
        <v>0</v>
      </c>
      <c r="FA26">
        <v>0</v>
      </c>
      <c r="FB26">
        <v>-3.37</v>
      </c>
      <c r="FC26">
        <v>0.0499957</v>
      </c>
      <c r="FD26">
        <v>3.86</v>
      </c>
      <c r="FE26">
        <v>0</v>
      </c>
      <c r="FF26">
        <v>35.062</v>
      </c>
      <c r="FG26">
        <v>41.187</v>
      </c>
      <c r="FH26">
        <v>37.75</v>
      </c>
      <c r="FI26">
        <v>41.812</v>
      </c>
      <c r="FJ26">
        <v>38.187</v>
      </c>
      <c r="FK26">
        <v>0</v>
      </c>
      <c r="FL26">
        <v>0</v>
      </c>
      <c r="FM26">
        <v>0</v>
      </c>
      <c r="FN26">
        <v>1749212505.9</v>
      </c>
      <c r="FO26">
        <v>0</v>
      </c>
      <c r="FP26">
        <v>2.156538461538462</v>
      </c>
      <c r="FQ26">
        <v>8.659486723228314</v>
      </c>
      <c r="FR26">
        <v>-2.755555245355375</v>
      </c>
      <c r="FS26">
        <v>-4.792307692307693</v>
      </c>
      <c r="FT26">
        <v>15</v>
      </c>
      <c r="FU26">
        <v>1749207587.6</v>
      </c>
      <c r="FV26" t="s">
        <v>442</v>
      </c>
      <c r="FW26">
        <v>1749207587.6</v>
      </c>
      <c r="FX26">
        <v>1749207577.6</v>
      </c>
      <c r="FY26">
        <v>1</v>
      </c>
      <c r="FZ26">
        <v>0.131</v>
      </c>
      <c r="GA26">
        <v>-0.03</v>
      </c>
      <c r="GB26">
        <v>-0.763</v>
      </c>
      <c r="GC26">
        <v>-0.186</v>
      </c>
      <c r="GD26">
        <v>400</v>
      </c>
      <c r="GE26">
        <v>9</v>
      </c>
      <c r="GF26">
        <v>0.04</v>
      </c>
      <c r="GG26">
        <v>0.07000000000000001</v>
      </c>
      <c r="GH26">
        <v>0.08705647941685814</v>
      </c>
      <c r="GI26">
        <v>0.02753909692307754</v>
      </c>
      <c r="GJ26">
        <v>0.02276158920049641</v>
      </c>
      <c r="GK26">
        <v>1</v>
      </c>
      <c r="GL26">
        <v>0.000438978040871811</v>
      </c>
      <c r="GM26">
        <v>-0.0001196166642544523</v>
      </c>
      <c r="GN26">
        <v>2.744192086588141E-05</v>
      </c>
      <c r="GO26">
        <v>1</v>
      </c>
      <c r="GP26">
        <v>2</v>
      </c>
      <c r="GQ26">
        <v>2</v>
      </c>
      <c r="GR26" t="s">
        <v>443</v>
      </c>
      <c r="GS26">
        <v>2.99514</v>
      </c>
      <c r="GT26">
        <v>2.81101</v>
      </c>
      <c r="GU26">
        <v>0.0905204</v>
      </c>
      <c r="GV26">
        <v>0.0909813</v>
      </c>
      <c r="GW26">
        <v>0.0568832</v>
      </c>
      <c r="GX26">
        <v>0.0569035</v>
      </c>
      <c r="GY26">
        <v>24770</v>
      </c>
      <c r="GZ26">
        <v>25685.3</v>
      </c>
      <c r="HA26">
        <v>30984.8</v>
      </c>
      <c r="HB26">
        <v>31337</v>
      </c>
      <c r="HC26">
        <v>45801.8</v>
      </c>
      <c r="HD26">
        <v>42799</v>
      </c>
      <c r="HE26">
        <v>44862.8</v>
      </c>
      <c r="HF26">
        <v>41725.2</v>
      </c>
      <c r="HG26">
        <v>1.7435</v>
      </c>
      <c r="HH26">
        <v>2.22732</v>
      </c>
      <c r="HI26">
        <v>0.0555553</v>
      </c>
      <c r="HJ26">
        <v>0</v>
      </c>
      <c r="HK26">
        <v>23.737</v>
      </c>
      <c r="HL26">
        <v>999.9</v>
      </c>
      <c r="HM26">
        <v>26.7</v>
      </c>
      <c r="HN26">
        <v>32.6</v>
      </c>
      <c r="HO26">
        <v>13.0931</v>
      </c>
      <c r="HP26">
        <v>62.148</v>
      </c>
      <c r="HQ26">
        <v>6.7468</v>
      </c>
      <c r="HR26">
        <v>1</v>
      </c>
      <c r="HS26">
        <v>-0.113819</v>
      </c>
      <c r="HT26">
        <v>-0.157328</v>
      </c>
      <c r="HU26">
        <v>20.2419</v>
      </c>
      <c r="HV26">
        <v>5.22253</v>
      </c>
      <c r="HW26">
        <v>11.9081</v>
      </c>
      <c r="HX26">
        <v>4.97215</v>
      </c>
      <c r="HY26">
        <v>3.273</v>
      </c>
      <c r="HZ26">
        <v>9999</v>
      </c>
      <c r="IA26">
        <v>9999</v>
      </c>
      <c r="IB26">
        <v>9999</v>
      </c>
      <c r="IC26">
        <v>999.9</v>
      </c>
      <c r="ID26">
        <v>1.87988</v>
      </c>
      <c r="IE26">
        <v>1.88004</v>
      </c>
      <c r="IF26">
        <v>1.88217</v>
      </c>
      <c r="IG26">
        <v>1.87522</v>
      </c>
      <c r="IH26">
        <v>1.87852</v>
      </c>
      <c r="II26">
        <v>1.87796</v>
      </c>
      <c r="IJ26">
        <v>1.87515</v>
      </c>
      <c r="IK26">
        <v>1.88269</v>
      </c>
      <c r="IL26">
        <v>0</v>
      </c>
      <c r="IM26">
        <v>0</v>
      </c>
      <c r="IN26">
        <v>0</v>
      </c>
      <c r="IO26">
        <v>0</v>
      </c>
      <c r="IP26" t="s">
        <v>444</v>
      </c>
      <c r="IQ26" t="s">
        <v>445</v>
      </c>
      <c r="IR26" t="s">
        <v>446</v>
      </c>
      <c r="IS26" t="s">
        <v>446</v>
      </c>
      <c r="IT26" t="s">
        <v>446</v>
      </c>
      <c r="IU26" t="s">
        <v>446</v>
      </c>
      <c r="IV26">
        <v>0</v>
      </c>
      <c r="IW26">
        <v>100</v>
      </c>
      <c r="IX26">
        <v>100</v>
      </c>
      <c r="IY26">
        <v>-0.786</v>
      </c>
      <c r="IZ26">
        <v>-0.1864</v>
      </c>
      <c r="JA26">
        <v>-1.317961907018709</v>
      </c>
      <c r="JB26">
        <v>0.002137766517022535</v>
      </c>
      <c r="JC26">
        <v>-2.142525240951635E-06</v>
      </c>
      <c r="JD26">
        <v>6.57826092630254E-10</v>
      </c>
      <c r="JE26">
        <v>-0.1998923143878532</v>
      </c>
      <c r="JF26">
        <v>0.0047845183494569</v>
      </c>
      <c r="JG26">
        <v>-0.0004863429586180694</v>
      </c>
      <c r="JH26">
        <v>1.400204132939322E-05</v>
      </c>
      <c r="JI26">
        <v>18</v>
      </c>
      <c r="JJ26">
        <v>2240</v>
      </c>
      <c r="JK26">
        <v>2</v>
      </c>
      <c r="JL26">
        <v>19</v>
      </c>
      <c r="JM26">
        <v>82</v>
      </c>
      <c r="JN26">
        <v>82.09999999999999</v>
      </c>
      <c r="JO26">
        <v>0.942383</v>
      </c>
      <c r="JP26">
        <v>2.58667</v>
      </c>
      <c r="JQ26">
        <v>1.44531</v>
      </c>
      <c r="JR26">
        <v>2.13867</v>
      </c>
      <c r="JS26">
        <v>1.54907</v>
      </c>
      <c r="JT26">
        <v>2.50977</v>
      </c>
      <c r="JU26">
        <v>37.8195</v>
      </c>
      <c r="JV26">
        <v>23.9562</v>
      </c>
      <c r="JW26">
        <v>18</v>
      </c>
      <c r="JX26">
        <v>305.166</v>
      </c>
      <c r="JY26">
        <v>720.4690000000001</v>
      </c>
      <c r="JZ26">
        <v>24.0249</v>
      </c>
      <c r="KA26">
        <v>25.7469</v>
      </c>
      <c r="KB26">
        <v>30.0001</v>
      </c>
      <c r="KC26">
        <v>25.8355</v>
      </c>
      <c r="KD26">
        <v>25.8202</v>
      </c>
      <c r="KE26">
        <v>18.8772</v>
      </c>
      <c r="KF26">
        <v>33.9492</v>
      </c>
      <c r="KG26">
        <v>0</v>
      </c>
      <c r="KH26">
        <v>24.0876</v>
      </c>
      <c r="KI26">
        <v>370</v>
      </c>
      <c r="KJ26">
        <v>9.45243</v>
      </c>
      <c r="KK26">
        <v>101.401</v>
      </c>
      <c r="KL26">
        <v>99.88030000000001</v>
      </c>
    </row>
    <row r="27" spans="1:298">
      <c r="A27">
        <v>11</v>
      </c>
      <c r="B27">
        <v>1749212626.5</v>
      </c>
      <c r="C27">
        <v>1205.400000095367</v>
      </c>
      <c r="D27" t="s">
        <v>465</v>
      </c>
      <c r="E27" t="s">
        <v>466</v>
      </c>
      <c r="F27" t="s">
        <v>435</v>
      </c>
      <c r="G27" t="s">
        <v>436</v>
      </c>
      <c r="H27" t="s">
        <v>437</v>
      </c>
      <c r="I27" t="s">
        <v>438</v>
      </c>
      <c r="J27" t="s">
        <v>439</v>
      </c>
      <c r="N27">
        <v>1749212626.5</v>
      </c>
      <c r="O27">
        <f>(P27)/1000</f>
        <v>0</v>
      </c>
      <c r="P27">
        <f>IF(DU27, AS27, AM27)</f>
        <v>0</v>
      </c>
      <c r="Q27">
        <f>IF(DU27, AN27, AL27)</f>
        <v>0</v>
      </c>
      <c r="R27">
        <f>DW27 - IF(AZ27&gt;1, Q27*DQ27*100.0/(BB27), 0)</f>
        <v>0</v>
      </c>
      <c r="S27">
        <f>((Y27-O27/2)*R27-Q27)/(Y27+O27/2)</f>
        <v>0</v>
      </c>
      <c r="T27">
        <f>S27*(ED27+EE27)/1000.0</f>
        <v>0</v>
      </c>
      <c r="U27">
        <f>(DW27 - IF(AZ27&gt;1, Q27*DQ27*100.0/(BB27), 0))*(ED27+EE27)/1000.0</f>
        <v>0</v>
      </c>
      <c r="V27">
        <f>2.0/((1/X27-1/W27)+SIGN(X27)*SQRT((1/X27-1/W27)*(1/X27-1/W27) + 4*DR27/((DR27+1)*(DR27+1))*(2*1/X27*1/W27-1/W27*1/W27)))</f>
        <v>0</v>
      </c>
      <c r="W27">
        <f>IF(LEFT(DS27,1)&lt;&gt;"0",IF(LEFT(DS27,1)="1",3.0,DT27),$D$5+$E$5*(EK27*ED27/($K$5*1000))+$F$5*(EK27*ED27/($K$5*1000))*MAX(MIN(DQ27,$J$5),$I$5)*MAX(MIN(DQ27,$J$5),$I$5)+$G$5*MAX(MIN(DQ27,$J$5),$I$5)*(EK27*ED27/($K$5*1000))+$H$5*(EK27*ED27/($K$5*1000))*(EK27*ED27/($K$5*1000)))</f>
        <v>0</v>
      </c>
      <c r="X27">
        <f>O27*(1000-(1000*0.61365*exp(17.502*AB27/(240.97+AB27))/(ED27+EE27)+DY27)/2)/(1000*0.61365*exp(17.502*AB27/(240.97+AB27))/(ED27+EE27)-DY27)</f>
        <v>0</v>
      </c>
      <c r="Y27">
        <f>1/((DR27+1)/(V27/1.6)+1/(W27/1.37)) + DR27/((DR27+1)/(V27/1.6) + DR27/(W27/1.37))</f>
        <v>0</v>
      </c>
      <c r="Z27">
        <f>(DM27*DP27)</f>
        <v>0</v>
      </c>
      <c r="AA27">
        <f>(EF27+(Z27+2*0.95*5.67E-8*(((EF27+$B$7)+273)^4-(EF27+273)^4)-44100*O27)/(1.84*29.3*W27+8*0.95*5.67E-8*(EF27+273)^3))</f>
        <v>0</v>
      </c>
      <c r="AB27">
        <f>($C$7*EG27+$D$7*EH27+$E$7*AA27)</f>
        <v>0</v>
      </c>
      <c r="AC27">
        <f>0.61365*exp(17.502*AB27/(240.97+AB27))</f>
        <v>0</v>
      </c>
      <c r="AD27">
        <f>(AE27/AF27*100)</f>
        <v>0</v>
      </c>
      <c r="AE27">
        <f>DY27*(ED27+EE27)/1000</f>
        <v>0</v>
      </c>
      <c r="AF27">
        <f>0.61365*exp(17.502*EF27/(240.97+EF27))</f>
        <v>0</v>
      </c>
      <c r="AG27">
        <f>(AC27-DY27*(ED27+EE27)/1000)</f>
        <v>0</v>
      </c>
      <c r="AH27">
        <f>(-O27*44100)</f>
        <v>0</v>
      </c>
      <c r="AI27">
        <f>2*29.3*W27*0.92*(EF27-AB27)</f>
        <v>0</v>
      </c>
      <c r="AJ27">
        <f>2*0.95*5.67E-8*(((EF27+$B$7)+273)^4-(AB27+273)^4)</f>
        <v>0</v>
      </c>
      <c r="AK27">
        <f>Z27+AJ27+AH27+AI27</f>
        <v>0</v>
      </c>
      <c r="AL27">
        <f>EC27*AZ27*(DX27-DW27*(1000-AZ27*DZ27)/(1000-AZ27*DY27))/(100*DQ27)</f>
        <v>0</v>
      </c>
      <c r="AM27">
        <f>1000*EC27*AZ27*(DY27-DZ27)/(100*DQ27*(1000-AZ27*DY27))</f>
        <v>0</v>
      </c>
      <c r="AN27">
        <f>(AO27 - AP27 - ED27*1E3/(8.314*(EF27+273.15)) * AR27/EC27 * AQ27) * EC27/(100*DQ27) * (1000 - DZ27)/1000</f>
        <v>0</v>
      </c>
      <c r="AO27">
        <v>353.308796171127</v>
      </c>
      <c r="AP27">
        <v>353.1658484848484</v>
      </c>
      <c r="AQ27">
        <v>-0.003773685747629104</v>
      </c>
      <c r="AR27">
        <v>65.93384186329908</v>
      </c>
      <c r="AS27">
        <f>(AU27 - AT27 + ED27*1E3/(8.314*(EF27+273.15)) * AW27/EC27 * AV27) * EC27/(100*DQ27) * 1000/(1000 - AU27)</f>
        <v>0</v>
      </c>
      <c r="AT27">
        <v>9.42676118234464</v>
      </c>
      <c r="AU27">
        <v>9.439588181818188</v>
      </c>
      <c r="AV27">
        <v>-2.54747498390987E-07</v>
      </c>
      <c r="AW27">
        <v>77.18488506186137</v>
      </c>
      <c r="AX27">
        <v>77</v>
      </c>
      <c r="AY27">
        <v>19</v>
      </c>
      <c r="AZ27">
        <f>IF(AX27*$H$13&gt;=BB27,1.0,(BB27/(BB27-AX27*$H$13)))</f>
        <v>0</v>
      </c>
      <c r="BA27">
        <f>(AZ27-1)*100</f>
        <v>0</v>
      </c>
      <c r="BB27">
        <f>MAX(0,($B$13+$C$13*EK27)/(1+$D$13*EK27)*ED27/(EF27+273)*$E$13)</f>
        <v>0</v>
      </c>
      <c r="BC27" t="s">
        <v>440</v>
      </c>
      <c r="BD27" t="s">
        <v>440</v>
      </c>
      <c r="BE27">
        <v>0</v>
      </c>
      <c r="BF27">
        <v>0</v>
      </c>
      <c r="BG27">
        <f>1-BE27/BF27</f>
        <v>0</v>
      </c>
      <c r="BH27">
        <v>0</v>
      </c>
      <c r="BI27" t="s">
        <v>440</v>
      </c>
      <c r="BJ27" t="s">
        <v>440</v>
      </c>
      <c r="BK27">
        <v>0</v>
      </c>
      <c r="BL27">
        <v>0</v>
      </c>
      <c r="BM27">
        <f>1-BK27/BL27</f>
        <v>0</v>
      </c>
      <c r="BN27">
        <v>0.5</v>
      </c>
      <c r="BO27">
        <f>DN27</f>
        <v>0</v>
      </c>
      <c r="BP27">
        <f>Q27</f>
        <v>0</v>
      </c>
      <c r="BQ27">
        <f>BM27*BN27*BO27</f>
        <v>0</v>
      </c>
      <c r="BR27">
        <f>(BP27-BH27)/BO27</f>
        <v>0</v>
      </c>
      <c r="BS27">
        <f>(BF27-BL27)/BL27</f>
        <v>0</v>
      </c>
      <c r="BT27">
        <f>BE27/(BG27+BE27/BL27)</f>
        <v>0</v>
      </c>
      <c r="BU27" t="s">
        <v>440</v>
      </c>
      <c r="BV27">
        <v>0</v>
      </c>
      <c r="BW27">
        <f>IF(BV27&lt;&gt;0, BV27, BT27)</f>
        <v>0</v>
      </c>
      <c r="BX27">
        <f>1-BW27/BL27</f>
        <v>0</v>
      </c>
      <c r="BY27">
        <f>(BL27-BK27)/(BL27-BW27)</f>
        <v>0</v>
      </c>
      <c r="BZ27">
        <f>(BF27-BL27)/(BF27-BW27)</f>
        <v>0</v>
      </c>
      <c r="CA27">
        <f>(BL27-BK27)/(BL27-BE27)</f>
        <v>0</v>
      </c>
      <c r="CB27">
        <f>(BF27-BL27)/(BF27-BE27)</f>
        <v>0</v>
      </c>
      <c r="CC27">
        <f>(BY27*BW27/BK27)</f>
        <v>0</v>
      </c>
      <c r="CD27">
        <f>(1-CC27)</f>
        <v>0</v>
      </c>
      <c r="DM27">
        <f>$B$11*EL27+$C$11*EM27+$F$11*EX27*(1-FA27)</f>
        <v>0</v>
      </c>
      <c r="DN27">
        <f>DM27*DO27</f>
        <v>0</v>
      </c>
      <c r="DO27">
        <f>($B$11*$D$9+$C$11*$D$9+$F$11*((FK27+FC27)/MAX(FK27+FC27+FL27, 0.1)*$I$9+FL27/MAX(FK27+FC27+FL27, 0.1)*$J$9))/($B$11+$C$11+$F$11)</f>
        <v>0</v>
      </c>
      <c r="DP27">
        <f>($B$11*$K$9+$C$11*$K$9+$F$11*((FK27+FC27)/MAX(FK27+FC27+FL27, 0.1)*$P$9+FL27/MAX(FK27+FC27+FL27, 0.1)*$Q$9))/($B$11+$C$11+$F$11)</f>
        <v>0</v>
      </c>
      <c r="DQ27">
        <v>6</v>
      </c>
      <c r="DR27">
        <v>0.5</v>
      </c>
      <c r="DS27" t="s">
        <v>441</v>
      </c>
      <c r="DT27">
        <v>2</v>
      </c>
      <c r="DU27" t="b">
        <v>1</v>
      </c>
      <c r="DV27">
        <v>1749212626.5</v>
      </c>
      <c r="DW27">
        <v>349.845</v>
      </c>
      <c r="DX27">
        <v>350.001</v>
      </c>
      <c r="DY27">
        <v>9.439410000000001</v>
      </c>
      <c r="DZ27">
        <v>9.426119999999999</v>
      </c>
      <c r="EA27">
        <v>350.649</v>
      </c>
      <c r="EB27">
        <v>9.625830000000001</v>
      </c>
      <c r="EC27">
        <v>399.93</v>
      </c>
      <c r="ED27">
        <v>100.728</v>
      </c>
      <c r="EE27">
        <v>0.0998404</v>
      </c>
      <c r="EF27">
        <v>24.9848</v>
      </c>
      <c r="EG27">
        <v>24.6464</v>
      </c>
      <c r="EH27">
        <v>999.9</v>
      </c>
      <c r="EI27">
        <v>0</v>
      </c>
      <c r="EJ27">
        <v>0</v>
      </c>
      <c r="EK27">
        <v>10050</v>
      </c>
      <c r="EL27">
        <v>0</v>
      </c>
      <c r="EM27">
        <v>0</v>
      </c>
      <c r="EN27">
        <v>-0.155273</v>
      </c>
      <c r="EO27">
        <v>353.179</v>
      </c>
      <c r="EP27">
        <v>353.331</v>
      </c>
      <c r="EQ27">
        <v>0.013299</v>
      </c>
      <c r="ER27">
        <v>350.001</v>
      </c>
      <c r="ES27">
        <v>9.426119999999999</v>
      </c>
      <c r="ET27">
        <v>0.950813</v>
      </c>
      <c r="EU27">
        <v>0.949473</v>
      </c>
      <c r="EV27">
        <v>6.18367</v>
      </c>
      <c r="EW27">
        <v>6.16325</v>
      </c>
      <c r="EX27">
        <v>0.0499957</v>
      </c>
      <c r="EY27">
        <v>0</v>
      </c>
      <c r="EZ27">
        <v>0</v>
      </c>
      <c r="FA27">
        <v>0</v>
      </c>
      <c r="FB27">
        <v>4.51</v>
      </c>
      <c r="FC27">
        <v>0.0499957</v>
      </c>
      <c r="FD27">
        <v>-7.09</v>
      </c>
      <c r="FE27">
        <v>-0.93</v>
      </c>
      <c r="FF27">
        <v>34.062</v>
      </c>
      <c r="FG27">
        <v>38.5</v>
      </c>
      <c r="FH27">
        <v>35.937</v>
      </c>
      <c r="FI27">
        <v>37.937</v>
      </c>
      <c r="FJ27">
        <v>36.75</v>
      </c>
      <c r="FK27">
        <v>0</v>
      </c>
      <c r="FL27">
        <v>0</v>
      </c>
      <c r="FM27">
        <v>0</v>
      </c>
      <c r="FN27">
        <v>1749212626.5</v>
      </c>
      <c r="FO27">
        <v>0</v>
      </c>
      <c r="FP27">
        <v>1.9468</v>
      </c>
      <c r="FQ27">
        <v>22.70384589114604</v>
      </c>
      <c r="FR27">
        <v>-15.31538435203789</v>
      </c>
      <c r="FS27">
        <v>-3.6628</v>
      </c>
      <c r="FT27">
        <v>15</v>
      </c>
      <c r="FU27">
        <v>1749207587.6</v>
      </c>
      <c r="FV27" t="s">
        <v>442</v>
      </c>
      <c r="FW27">
        <v>1749207587.6</v>
      </c>
      <c r="FX27">
        <v>1749207577.6</v>
      </c>
      <c r="FY27">
        <v>1</v>
      </c>
      <c r="FZ27">
        <v>0.131</v>
      </c>
      <c r="GA27">
        <v>-0.03</v>
      </c>
      <c r="GB27">
        <v>-0.763</v>
      </c>
      <c r="GC27">
        <v>-0.186</v>
      </c>
      <c r="GD27">
        <v>400</v>
      </c>
      <c r="GE27">
        <v>9</v>
      </c>
      <c r="GF27">
        <v>0.04</v>
      </c>
      <c r="GG27">
        <v>0.07000000000000001</v>
      </c>
      <c r="GH27">
        <v>0.08981482880526104</v>
      </c>
      <c r="GI27">
        <v>0.01476520034659304</v>
      </c>
      <c r="GJ27">
        <v>0.03580038781011455</v>
      </c>
      <c r="GK27">
        <v>1</v>
      </c>
      <c r="GL27">
        <v>0.0004088190048182498</v>
      </c>
      <c r="GM27">
        <v>0.0001721015219725605</v>
      </c>
      <c r="GN27">
        <v>3.184003470285975E-05</v>
      </c>
      <c r="GO27">
        <v>1</v>
      </c>
      <c r="GP27">
        <v>2</v>
      </c>
      <c r="GQ27">
        <v>2</v>
      </c>
      <c r="GR27" t="s">
        <v>443</v>
      </c>
      <c r="GS27">
        <v>2.99506</v>
      </c>
      <c r="GT27">
        <v>2.81088</v>
      </c>
      <c r="GU27">
        <v>0.08668090000000001</v>
      </c>
      <c r="GV27">
        <v>0.08711820000000001</v>
      </c>
      <c r="GW27">
        <v>0.0569994</v>
      </c>
      <c r="GX27">
        <v>0.0570256</v>
      </c>
      <c r="GY27">
        <v>24875.6</v>
      </c>
      <c r="GZ27">
        <v>25795.6</v>
      </c>
      <c r="HA27">
        <v>30986</v>
      </c>
      <c r="HB27">
        <v>31338.4</v>
      </c>
      <c r="HC27">
        <v>45797.5</v>
      </c>
      <c r="HD27">
        <v>42795.2</v>
      </c>
      <c r="HE27">
        <v>44864.2</v>
      </c>
      <c r="HF27">
        <v>41726.9</v>
      </c>
      <c r="HG27">
        <v>1.74352</v>
      </c>
      <c r="HH27">
        <v>2.22805</v>
      </c>
      <c r="HI27">
        <v>0.0570863</v>
      </c>
      <c r="HJ27">
        <v>0</v>
      </c>
      <c r="HK27">
        <v>23.7085</v>
      </c>
      <c r="HL27">
        <v>999.9</v>
      </c>
      <c r="HM27">
        <v>26.7</v>
      </c>
      <c r="HN27">
        <v>32.6</v>
      </c>
      <c r="HO27">
        <v>13.0947</v>
      </c>
      <c r="HP27">
        <v>62.298</v>
      </c>
      <c r="HQ27">
        <v>6.95914</v>
      </c>
      <c r="HR27">
        <v>1</v>
      </c>
      <c r="HS27">
        <v>-0.116273</v>
      </c>
      <c r="HT27">
        <v>-0.0176307</v>
      </c>
      <c r="HU27">
        <v>20.2405</v>
      </c>
      <c r="HV27">
        <v>5.22163</v>
      </c>
      <c r="HW27">
        <v>11.9077</v>
      </c>
      <c r="HX27">
        <v>4.9717</v>
      </c>
      <c r="HY27">
        <v>3.273</v>
      </c>
      <c r="HZ27">
        <v>9999</v>
      </c>
      <c r="IA27">
        <v>9999</v>
      </c>
      <c r="IB27">
        <v>9999</v>
      </c>
      <c r="IC27">
        <v>999.9</v>
      </c>
      <c r="ID27">
        <v>1.87988</v>
      </c>
      <c r="IE27">
        <v>1.88004</v>
      </c>
      <c r="IF27">
        <v>1.88217</v>
      </c>
      <c r="IG27">
        <v>1.8752</v>
      </c>
      <c r="IH27">
        <v>1.87851</v>
      </c>
      <c r="II27">
        <v>1.87793</v>
      </c>
      <c r="IJ27">
        <v>1.87515</v>
      </c>
      <c r="IK27">
        <v>1.88264</v>
      </c>
      <c r="IL27">
        <v>0</v>
      </c>
      <c r="IM27">
        <v>0</v>
      </c>
      <c r="IN27">
        <v>0</v>
      </c>
      <c r="IO27">
        <v>0</v>
      </c>
      <c r="IP27" t="s">
        <v>444</v>
      </c>
      <c r="IQ27" t="s">
        <v>445</v>
      </c>
      <c r="IR27" t="s">
        <v>446</v>
      </c>
      <c r="IS27" t="s">
        <v>446</v>
      </c>
      <c r="IT27" t="s">
        <v>446</v>
      </c>
      <c r="IU27" t="s">
        <v>446</v>
      </c>
      <c r="IV27">
        <v>0</v>
      </c>
      <c r="IW27">
        <v>100</v>
      </c>
      <c r="IX27">
        <v>100</v>
      </c>
      <c r="IY27">
        <v>-0.804</v>
      </c>
      <c r="IZ27">
        <v>-0.1864</v>
      </c>
      <c r="JA27">
        <v>-1.317961907018709</v>
      </c>
      <c r="JB27">
        <v>0.002137766517022535</v>
      </c>
      <c r="JC27">
        <v>-2.142525240951635E-06</v>
      </c>
      <c r="JD27">
        <v>6.57826092630254E-10</v>
      </c>
      <c r="JE27">
        <v>-0.1998923143878532</v>
      </c>
      <c r="JF27">
        <v>0.0047845183494569</v>
      </c>
      <c r="JG27">
        <v>-0.0004863429586180694</v>
      </c>
      <c r="JH27">
        <v>1.400204132939322E-05</v>
      </c>
      <c r="JI27">
        <v>18</v>
      </c>
      <c r="JJ27">
        <v>2240</v>
      </c>
      <c r="JK27">
        <v>2</v>
      </c>
      <c r="JL27">
        <v>19</v>
      </c>
      <c r="JM27">
        <v>84</v>
      </c>
      <c r="JN27">
        <v>84.09999999999999</v>
      </c>
      <c r="JO27">
        <v>0.9021</v>
      </c>
      <c r="JP27">
        <v>2.6001</v>
      </c>
      <c r="JQ27">
        <v>1.44531</v>
      </c>
      <c r="JR27">
        <v>2.13867</v>
      </c>
      <c r="JS27">
        <v>1.54907</v>
      </c>
      <c r="JT27">
        <v>2.40845</v>
      </c>
      <c r="JU27">
        <v>37.8437</v>
      </c>
      <c r="JV27">
        <v>23.9474</v>
      </c>
      <c r="JW27">
        <v>18</v>
      </c>
      <c r="JX27">
        <v>305.065</v>
      </c>
      <c r="JY27">
        <v>720.8200000000001</v>
      </c>
      <c r="JZ27">
        <v>24.0882</v>
      </c>
      <c r="KA27">
        <v>25.7245</v>
      </c>
      <c r="KB27">
        <v>30.0001</v>
      </c>
      <c r="KC27">
        <v>25.8118</v>
      </c>
      <c r="KD27">
        <v>25.7973</v>
      </c>
      <c r="KE27">
        <v>18.0656</v>
      </c>
      <c r="KF27">
        <v>33.6789</v>
      </c>
      <c r="KG27">
        <v>0</v>
      </c>
      <c r="KH27">
        <v>24.0925</v>
      </c>
      <c r="KI27">
        <v>350</v>
      </c>
      <c r="KJ27">
        <v>9.45243</v>
      </c>
      <c r="KK27">
        <v>101.404</v>
      </c>
      <c r="KL27">
        <v>99.8844</v>
      </c>
    </row>
    <row r="28" spans="1:298">
      <c r="A28">
        <v>12</v>
      </c>
      <c r="B28">
        <v>1749212747</v>
      </c>
      <c r="C28">
        <v>1325.900000095367</v>
      </c>
      <c r="D28" t="s">
        <v>467</v>
      </c>
      <c r="E28" t="s">
        <v>468</v>
      </c>
      <c r="F28" t="s">
        <v>435</v>
      </c>
      <c r="G28" t="s">
        <v>436</v>
      </c>
      <c r="H28" t="s">
        <v>437</v>
      </c>
      <c r="I28" t="s">
        <v>438</v>
      </c>
      <c r="J28" t="s">
        <v>439</v>
      </c>
      <c r="N28">
        <v>1749212747</v>
      </c>
      <c r="O28">
        <f>(P28)/1000</f>
        <v>0</v>
      </c>
      <c r="P28">
        <f>IF(DU28, AS28, AM28)</f>
        <v>0</v>
      </c>
      <c r="Q28">
        <f>IF(DU28, AN28, AL28)</f>
        <v>0</v>
      </c>
      <c r="R28">
        <f>DW28 - IF(AZ28&gt;1, Q28*DQ28*100.0/(BB28), 0)</f>
        <v>0</v>
      </c>
      <c r="S28">
        <f>((Y28-O28/2)*R28-Q28)/(Y28+O28/2)</f>
        <v>0</v>
      </c>
      <c r="T28">
        <f>S28*(ED28+EE28)/1000.0</f>
        <v>0</v>
      </c>
      <c r="U28">
        <f>(DW28 - IF(AZ28&gt;1, Q28*DQ28*100.0/(BB28), 0))*(ED28+EE28)/1000.0</f>
        <v>0</v>
      </c>
      <c r="V28">
        <f>2.0/((1/X28-1/W28)+SIGN(X28)*SQRT((1/X28-1/W28)*(1/X28-1/W28) + 4*DR28/((DR28+1)*(DR28+1))*(2*1/X28*1/W28-1/W28*1/W28)))</f>
        <v>0</v>
      </c>
      <c r="W28">
        <f>IF(LEFT(DS28,1)&lt;&gt;"0",IF(LEFT(DS28,1)="1",3.0,DT28),$D$5+$E$5*(EK28*ED28/($K$5*1000))+$F$5*(EK28*ED28/($K$5*1000))*MAX(MIN(DQ28,$J$5),$I$5)*MAX(MIN(DQ28,$J$5),$I$5)+$G$5*MAX(MIN(DQ28,$J$5),$I$5)*(EK28*ED28/($K$5*1000))+$H$5*(EK28*ED28/($K$5*1000))*(EK28*ED28/($K$5*1000)))</f>
        <v>0</v>
      </c>
      <c r="X28">
        <f>O28*(1000-(1000*0.61365*exp(17.502*AB28/(240.97+AB28))/(ED28+EE28)+DY28)/2)/(1000*0.61365*exp(17.502*AB28/(240.97+AB28))/(ED28+EE28)-DY28)</f>
        <v>0</v>
      </c>
      <c r="Y28">
        <f>1/((DR28+1)/(V28/1.6)+1/(W28/1.37)) + DR28/((DR28+1)/(V28/1.6) + DR28/(W28/1.37))</f>
        <v>0</v>
      </c>
      <c r="Z28">
        <f>(DM28*DP28)</f>
        <v>0</v>
      </c>
      <c r="AA28">
        <f>(EF28+(Z28+2*0.95*5.67E-8*(((EF28+$B$7)+273)^4-(EF28+273)^4)-44100*O28)/(1.84*29.3*W28+8*0.95*5.67E-8*(EF28+273)^3))</f>
        <v>0</v>
      </c>
      <c r="AB28">
        <f>($C$7*EG28+$D$7*EH28+$E$7*AA28)</f>
        <v>0</v>
      </c>
      <c r="AC28">
        <f>0.61365*exp(17.502*AB28/(240.97+AB28))</f>
        <v>0</v>
      </c>
      <c r="AD28">
        <f>(AE28/AF28*100)</f>
        <v>0</v>
      </c>
      <c r="AE28">
        <f>DY28*(ED28+EE28)/1000</f>
        <v>0</v>
      </c>
      <c r="AF28">
        <f>0.61365*exp(17.502*EF28/(240.97+EF28))</f>
        <v>0</v>
      </c>
      <c r="AG28">
        <f>(AC28-DY28*(ED28+EE28)/1000)</f>
        <v>0</v>
      </c>
      <c r="AH28">
        <f>(-O28*44100)</f>
        <v>0</v>
      </c>
      <c r="AI28">
        <f>2*29.3*W28*0.92*(EF28-AB28)</f>
        <v>0</v>
      </c>
      <c r="AJ28">
        <f>2*0.95*5.67E-8*(((EF28+$B$7)+273)^4-(AB28+273)^4)</f>
        <v>0</v>
      </c>
      <c r="AK28">
        <f>Z28+AJ28+AH28+AI28</f>
        <v>0</v>
      </c>
      <c r="AL28">
        <f>EC28*AZ28*(DX28-DW28*(1000-AZ28*DZ28)/(1000-AZ28*DY28))/(100*DQ28)</f>
        <v>0</v>
      </c>
      <c r="AM28">
        <f>1000*EC28*AZ28*(DY28-DZ28)/(100*DQ28*(1000-AZ28*DY28))</f>
        <v>0</v>
      </c>
      <c r="AN28">
        <f>(AO28 - AP28 - ED28*1E3/(8.314*(EF28+273.15)) * AR28/EC28 * AQ28) * EC28/(100*DQ28) * (1000 - DZ28)/1000</f>
        <v>0</v>
      </c>
      <c r="AO28">
        <v>373.5186683624146</v>
      </c>
      <c r="AP28">
        <v>373.292412121212</v>
      </c>
      <c r="AQ28">
        <v>-0.0001036634072488455</v>
      </c>
      <c r="AR28">
        <v>65.93384186329908</v>
      </c>
      <c r="AS28">
        <f>(AU28 - AT28 + ED28*1E3/(8.314*(EF28+273.15)) * AW28/EC28 * AV28) * EC28/(100*DQ28) * 1000/(1000 - AU28)</f>
        <v>0</v>
      </c>
      <c r="AT28">
        <v>9.421350118964844</v>
      </c>
      <c r="AU28">
        <v>9.436137272727278</v>
      </c>
      <c r="AV28">
        <v>4.683732425269455E-08</v>
      </c>
      <c r="AW28">
        <v>77.18488506186137</v>
      </c>
      <c r="AX28">
        <v>77</v>
      </c>
      <c r="AY28">
        <v>19</v>
      </c>
      <c r="AZ28">
        <f>IF(AX28*$H$13&gt;=BB28,1.0,(BB28/(BB28-AX28*$H$13)))</f>
        <v>0</v>
      </c>
      <c r="BA28">
        <f>(AZ28-1)*100</f>
        <v>0</v>
      </c>
      <c r="BB28">
        <f>MAX(0,($B$13+$C$13*EK28)/(1+$D$13*EK28)*ED28/(EF28+273)*$E$13)</f>
        <v>0</v>
      </c>
      <c r="BC28" t="s">
        <v>440</v>
      </c>
      <c r="BD28" t="s">
        <v>440</v>
      </c>
      <c r="BE28">
        <v>0</v>
      </c>
      <c r="BF28">
        <v>0</v>
      </c>
      <c r="BG28">
        <f>1-BE28/BF28</f>
        <v>0</v>
      </c>
      <c r="BH28">
        <v>0</v>
      </c>
      <c r="BI28" t="s">
        <v>440</v>
      </c>
      <c r="BJ28" t="s">
        <v>440</v>
      </c>
      <c r="BK28">
        <v>0</v>
      </c>
      <c r="BL28">
        <v>0</v>
      </c>
      <c r="BM28">
        <f>1-BK28/BL28</f>
        <v>0</v>
      </c>
      <c r="BN28">
        <v>0.5</v>
      </c>
      <c r="BO28">
        <f>DN28</f>
        <v>0</v>
      </c>
      <c r="BP28">
        <f>Q28</f>
        <v>0</v>
      </c>
      <c r="BQ28">
        <f>BM28*BN28*BO28</f>
        <v>0</v>
      </c>
      <c r="BR28">
        <f>(BP28-BH28)/BO28</f>
        <v>0</v>
      </c>
      <c r="BS28">
        <f>(BF28-BL28)/BL28</f>
        <v>0</v>
      </c>
      <c r="BT28">
        <f>BE28/(BG28+BE28/BL28)</f>
        <v>0</v>
      </c>
      <c r="BU28" t="s">
        <v>440</v>
      </c>
      <c r="BV28">
        <v>0</v>
      </c>
      <c r="BW28">
        <f>IF(BV28&lt;&gt;0, BV28, BT28)</f>
        <v>0</v>
      </c>
      <c r="BX28">
        <f>1-BW28/BL28</f>
        <v>0</v>
      </c>
      <c r="BY28">
        <f>(BL28-BK28)/(BL28-BW28)</f>
        <v>0</v>
      </c>
      <c r="BZ28">
        <f>(BF28-BL28)/(BF28-BW28)</f>
        <v>0</v>
      </c>
      <c r="CA28">
        <f>(BL28-BK28)/(BL28-BE28)</f>
        <v>0</v>
      </c>
      <c r="CB28">
        <f>(BF28-BL28)/(BF28-BE28)</f>
        <v>0</v>
      </c>
      <c r="CC28">
        <f>(BY28*BW28/BK28)</f>
        <v>0</v>
      </c>
      <c r="CD28">
        <f>(1-CC28)</f>
        <v>0</v>
      </c>
      <c r="DM28">
        <f>$B$11*EL28+$C$11*EM28+$F$11*EX28*(1-FA28)</f>
        <v>0</v>
      </c>
      <c r="DN28">
        <f>DM28*DO28</f>
        <v>0</v>
      </c>
      <c r="DO28">
        <f>($B$11*$D$9+$C$11*$D$9+$F$11*((FK28+FC28)/MAX(FK28+FC28+FL28, 0.1)*$I$9+FL28/MAX(FK28+FC28+FL28, 0.1)*$J$9))/($B$11+$C$11+$F$11)</f>
        <v>0</v>
      </c>
      <c r="DP28">
        <f>($B$11*$K$9+$C$11*$K$9+$F$11*((FK28+FC28)/MAX(FK28+FC28+FL28, 0.1)*$P$9+FL28/MAX(FK28+FC28+FL28, 0.1)*$Q$9))/($B$11+$C$11+$F$11)</f>
        <v>0</v>
      </c>
      <c r="DQ28">
        <v>6</v>
      </c>
      <c r="DR28">
        <v>0.5</v>
      </c>
      <c r="DS28" t="s">
        <v>441</v>
      </c>
      <c r="DT28">
        <v>2</v>
      </c>
      <c r="DU28" t="b">
        <v>1</v>
      </c>
      <c r="DV28">
        <v>1749212747</v>
      </c>
      <c r="DW28">
        <v>369.779</v>
      </c>
      <c r="DX28">
        <v>369.978</v>
      </c>
      <c r="DY28">
        <v>9.435790000000001</v>
      </c>
      <c r="DZ28">
        <v>9.420310000000001</v>
      </c>
      <c r="EA28">
        <v>370.566</v>
      </c>
      <c r="EB28">
        <v>9.622199999999999</v>
      </c>
      <c r="EC28">
        <v>400.005</v>
      </c>
      <c r="ED28">
        <v>100.727</v>
      </c>
      <c r="EE28">
        <v>0.100027</v>
      </c>
      <c r="EF28">
        <v>25.0017</v>
      </c>
      <c r="EG28">
        <v>24.6662</v>
      </c>
      <c r="EH28">
        <v>999.9</v>
      </c>
      <c r="EI28">
        <v>0</v>
      </c>
      <c r="EJ28">
        <v>0</v>
      </c>
      <c r="EK28">
        <v>10041.2</v>
      </c>
      <c r="EL28">
        <v>0</v>
      </c>
      <c r="EM28">
        <v>0</v>
      </c>
      <c r="EN28">
        <v>-0.198364</v>
      </c>
      <c r="EO28">
        <v>373.302</v>
      </c>
      <c r="EP28">
        <v>373.496</v>
      </c>
      <c r="EQ28">
        <v>0.0154819</v>
      </c>
      <c r="ER28">
        <v>369.978</v>
      </c>
      <c r="ES28">
        <v>9.420310000000001</v>
      </c>
      <c r="ET28">
        <v>0.9504359999999999</v>
      </c>
      <c r="EU28">
        <v>0.9488760000000001</v>
      </c>
      <c r="EV28">
        <v>6.17793</v>
      </c>
      <c r="EW28">
        <v>6.15415</v>
      </c>
      <c r="EX28">
        <v>0.0499957</v>
      </c>
      <c r="EY28">
        <v>0</v>
      </c>
      <c r="EZ28">
        <v>0</v>
      </c>
      <c r="FA28">
        <v>0</v>
      </c>
      <c r="FB28">
        <v>-6.19</v>
      </c>
      <c r="FC28">
        <v>0.0499957</v>
      </c>
      <c r="FD28">
        <v>-8.199999999999999</v>
      </c>
      <c r="FE28">
        <v>-1.51</v>
      </c>
      <c r="FF28">
        <v>34.187</v>
      </c>
      <c r="FG28">
        <v>39.687</v>
      </c>
      <c r="FH28">
        <v>36.687</v>
      </c>
      <c r="FI28">
        <v>39.5</v>
      </c>
      <c r="FJ28">
        <v>37.187</v>
      </c>
      <c r="FK28">
        <v>0</v>
      </c>
      <c r="FL28">
        <v>0</v>
      </c>
      <c r="FM28">
        <v>0</v>
      </c>
      <c r="FN28">
        <v>1749212746.5</v>
      </c>
      <c r="FO28">
        <v>0</v>
      </c>
      <c r="FP28">
        <v>1.824</v>
      </c>
      <c r="FQ28">
        <v>-11.83461562445651</v>
      </c>
      <c r="FR28">
        <v>-8.416922814060696</v>
      </c>
      <c r="FS28">
        <v>-5.513999999999999</v>
      </c>
      <c r="FT28">
        <v>15</v>
      </c>
      <c r="FU28">
        <v>1749207587.6</v>
      </c>
      <c r="FV28" t="s">
        <v>442</v>
      </c>
      <c r="FW28">
        <v>1749207587.6</v>
      </c>
      <c r="FX28">
        <v>1749207577.6</v>
      </c>
      <c r="FY28">
        <v>1</v>
      </c>
      <c r="FZ28">
        <v>0.131</v>
      </c>
      <c r="GA28">
        <v>-0.03</v>
      </c>
      <c r="GB28">
        <v>-0.763</v>
      </c>
      <c r="GC28">
        <v>-0.186</v>
      </c>
      <c r="GD28">
        <v>400</v>
      </c>
      <c r="GE28">
        <v>9</v>
      </c>
      <c r="GF28">
        <v>0.04</v>
      </c>
      <c r="GG28">
        <v>0.07000000000000001</v>
      </c>
      <c r="GH28">
        <v>0.1338140913991109</v>
      </c>
      <c r="GI28">
        <v>-0.01661109675869391</v>
      </c>
      <c r="GJ28">
        <v>0.02263308117099548</v>
      </c>
      <c r="GK28">
        <v>1</v>
      </c>
      <c r="GL28">
        <v>0.0004555102110400372</v>
      </c>
      <c r="GM28">
        <v>-1.808021641913713E-05</v>
      </c>
      <c r="GN28">
        <v>1.958973701853262E-05</v>
      </c>
      <c r="GO28">
        <v>1</v>
      </c>
      <c r="GP28">
        <v>2</v>
      </c>
      <c r="GQ28">
        <v>2</v>
      </c>
      <c r="GR28" t="s">
        <v>443</v>
      </c>
      <c r="GS28">
        <v>2.99515</v>
      </c>
      <c r="GT28">
        <v>2.81099</v>
      </c>
      <c r="GU28">
        <v>0.09051770000000001</v>
      </c>
      <c r="GV28">
        <v>0.0909895</v>
      </c>
      <c r="GW28">
        <v>0.0569858</v>
      </c>
      <c r="GX28">
        <v>0.0570014</v>
      </c>
      <c r="GY28">
        <v>24772.2</v>
      </c>
      <c r="GZ28">
        <v>25687.9</v>
      </c>
      <c r="HA28">
        <v>30987.1</v>
      </c>
      <c r="HB28">
        <v>31340.1</v>
      </c>
      <c r="HC28">
        <v>45800</v>
      </c>
      <c r="HD28">
        <v>42798.6</v>
      </c>
      <c r="HE28">
        <v>44865.9</v>
      </c>
      <c r="HF28">
        <v>41729.1</v>
      </c>
      <c r="HG28">
        <v>1.74305</v>
      </c>
      <c r="HH28">
        <v>2.22887</v>
      </c>
      <c r="HI28">
        <v>0.0584833</v>
      </c>
      <c r="HJ28">
        <v>0</v>
      </c>
      <c r="HK28">
        <v>23.7054</v>
      </c>
      <c r="HL28">
        <v>999.9</v>
      </c>
      <c r="HM28">
        <v>26.7</v>
      </c>
      <c r="HN28">
        <v>32.6</v>
      </c>
      <c r="HO28">
        <v>13.0942</v>
      </c>
      <c r="HP28">
        <v>62.168</v>
      </c>
      <c r="HQ28">
        <v>6.83494</v>
      </c>
      <c r="HR28">
        <v>1</v>
      </c>
      <c r="HS28">
        <v>-0.118892</v>
      </c>
      <c r="HT28">
        <v>-0.0263072</v>
      </c>
      <c r="HU28">
        <v>20.2424</v>
      </c>
      <c r="HV28">
        <v>5.22298</v>
      </c>
      <c r="HW28">
        <v>11.9075</v>
      </c>
      <c r="HX28">
        <v>4.9723</v>
      </c>
      <c r="HY28">
        <v>3.273</v>
      </c>
      <c r="HZ28">
        <v>9999</v>
      </c>
      <c r="IA28">
        <v>9999</v>
      </c>
      <c r="IB28">
        <v>9999</v>
      </c>
      <c r="IC28">
        <v>999.9</v>
      </c>
      <c r="ID28">
        <v>1.87988</v>
      </c>
      <c r="IE28">
        <v>1.88004</v>
      </c>
      <c r="IF28">
        <v>1.88217</v>
      </c>
      <c r="IG28">
        <v>1.87515</v>
      </c>
      <c r="IH28">
        <v>1.87851</v>
      </c>
      <c r="II28">
        <v>1.87796</v>
      </c>
      <c r="IJ28">
        <v>1.87515</v>
      </c>
      <c r="IK28">
        <v>1.88266</v>
      </c>
      <c r="IL28">
        <v>0</v>
      </c>
      <c r="IM28">
        <v>0</v>
      </c>
      <c r="IN28">
        <v>0</v>
      </c>
      <c r="IO28">
        <v>0</v>
      </c>
      <c r="IP28" t="s">
        <v>444</v>
      </c>
      <c r="IQ28" t="s">
        <v>445</v>
      </c>
      <c r="IR28" t="s">
        <v>446</v>
      </c>
      <c r="IS28" t="s">
        <v>446</v>
      </c>
      <c r="IT28" t="s">
        <v>446</v>
      </c>
      <c r="IU28" t="s">
        <v>446</v>
      </c>
      <c r="IV28">
        <v>0</v>
      </c>
      <c r="IW28">
        <v>100</v>
      </c>
      <c r="IX28">
        <v>100</v>
      </c>
      <c r="IY28">
        <v>-0.787</v>
      </c>
      <c r="IZ28">
        <v>-0.1864</v>
      </c>
      <c r="JA28">
        <v>-1.317961907018709</v>
      </c>
      <c r="JB28">
        <v>0.002137766517022535</v>
      </c>
      <c r="JC28">
        <v>-2.142525240951635E-06</v>
      </c>
      <c r="JD28">
        <v>6.57826092630254E-10</v>
      </c>
      <c r="JE28">
        <v>-0.1998923143878532</v>
      </c>
      <c r="JF28">
        <v>0.0047845183494569</v>
      </c>
      <c r="JG28">
        <v>-0.0004863429586180694</v>
      </c>
      <c r="JH28">
        <v>1.400204132939322E-05</v>
      </c>
      <c r="JI28">
        <v>18</v>
      </c>
      <c r="JJ28">
        <v>2240</v>
      </c>
      <c r="JK28">
        <v>2</v>
      </c>
      <c r="JL28">
        <v>19</v>
      </c>
      <c r="JM28">
        <v>86</v>
      </c>
      <c r="JN28">
        <v>86.2</v>
      </c>
      <c r="JO28">
        <v>0.942383</v>
      </c>
      <c r="JP28">
        <v>2.59521</v>
      </c>
      <c r="JQ28">
        <v>1.44531</v>
      </c>
      <c r="JR28">
        <v>2.13867</v>
      </c>
      <c r="JS28">
        <v>1.54907</v>
      </c>
      <c r="JT28">
        <v>2.50977</v>
      </c>
      <c r="JU28">
        <v>37.8195</v>
      </c>
      <c r="JV28">
        <v>23.9562</v>
      </c>
      <c r="JW28">
        <v>18</v>
      </c>
      <c r="JX28">
        <v>304.748</v>
      </c>
      <c r="JY28">
        <v>721.204</v>
      </c>
      <c r="JZ28">
        <v>24.1579</v>
      </c>
      <c r="KA28">
        <v>25.6949</v>
      </c>
      <c r="KB28">
        <v>29.9999</v>
      </c>
      <c r="KC28">
        <v>25.7853</v>
      </c>
      <c r="KD28">
        <v>25.7701</v>
      </c>
      <c r="KE28">
        <v>18.8797</v>
      </c>
      <c r="KF28">
        <v>33.6789</v>
      </c>
      <c r="KG28">
        <v>0</v>
      </c>
      <c r="KH28">
        <v>24.1607</v>
      </c>
      <c r="KI28">
        <v>370</v>
      </c>
      <c r="KJ28">
        <v>9.45243</v>
      </c>
      <c r="KK28">
        <v>101.408</v>
      </c>
      <c r="KL28">
        <v>99.8899</v>
      </c>
    </row>
    <row r="29" spans="1:298">
      <c r="A29">
        <v>13</v>
      </c>
      <c r="B29">
        <v>1749212867.5</v>
      </c>
      <c r="C29">
        <v>1446.400000095367</v>
      </c>
      <c r="D29" t="s">
        <v>469</v>
      </c>
      <c r="E29" t="s">
        <v>470</v>
      </c>
      <c r="F29" t="s">
        <v>435</v>
      </c>
      <c r="G29" t="s">
        <v>436</v>
      </c>
      <c r="H29" t="s">
        <v>437</v>
      </c>
      <c r="I29" t="s">
        <v>438</v>
      </c>
      <c r="J29" t="s">
        <v>439</v>
      </c>
      <c r="N29">
        <v>1749212867.5</v>
      </c>
      <c r="O29">
        <f>(P29)/1000</f>
        <v>0</v>
      </c>
      <c r="P29">
        <f>IF(DU29, AS29, AM29)</f>
        <v>0</v>
      </c>
      <c r="Q29">
        <f>IF(DU29, AN29, AL29)</f>
        <v>0</v>
      </c>
      <c r="R29">
        <f>DW29 - IF(AZ29&gt;1, Q29*DQ29*100.0/(BB29), 0)</f>
        <v>0</v>
      </c>
      <c r="S29">
        <f>((Y29-O29/2)*R29-Q29)/(Y29+O29/2)</f>
        <v>0</v>
      </c>
      <c r="T29">
        <f>S29*(ED29+EE29)/1000.0</f>
        <v>0</v>
      </c>
      <c r="U29">
        <f>(DW29 - IF(AZ29&gt;1, Q29*DQ29*100.0/(BB29), 0))*(ED29+EE29)/1000.0</f>
        <v>0</v>
      </c>
      <c r="V29">
        <f>2.0/((1/X29-1/W29)+SIGN(X29)*SQRT((1/X29-1/W29)*(1/X29-1/W29) + 4*DR29/((DR29+1)*(DR29+1))*(2*1/X29*1/W29-1/W29*1/W29)))</f>
        <v>0</v>
      </c>
      <c r="W29">
        <f>IF(LEFT(DS29,1)&lt;&gt;"0",IF(LEFT(DS29,1)="1",3.0,DT29),$D$5+$E$5*(EK29*ED29/($K$5*1000))+$F$5*(EK29*ED29/($K$5*1000))*MAX(MIN(DQ29,$J$5),$I$5)*MAX(MIN(DQ29,$J$5),$I$5)+$G$5*MAX(MIN(DQ29,$J$5),$I$5)*(EK29*ED29/($K$5*1000))+$H$5*(EK29*ED29/($K$5*1000))*(EK29*ED29/($K$5*1000)))</f>
        <v>0</v>
      </c>
      <c r="X29">
        <f>O29*(1000-(1000*0.61365*exp(17.502*AB29/(240.97+AB29))/(ED29+EE29)+DY29)/2)/(1000*0.61365*exp(17.502*AB29/(240.97+AB29))/(ED29+EE29)-DY29)</f>
        <v>0</v>
      </c>
      <c r="Y29">
        <f>1/((DR29+1)/(V29/1.6)+1/(W29/1.37)) + DR29/((DR29+1)/(V29/1.6) + DR29/(W29/1.37))</f>
        <v>0</v>
      </c>
      <c r="Z29">
        <f>(DM29*DP29)</f>
        <v>0</v>
      </c>
      <c r="AA29">
        <f>(EF29+(Z29+2*0.95*5.67E-8*(((EF29+$B$7)+273)^4-(EF29+273)^4)-44100*O29)/(1.84*29.3*W29+8*0.95*5.67E-8*(EF29+273)^3))</f>
        <v>0</v>
      </c>
      <c r="AB29">
        <f>($C$7*EG29+$D$7*EH29+$E$7*AA29)</f>
        <v>0</v>
      </c>
      <c r="AC29">
        <f>0.61365*exp(17.502*AB29/(240.97+AB29))</f>
        <v>0</v>
      </c>
      <c r="AD29">
        <f>(AE29/AF29*100)</f>
        <v>0</v>
      </c>
      <c r="AE29">
        <f>DY29*(ED29+EE29)/1000</f>
        <v>0</v>
      </c>
      <c r="AF29">
        <f>0.61365*exp(17.502*EF29/(240.97+EF29))</f>
        <v>0</v>
      </c>
      <c r="AG29">
        <f>(AC29-DY29*(ED29+EE29)/1000)</f>
        <v>0</v>
      </c>
      <c r="AH29">
        <f>(-O29*44100)</f>
        <v>0</v>
      </c>
      <c r="AI29">
        <f>2*29.3*W29*0.92*(EF29-AB29)</f>
        <v>0</v>
      </c>
      <c r="AJ29">
        <f>2*0.95*5.67E-8*(((EF29+$B$7)+273)^4-(AB29+273)^4)</f>
        <v>0</v>
      </c>
      <c r="AK29">
        <f>Z29+AJ29+AH29+AI29</f>
        <v>0</v>
      </c>
      <c r="AL29">
        <f>EC29*AZ29*(DX29-DW29*(1000-AZ29*DZ29)/(1000-AZ29*DY29))/(100*DQ29)</f>
        <v>0</v>
      </c>
      <c r="AM29">
        <f>1000*EC29*AZ29*(DY29-DZ29)/(100*DQ29*(1000-AZ29*DY29))</f>
        <v>0</v>
      </c>
      <c r="AN29">
        <f>(AO29 - AP29 - ED29*1E3/(8.314*(EF29+273.15)) * AR29/EC29 * AQ29) * EC29/(100*DQ29) * (1000 - DZ29)/1000</f>
        <v>0</v>
      </c>
      <c r="AO29">
        <v>393.693659619537</v>
      </c>
      <c r="AP29">
        <v>393.4382606060602</v>
      </c>
      <c r="AQ29">
        <v>-0.0004591089037694315</v>
      </c>
      <c r="AR29">
        <v>65.93384186329908</v>
      </c>
      <c r="AS29">
        <f>(AU29 - AT29 + ED29*1E3/(8.314*(EF29+273.15)) * AW29/EC29 * AV29) * EC29/(100*DQ29) * 1000/(1000 - AU29)</f>
        <v>0</v>
      </c>
      <c r="AT29">
        <v>9.398446079214546</v>
      </c>
      <c r="AU29">
        <v>9.411668671328679</v>
      </c>
      <c r="AV29">
        <v>2.251963075160875E-07</v>
      </c>
      <c r="AW29">
        <v>77.18488506186137</v>
      </c>
      <c r="AX29">
        <v>77</v>
      </c>
      <c r="AY29">
        <v>19</v>
      </c>
      <c r="AZ29">
        <f>IF(AX29*$H$13&gt;=BB29,1.0,(BB29/(BB29-AX29*$H$13)))</f>
        <v>0</v>
      </c>
      <c r="BA29">
        <f>(AZ29-1)*100</f>
        <v>0</v>
      </c>
      <c r="BB29">
        <f>MAX(0,($B$13+$C$13*EK29)/(1+$D$13*EK29)*ED29/(EF29+273)*$E$13)</f>
        <v>0</v>
      </c>
      <c r="BC29" t="s">
        <v>440</v>
      </c>
      <c r="BD29" t="s">
        <v>440</v>
      </c>
      <c r="BE29">
        <v>0</v>
      </c>
      <c r="BF29">
        <v>0</v>
      </c>
      <c r="BG29">
        <f>1-BE29/BF29</f>
        <v>0</v>
      </c>
      <c r="BH29">
        <v>0</v>
      </c>
      <c r="BI29" t="s">
        <v>440</v>
      </c>
      <c r="BJ29" t="s">
        <v>440</v>
      </c>
      <c r="BK29">
        <v>0</v>
      </c>
      <c r="BL29">
        <v>0</v>
      </c>
      <c r="BM29">
        <f>1-BK29/BL29</f>
        <v>0</v>
      </c>
      <c r="BN29">
        <v>0.5</v>
      </c>
      <c r="BO29">
        <f>DN29</f>
        <v>0</v>
      </c>
      <c r="BP29">
        <f>Q29</f>
        <v>0</v>
      </c>
      <c r="BQ29">
        <f>BM29*BN29*BO29</f>
        <v>0</v>
      </c>
      <c r="BR29">
        <f>(BP29-BH29)/BO29</f>
        <v>0</v>
      </c>
      <c r="BS29">
        <f>(BF29-BL29)/BL29</f>
        <v>0</v>
      </c>
      <c r="BT29">
        <f>BE29/(BG29+BE29/BL29)</f>
        <v>0</v>
      </c>
      <c r="BU29" t="s">
        <v>440</v>
      </c>
      <c r="BV29">
        <v>0</v>
      </c>
      <c r="BW29">
        <f>IF(BV29&lt;&gt;0, BV29, BT29)</f>
        <v>0</v>
      </c>
      <c r="BX29">
        <f>1-BW29/BL29</f>
        <v>0</v>
      </c>
      <c r="BY29">
        <f>(BL29-BK29)/(BL29-BW29)</f>
        <v>0</v>
      </c>
      <c r="BZ29">
        <f>(BF29-BL29)/(BF29-BW29)</f>
        <v>0</v>
      </c>
      <c r="CA29">
        <f>(BL29-BK29)/(BL29-BE29)</f>
        <v>0</v>
      </c>
      <c r="CB29">
        <f>(BF29-BL29)/(BF29-BE29)</f>
        <v>0</v>
      </c>
      <c r="CC29">
        <f>(BY29*BW29/BK29)</f>
        <v>0</v>
      </c>
      <c r="CD29">
        <f>(1-CC29)</f>
        <v>0</v>
      </c>
      <c r="DM29">
        <f>$B$11*EL29+$C$11*EM29+$F$11*EX29*(1-FA29)</f>
        <v>0</v>
      </c>
      <c r="DN29">
        <f>DM29*DO29</f>
        <v>0</v>
      </c>
      <c r="DO29">
        <f>($B$11*$D$9+$C$11*$D$9+$F$11*((FK29+FC29)/MAX(FK29+FC29+FL29, 0.1)*$I$9+FL29/MAX(FK29+FC29+FL29, 0.1)*$J$9))/($B$11+$C$11+$F$11)</f>
        <v>0</v>
      </c>
      <c r="DP29">
        <f>($B$11*$K$9+$C$11*$K$9+$F$11*((FK29+FC29)/MAX(FK29+FC29+FL29, 0.1)*$P$9+FL29/MAX(FK29+FC29+FL29, 0.1)*$Q$9))/($B$11+$C$11+$F$11)</f>
        <v>0</v>
      </c>
      <c r="DQ29">
        <v>6</v>
      </c>
      <c r="DR29">
        <v>0.5</v>
      </c>
      <c r="DS29" t="s">
        <v>441</v>
      </c>
      <c r="DT29">
        <v>2</v>
      </c>
      <c r="DU29" t="b">
        <v>1</v>
      </c>
      <c r="DV29">
        <v>1749212867.5</v>
      </c>
      <c r="DW29">
        <v>389.751</v>
      </c>
      <c r="DX29">
        <v>390.008</v>
      </c>
      <c r="DY29">
        <v>9.41174</v>
      </c>
      <c r="DZ29">
        <v>9.39668</v>
      </c>
      <c r="EA29">
        <v>390.522</v>
      </c>
      <c r="EB29">
        <v>9.598129999999999</v>
      </c>
      <c r="EC29">
        <v>400.051</v>
      </c>
      <c r="ED29">
        <v>100.726</v>
      </c>
      <c r="EE29">
        <v>0.100132</v>
      </c>
      <c r="EF29">
        <v>25.0034</v>
      </c>
      <c r="EG29">
        <v>24.6513</v>
      </c>
      <c r="EH29">
        <v>999.9</v>
      </c>
      <c r="EI29">
        <v>0</v>
      </c>
      <c r="EJ29">
        <v>0</v>
      </c>
      <c r="EK29">
        <v>10046.2</v>
      </c>
      <c r="EL29">
        <v>0</v>
      </c>
      <c r="EM29">
        <v>0</v>
      </c>
      <c r="EN29">
        <v>-0.256561</v>
      </c>
      <c r="EO29">
        <v>393.454</v>
      </c>
      <c r="EP29">
        <v>393.707</v>
      </c>
      <c r="EQ29">
        <v>0.0150633</v>
      </c>
      <c r="ER29">
        <v>390.008</v>
      </c>
      <c r="ES29">
        <v>9.39668</v>
      </c>
      <c r="ET29">
        <v>0.948011</v>
      </c>
      <c r="EU29">
        <v>0.9464939999999999</v>
      </c>
      <c r="EV29">
        <v>6.14095</v>
      </c>
      <c r="EW29">
        <v>6.11776</v>
      </c>
      <c r="EX29">
        <v>0.0499957</v>
      </c>
      <c r="EY29">
        <v>0</v>
      </c>
      <c r="EZ29">
        <v>0</v>
      </c>
      <c r="FA29">
        <v>0</v>
      </c>
      <c r="FB29">
        <v>-2.76</v>
      </c>
      <c r="FC29">
        <v>0.0499957</v>
      </c>
      <c r="FD29">
        <v>-4.32</v>
      </c>
      <c r="FE29">
        <v>-0.61</v>
      </c>
      <c r="FF29">
        <v>34.875</v>
      </c>
      <c r="FG29">
        <v>41</v>
      </c>
      <c r="FH29">
        <v>37.562</v>
      </c>
      <c r="FI29">
        <v>41.5</v>
      </c>
      <c r="FJ29">
        <v>38</v>
      </c>
      <c r="FK29">
        <v>0</v>
      </c>
      <c r="FL29">
        <v>0</v>
      </c>
      <c r="FM29">
        <v>0</v>
      </c>
      <c r="FN29">
        <v>1749212867.1</v>
      </c>
      <c r="FO29">
        <v>0</v>
      </c>
      <c r="FP29">
        <v>3.336538461538462</v>
      </c>
      <c r="FQ29">
        <v>28.83453008740351</v>
      </c>
      <c r="FR29">
        <v>-9.97880354690467</v>
      </c>
      <c r="FS29">
        <v>-6.466923076923077</v>
      </c>
      <c r="FT29">
        <v>15</v>
      </c>
      <c r="FU29">
        <v>1749207587.6</v>
      </c>
      <c r="FV29" t="s">
        <v>442</v>
      </c>
      <c r="FW29">
        <v>1749207587.6</v>
      </c>
      <c r="FX29">
        <v>1749207577.6</v>
      </c>
      <c r="FY29">
        <v>1</v>
      </c>
      <c r="FZ29">
        <v>0.131</v>
      </c>
      <c r="GA29">
        <v>-0.03</v>
      </c>
      <c r="GB29">
        <v>-0.763</v>
      </c>
      <c r="GC29">
        <v>-0.186</v>
      </c>
      <c r="GD29">
        <v>400</v>
      </c>
      <c r="GE29">
        <v>9</v>
      </c>
      <c r="GF29">
        <v>0.04</v>
      </c>
      <c r="GG29">
        <v>0.07000000000000001</v>
      </c>
      <c r="GH29">
        <v>0.1490470126390761</v>
      </c>
      <c r="GI29">
        <v>0.01573484560604832</v>
      </c>
      <c r="GJ29">
        <v>0.01343456709550135</v>
      </c>
      <c r="GK29">
        <v>1</v>
      </c>
      <c r="GL29">
        <v>0.0004420398111152985</v>
      </c>
      <c r="GM29">
        <v>-9.797961157640798E-05</v>
      </c>
      <c r="GN29">
        <v>2.108830316647189E-05</v>
      </c>
      <c r="GO29">
        <v>1</v>
      </c>
      <c r="GP29">
        <v>2</v>
      </c>
      <c r="GQ29">
        <v>2</v>
      </c>
      <c r="GR29" t="s">
        <v>443</v>
      </c>
      <c r="GS29">
        <v>2.9952</v>
      </c>
      <c r="GT29">
        <v>2.81114</v>
      </c>
      <c r="GU29">
        <v>0.0942725</v>
      </c>
      <c r="GV29">
        <v>0.09477969999999999</v>
      </c>
      <c r="GW29">
        <v>0.0568778</v>
      </c>
      <c r="GX29">
        <v>0.0568931</v>
      </c>
      <c r="GY29">
        <v>24670.5</v>
      </c>
      <c r="GZ29">
        <v>25582.4</v>
      </c>
      <c r="HA29">
        <v>30987.6</v>
      </c>
      <c r="HB29">
        <v>31341.9</v>
      </c>
      <c r="HC29">
        <v>45806.8</v>
      </c>
      <c r="HD29">
        <v>42805.8</v>
      </c>
      <c r="HE29">
        <v>44867.3</v>
      </c>
      <c r="HF29">
        <v>41731.3</v>
      </c>
      <c r="HG29">
        <v>1.74332</v>
      </c>
      <c r="HH29">
        <v>2.22938</v>
      </c>
      <c r="HI29">
        <v>0.0574514</v>
      </c>
      <c r="HJ29">
        <v>0</v>
      </c>
      <c r="HK29">
        <v>23.7074</v>
      </c>
      <c r="HL29">
        <v>999.9</v>
      </c>
      <c r="HM29">
        <v>26.6</v>
      </c>
      <c r="HN29">
        <v>32.6</v>
      </c>
      <c r="HO29">
        <v>13.0458</v>
      </c>
      <c r="HP29">
        <v>62.138</v>
      </c>
      <c r="HQ29">
        <v>7.08334</v>
      </c>
      <c r="HR29">
        <v>1</v>
      </c>
      <c r="HS29">
        <v>-0.121014</v>
      </c>
      <c r="HT29">
        <v>0.0447059</v>
      </c>
      <c r="HU29">
        <v>20.2424</v>
      </c>
      <c r="HV29">
        <v>5.22298</v>
      </c>
      <c r="HW29">
        <v>11.9063</v>
      </c>
      <c r="HX29">
        <v>4.97185</v>
      </c>
      <c r="HY29">
        <v>3.273</v>
      </c>
      <c r="HZ29">
        <v>9999</v>
      </c>
      <c r="IA29">
        <v>9999</v>
      </c>
      <c r="IB29">
        <v>9999</v>
      </c>
      <c r="IC29">
        <v>999.9</v>
      </c>
      <c r="ID29">
        <v>1.87988</v>
      </c>
      <c r="IE29">
        <v>1.88004</v>
      </c>
      <c r="IF29">
        <v>1.88217</v>
      </c>
      <c r="IG29">
        <v>1.87521</v>
      </c>
      <c r="IH29">
        <v>1.87851</v>
      </c>
      <c r="II29">
        <v>1.87797</v>
      </c>
      <c r="IJ29">
        <v>1.87515</v>
      </c>
      <c r="IK29">
        <v>1.88269</v>
      </c>
      <c r="IL29">
        <v>0</v>
      </c>
      <c r="IM29">
        <v>0</v>
      </c>
      <c r="IN29">
        <v>0</v>
      </c>
      <c r="IO29">
        <v>0</v>
      </c>
      <c r="IP29" t="s">
        <v>444</v>
      </c>
      <c r="IQ29" t="s">
        <v>445</v>
      </c>
      <c r="IR29" t="s">
        <v>446</v>
      </c>
      <c r="IS29" t="s">
        <v>446</v>
      </c>
      <c r="IT29" t="s">
        <v>446</v>
      </c>
      <c r="IU29" t="s">
        <v>446</v>
      </c>
      <c r="IV29">
        <v>0</v>
      </c>
      <c r="IW29">
        <v>100</v>
      </c>
      <c r="IX29">
        <v>100</v>
      </c>
      <c r="IY29">
        <v>-0.771</v>
      </c>
      <c r="IZ29">
        <v>-0.1864</v>
      </c>
      <c r="JA29">
        <v>-1.317961907018709</v>
      </c>
      <c r="JB29">
        <v>0.002137766517022535</v>
      </c>
      <c r="JC29">
        <v>-2.142525240951635E-06</v>
      </c>
      <c r="JD29">
        <v>6.57826092630254E-10</v>
      </c>
      <c r="JE29">
        <v>-0.1998923143878532</v>
      </c>
      <c r="JF29">
        <v>0.0047845183494569</v>
      </c>
      <c r="JG29">
        <v>-0.0004863429586180694</v>
      </c>
      <c r="JH29">
        <v>1.400204132939322E-05</v>
      </c>
      <c r="JI29">
        <v>18</v>
      </c>
      <c r="JJ29">
        <v>2240</v>
      </c>
      <c r="JK29">
        <v>2</v>
      </c>
      <c r="JL29">
        <v>19</v>
      </c>
      <c r="JM29">
        <v>88</v>
      </c>
      <c r="JN29">
        <v>88.2</v>
      </c>
      <c r="JO29">
        <v>0.982666</v>
      </c>
      <c r="JP29">
        <v>2.59766</v>
      </c>
      <c r="JQ29">
        <v>1.44531</v>
      </c>
      <c r="JR29">
        <v>2.13867</v>
      </c>
      <c r="JS29">
        <v>1.54907</v>
      </c>
      <c r="JT29">
        <v>2.45361</v>
      </c>
      <c r="JU29">
        <v>37.8437</v>
      </c>
      <c r="JV29">
        <v>23.9562</v>
      </c>
      <c r="JW29">
        <v>18</v>
      </c>
      <c r="JX29">
        <v>304.731</v>
      </c>
      <c r="JY29">
        <v>721.299</v>
      </c>
      <c r="JZ29">
        <v>24.079</v>
      </c>
      <c r="KA29">
        <v>25.6668</v>
      </c>
      <c r="KB29">
        <v>30.0001</v>
      </c>
      <c r="KC29">
        <v>25.7577</v>
      </c>
      <c r="KD29">
        <v>25.7436</v>
      </c>
      <c r="KE29">
        <v>19.6826</v>
      </c>
      <c r="KF29">
        <v>33.6789</v>
      </c>
      <c r="KG29">
        <v>0</v>
      </c>
      <c r="KH29">
        <v>24.0791</v>
      </c>
      <c r="KI29">
        <v>390</v>
      </c>
      <c r="KJ29">
        <v>9.45243</v>
      </c>
      <c r="KK29">
        <v>101.411</v>
      </c>
      <c r="KL29">
        <v>99.8952</v>
      </c>
    </row>
    <row r="30" spans="1:298">
      <c r="A30">
        <v>14</v>
      </c>
      <c r="B30">
        <v>1749212988</v>
      </c>
      <c r="C30">
        <v>1566.900000095367</v>
      </c>
      <c r="D30" t="s">
        <v>471</v>
      </c>
      <c r="E30" t="s">
        <v>472</v>
      </c>
      <c r="F30" t="s">
        <v>435</v>
      </c>
      <c r="G30" t="s">
        <v>436</v>
      </c>
      <c r="H30" t="s">
        <v>437</v>
      </c>
      <c r="I30" t="s">
        <v>438</v>
      </c>
      <c r="J30" t="s">
        <v>439</v>
      </c>
      <c r="N30">
        <v>1749212988</v>
      </c>
      <c r="O30">
        <f>(P30)/1000</f>
        <v>0</v>
      </c>
      <c r="P30">
        <f>IF(DU30, AS30, AM30)</f>
        <v>0</v>
      </c>
      <c r="Q30">
        <f>IF(DU30, AN30, AL30)</f>
        <v>0</v>
      </c>
      <c r="R30">
        <f>DW30 - IF(AZ30&gt;1, Q30*DQ30*100.0/(BB30), 0)</f>
        <v>0</v>
      </c>
      <c r="S30">
        <f>((Y30-O30/2)*R30-Q30)/(Y30+O30/2)</f>
        <v>0</v>
      </c>
      <c r="T30">
        <f>S30*(ED30+EE30)/1000.0</f>
        <v>0</v>
      </c>
      <c r="U30">
        <f>(DW30 - IF(AZ30&gt;1, Q30*DQ30*100.0/(BB30), 0))*(ED30+EE30)/1000.0</f>
        <v>0</v>
      </c>
      <c r="V30">
        <f>2.0/((1/X30-1/W30)+SIGN(X30)*SQRT((1/X30-1/W30)*(1/X30-1/W30) + 4*DR30/((DR30+1)*(DR30+1))*(2*1/X30*1/W30-1/W30*1/W30)))</f>
        <v>0</v>
      </c>
      <c r="W30">
        <f>IF(LEFT(DS30,1)&lt;&gt;"0",IF(LEFT(DS30,1)="1",3.0,DT30),$D$5+$E$5*(EK30*ED30/($K$5*1000))+$F$5*(EK30*ED30/($K$5*1000))*MAX(MIN(DQ30,$J$5),$I$5)*MAX(MIN(DQ30,$J$5),$I$5)+$G$5*MAX(MIN(DQ30,$J$5),$I$5)*(EK30*ED30/($K$5*1000))+$H$5*(EK30*ED30/($K$5*1000))*(EK30*ED30/($K$5*1000)))</f>
        <v>0</v>
      </c>
      <c r="X30">
        <f>O30*(1000-(1000*0.61365*exp(17.502*AB30/(240.97+AB30))/(ED30+EE30)+DY30)/2)/(1000*0.61365*exp(17.502*AB30/(240.97+AB30))/(ED30+EE30)-DY30)</f>
        <v>0</v>
      </c>
      <c r="Y30">
        <f>1/((DR30+1)/(V30/1.6)+1/(W30/1.37)) + DR30/((DR30+1)/(V30/1.6) + DR30/(W30/1.37))</f>
        <v>0</v>
      </c>
      <c r="Z30">
        <f>(DM30*DP30)</f>
        <v>0</v>
      </c>
      <c r="AA30">
        <f>(EF30+(Z30+2*0.95*5.67E-8*(((EF30+$B$7)+273)^4-(EF30+273)^4)-44100*O30)/(1.84*29.3*W30+8*0.95*5.67E-8*(EF30+273)^3))</f>
        <v>0</v>
      </c>
      <c r="AB30">
        <f>($C$7*EG30+$D$7*EH30+$E$7*AA30)</f>
        <v>0</v>
      </c>
      <c r="AC30">
        <f>0.61365*exp(17.502*AB30/(240.97+AB30))</f>
        <v>0</v>
      </c>
      <c r="AD30">
        <f>(AE30/AF30*100)</f>
        <v>0</v>
      </c>
      <c r="AE30">
        <f>DY30*(ED30+EE30)/1000</f>
        <v>0</v>
      </c>
      <c r="AF30">
        <f>0.61365*exp(17.502*EF30/(240.97+EF30))</f>
        <v>0</v>
      </c>
      <c r="AG30">
        <f>(AC30-DY30*(ED30+EE30)/1000)</f>
        <v>0</v>
      </c>
      <c r="AH30">
        <f>(-O30*44100)</f>
        <v>0</v>
      </c>
      <c r="AI30">
        <f>2*29.3*W30*0.92*(EF30-AB30)</f>
        <v>0</v>
      </c>
      <c r="AJ30">
        <f>2*0.95*5.67E-8*(((EF30+$B$7)+273)^4-(AB30+273)^4)</f>
        <v>0</v>
      </c>
      <c r="AK30">
        <f>Z30+AJ30+AH30+AI30</f>
        <v>0</v>
      </c>
      <c r="AL30">
        <f>EC30*AZ30*(DX30-DW30*(1000-AZ30*DZ30)/(1000-AZ30*DY30))/(100*DQ30)</f>
        <v>0</v>
      </c>
      <c r="AM30">
        <f>1000*EC30*AZ30*(DY30-DZ30)/(100*DQ30*(1000-AZ30*DY30))</f>
        <v>0</v>
      </c>
      <c r="AN30">
        <f>(AO30 - AP30 - ED30*1E3/(8.314*(EF30+273.15)) * AR30/EC30 * AQ30) * EC30/(100*DQ30) * (1000 - DZ30)/1000</f>
        <v>0</v>
      </c>
      <c r="AO30">
        <v>413.9207167860478</v>
      </c>
      <c r="AP30">
        <v>413.675909090909</v>
      </c>
      <c r="AQ30">
        <v>-0.001127639074007297</v>
      </c>
      <c r="AR30">
        <v>65.93384186329908</v>
      </c>
      <c r="AS30">
        <f>(AU30 - AT30 + ED30*1E3/(8.314*(EF30+273.15)) * AW30/EC30 * AV30) * EC30/(100*DQ30) * 1000/(1000 - AU30)</f>
        <v>0</v>
      </c>
      <c r="AT30">
        <v>9.412498668139188</v>
      </c>
      <c r="AU30">
        <v>9.422355804195812</v>
      </c>
      <c r="AV30">
        <v>-2.818493587515176E-08</v>
      </c>
      <c r="AW30">
        <v>77.18488506186137</v>
      </c>
      <c r="AX30">
        <v>77</v>
      </c>
      <c r="AY30">
        <v>19</v>
      </c>
      <c r="AZ30">
        <f>IF(AX30*$H$13&gt;=BB30,1.0,(BB30/(BB30-AX30*$H$13)))</f>
        <v>0</v>
      </c>
      <c r="BA30">
        <f>(AZ30-1)*100</f>
        <v>0</v>
      </c>
      <c r="BB30">
        <f>MAX(0,($B$13+$C$13*EK30)/(1+$D$13*EK30)*ED30/(EF30+273)*$E$13)</f>
        <v>0</v>
      </c>
      <c r="BC30" t="s">
        <v>440</v>
      </c>
      <c r="BD30" t="s">
        <v>440</v>
      </c>
      <c r="BE30">
        <v>0</v>
      </c>
      <c r="BF30">
        <v>0</v>
      </c>
      <c r="BG30">
        <f>1-BE30/BF30</f>
        <v>0</v>
      </c>
      <c r="BH30">
        <v>0</v>
      </c>
      <c r="BI30" t="s">
        <v>440</v>
      </c>
      <c r="BJ30" t="s">
        <v>440</v>
      </c>
      <c r="BK30">
        <v>0</v>
      </c>
      <c r="BL30">
        <v>0</v>
      </c>
      <c r="BM30">
        <f>1-BK30/BL30</f>
        <v>0</v>
      </c>
      <c r="BN30">
        <v>0.5</v>
      </c>
      <c r="BO30">
        <f>DN30</f>
        <v>0</v>
      </c>
      <c r="BP30">
        <f>Q30</f>
        <v>0</v>
      </c>
      <c r="BQ30">
        <f>BM30*BN30*BO30</f>
        <v>0</v>
      </c>
      <c r="BR30">
        <f>(BP30-BH30)/BO30</f>
        <v>0</v>
      </c>
      <c r="BS30">
        <f>(BF30-BL30)/BL30</f>
        <v>0</v>
      </c>
      <c r="BT30">
        <f>BE30/(BG30+BE30/BL30)</f>
        <v>0</v>
      </c>
      <c r="BU30" t="s">
        <v>440</v>
      </c>
      <c r="BV30">
        <v>0</v>
      </c>
      <c r="BW30">
        <f>IF(BV30&lt;&gt;0, BV30, BT30)</f>
        <v>0</v>
      </c>
      <c r="BX30">
        <f>1-BW30/BL30</f>
        <v>0</v>
      </c>
      <c r="BY30">
        <f>(BL30-BK30)/(BL30-BW30)</f>
        <v>0</v>
      </c>
      <c r="BZ30">
        <f>(BF30-BL30)/(BF30-BW30)</f>
        <v>0</v>
      </c>
      <c r="CA30">
        <f>(BL30-BK30)/(BL30-BE30)</f>
        <v>0</v>
      </c>
      <c r="CB30">
        <f>(BF30-BL30)/(BF30-BE30)</f>
        <v>0</v>
      </c>
      <c r="CC30">
        <f>(BY30*BW30/BK30)</f>
        <v>0</v>
      </c>
      <c r="CD30">
        <f>(1-CC30)</f>
        <v>0</v>
      </c>
      <c r="DM30">
        <f>$B$11*EL30+$C$11*EM30+$F$11*EX30*(1-FA30)</f>
        <v>0</v>
      </c>
      <c r="DN30">
        <f>DM30*DO30</f>
        <v>0</v>
      </c>
      <c r="DO30">
        <f>($B$11*$D$9+$C$11*$D$9+$F$11*((FK30+FC30)/MAX(FK30+FC30+FL30, 0.1)*$I$9+FL30/MAX(FK30+FC30+FL30, 0.1)*$J$9))/($B$11+$C$11+$F$11)</f>
        <v>0</v>
      </c>
      <c r="DP30">
        <f>($B$11*$K$9+$C$11*$K$9+$F$11*((FK30+FC30)/MAX(FK30+FC30+FL30, 0.1)*$P$9+FL30/MAX(FK30+FC30+FL30, 0.1)*$Q$9))/($B$11+$C$11+$F$11)</f>
        <v>0</v>
      </c>
      <c r="DQ30">
        <v>6</v>
      </c>
      <c r="DR30">
        <v>0.5</v>
      </c>
      <c r="DS30" t="s">
        <v>441</v>
      </c>
      <c r="DT30">
        <v>2</v>
      </c>
      <c r="DU30" t="b">
        <v>1</v>
      </c>
      <c r="DV30">
        <v>1749212988</v>
      </c>
      <c r="DW30">
        <v>409.789</v>
      </c>
      <c r="DX30">
        <v>409.974</v>
      </c>
      <c r="DY30">
        <v>9.422280000000001</v>
      </c>
      <c r="DZ30">
        <v>9.41122</v>
      </c>
      <c r="EA30">
        <v>410.545</v>
      </c>
      <c r="EB30">
        <v>9.60868</v>
      </c>
      <c r="EC30">
        <v>400.04</v>
      </c>
      <c r="ED30">
        <v>100.727</v>
      </c>
      <c r="EE30">
        <v>0.099938</v>
      </c>
      <c r="EF30">
        <v>24.9882</v>
      </c>
      <c r="EG30">
        <v>24.6413</v>
      </c>
      <c r="EH30">
        <v>999.9</v>
      </c>
      <c r="EI30">
        <v>0</v>
      </c>
      <c r="EJ30">
        <v>0</v>
      </c>
      <c r="EK30">
        <v>10047.5</v>
      </c>
      <c r="EL30">
        <v>0</v>
      </c>
      <c r="EM30">
        <v>0</v>
      </c>
      <c r="EN30">
        <v>-0.185455</v>
      </c>
      <c r="EO30">
        <v>413.687</v>
      </c>
      <c r="EP30">
        <v>413.869</v>
      </c>
      <c r="EQ30">
        <v>0.0110521</v>
      </c>
      <c r="ER30">
        <v>409.974</v>
      </c>
      <c r="ES30">
        <v>9.41122</v>
      </c>
      <c r="ET30">
        <v>0.94908</v>
      </c>
      <c r="EU30">
        <v>0.947966</v>
      </c>
      <c r="EV30">
        <v>6.15725</v>
      </c>
      <c r="EW30">
        <v>6.14026</v>
      </c>
      <c r="EX30">
        <v>0.0499957</v>
      </c>
      <c r="EY30">
        <v>0</v>
      </c>
      <c r="EZ30">
        <v>0</v>
      </c>
      <c r="FA30">
        <v>0</v>
      </c>
      <c r="FB30">
        <v>5.86</v>
      </c>
      <c r="FC30">
        <v>0.0499957</v>
      </c>
      <c r="FD30">
        <v>-6.77</v>
      </c>
      <c r="FE30">
        <v>-1.54</v>
      </c>
      <c r="FF30">
        <v>34.375</v>
      </c>
      <c r="FG30">
        <v>39.062</v>
      </c>
      <c r="FH30">
        <v>36.437</v>
      </c>
      <c r="FI30">
        <v>38.75</v>
      </c>
      <c r="FJ30">
        <v>37.125</v>
      </c>
      <c r="FK30">
        <v>0</v>
      </c>
      <c r="FL30">
        <v>0</v>
      </c>
      <c r="FM30">
        <v>0</v>
      </c>
      <c r="FN30">
        <v>1749212987.7</v>
      </c>
      <c r="FO30">
        <v>0</v>
      </c>
      <c r="FP30">
        <v>0.8388000000000001</v>
      </c>
      <c r="FQ30">
        <v>-7.118461084060179</v>
      </c>
      <c r="FR30">
        <v>5.758461405375066</v>
      </c>
      <c r="FS30">
        <v>-3.3096</v>
      </c>
      <c r="FT30">
        <v>15</v>
      </c>
      <c r="FU30">
        <v>1749207587.6</v>
      </c>
      <c r="FV30" t="s">
        <v>442</v>
      </c>
      <c r="FW30">
        <v>1749207587.6</v>
      </c>
      <c r="FX30">
        <v>1749207577.6</v>
      </c>
      <c r="FY30">
        <v>1</v>
      </c>
      <c r="FZ30">
        <v>0.131</v>
      </c>
      <c r="GA30">
        <v>-0.03</v>
      </c>
      <c r="GB30">
        <v>-0.763</v>
      </c>
      <c r="GC30">
        <v>-0.186</v>
      </c>
      <c r="GD30">
        <v>400</v>
      </c>
      <c r="GE30">
        <v>9</v>
      </c>
      <c r="GF30">
        <v>0.04</v>
      </c>
      <c r="GG30">
        <v>0.07000000000000001</v>
      </c>
      <c r="GH30">
        <v>0.1511298415385171</v>
      </c>
      <c r="GI30">
        <v>-0.02190563118728312</v>
      </c>
      <c r="GJ30">
        <v>0.04968550052264811</v>
      </c>
      <c r="GK30">
        <v>1</v>
      </c>
      <c r="GL30">
        <v>0.0003194590931905367</v>
      </c>
      <c r="GM30">
        <v>-1.009555248956637E-05</v>
      </c>
      <c r="GN30">
        <v>1.924017395774974E-05</v>
      </c>
      <c r="GO30">
        <v>1</v>
      </c>
      <c r="GP30">
        <v>2</v>
      </c>
      <c r="GQ30">
        <v>2</v>
      </c>
      <c r="GR30" t="s">
        <v>443</v>
      </c>
      <c r="GS30">
        <v>2.99519</v>
      </c>
      <c r="GT30">
        <v>2.81095</v>
      </c>
      <c r="GU30">
        <v>0.0979544</v>
      </c>
      <c r="GV30">
        <v>0.0984724</v>
      </c>
      <c r="GW30">
        <v>0.056931</v>
      </c>
      <c r="GX30">
        <v>0.0569664</v>
      </c>
      <c r="GY30">
        <v>24570.9</v>
      </c>
      <c r="GZ30">
        <v>25478.9</v>
      </c>
      <c r="HA30">
        <v>30988.2</v>
      </c>
      <c r="HB30">
        <v>31342.6</v>
      </c>
      <c r="HC30">
        <v>45804.5</v>
      </c>
      <c r="HD30">
        <v>42803.8</v>
      </c>
      <c r="HE30">
        <v>44867.5</v>
      </c>
      <c r="HF30">
        <v>41732.5</v>
      </c>
      <c r="HG30">
        <v>1.74415</v>
      </c>
      <c r="HH30">
        <v>2.22983</v>
      </c>
      <c r="HI30">
        <v>0.0585914</v>
      </c>
      <c r="HJ30">
        <v>0</v>
      </c>
      <c r="HK30">
        <v>23.6786</v>
      </c>
      <c r="HL30">
        <v>999.9</v>
      </c>
      <c r="HM30">
        <v>26.6</v>
      </c>
      <c r="HN30">
        <v>32.6</v>
      </c>
      <c r="HO30">
        <v>13.0455</v>
      </c>
      <c r="HP30">
        <v>62.098</v>
      </c>
      <c r="HQ30">
        <v>7.14744</v>
      </c>
      <c r="HR30">
        <v>1</v>
      </c>
      <c r="HS30">
        <v>-0.123064</v>
      </c>
      <c r="HT30">
        <v>-0.00845044</v>
      </c>
      <c r="HU30">
        <v>20.2402</v>
      </c>
      <c r="HV30">
        <v>5.22313</v>
      </c>
      <c r="HW30">
        <v>11.9062</v>
      </c>
      <c r="HX30">
        <v>4.97195</v>
      </c>
      <c r="HY30">
        <v>3.273</v>
      </c>
      <c r="HZ30">
        <v>9999</v>
      </c>
      <c r="IA30">
        <v>9999</v>
      </c>
      <c r="IB30">
        <v>9999</v>
      </c>
      <c r="IC30">
        <v>999.9</v>
      </c>
      <c r="ID30">
        <v>1.87988</v>
      </c>
      <c r="IE30">
        <v>1.88004</v>
      </c>
      <c r="IF30">
        <v>1.88217</v>
      </c>
      <c r="IG30">
        <v>1.87519</v>
      </c>
      <c r="IH30">
        <v>1.87852</v>
      </c>
      <c r="II30">
        <v>1.87794</v>
      </c>
      <c r="IJ30">
        <v>1.87515</v>
      </c>
      <c r="IK30">
        <v>1.88266</v>
      </c>
      <c r="IL30">
        <v>0</v>
      </c>
      <c r="IM30">
        <v>0</v>
      </c>
      <c r="IN30">
        <v>0</v>
      </c>
      <c r="IO30">
        <v>0</v>
      </c>
      <c r="IP30" t="s">
        <v>444</v>
      </c>
      <c r="IQ30" t="s">
        <v>445</v>
      </c>
      <c r="IR30" t="s">
        <v>446</v>
      </c>
      <c r="IS30" t="s">
        <v>446</v>
      </c>
      <c r="IT30" t="s">
        <v>446</v>
      </c>
      <c r="IU30" t="s">
        <v>446</v>
      </c>
      <c r="IV30">
        <v>0</v>
      </c>
      <c r="IW30">
        <v>100</v>
      </c>
      <c r="IX30">
        <v>100</v>
      </c>
      <c r="IY30">
        <v>-0.756</v>
      </c>
      <c r="IZ30">
        <v>-0.1864</v>
      </c>
      <c r="JA30">
        <v>-1.317961907018709</v>
      </c>
      <c r="JB30">
        <v>0.002137766517022535</v>
      </c>
      <c r="JC30">
        <v>-2.142525240951635E-06</v>
      </c>
      <c r="JD30">
        <v>6.57826092630254E-10</v>
      </c>
      <c r="JE30">
        <v>-0.1998923143878532</v>
      </c>
      <c r="JF30">
        <v>0.0047845183494569</v>
      </c>
      <c r="JG30">
        <v>-0.0004863429586180694</v>
      </c>
      <c r="JH30">
        <v>1.400204132939322E-05</v>
      </c>
      <c r="JI30">
        <v>18</v>
      </c>
      <c r="JJ30">
        <v>2240</v>
      </c>
      <c r="JK30">
        <v>2</v>
      </c>
      <c r="JL30">
        <v>19</v>
      </c>
      <c r="JM30">
        <v>90</v>
      </c>
      <c r="JN30">
        <v>90.2</v>
      </c>
      <c r="JO30">
        <v>1.02173</v>
      </c>
      <c r="JP30">
        <v>2.60132</v>
      </c>
      <c r="JQ30">
        <v>1.44531</v>
      </c>
      <c r="JR30">
        <v>2.13867</v>
      </c>
      <c r="JS30">
        <v>1.54907</v>
      </c>
      <c r="JT30">
        <v>2.40967</v>
      </c>
      <c r="JU30">
        <v>37.8437</v>
      </c>
      <c r="JV30">
        <v>23.9562</v>
      </c>
      <c r="JW30">
        <v>18</v>
      </c>
      <c r="JX30">
        <v>304.952</v>
      </c>
      <c r="JY30">
        <v>721.359</v>
      </c>
      <c r="JZ30">
        <v>24.0772</v>
      </c>
      <c r="KA30">
        <v>25.6431</v>
      </c>
      <c r="KB30">
        <v>30</v>
      </c>
      <c r="KC30">
        <v>25.7329</v>
      </c>
      <c r="KD30">
        <v>25.7178</v>
      </c>
      <c r="KE30">
        <v>20.4794</v>
      </c>
      <c r="KF30">
        <v>33.4015</v>
      </c>
      <c r="KG30">
        <v>0</v>
      </c>
      <c r="KH30">
        <v>24.082</v>
      </c>
      <c r="KI30">
        <v>410</v>
      </c>
      <c r="KJ30">
        <v>9.45246</v>
      </c>
      <c r="KK30">
        <v>101.412</v>
      </c>
      <c r="KL30">
        <v>99.898</v>
      </c>
    </row>
    <row r="31" spans="1:298">
      <c r="A31">
        <v>15</v>
      </c>
      <c r="B31">
        <v>1749213108.5</v>
      </c>
      <c r="C31">
        <v>1687.400000095367</v>
      </c>
      <c r="D31" t="s">
        <v>473</v>
      </c>
      <c r="E31" t="s">
        <v>474</v>
      </c>
      <c r="F31" t="s">
        <v>435</v>
      </c>
      <c r="G31" t="s">
        <v>436</v>
      </c>
      <c r="H31" t="s">
        <v>437</v>
      </c>
      <c r="I31" t="s">
        <v>438</v>
      </c>
      <c r="J31" t="s">
        <v>439</v>
      </c>
      <c r="N31">
        <v>1749213108.5</v>
      </c>
      <c r="O31">
        <f>(P31)/1000</f>
        <v>0</v>
      </c>
      <c r="P31">
        <f>IF(DU31, AS31, AM31)</f>
        <v>0</v>
      </c>
      <c r="Q31">
        <f>IF(DU31, AN31, AL31)</f>
        <v>0</v>
      </c>
      <c r="R31">
        <f>DW31 - IF(AZ31&gt;1, Q31*DQ31*100.0/(BB31), 0)</f>
        <v>0</v>
      </c>
      <c r="S31">
        <f>((Y31-O31/2)*R31-Q31)/(Y31+O31/2)</f>
        <v>0</v>
      </c>
      <c r="T31">
        <f>S31*(ED31+EE31)/1000.0</f>
        <v>0</v>
      </c>
      <c r="U31">
        <f>(DW31 - IF(AZ31&gt;1, Q31*DQ31*100.0/(BB31), 0))*(ED31+EE31)/1000.0</f>
        <v>0</v>
      </c>
      <c r="V31">
        <f>2.0/((1/X31-1/W31)+SIGN(X31)*SQRT((1/X31-1/W31)*(1/X31-1/W31) + 4*DR31/((DR31+1)*(DR31+1))*(2*1/X31*1/W31-1/W31*1/W31)))</f>
        <v>0</v>
      </c>
      <c r="W31">
        <f>IF(LEFT(DS31,1)&lt;&gt;"0",IF(LEFT(DS31,1)="1",3.0,DT31),$D$5+$E$5*(EK31*ED31/($K$5*1000))+$F$5*(EK31*ED31/($K$5*1000))*MAX(MIN(DQ31,$J$5),$I$5)*MAX(MIN(DQ31,$J$5),$I$5)+$G$5*MAX(MIN(DQ31,$J$5),$I$5)*(EK31*ED31/($K$5*1000))+$H$5*(EK31*ED31/($K$5*1000))*(EK31*ED31/($K$5*1000)))</f>
        <v>0</v>
      </c>
      <c r="X31">
        <f>O31*(1000-(1000*0.61365*exp(17.502*AB31/(240.97+AB31))/(ED31+EE31)+DY31)/2)/(1000*0.61365*exp(17.502*AB31/(240.97+AB31))/(ED31+EE31)-DY31)</f>
        <v>0</v>
      </c>
      <c r="Y31">
        <f>1/((DR31+1)/(V31/1.6)+1/(W31/1.37)) + DR31/((DR31+1)/(V31/1.6) + DR31/(W31/1.37))</f>
        <v>0</v>
      </c>
      <c r="Z31">
        <f>(DM31*DP31)</f>
        <v>0</v>
      </c>
      <c r="AA31">
        <f>(EF31+(Z31+2*0.95*5.67E-8*(((EF31+$B$7)+273)^4-(EF31+273)^4)-44100*O31)/(1.84*29.3*W31+8*0.95*5.67E-8*(EF31+273)^3))</f>
        <v>0</v>
      </c>
      <c r="AB31">
        <f>($C$7*EG31+$D$7*EH31+$E$7*AA31)</f>
        <v>0</v>
      </c>
      <c r="AC31">
        <f>0.61365*exp(17.502*AB31/(240.97+AB31))</f>
        <v>0</v>
      </c>
      <c r="AD31">
        <f>(AE31/AF31*100)</f>
        <v>0</v>
      </c>
      <c r="AE31">
        <f>DY31*(ED31+EE31)/1000</f>
        <v>0</v>
      </c>
      <c r="AF31">
        <f>0.61365*exp(17.502*EF31/(240.97+EF31))</f>
        <v>0</v>
      </c>
      <c r="AG31">
        <f>(AC31-DY31*(ED31+EE31)/1000)</f>
        <v>0</v>
      </c>
      <c r="AH31">
        <f>(-O31*44100)</f>
        <v>0</v>
      </c>
      <c r="AI31">
        <f>2*29.3*W31*0.92*(EF31-AB31)</f>
        <v>0</v>
      </c>
      <c r="AJ31">
        <f>2*0.95*5.67E-8*(((EF31+$B$7)+273)^4-(AB31+273)^4)</f>
        <v>0</v>
      </c>
      <c r="AK31">
        <f>Z31+AJ31+AH31+AI31</f>
        <v>0</v>
      </c>
      <c r="AL31">
        <f>EC31*AZ31*(DX31-DW31*(1000-AZ31*DZ31)/(1000-AZ31*DY31))/(100*DQ31)</f>
        <v>0</v>
      </c>
      <c r="AM31">
        <f>1000*EC31*AZ31*(DY31-DZ31)/(100*DQ31*(1000-AZ31*DY31))</f>
        <v>0</v>
      </c>
      <c r="AN31">
        <f>(AO31 - AP31 - ED31*1E3/(8.314*(EF31+273.15)) * AR31/EC31 * AQ31) * EC31/(100*DQ31) * (1000 - DZ31)/1000</f>
        <v>0</v>
      </c>
      <c r="AO31">
        <v>434.1014914585934</v>
      </c>
      <c r="AP31">
        <v>433.865818181818</v>
      </c>
      <c r="AQ31">
        <v>-0.003787826665385646</v>
      </c>
      <c r="AR31">
        <v>65.93384186329908</v>
      </c>
      <c r="AS31">
        <f>(AU31 - AT31 + ED31*1E3/(8.314*(EF31+273.15)) * AW31/EC31 * AV31) * EC31/(100*DQ31) * 1000/(1000 - AU31)</f>
        <v>0</v>
      </c>
      <c r="AT31">
        <v>9.408743591354867</v>
      </c>
      <c r="AU31">
        <v>9.420608881118888</v>
      </c>
      <c r="AV31">
        <v>-2.040460500233423E-07</v>
      </c>
      <c r="AW31">
        <v>77.18488506186137</v>
      </c>
      <c r="AX31">
        <v>77</v>
      </c>
      <c r="AY31">
        <v>19</v>
      </c>
      <c r="AZ31">
        <f>IF(AX31*$H$13&gt;=BB31,1.0,(BB31/(BB31-AX31*$H$13)))</f>
        <v>0</v>
      </c>
      <c r="BA31">
        <f>(AZ31-1)*100</f>
        <v>0</v>
      </c>
      <c r="BB31">
        <f>MAX(0,($B$13+$C$13*EK31)/(1+$D$13*EK31)*ED31/(EF31+273)*$E$13)</f>
        <v>0</v>
      </c>
      <c r="BC31" t="s">
        <v>440</v>
      </c>
      <c r="BD31" t="s">
        <v>440</v>
      </c>
      <c r="BE31">
        <v>0</v>
      </c>
      <c r="BF31">
        <v>0</v>
      </c>
      <c r="BG31">
        <f>1-BE31/BF31</f>
        <v>0</v>
      </c>
      <c r="BH31">
        <v>0</v>
      </c>
      <c r="BI31" t="s">
        <v>440</v>
      </c>
      <c r="BJ31" t="s">
        <v>440</v>
      </c>
      <c r="BK31">
        <v>0</v>
      </c>
      <c r="BL31">
        <v>0</v>
      </c>
      <c r="BM31">
        <f>1-BK31/BL31</f>
        <v>0</v>
      </c>
      <c r="BN31">
        <v>0.5</v>
      </c>
      <c r="BO31">
        <f>DN31</f>
        <v>0</v>
      </c>
      <c r="BP31">
        <f>Q31</f>
        <v>0</v>
      </c>
      <c r="BQ31">
        <f>BM31*BN31*BO31</f>
        <v>0</v>
      </c>
      <c r="BR31">
        <f>(BP31-BH31)/BO31</f>
        <v>0</v>
      </c>
      <c r="BS31">
        <f>(BF31-BL31)/BL31</f>
        <v>0</v>
      </c>
      <c r="BT31">
        <f>BE31/(BG31+BE31/BL31)</f>
        <v>0</v>
      </c>
      <c r="BU31" t="s">
        <v>440</v>
      </c>
      <c r="BV31">
        <v>0</v>
      </c>
      <c r="BW31">
        <f>IF(BV31&lt;&gt;0, BV31, BT31)</f>
        <v>0</v>
      </c>
      <c r="BX31">
        <f>1-BW31/BL31</f>
        <v>0</v>
      </c>
      <c r="BY31">
        <f>(BL31-BK31)/(BL31-BW31)</f>
        <v>0</v>
      </c>
      <c r="BZ31">
        <f>(BF31-BL31)/(BF31-BW31)</f>
        <v>0</v>
      </c>
      <c r="CA31">
        <f>(BL31-BK31)/(BL31-BE31)</f>
        <v>0</v>
      </c>
      <c r="CB31">
        <f>(BF31-BL31)/(BF31-BE31)</f>
        <v>0</v>
      </c>
      <c r="CC31">
        <f>(BY31*BW31/BK31)</f>
        <v>0</v>
      </c>
      <c r="CD31">
        <f>(1-CC31)</f>
        <v>0</v>
      </c>
      <c r="DM31">
        <f>$B$11*EL31+$C$11*EM31+$F$11*EX31*(1-FA31)</f>
        <v>0</v>
      </c>
      <c r="DN31">
        <f>DM31*DO31</f>
        <v>0</v>
      </c>
      <c r="DO31">
        <f>($B$11*$D$9+$C$11*$D$9+$F$11*((FK31+FC31)/MAX(FK31+FC31+FL31, 0.1)*$I$9+FL31/MAX(FK31+FC31+FL31, 0.1)*$J$9))/($B$11+$C$11+$F$11)</f>
        <v>0</v>
      </c>
      <c r="DP31">
        <f>($B$11*$K$9+$C$11*$K$9+$F$11*((FK31+FC31)/MAX(FK31+FC31+FL31, 0.1)*$P$9+FL31/MAX(FK31+FC31+FL31, 0.1)*$Q$9))/($B$11+$C$11+$F$11)</f>
        <v>0</v>
      </c>
      <c r="DQ31">
        <v>6</v>
      </c>
      <c r="DR31">
        <v>0.5</v>
      </c>
      <c r="DS31" t="s">
        <v>441</v>
      </c>
      <c r="DT31">
        <v>2</v>
      </c>
      <c r="DU31" t="b">
        <v>1</v>
      </c>
      <c r="DV31">
        <v>1749213108.5</v>
      </c>
      <c r="DW31">
        <v>429.764</v>
      </c>
      <c r="DX31">
        <v>429.994</v>
      </c>
      <c r="DY31">
        <v>9.420730000000001</v>
      </c>
      <c r="DZ31">
        <v>9.40865</v>
      </c>
      <c r="EA31">
        <v>430.507</v>
      </c>
      <c r="EB31">
        <v>9.60713</v>
      </c>
      <c r="EC31">
        <v>399.981</v>
      </c>
      <c r="ED31">
        <v>100.729</v>
      </c>
      <c r="EE31">
        <v>0.0998589</v>
      </c>
      <c r="EF31">
        <v>25.0087</v>
      </c>
      <c r="EG31">
        <v>24.6644</v>
      </c>
      <c r="EH31">
        <v>999.9</v>
      </c>
      <c r="EI31">
        <v>0</v>
      </c>
      <c r="EJ31">
        <v>0</v>
      </c>
      <c r="EK31">
        <v>10072.5</v>
      </c>
      <c r="EL31">
        <v>0</v>
      </c>
      <c r="EM31">
        <v>0</v>
      </c>
      <c r="EN31">
        <v>-0.229156</v>
      </c>
      <c r="EO31">
        <v>433.852</v>
      </c>
      <c r="EP31">
        <v>434.078</v>
      </c>
      <c r="EQ31">
        <v>0.0120783</v>
      </c>
      <c r="ER31">
        <v>429.994</v>
      </c>
      <c r="ES31">
        <v>9.40865</v>
      </c>
      <c r="ET31">
        <v>0.948939</v>
      </c>
      <c r="EU31">
        <v>0.947723</v>
      </c>
      <c r="EV31">
        <v>6.15511</v>
      </c>
      <c r="EW31">
        <v>6.13654</v>
      </c>
      <c r="EX31">
        <v>0.0499957</v>
      </c>
      <c r="EY31">
        <v>0</v>
      </c>
      <c r="EZ31">
        <v>0</v>
      </c>
      <c r="FA31">
        <v>0</v>
      </c>
      <c r="FB31">
        <v>-6.39</v>
      </c>
      <c r="FC31">
        <v>0.0499957</v>
      </c>
      <c r="FD31">
        <v>-4.96</v>
      </c>
      <c r="FE31">
        <v>-1.19</v>
      </c>
      <c r="FF31">
        <v>34.062</v>
      </c>
      <c r="FG31">
        <v>39.25</v>
      </c>
      <c r="FH31">
        <v>36.5</v>
      </c>
      <c r="FI31">
        <v>38.937</v>
      </c>
      <c r="FJ31">
        <v>37</v>
      </c>
      <c r="FK31">
        <v>0</v>
      </c>
      <c r="FL31">
        <v>0</v>
      </c>
      <c r="FM31">
        <v>0</v>
      </c>
      <c r="FN31">
        <v>1749213108.3</v>
      </c>
      <c r="FO31">
        <v>0</v>
      </c>
      <c r="FP31">
        <v>-0.4446153846153844</v>
      </c>
      <c r="FQ31">
        <v>-4.246837803964669</v>
      </c>
      <c r="FR31">
        <v>-14.01641024692715</v>
      </c>
      <c r="FS31">
        <v>-3.07076923076923</v>
      </c>
      <c r="FT31">
        <v>15</v>
      </c>
      <c r="FU31">
        <v>1749207587.6</v>
      </c>
      <c r="FV31" t="s">
        <v>442</v>
      </c>
      <c r="FW31">
        <v>1749207587.6</v>
      </c>
      <c r="FX31">
        <v>1749207577.6</v>
      </c>
      <c r="FY31">
        <v>1</v>
      </c>
      <c r="FZ31">
        <v>0.131</v>
      </c>
      <c r="GA31">
        <v>-0.03</v>
      </c>
      <c r="GB31">
        <v>-0.763</v>
      </c>
      <c r="GC31">
        <v>-0.186</v>
      </c>
      <c r="GD31">
        <v>400</v>
      </c>
      <c r="GE31">
        <v>9</v>
      </c>
      <c r="GF31">
        <v>0.04</v>
      </c>
      <c r="GG31">
        <v>0.07000000000000001</v>
      </c>
      <c r="GH31">
        <v>0.146826965483621</v>
      </c>
      <c r="GI31">
        <v>-0.1266692498883174</v>
      </c>
      <c r="GJ31">
        <v>0.03738655523261448</v>
      </c>
      <c r="GK31">
        <v>1</v>
      </c>
      <c r="GL31">
        <v>0.0003757965363785356</v>
      </c>
      <c r="GM31">
        <v>5.9083624001713E-05</v>
      </c>
      <c r="GN31">
        <v>1.946776660870329E-05</v>
      </c>
      <c r="GO31">
        <v>1</v>
      </c>
      <c r="GP31">
        <v>2</v>
      </c>
      <c r="GQ31">
        <v>2</v>
      </c>
      <c r="GR31" t="s">
        <v>443</v>
      </c>
      <c r="GS31">
        <v>2.99513</v>
      </c>
      <c r="GT31">
        <v>2.81109</v>
      </c>
      <c r="GU31">
        <v>0.101544</v>
      </c>
      <c r="GV31">
        <v>0.102093</v>
      </c>
      <c r="GW31">
        <v>0.0569281</v>
      </c>
      <c r="GX31">
        <v>0.0569586</v>
      </c>
      <c r="GY31">
        <v>24474.1</v>
      </c>
      <c r="GZ31">
        <v>25377.5</v>
      </c>
      <c r="HA31">
        <v>30989.3</v>
      </c>
      <c r="HB31">
        <v>31343.6</v>
      </c>
      <c r="HC31">
        <v>45806.5</v>
      </c>
      <c r="HD31">
        <v>42805.6</v>
      </c>
      <c r="HE31">
        <v>44869.3</v>
      </c>
      <c r="HF31">
        <v>41733.9</v>
      </c>
      <c r="HG31">
        <v>1.7439</v>
      </c>
      <c r="HH31">
        <v>2.2303</v>
      </c>
      <c r="HI31">
        <v>0.0613928</v>
      </c>
      <c r="HJ31">
        <v>0</v>
      </c>
      <c r="HK31">
        <v>23.6557</v>
      </c>
      <c r="HL31">
        <v>999.9</v>
      </c>
      <c r="HM31">
        <v>26.6</v>
      </c>
      <c r="HN31">
        <v>32.6</v>
      </c>
      <c r="HO31">
        <v>13.0455</v>
      </c>
      <c r="HP31">
        <v>61.9781</v>
      </c>
      <c r="HQ31">
        <v>6.89103</v>
      </c>
      <c r="HR31">
        <v>1</v>
      </c>
      <c r="HS31">
        <v>-0.123305</v>
      </c>
      <c r="HT31">
        <v>0.299221</v>
      </c>
      <c r="HU31">
        <v>20.2419</v>
      </c>
      <c r="HV31">
        <v>5.22328</v>
      </c>
      <c r="HW31">
        <v>11.9075</v>
      </c>
      <c r="HX31">
        <v>4.9717</v>
      </c>
      <c r="HY31">
        <v>3.273</v>
      </c>
      <c r="HZ31">
        <v>9999</v>
      </c>
      <c r="IA31">
        <v>9999</v>
      </c>
      <c r="IB31">
        <v>9999</v>
      </c>
      <c r="IC31">
        <v>999.9</v>
      </c>
      <c r="ID31">
        <v>1.87988</v>
      </c>
      <c r="IE31">
        <v>1.88004</v>
      </c>
      <c r="IF31">
        <v>1.88217</v>
      </c>
      <c r="IG31">
        <v>1.8752</v>
      </c>
      <c r="IH31">
        <v>1.87851</v>
      </c>
      <c r="II31">
        <v>1.87795</v>
      </c>
      <c r="IJ31">
        <v>1.87515</v>
      </c>
      <c r="IK31">
        <v>1.88264</v>
      </c>
      <c r="IL31">
        <v>0</v>
      </c>
      <c r="IM31">
        <v>0</v>
      </c>
      <c r="IN31">
        <v>0</v>
      </c>
      <c r="IO31">
        <v>0</v>
      </c>
      <c r="IP31" t="s">
        <v>444</v>
      </c>
      <c r="IQ31" t="s">
        <v>445</v>
      </c>
      <c r="IR31" t="s">
        <v>446</v>
      </c>
      <c r="IS31" t="s">
        <v>446</v>
      </c>
      <c r="IT31" t="s">
        <v>446</v>
      </c>
      <c r="IU31" t="s">
        <v>446</v>
      </c>
      <c r="IV31">
        <v>0</v>
      </c>
      <c r="IW31">
        <v>100</v>
      </c>
      <c r="IX31">
        <v>100</v>
      </c>
      <c r="IY31">
        <v>-0.743</v>
      </c>
      <c r="IZ31">
        <v>-0.1864</v>
      </c>
      <c r="JA31">
        <v>-1.317961907018709</v>
      </c>
      <c r="JB31">
        <v>0.002137766517022535</v>
      </c>
      <c r="JC31">
        <v>-2.142525240951635E-06</v>
      </c>
      <c r="JD31">
        <v>6.57826092630254E-10</v>
      </c>
      <c r="JE31">
        <v>-0.1998923143878532</v>
      </c>
      <c r="JF31">
        <v>0.0047845183494569</v>
      </c>
      <c r="JG31">
        <v>-0.0004863429586180694</v>
      </c>
      <c r="JH31">
        <v>1.400204132939322E-05</v>
      </c>
      <c r="JI31">
        <v>18</v>
      </c>
      <c r="JJ31">
        <v>2240</v>
      </c>
      <c r="JK31">
        <v>2</v>
      </c>
      <c r="JL31">
        <v>19</v>
      </c>
      <c r="JM31">
        <v>92</v>
      </c>
      <c r="JN31">
        <v>92.2</v>
      </c>
      <c r="JO31">
        <v>1.06201</v>
      </c>
      <c r="JP31">
        <v>2.59033</v>
      </c>
      <c r="JQ31">
        <v>1.44531</v>
      </c>
      <c r="JR31">
        <v>2.13867</v>
      </c>
      <c r="JS31">
        <v>1.54907</v>
      </c>
      <c r="JT31">
        <v>2.49146</v>
      </c>
      <c r="JU31">
        <v>37.8437</v>
      </c>
      <c r="JV31">
        <v>23.9562</v>
      </c>
      <c r="JW31">
        <v>18</v>
      </c>
      <c r="JX31">
        <v>304.743</v>
      </c>
      <c r="JY31">
        <v>721.477</v>
      </c>
      <c r="JZ31">
        <v>24.2427</v>
      </c>
      <c r="KA31">
        <v>25.6193</v>
      </c>
      <c r="KB31">
        <v>30.0007</v>
      </c>
      <c r="KC31">
        <v>25.71</v>
      </c>
      <c r="KD31">
        <v>25.6946</v>
      </c>
      <c r="KE31">
        <v>21.2721</v>
      </c>
      <c r="KF31">
        <v>33.4015</v>
      </c>
      <c r="KG31">
        <v>0</v>
      </c>
      <c r="KH31">
        <v>24.198</v>
      </c>
      <c r="KI31">
        <v>430</v>
      </c>
      <c r="KJ31">
        <v>9.45246</v>
      </c>
      <c r="KK31">
        <v>101.416</v>
      </c>
      <c r="KL31">
        <v>99.9012</v>
      </c>
    </row>
    <row r="32" spans="1:298">
      <c r="A32">
        <v>16</v>
      </c>
      <c r="B32">
        <v>1749213229</v>
      </c>
      <c r="C32">
        <v>1807.900000095367</v>
      </c>
      <c r="D32" t="s">
        <v>475</v>
      </c>
      <c r="E32" t="s">
        <v>476</v>
      </c>
      <c r="F32" t="s">
        <v>435</v>
      </c>
      <c r="G32" t="s">
        <v>436</v>
      </c>
      <c r="H32" t="s">
        <v>437</v>
      </c>
      <c r="I32" t="s">
        <v>438</v>
      </c>
      <c r="J32" t="s">
        <v>439</v>
      </c>
      <c r="N32">
        <v>1749213229</v>
      </c>
      <c r="O32">
        <f>(P32)/1000</f>
        <v>0</v>
      </c>
      <c r="P32">
        <f>IF(DU32, AS32, AM32)</f>
        <v>0</v>
      </c>
      <c r="Q32">
        <f>IF(DU32, AN32, AL32)</f>
        <v>0</v>
      </c>
      <c r="R32">
        <f>DW32 - IF(AZ32&gt;1, Q32*DQ32*100.0/(BB32), 0)</f>
        <v>0</v>
      </c>
      <c r="S32">
        <f>((Y32-O32/2)*R32-Q32)/(Y32+O32/2)</f>
        <v>0</v>
      </c>
      <c r="T32">
        <f>S32*(ED32+EE32)/1000.0</f>
        <v>0</v>
      </c>
      <c r="U32">
        <f>(DW32 - IF(AZ32&gt;1, Q32*DQ32*100.0/(BB32), 0))*(ED32+EE32)/1000.0</f>
        <v>0</v>
      </c>
      <c r="V32">
        <f>2.0/((1/X32-1/W32)+SIGN(X32)*SQRT((1/X32-1/W32)*(1/X32-1/W32) + 4*DR32/((DR32+1)*(DR32+1))*(2*1/X32*1/W32-1/W32*1/W32)))</f>
        <v>0</v>
      </c>
      <c r="W32">
        <f>IF(LEFT(DS32,1)&lt;&gt;"0",IF(LEFT(DS32,1)="1",3.0,DT32),$D$5+$E$5*(EK32*ED32/($K$5*1000))+$F$5*(EK32*ED32/($K$5*1000))*MAX(MIN(DQ32,$J$5),$I$5)*MAX(MIN(DQ32,$J$5),$I$5)+$G$5*MAX(MIN(DQ32,$J$5),$I$5)*(EK32*ED32/($K$5*1000))+$H$5*(EK32*ED32/($K$5*1000))*(EK32*ED32/($K$5*1000)))</f>
        <v>0</v>
      </c>
      <c r="X32">
        <f>O32*(1000-(1000*0.61365*exp(17.502*AB32/(240.97+AB32))/(ED32+EE32)+DY32)/2)/(1000*0.61365*exp(17.502*AB32/(240.97+AB32))/(ED32+EE32)-DY32)</f>
        <v>0</v>
      </c>
      <c r="Y32">
        <f>1/((DR32+1)/(V32/1.6)+1/(W32/1.37)) + DR32/((DR32+1)/(V32/1.6) + DR32/(W32/1.37))</f>
        <v>0</v>
      </c>
      <c r="Z32">
        <f>(DM32*DP32)</f>
        <v>0</v>
      </c>
      <c r="AA32">
        <f>(EF32+(Z32+2*0.95*5.67E-8*(((EF32+$B$7)+273)^4-(EF32+273)^4)-44100*O32)/(1.84*29.3*W32+8*0.95*5.67E-8*(EF32+273)^3))</f>
        <v>0</v>
      </c>
      <c r="AB32">
        <f>($C$7*EG32+$D$7*EH32+$E$7*AA32)</f>
        <v>0</v>
      </c>
      <c r="AC32">
        <f>0.61365*exp(17.502*AB32/(240.97+AB32))</f>
        <v>0</v>
      </c>
      <c r="AD32">
        <f>(AE32/AF32*100)</f>
        <v>0</v>
      </c>
      <c r="AE32">
        <f>DY32*(ED32+EE32)/1000</f>
        <v>0</v>
      </c>
      <c r="AF32">
        <f>0.61365*exp(17.502*EF32/(240.97+EF32))</f>
        <v>0</v>
      </c>
      <c r="AG32">
        <f>(AC32-DY32*(ED32+EE32)/1000)</f>
        <v>0</v>
      </c>
      <c r="AH32">
        <f>(-O32*44100)</f>
        <v>0</v>
      </c>
      <c r="AI32">
        <f>2*29.3*W32*0.92*(EF32-AB32)</f>
        <v>0</v>
      </c>
      <c r="AJ32">
        <f>2*0.95*5.67E-8*(((EF32+$B$7)+273)^4-(AB32+273)^4)</f>
        <v>0</v>
      </c>
      <c r="AK32">
        <f>Z32+AJ32+AH32+AI32</f>
        <v>0</v>
      </c>
      <c r="AL32">
        <f>EC32*AZ32*(DX32-DW32*(1000-AZ32*DZ32)/(1000-AZ32*DY32))/(100*DQ32)</f>
        <v>0</v>
      </c>
      <c r="AM32">
        <f>1000*EC32*AZ32*(DY32-DZ32)/(100*DQ32*(1000-AZ32*DY32))</f>
        <v>0</v>
      </c>
      <c r="AN32">
        <f>(AO32 - AP32 - ED32*1E3/(8.314*(EF32+273.15)) * AR32/EC32 * AQ32) * EC32/(100*DQ32) * (1000 - DZ32)/1000</f>
        <v>0</v>
      </c>
      <c r="AO32">
        <v>454.3294400162249</v>
      </c>
      <c r="AP32">
        <v>454.0500242424241</v>
      </c>
      <c r="AQ32">
        <v>-0.000117533010161182</v>
      </c>
      <c r="AR32">
        <v>65.93384186329908</v>
      </c>
      <c r="AS32">
        <f>(AU32 - AT32 + ED32*1E3/(8.314*(EF32+273.15)) * AW32/EC32 * AV32) * EC32/(100*DQ32) * 1000/(1000 - AU32)</f>
        <v>0</v>
      </c>
      <c r="AT32">
        <v>9.443671945767067</v>
      </c>
      <c r="AU32">
        <v>9.449612657342662</v>
      </c>
      <c r="AV32">
        <v>1.460039123388288E-07</v>
      </c>
      <c r="AW32">
        <v>77.18488506186137</v>
      </c>
      <c r="AX32">
        <v>77</v>
      </c>
      <c r="AY32">
        <v>19</v>
      </c>
      <c r="AZ32">
        <f>IF(AX32*$H$13&gt;=BB32,1.0,(BB32/(BB32-AX32*$H$13)))</f>
        <v>0</v>
      </c>
      <c r="BA32">
        <f>(AZ32-1)*100</f>
        <v>0</v>
      </c>
      <c r="BB32">
        <f>MAX(0,($B$13+$C$13*EK32)/(1+$D$13*EK32)*ED32/(EF32+273)*$E$13)</f>
        <v>0</v>
      </c>
      <c r="BC32" t="s">
        <v>440</v>
      </c>
      <c r="BD32" t="s">
        <v>440</v>
      </c>
      <c r="BE32">
        <v>0</v>
      </c>
      <c r="BF32">
        <v>0</v>
      </c>
      <c r="BG32">
        <f>1-BE32/BF32</f>
        <v>0</v>
      </c>
      <c r="BH32">
        <v>0</v>
      </c>
      <c r="BI32" t="s">
        <v>440</v>
      </c>
      <c r="BJ32" t="s">
        <v>440</v>
      </c>
      <c r="BK32">
        <v>0</v>
      </c>
      <c r="BL32">
        <v>0</v>
      </c>
      <c r="BM32">
        <f>1-BK32/BL32</f>
        <v>0</v>
      </c>
      <c r="BN32">
        <v>0.5</v>
      </c>
      <c r="BO32">
        <f>DN32</f>
        <v>0</v>
      </c>
      <c r="BP32">
        <f>Q32</f>
        <v>0</v>
      </c>
      <c r="BQ32">
        <f>BM32*BN32*BO32</f>
        <v>0</v>
      </c>
      <c r="BR32">
        <f>(BP32-BH32)/BO32</f>
        <v>0</v>
      </c>
      <c r="BS32">
        <f>(BF32-BL32)/BL32</f>
        <v>0</v>
      </c>
      <c r="BT32">
        <f>BE32/(BG32+BE32/BL32)</f>
        <v>0</v>
      </c>
      <c r="BU32" t="s">
        <v>440</v>
      </c>
      <c r="BV32">
        <v>0</v>
      </c>
      <c r="BW32">
        <f>IF(BV32&lt;&gt;0, BV32, BT32)</f>
        <v>0</v>
      </c>
      <c r="BX32">
        <f>1-BW32/BL32</f>
        <v>0</v>
      </c>
      <c r="BY32">
        <f>(BL32-BK32)/(BL32-BW32)</f>
        <v>0</v>
      </c>
      <c r="BZ32">
        <f>(BF32-BL32)/(BF32-BW32)</f>
        <v>0</v>
      </c>
      <c r="CA32">
        <f>(BL32-BK32)/(BL32-BE32)</f>
        <v>0</v>
      </c>
      <c r="CB32">
        <f>(BF32-BL32)/(BF32-BE32)</f>
        <v>0</v>
      </c>
      <c r="CC32">
        <f>(BY32*BW32/BK32)</f>
        <v>0</v>
      </c>
      <c r="CD32">
        <f>(1-CC32)</f>
        <v>0</v>
      </c>
      <c r="DM32">
        <f>$B$11*EL32+$C$11*EM32+$F$11*EX32*(1-FA32)</f>
        <v>0</v>
      </c>
      <c r="DN32">
        <f>DM32*DO32</f>
        <v>0</v>
      </c>
      <c r="DO32">
        <f>($B$11*$D$9+$C$11*$D$9+$F$11*((FK32+FC32)/MAX(FK32+FC32+FL32, 0.1)*$I$9+FL32/MAX(FK32+FC32+FL32, 0.1)*$J$9))/($B$11+$C$11+$F$11)</f>
        <v>0</v>
      </c>
      <c r="DP32">
        <f>($B$11*$K$9+$C$11*$K$9+$F$11*((FK32+FC32)/MAX(FK32+FC32+FL32, 0.1)*$P$9+FL32/MAX(FK32+FC32+FL32, 0.1)*$Q$9))/($B$11+$C$11+$F$11)</f>
        <v>0</v>
      </c>
      <c r="DQ32">
        <v>6</v>
      </c>
      <c r="DR32">
        <v>0.5</v>
      </c>
      <c r="DS32" t="s">
        <v>441</v>
      </c>
      <c r="DT32">
        <v>2</v>
      </c>
      <c r="DU32" t="b">
        <v>1</v>
      </c>
      <c r="DV32">
        <v>1749213229</v>
      </c>
      <c r="DW32">
        <v>449.754</v>
      </c>
      <c r="DX32">
        <v>449.968</v>
      </c>
      <c r="DY32">
        <v>9.4495</v>
      </c>
      <c r="DZ32">
        <v>9.44495</v>
      </c>
      <c r="EA32">
        <v>450.484</v>
      </c>
      <c r="EB32">
        <v>9.63592</v>
      </c>
      <c r="EC32">
        <v>400.19</v>
      </c>
      <c r="ED32">
        <v>100.729</v>
      </c>
      <c r="EE32">
        <v>0.100102</v>
      </c>
      <c r="EF32">
        <v>25.0048</v>
      </c>
      <c r="EG32">
        <v>24.6566</v>
      </c>
      <c r="EH32">
        <v>999.9</v>
      </c>
      <c r="EI32">
        <v>0</v>
      </c>
      <c r="EJ32">
        <v>0</v>
      </c>
      <c r="EK32">
        <v>10028.8</v>
      </c>
      <c r="EL32">
        <v>0</v>
      </c>
      <c r="EM32">
        <v>0</v>
      </c>
      <c r="EN32">
        <v>-0.213806</v>
      </c>
      <c r="EO32">
        <v>454.045</v>
      </c>
      <c r="EP32">
        <v>454.258</v>
      </c>
      <c r="EQ32">
        <v>0.00455379</v>
      </c>
      <c r="ER32">
        <v>449.968</v>
      </c>
      <c r="ES32">
        <v>9.44495</v>
      </c>
      <c r="ET32">
        <v>0.951841</v>
      </c>
      <c r="EU32">
        <v>0.9513819999999999</v>
      </c>
      <c r="EV32">
        <v>6.19933</v>
      </c>
      <c r="EW32">
        <v>6.19235</v>
      </c>
      <c r="EX32">
        <v>0.0499957</v>
      </c>
      <c r="EY32">
        <v>0</v>
      </c>
      <c r="EZ32">
        <v>0</v>
      </c>
      <c r="FA32">
        <v>0</v>
      </c>
      <c r="FB32">
        <v>-5.37</v>
      </c>
      <c r="FC32">
        <v>0.0499957</v>
      </c>
      <c r="FD32">
        <v>-1.76</v>
      </c>
      <c r="FE32">
        <v>-1.05</v>
      </c>
      <c r="FF32">
        <v>34.687</v>
      </c>
      <c r="FG32">
        <v>40.75</v>
      </c>
      <c r="FH32">
        <v>37.375</v>
      </c>
      <c r="FI32">
        <v>41.125</v>
      </c>
      <c r="FJ32">
        <v>37.875</v>
      </c>
      <c r="FK32">
        <v>0</v>
      </c>
      <c r="FL32">
        <v>0</v>
      </c>
      <c r="FM32">
        <v>0</v>
      </c>
      <c r="FN32">
        <v>1749213228.9</v>
      </c>
      <c r="FO32">
        <v>0</v>
      </c>
      <c r="FP32">
        <v>0.4275999999999998</v>
      </c>
      <c r="FQ32">
        <v>0.7315382268137429</v>
      </c>
      <c r="FR32">
        <v>-16.85230754353356</v>
      </c>
      <c r="FS32">
        <v>-3.592</v>
      </c>
      <c r="FT32">
        <v>15</v>
      </c>
      <c r="FU32">
        <v>1749207587.6</v>
      </c>
      <c r="FV32" t="s">
        <v>442</v>
      </c>
      <c r="FW32">
        <v>1749207587.6</v>
      </c>
      <c r="FX32">
        <v>1749207577.6</v>
      </c>
      <c r="FY32">
        <v>1</v>
      </c>
      <c r="FZ32">
        <v>0.131</v>
      </c>
      <c r="GA32">
        <v>-0.03</v>
      </c>
      <c r="GB32">
        <v>-0.763</v>
      </c>
      <c r="GC32">
        <v>-0.186</v>
      </c>
      <c r="GD32">
        <v>400</v>
      </c>
      <c r="GE32">
        <v>9</v>
      </c>
      <c r="GF32">
        <v>0.04</v>
      </c>
      <c r="GG32">
        <v>0.07000000000000001</v>
      </c>
      <c r="GH32">
        <v>0.1555215827229981</v>
      </c>
      <c r="GI32">
        <v>0.04697408019778015</v>
      </c>
      <c r="GJ32">
        <v>0.01894863626975593</v>
      </c>
      <c r="GK32">
        <v>1</v>
      </c>
      <c r="GL32">
        <v>8.667545819098844E-06</v>
      </c>
      <c r="GM32">
        <v>0.0007192855702553656</v>
      </c>
      <c r="GN32">
        <v>0.00010777042374976</v>
      </c>
      <c r="GO32">
        <v>1</v>
      </c>
      <c r="GP32">
        <v>2</v>
      </c>
      <c r="GQ32">
        <v>2</v>
      </c>
      <c r="GR32" t="s">
        <v>443</v>
      </c>
      <c r="GS32">
        <v>2.99536</v>
      </c>
      <c r="GT32">
        <v>2.81096</v>
      </c>
      <c r="GU32">
        <v>0.10506</v>
      </c>
      <c r="GV32">
        <v>0.105628</v>
      </c>
      <c r="GW32">
        <v>0.0570661</v>
      </c>
      <c r="GX32">
        <v>0.0571348</v>
      </c>
      <c r="GY32">
        <v>24378.9</v>
      </c>
      <c r="GZ32">
        <v>25278.6</v>
      </c>
      <c r="HA32">
        <v>30989.8</v>
      </c>
      <c r="HB32">
        <v>31344.6</v>
      </c>
      <c r="HC32">
        <v>45800.5</v>
      </c>
      <c r="HD32">
        <v>42799.1</v>
      </c>
      <c r="HE32">
        <v>44870</v>
      </c>
      <c r="HF32">
        <v>41735.3</v>
      </c>
      <c r="HG32">
        <v>1.745</v>
      </c>
      <c r="HH32">
        <v>2.2307</v>
      </c>
      <c r="HI32">
        <v>0.0603199</v>
      </c>
      <c r="HJ32">
        <v>0</v>
      </c>
      <c r="HK32">
        <v>23.6655</v>
      </c>
      <c r="HL32">
        <v>999.9</v>
      </c>
      <c r="HM32">
        <v>26.6</v>
      </c>
      <c r="HN32">
        <v>32.6</v>
      </c>
      <c r="HO32">
        <v>13.0451</v>
      </c>
      <c r="HP32">
        <v>62.2381</v>
      </c>
      <c r="HQ32">
        <v>6.83894</v>
      </c>
      <c r="HR32">
        <v>1</v>
      </c>
      <c r="HS32">
        <v>-0.126705</v>
      </c>
      <c r="HT32">
        <v>-0.0227751</v>
      </c>
      <c r="HU32">
        <v>20.2422</v>
      </c>
      <c r="HV32">
        <v>5.22298</v>
      </c>
      <c r="HW32">
        <v>11.9044</v>
      </c>
      <c r="HX32">
        <v>4.97195</v>
      </c>
      <c r="HY32">
        <v>3.273</v>
      </c>
      <c r="HZ32">
        <v>9999</v>
      </c>
      <c r="IA32">
        <v>9999</v>
      </c>
      <c r="IB32">
        <v>9999</v>
      </c>
      <c r="IC32">
        <v>999.9</v>
      </c>
      <c r="ID32">
        <v>1.87988</v>
      </c>
      <c r="IE32">
        <v>1.88004</v>
      </c>
      <c r="IF32">
        <v>1.88215</v>
      </c>
      <c r="IG32">
        <v>1.87515</v>
      </c>
      <c r="IH32">
        <v>1.87851</v>
      </c>
      <c r="II32">
        <v>1.8779</v>
      </c>
      <c r="IJ32">
        <v>1.87513</v>
      </c>
      <c r="IK32">
        <v>1.88264</v>
      </c>
      <c r="IL32">
        <v>0</v>
      </c>
      <c r="IM32">
        <v>0</v>
      </c>
      <c r="IN32">
        <v>0</v>
      </c>
      <c r="IO32">
        <v>0</v>
      </c>
      <c r="IP32" t="s">
        <v>444</v>
      </c>
      <c r="IQ32" t="s">
        <v>445</v>
      </c>
      <c r="IR32" t="s">
        <v>446</v>
      </c>
      <c r="IS32" t="s">
        <v>446</v>
      </c>
      <c r="IT32" t="s">
        <v>446</v>
      </c>
      <c r="IU32" t="s">
        <v>446</v>
      </c>
      <c r="IV32">
        <v>0</v>
      </c>
      <c r="IW32">
        <v>100</v>
      </c>
      <c r="IX32">
        <v>100</v>
      </c>
      <c r="IY32">
        <v>-0.73</v>
      </c>
      <c r="IZ32">
        <v>-0.1864</v>
      </c>
      <c r="JA32">
        <v>-1.317961907018709</v>
      </c>
      <c r="JB32">
        <v>0.002137766517022535</v>
      </c>
      <c r="JC32">
        <v>-2.142525240951635E-06</v>
      </c>
      <c r="JD32">
        <v>6.57826092630254E-10</v>
      </c>
      <c r="JE32">
        <v>-0.1998923143878532</v>
      </c>
      <c r="JF32">
        <v>0.0047845183494569</v>
      </c>
      <c r="JG32">
        <v>-0.0004863429586180694</v>
      </c>
      <c r="JH32">
        <v>1.400204132939322E-05</v>
      </c>
      <c r="JI32">
        <v>18</v>
      </c>
      <c r="JJ32">
        <v>2240</v>
      </c>
      <c r="JK32">
        <v>2</v>
      </c>
      <c r="JL32">
        <v>19</v>
      </c>
      <c r="JM32">
        <v>94</v>
      </c>
      <c r="JN32">
        <v>94.2</v>
      </c>
      <c r="JO32">
        <v>1.10107</v>
      </c>
      <c r="JP32">
        <v>2.59521</v>
      </c>
      <c r="JQ32">
        <v>1.44531</v>
      </c>
      <c r="JR32">
        <v>2.13867</v>
      </c>
      <c r="JS32">
        <v>1.54907</v>
      </c>
      <c r="JT32">
        <v>2.49268</v>
      </c>
      <c r="JU32">
        <v>37.8437</v>
      </c>
      <c r="JV32">
        <v>23.9824</v>
      </c>
      <c r="JW32">
        <v>18</v>
      </c>
      <c r="JX32">
        <v>305.077</v>
      </c>
      <c r="JY32">
        <v>721.515</v>
      </c>
      <c r="JZ32">
        <v>24.1599</v>
      </c>
      <c r="KA32">
        <v>25.5978</v>
      </c>
      <c r="KB32">
        <v>30</v>
      </c>
      <c r="KC32">
        <v>25.6856</v>
      </c>
      <c r="KD32">
        <v>25.6706</v>
      </c>
      <c r="KE32">
        <v>22.056</v>
      </c>
      <c r="KF32">
        <v>33.1272</v>
      </c>
      <c r="KG32">
        <v>0</v>
      </c>
      <c r="KH32">
        <v>24.1518</v>
      </c>
      <c r="KI32">
        <v>450</v>
      </c>
      <c r="KJ32">
        <v>9.452920000000001</v>
      </c>
      <c r="KK32">
        <v>101.417</v>
      </c>
      <c r="KL32">
        <v>99.9045</v>
      </c>
    </row>
    <row r="33" spans="1:298">
      <c r="A33">
        <v>17</v>
      </c>
      <c r="B33">
        <v>1749213349.5</v>
      </c>
      <c r="C33">
        <v>1928.400000095367</v>
      </c>
      <c r="D33" t="s">
        <v>477</v>
      </c>
      <c r="E33" t="s">
        <v>478</v>
      </c>
      <c r="F33" t="s">
        <v>435</v>
      </c>
      <c r="G33" t="s">
        <v>436</v>
      </c>
      <c r="H33" t="s">
        <v>437</v>
      </c>
      <c r="I33" t="s">
        <v>438</v>
      </c>
      <c r="J33" t="s">
        <v>439</v>
      </c>
      <c r="N33">
        <v>1749213349.5</v>
      </c>
      <c r="O33">
        <f>(P33)/1000</f>
        <v>0</v>
      </c>
      <c r="P33">
        <f>IF(DU33, AS33, AM33)</f>
        <v>0</v>
      </c>
      <c r="Q33">
        <f>IF(DU33, AN33, AL33)</f>
        <v>0</v>
      </c>
      <c r="R33">
        <f>DW33 - IF(AZ33&gt;1, Q33*DQ33*100.0/(BB33), 0)</f>
        <v>0</v>
      </c>
      <c r="S33">
        <f>((Y33-O33/2)*R33-Q33)/(Y33+O33/2)</f>
        <v>0</v>
      </c>
      <c r="T33">
        <f>S33*(ED33+EE33)/1000.0</f>
        <v>0</v>
      </c>
      <c r="U33">
        <f>(DW33 - IF(AZ33&gt;1, Q33*DQ33*100.0/(BB33), 0))*(ED33+EE33)/1000.0</f>
        <v>0</v>
      </c>
      <c r="V33">
        <f>2.0/((1/X33-1/W33)+SIGN(X33)*SQRT((1/X33-1/W33)*(1/X33-1/W33) + 4*DR33/((DR33+1)*(DR33+1))*(2*1/X33*1/W33-1/W33*1/W33)))</f>
        <v>0</v>
      </c>
      <c r="W33">
        <f>IF(LEFT(DS33,1)&lt;&gt;"0",IF(LEFT(DS33,1)="1",3.0,DT33),$D$5+$E$5*(EK33*ED33/($K$5*1000))+$F$5*(EK33*ED33/($K$5*1000))*MAX(MIN(DQ33,$J$5),$I$5)*MAX(MIN(DQ33,$J$5),$I$5)+$G$5*MAX(MIN(DQ33,$J$5),$I$5)*(EK33*ED33/($K$5*1000))+$H$5*(EK33*ED33/($K$5*1000))*(EK33*ED33/($K$5*1000)))</f>
        <v>0</v>
      </c>
      <c r="X33">
        <f>O33*(1000-(1000*0.61365*exp(17.502*AB33/(240.97+AB33))/(ED33+EE33)+DY33)/2)/(1000*0.61365*exp(17.502*AB33/(240.97+AB33))/(ED33+EE33)-DY33)</f>
        <v>0</v>
      </c>
      <c r="Y33">
        <f>1/((DR33+1)/(V33/1.6)+1/(W33/1.37)) + DR33/((DR33+1)/(V33/1.6) + DR33/(W33/1.37))</f>
        <v>0</v>
      </c>
      <c r="Z33">
        <f>(DM33*DP33)</f>
        <v>0</v>
      </c>
      <c r="AA33">
        <f>(EF33+(Z33+2*0.95*5.67E-8*(((EF33+$B$7)+273)^4-(EF33+273)^4)-44100*O33)/(1.84*29.3*W33+8*0.95*5.67E-8*(EF33+273)^3))</f>
        <v>0</v>
      </c>
      <c r="AB33">
        <f>($C$7*EG33+$D$7*EH33+$E$7*AA33)</f>
        <v>0</v>
      </c>
      <c r="AC33">
        <f>0.61365*exp(17.502*AB33/(240.97+AB33))</f>
        <v>0</v>
      </c>
      <c r="AD33">
        <f>(AE33/AF33*100)</f>
        <v>0</v>
      </c>
      <c r="AE33">
        <f>DY33*(ED33+EE33)/1000</f>
        <v>0</v>
      </c>
      <c r="AF33">
        <f>0.61365*exp(17.502*EF33/(240.97+EF33))</f>
        <v>0</v>
      </c>
      <c r="AG33">
        <f>(AC33-DY33*(ED33+EE33)/1000)</f>
        <v>0</v>
      </c>
      <c r="AH33">
        <f>(-O33*44100)</f>
        <v>0</v>
      </c>
      <c r="AI33">
        <f>2*29.3*W33*0.92*(EF33-AB33)</f>
        <v>0</v>
      </c>
      <c r="AJ33">
        <f>2*0.95*5.67E-8*(((EF33+$B$7)+273)^4-(AB33+273)^4)</f>
        <v>0</v>
      </c>
      <c r="AK33">
        <f>Z33+AJ33+AH33+AI33</f>
        <v>0</v>
      </c>
      <c r="AL33">
        <f>EC33*AZ33*(DX33-DW33*(1000-AZ33*DZ33)/(1000-AZ33*DY33))/(100*DQ33)</f>
        <v>0</v>
      </c>
      <c r="AM33">
        <f>1000*EC33*AZ33*(DY33-DZ33)/(100*DQ33*(1000-AZ33*DY33))</f>
        <v>0</v>
      </c>
      <c r="AN33">
        <f>(AO33 - AP33 - ED33*1E3/(8.314*(EF33+273.15)) * AR33/EC33 * AQ33) * EC33/(100*DQ33) * (1000 - DZ33)/1000</f>
        <v>0</v>
      </c>
      <c r="AO33">
        <v>434.0682050248362</v>
      </c>
      <c r="AP33">
        <v>433.8794060606062</v>
      </c>
      <c r="AQ33">
        <v>0.0004995116204029588</v>
      </c>
      <c r="AR33">
        <v>65.93384186329908</v>
      </c>
      <c r="AS33">
        <f>(AU33 - AT33 + ED33*1E3/(8.314*(EF33+273.15)) * AW33/EC33 * AV33) * EC33/(100*DQ33) * 1000/(1000 - AU33)</f>
        <v>0</v>
      </c>
      <c r="AT33">
        <v>9.431821187667321</v>
      </c>
      <c r="AU33">
        <v>9.441911958041965</v>
      </c>
      <c r="AV33">
        <v>-1.035795127031614E-07</v>
      </c>
      <c r="AW33">
        <v>77.18488506186137</v>
      </c>
      <c r="AX33">
        <v>77</v>
      </c>
      <c r="AY33">
        <v>19</v>
      </c>
      <c r="AZ33">
        <f>IF(AX33*$H$13&gt;=BB33,1.0,(BB33/(BB33-AX33*$H$13)))</f>
        <v>0</v>
      </c>
      <c r="BA33">
        <f>(AZ33-1)*100</f>
        <v>0</v>
      </c>
      <c r="BB33">
        <f>MAX(0,($B$13+$C$13*EK33)/(1+$D$13*EK33)*ED33/(EF33+273)*$E$13)</f>
        <v>0</v>
      </c>
      <c r="BC33" t="s">
        <v>440</v>
      </c>
      <c r="BD33" t="s">
        <v>440</v>
      </c>
      <c r="BE33">
        <v>0</v>
      </c>
      <c r="BF33">
        <v>0</v>
      </c>
      <c r="BG33">
        <f>1-BE33/BF33</f>
        <v>0</v>
      </c>
      <c r="BH33">
        <v>0</v>
      </c>
      <c r="BI33" t="s">
        <v>440</v>
      </c>
      <c r="BJ33" t="s">
        <v>440</v>
      </c>
      <c r="BK33">
        <v>0</v>
      </c>
      <c r="BL33">
        <v>0</v>
      </c>
      <c r="BM33">
        <f>1-BK33/BL33</f>
        <v>0</v>
      </c>
      <c r="BN33">
        <v>0.5</v>
      </c>
      <c r="BO33">
        <f>DN33</f>
        <v>0</v>
      </c>
      <c r="BP33">
        <f>Q33</f>
        <v>0</v>
      </c>
      <c r="BQ33">
        <f>BM33*BN33*BO33</f>
        <v>0</v>
      </c>
      <c r="BR33">
        <f>(BP33-BH33)/BO33</f>
        <v>0</v>
      </c>
      <c r="BS33">
        <f>(BF33-BL33)/BL33</f>
        <v>0</v>
      </c>
      <c r="BT33">
        <f>BE33/(BG33+BE33/BL33)</f>
        <v>0</v>
      </c>
      <c r="BU33" t="s">
        <v>440</v>
      </c>
      <c r="BV33">
        <v>0</v>
      </c>
      <c r="BW33">
        <f>IF(BV33&lt;&gt;0, BV33, BT33)</f>
        <v>0</v>
      </c>
      <c r="BX33">
        <f>1-BW33/BL33</f>
        <v>0</v>
      </c>
      <c r="BY33">
        <f>(BL33-BK33)/(BL33-BW33)</f>
        <v>0</v>
      </c>
      <c r="BZ33">
        <f>(BF33-BL33)/(BF33-BW33)</f>
        <v>0</v>
      </c>
      <c r="CA33">
        <f>(BL33-BK33)/(BL33-BE33)</f>
        <v>0</v>
      </c>
      <c r="CB33">
        <f>(BF33-BL33)/(BF33-BE33)</f>
        <v>0</v>
      </c>
      <c r="CC33">
        <f>(BY33*BW33/BK33)</f>
        <v>0</v>
      </c>
      <c r="CD33">
        <f>(1-CC33)</f>
        <v>0</v>
      </c>
      <c r="DM33">
        <f>$B$11*EL33+$C$11*EM33+$F$11*EX33*(1-FA33)</f>
        <v>0</v>
      </c>
      <c r="DN33">
        <f>DM33*DO33</f>
        <v>0</v>
      </c>
      <c r="DO33">
        <f>($B$11*$D$9+$C$11*$D$9+$F$11*((FK33+FC33)/MAX(FK33+FC33+FL33, 0.1)*$I$9+FL33/MAX(FK33+FC33+FL33, 0.1)*$J$9))/($B$11+$C$11+$F$11)</f>
        <v>0</v>
      </c>
      <c r="DP33">
        <f>($B$11*$K$9+$C$11*$K$9+$F$11*((FK33+FC33)/MAX(FK33+FC33+FL33, 0.1)*$P$9+FL33/MAX(FK33+FC33+FL33, 0.1)*$Q$9))/($B$11+$C$11+$F$11)</f>
        <v>0</v>
      </c>
      <c r="DQ33">
        <v>6</v>
      </c>
      <c r="DR33">
        <v>0.5</v>
      </c>
      <c r="DS33" t="s">
        <v>441</v>
      </c>
      <c r="DT33">
        <v>2</v>
      </c>
      <c r="DU33" t="b">
        <v>1</v>
      </c>
      <c r="DV33">
        <v>1749213349.5</v>
      </c>
      <c r="DW33">
        <v>429.784</v>
      </c>
      <c r="DX33">
        <v>430.032</v>
      </c>
      <c r="DY33">
        <v>9.441520000000001</v>
      </c>
      <c r="DZ33">
        <v>9.43235</v>
      </c>
      <c r="EA33">
        <v>430.527</v>
      </c>
      <c r="EB33">
        <v>9.627929999999999</v>
      </c>
      <c r="EC33">
        <v>400.175</v>
      </c>
      <c r="ED33">
        <v>100.733</v>
      </c>
      <c r="EE33">
        <v>0.100075</v>
      </c>
      <c r="EF33">
        <v>25.0034</v>
      </c>
      <c r="EG33">
        <v>24.6466</v>
      </c>
      <c r="EH33">
        <v>999.9</v>
      </c>
      <c r="EI33">
        <v>0</v>
      </c>
      <c r="EJ33">
        <v>0</v>
      </c>
      <c r="EK33">
        <v>10051.2</v>
      </c>
      <c r="EL33">
        <v>0</v>
      </c>
      <c r="EM33">
        <v>0</v>
      </c>
      <c r="EN33">
        <v>-0.247589</v>
      </c>
      <c r="EO33">
        <v>433.881</v>
      </c>
      <c r="EP33">
        <v>434.127</v>
      </c>
      <c r="EQ33">
        <v>0.009171489999999999</v>
      </c>
      <c r="ER33">
        <v>430.032</v>
      </c>
      <c r="ES33">
        <v>9.43235</v>
      </c>
      <c r="ET33">
        <v>0.951077</v>
      </c>
      <c r="EU33">
        <v>0.9501540000000001</v>
      </c>
      <c r="EV33">
        <v>6.18771</v>
      </c>
      <c r="EW33">
        <v>6.17363</v>
      </c>
      <c r="EX33">
        <v>0.0499957</v>
      </c>
      <c r="EY33">
        <v>0</v>
      </c>
      <c r="EZ33">
        <v>0</v>
      </c>
      <c r="FA33">
        <v>0</v>
      </c>
      <c r="FB33">
        <v>1.79</v>
      </c>
      <c r="FC33">
        <v>0.0499957</v>
      </c>
      <c r="FD33">
        <v>3.15</v>
      </c>
      <c r="FE33">
        <v>-1.3</v>
      </c>
      <c r="FF33">
        <v>34.687</v>
      </c>
      <c r="FG33">
        <v>39.687</v>
      </c>
      <c r="FH33">
        <v>36.812</v>
      </c>
      <c r="FI33">
        <v>39.562</v>
      </c>
      <c r="FJ33">
        <v>37.437</v>
      </c>
      <c r="FK33">
        <v>0</v>
      </c>
      <c r="FL33">
        <v>0</v>
      </c>
      <c r="FM33">
        <v>0</v>
      </c>
      <c r="FN33">
        <v>1749213349.5</v>
      </c>
      <c r="FO33">
        <v>0</v>
      </c>
      <c r="FP33">
        <v>0.596923076923077</v>
      </c>
      <c r="FQ33">
        <v>-11.67179502293786</v>
      </c>
      <c r="FR33">
        <v>25.81675222968307</v>
      </c>
      <c r="FS33">
        <v>-2.633076923076923</v>
      </c>
      <c r="FT33">
        <v>15</v>
      </c>
      <c r="FU33">
        <v>1749207587.6</v>
      </c>
      <c r="FV33" t="s">
        <v>442</v>
      </c>
      <c r="FW33">
        <v>1749207587.6</v>
      </c>
      <c r="FX33">
        <v>1749207577.6</v>
      </c>
      <c r="FY33">
        <v>1</v>
      </c>
      <c r="FZ33">
        <v>0.131</v>
      </c>
      <c r="GA33">
        <v>-0.03</v>
      </c>
      <c r="GB33">
        <v>-0.763</v>
      </c>
      <c r="GC33">
        <v>-0.186</v>
      </c>
      <c r="GD33">
        <v>400</v>
      </c>
      <c r="GE33">
        <v>9</v>
      </c>
      <c r="GF33">
        <v>0.04</v>
      </c>
      <c r="GG33">
        <v>0.07000000000000001</v>
      </c>
      <c r="GH33">
        <v>0.1305398017759045</v>
      </c>
      <c r="GI33">
        <v>-0.0936125176519641</v>
      </c>
      <c r="GJ33">
        <v>0.04989724138485289</v>
      </c>
      <c r="GK33">
        <v>1</v>
      </c>
      <c r="GL33">
        <v>0.0002740958404675211</v>
      </c>
      <c r="GM33">
        <v>0.000126794515130646</v>
      </c>
      <c r="GN33">
        <v>2.67805202270689E-05</v>
      </c>
      <c r="GO33">
        <v>1</v>
      </c>
      <c r="GP33">
        <v>2</v>
      </c>
      <c r="GQ33">
        <v>2</v>
      </c>
      <c r="GR33" t="s">
        <v>443</v>
      </c>
      <c r="GS33">
        <v>2.99535</v>
      </c>
      <c r="GT33">
        <v>2.81112</v>
      </c>
      <c r="GU33">
        <v>0.101564</v>
      </c>
      <c r="GV33">
        <v>0.102116</v>
      </c>
      <c r="GW33">
        <v>0.0570342</v>
      </c>
      <c r="GX33">
        <v>0.0570805</v>
      </c>
      <c r="GY33">
        <v>24474.8</v>
      </c>
      <c r="GZ33">
        <v>25378.9</v>
      </c>
      <c r="HA33">
        <v>30990.6</v>
      </c>
      <c r="HB33">
        <v>31345.8</v>
      </c>
      <c r="HC33">
        <v>45803.1</v>
      </c>
      <c r="HD33">
        <v>42802.9</v>
      </c>
      <c r="HE33">
        <v>44871</v>
      </c>
      <c r="HF33">
        <v>41736.7</v>
      </c>
      <c r="HG33">
        <v>1.74505</v>
      </c>
      <c r="HH33">
        <v>2.23113</v>
      </c>
      <c r="HI33">
        <v>0.0609234</v>
      </c>
      <c r="HJ33">
        <v>0</v>
      </c>
      <c r="HK33">
        <v>23.6456</v>
      </c>
      <c r="HL33">
        <v>999.9</v>
      </c>
      <c r="HM33">
        <v>26.5</v>
      </c>
      <c r="HN33">
        <v>32.5</v>
      </c>
      <c r="HO33">
        <v>12.9221</v>
      </c>
      <c r="HP33">
        <v>62.1781</v>
      </c>
      <c r="HQ33">
        <v>6.76683</v>
      </c>
      <c r="HR33">
        <v>1</v>
      </c>
      <c r="HS33">
        <v>-0.128498</v>
      </c>
      <c r="HT33">
        <v>0.0198747</v>
      </c>
      <c r="HU33">
        <v>20.2405</v>
      </c>
      <c r="HV33">
        <v>5.22283</v>
      </c>
      <c r="HW33">
        <v>11.9068</v>
      </c>
      <c r="HX33">
        <v>4.97205</v>
      </c>
      <c r="HY33">
        <v>3.273</v>
      </c>
      <c r="HZ33">
        <v>9999</v>
      </c>
      <c r="IA33">
        <v>9999</v>
      </c>
      <c r="IB33">
        <v>9999</v>
      </c>
      <c r="IC33">
        <v>999.9</v>
      </c>
      <c r="ID33">
        <v>1.87987</v>
      </c>
      <c r="IE33">
        <v>1.88004</v>
      </c>
      <c r="IF33">
        <v>1.88205</v>
      </c>
      <c r="IG33">
        <v>1.87515</v>
      </c>
      <c r="IH33">
        <v>1.87851</v>
      </c>
      <c r="II33">
        <v>1.8779</v>
      </c>
      <c r="IJ33">
        <v>1.87506</v>
      </c>
      <c r="IK33">
        <v>1.88263</v>
      </c>
      <c r="IL33">
        <v>0</v>
      </c>
      <c r="IM33">
        <v>0</v>
      </c>
      <c r="IN33">
        <v>0</v>
      </c>
      <c r="IO33">
        <v>0</v>
      </c>
      <c r="IP33" t="s">
        <v>444</v>
      </c>
      <c r="IQ33" t="s">
        <v>445</v>
      </c>
      <c r="IR33" t="s">
        <v>446</v>
      </c>
      <c r="IS33" t="s">
        <v>446</v>
      </c>
      <c r="IT33" t="s">
        <v>446</v>
      </c>
      <c r="IU33" t="s">
        <v>446</v>
      </c>
      <c r="IV33">
        <v>0</v>
      </c>
      <c r="IW33">
        <v>100</v>
      </c>
      <c r="IX33">
        <v>100</v>
      </c>
      <c r="IY33">
        <v>-0.743</v>
      </c>
      <c r="IZ33">
        <v>-0.1864</v>
      </c>
      <c r="JA33">
        <v>-1.317961907018709</v>
      </c>
      <c r="JB33">
        <v>0.002137766517022535</v>
      </c>
      <c r="JC33">
        <v>-2.142525240951635E-06</v>
      </c>
      <c r="JD33">
        <v>6.57826092630254E-10</v>
      </c>
      <c r="JE33">
        <v>-0.1998923143878532</v>
      </c>
      <c r="JF33">
        <v>0.0047845183494569</v>
      </c>
      <c r="JG33">
        <v>-0.0004863429586180694</v>
      </c>
      <c r="JH33">
        <v>1.400204132939322E-05</v>
      </c>
      <c r="JI33">
        <v>18</v>
      </c>
      <c r="JJ33">
        <v>2240</v>
      </c>
      <c r="JK33">
        <v>2</v>
      </c>
      <c r="JL33">
        <v>19</v>
      </c>
      <c r="JM33">
        <v>96</v>
      </c>
      <c r="JN33">
        <v>96.2</v>
      </c>
      <c r="JO33">
        <v>1.06201</v>
      </c>
      <c r="JP33">
        <v>2.58057</v>
      </c>
      <c r="JQ33">
        <v>1.44531</v>
      </c>
      <c r="JR33">
        <v>2.13867</v>
      </c>
      <c r="JS33">
        <v>1.54907</v>
      </c>
      <c r="JT33">
        <v>2.50488</v>
      </c>
      <c r="JU33">
        <v>37.7953</v>
      </c>
      <c r="JV33">
        <v>24.0087</v>
      </c>
      <c r="JW33">
        <v>18</v>
      </c>
      <c r="JX33">
        <v>305.001</v>
      </c>
      <c r="JY33">
        <v>721.611</v>
      </c>
      <c r="JZ33">
        <v>24.1034</v>
      </c>
      <c r="KA33">
        <v>25.5784</v>
      </c>
      <c r="KB33">
        <v>30</v>
      </c>
      <c r="KC33">
        <v>25.6649</v>
      </c>
      <c r="KD33">
        <v>25.6491</v>
      </c>
      <c r="KE33">
        <v>21.2699</v>
      </c>
      <c r="KF33">
        <v>33.1272</v>
      </c>
      <c r="KG33">
        <v>0</v>
      </c>
      <c r="KH33">
        <v>24.0974</v>
      </c>
      <c r="KI33">
        <v>430</v>
      </c>
      <c r="KJ33">
        <v>9.452920000000001</v>
      </c>
      <c r="KK33">
        <v>101.42</v>
      </c>
      <c r="KL33">
        <v>99.908</v>
      </c>
    </row>
    <row r="34" spans="1:298">
      <c r="A34">
        <v>18</v>
      </c>
      <c r="B34">
        <v>1749213470</v>
      </c>
      <c r="C34">
        <v>2048.900000095367</v>
      </c>
      <c r="D34" t="s">
        <v>479</v>
      </c>
      <c r="E34" t="s">
        <v>480</v>
      </c>
      <c r="F34" t="s">
        <v>435</v>
      </c>
      <c r="G34" t="s">
        <v>436</v>
      </c>
      <c r="H34" t="s">
        <v>437</v>
      </c>
      <c r="I34" t="s">
        <v>438</v>
      </c>
      <c r="J34" t="s">
        <v>439</v>
      </c>
      <c r="N34">
        <v>1749213470</v>
      </c>
      <c r="O34">
        <f>(P34)/1000</f>
        <v>0</v>
      </c>
      <c r="P34">
        <f>IF(DU34, AS34, AM34)</f>
        <v>0</v>
      </c>
      <c r="Q34">
        <f>IF(DU34, AN34, AL34)</f>
        <v>0</v>
      </c>
      <c r="R34">
        <f>DW34 - IF(AZ34&gt;1, Q34*DQ34*100.0/(BB34), 0)</f>
        <v>0</v>
      </c>
      <c r="S34">
        <f>((Y34-O34/2)*R34-Q34)/(Y34+O34/2)</f>
        <v>0</v>
      </c>
      <c r="T34">
        <f>S34*(ED34+EE34)/1000.0</f>
        <v>0</v>
      </c>
      <c r="U34">
        <f>(DW34 - IF(AZ34&gt;1, Q34*DQ34*100.0/(BB34), 0))*(ED34+EE34)/1000.0</f>
        <v>0</v>
      </c>
      <c r="V34">
        <f>2.0/((1/X34-1/W34)+SIGN(X34)*SQRT((1/X34-1/W34)*(1/X34-1/W34) + 4*DR34/((DR34+1)*(DR34+1))*(2*1/X34*1/W34-1/W34*1/W34)))</f>
        <v>0</v>
      </c>
      <c r="W34">
        <f>IF(LEFT(DS34,1)&lt;&gt;"0",IF(LEFT(DS34,1)="1",3.0,DT34),$D$5+$E$5*(EK34*ED34/($K$5*1000))+$F$5*(EK34*ED34/($K$5*1000))*MAX(MIN(DQ34,$J$5),$I$5)*MAX(MIN(DQ34,$J$5),$I$5)+$G$5*MAX(MIN(DQ34,$J$5),$I$5)*(EK34*ED34/($K$5*1000))+$H$5*(EK34*ED34/($K$5*1000))*(EK34*ED34/($K$5*1000)))</f>
        <v>0</v>
      </c>
      <c r="X34">
        <f>O34*(1000-(1000*0.61365*exp(17.502*AB34/(240.97+AB34))/(ED34+EE34)+DY34)/2)/(1000*0.61365*exp(17.502*AB34/(240.97+AB34))/(ED34+EE34)-DY34)</f>
        <v>0</v>
      </c>
      <c r="Y34">
        <f>1/((DR34+1)/(V34/1.6)+1/(W34/1.37)) + DR34/((DR34+1)/(V34/1.6) + DR34/(W34/1.37))</f>
        <v>0</v>
      </c>
      <c r="Z34">
        <f>(DM34*DP34)</f>
        <v>0</v>
      </c>
      <c r="AA34">
        <f>(EF34+(Z34+2*0.95*5.67E-8*(((EF34+$B$7)+273)^4-(EF34+273)^4)-44100*O34)/(1.84*29.3*W34+8*0.95*5.67E-8*(EF34+273)^3))</f>
        <v>0</v>
      </c>
      <c r="AB34">
        <f>($C$7*EG34+$D$7*EH34+$E$7*AA34)</f>
        <v>0</v>
      </c>
      <c r="AC34">
        <f>0.61365*exp(17.502*AB34/(240.97+AB34))</f>
        <v>0</v>
      </c>
      <c r="AD34">
        <f>(AE34/AF34*100)</f>
        <v>0</v>
      </c>
      <c r="AE34">
        <f>DY34*(ED34+EE34)/1000</f>
        <v>0</v>
      </c>
      <c r="AF34">
        <f>0.61365*exp(17.502*EF34/(240.97+EF34))</f>
        <v>0</v>
      </c>
      <c r="AG34">
        <f>(AC34-DY34*(ED34+EE34)/1000)</f>
        <v>0</v>
      </c>
      <c r="AH34">
        <f>(-O34*44100)</f>
        <v>0</v>
      </c>
      <c r="AI34">
        <f>2*29.3*W34*0.92*(EF34-AB34)</f>
        <v>0</v>
      </c>
      <c r="AJ34">
        <f>2*0.95*5.67E-8*(((EF34+$B$7)+273)^4-(AB34+273)^4)</f>
        <v>0</v>
      </c>
      <c r="AK34">
        <f>Z34+AJ34+AH34+AI34</f>
        <v>0</v>
      </c>
      <c r="AL34">
        <f>EC34*AZ34*(DX34-DW34*(1000-AZ34*DZ34)/(1000-AZ34*DY34))/(100*DQ34)</f>
        <v>0</v>
      </c>
      <c r="AM34">
        <f>1000*EC34*AZ34*(DY34-DZ34)/(100*DQ34*(1000-AZ34*DY34))</f>
        <v>0</v>
      </c>
      <c r="AN34">
        <f>(AO34 - AP34 - ED34*1E3/(8.314*(EF34+273.15)) * AR34/EC34 * AQ34) * EC34/(100*DQ34) * (1000 - DZ34)/1000</f>
        <v>0</v>
      </c>
      <c r="AO34">
        <v>413.8934795234205</v>
      </c>
      <c r="AP34">
        <v>413.6970484848484</v>
      </c>
      <c r="AQ34">
        <v>-7.765570228906074E-05</v>
      </c>
      <c r="AR34">
        <v>65.93384186329908</v>
      </c>
      <c r="AS34">
        <f>(AU34 - AT34 + ED34*1E3/(8.314*(EF34+273.15)) * AW34/EC34 * AV34) * EC34/(100*DQ34) * 1000/(1000 - AU34)</f>
        <v>0</v>
      </c>
      <c r="AT34">
        <v>9.403572689024374</v>
      </c>
      <c r="AU34">
        <v>9.416536363636366</v>
      </c>
      <c r="AV34">
        <v>-2.833565285414397E-07</v>
      </c>
      <c r="AW34">
        <v>77.18488506186137</v>
      </c>
      <c r="AX34">
        <v>77</v>
      </c>
      <c r="AY34">
        <v>19</v>
      </c>
      <c r="AZ34">
        <f>IF(AX34*$H$13&gt;=BB34,1.0,(BB34/(BB34-AX34*$H$13)))</f>
        <v>0</v>
      </c>
      <c r="BA34">
        <f>(AZ34-1)*100</f>
        <v>0</v>
      </c>
      <c r="BB34">
        <f>MAX(0,($B$13+$C$13*EK34)/(1+$D$13*EK34)*ED34/(EF34+273)*$E$13)</f>
        <v>0</v>
      </c>
      <c r="BC34" t="s">
        <v>440</v>
      </c>
      <c r="BD34" t="s">
        <v>440</v>
      </c>
      <c r="BE34">
        <v>0</v>
      </c>
      <c r="BF34">
        <v>0</v>
      </c>
      <c r="BG34">
        <f>1-BE34/BF34</f>
        <v>0</v>
      </c>
      <c r="BH34">
        <v>0</v>
      </c>
      <c r="BI34" t="s">
        <v>440</v>
      </c>
      <c r="BJ34" t="s">
        <v>440</v>
      </c>
      <c r="BK34">
        <v>0</v>
      </c>
      <c r="BL34">
        <v>0</v>
      </c>
      <c r="BM34">
        <f>1-BK34/BL34</f>
        <v>0</v>
      </c>
      <c r="BN34">
        <v>0.5</v>
      </c>
      <c r="BO34">
        <f>DN34</f>
        <v>0</v>
      </c>
      <c r="BP34">
        <f>Q34</f>
        <v>0</v>
      </c>
      <c r="BQ34">
        <f>BM34*BN34*BO34</f>
        <v>0</v>
      </c>
      <c r="BR34">
        <f>(BP34-BH34)/BO34</f>
        <v>0</v>
      </c>
      <c r="BS34">
        <f>(BF34-BL34)/BL34</f>
        <v>0</v>
      </c>
      <c r="BT34">
        <f>BE34/(BG34+BE34/BL34)</f>
        <v>0</v>
      </c>
      <c r="BU34" t="s">
        <v>440</v>
      </c>
      <c r="BV34">
        <v>0</v>
      </c>
      <c r="BW34">
        <f>IF(BV34&lt;&gt;0, BV34, BT34)</f>
        <v>0</v>
      </c>
      <c r="BX34">
        <f>1-BW34/BL34</f>
        <v>0</v>
      </c>
      <c r="BY34">
        <f>(BL34-BK34)/(BL34-BW34)</f>
        <v>0</v>
      </c>
      <c r="BZ34">
        <f>(BF34-BL34)/(BF34-BW34)</f>
        <v>0</v>
      </c>
      <c r="CA34">
        <f>(BL34-BK34)/(BL34-BE34)</f>
        <v>0</v>
      </c>
      <c r="CB34">
        <f>(BF34-BL34)/(BF34-BE34)</f>
        <v>0</v>
      </c>
      <c r="CC34">
        <f>(BY34*BW34/BK34)</f>
        <v>0</v>
      </c>
      <c r="CD34">
        <f>(1-CC34)</f>
        <v>0</v>
      </c>
      <c r="DM34">
        <f>$B$11*EL34+$C$11*EM34+$F$11*EX34*(1-FA34)</f>
        <v>0</v>
      </c>
      <c r="DN34">
        <f>DM34*DO34</f>
        <v>0</v>
      </c>
      <c r="DO34">
        <f>($B$11*$D$9+$C$11*$D$9+$F$11*((FK34+FC34)/MAX(FK34+FC34+FL34, 0.1)*$I$9+FL34/MAX(FK34+FC34+FL34, 0.1)*$J$9))/($B$11+$C$11+$F$11)</f>
        <v>0</v>
      </c>
      <c r="DP34">
        <f>($B$11*$K$9+$C$11*$K$9+$F$11*((FK34+FC34)/MAX(FK34+FC34+FL34, 0.1)*$P$9+FL34/MAX(FK34+FC34+FL34, 0.1)*$Q$9))/($B$11+$C$11+$F$11)</f>
        <v>0</v>
      </c>
      <c r="DQ34">
        <v>6</v>
      </c>
      <c r="DR34">
        <v>0.5</v>
      </c>
      <c r="DS34" t="s">
        <v>441</v>
      </c>
      <c r="DT34">
        <v>2</v>
      </c>
      <c r="DU34" t="b">
        <v>1</v>
      </c>
      <c r="DV34">
        <v>1749213470</v>
      </c>
      <c r="DW34">
        <v>409.795</v>
      </c>
      <c r="DX34">
        <v>410.004</v>
      </c>
      <c r="DY34">
        <v>9.416539999999999</v>
      </c>
      <c r="DZ34">
        <v>9.4033</v>
      </c>
      <c r="EA34">
        <v>410.551</v>
      </c>
      <c r="EB34">
        <v>9.602930000000001</v>
      </c>
      <c r="EC34">
        <v>399.93</v>
      </c>
      <c r="ED34">
        <v>100.735</v>
      </c>
      <c r="EE34">
        <v>0.0996345</v>
      </c>
      <c r="EF34">
        <v>24.9828</v>
      </c>
      <c r="EG34">
        <v>24.6455</v>
      </c>
      <c r="EH34">
        <v>999.9</v>
      </c>
      <c r="EI34">
        <v>0</v>
      </c>
      <c r="EJ34">
        <v>0</v>
      </c>
      <c r="EK34">
        <v>10057.5</v>
      </c>
      <c r="EL34">
        <v>0</v>
      </c>
      <c r="EM34">
        <v>0</v>
      </c>
      <c r="EN34">
        <v>-0.208221</v>
      </c>
      <c r="EO34">
        <v>413.691</v>
      </c>
      <c r="EP34">
        <v>413.896</v>
      </c>
      <c r="EQ34">
        <v>0.0132332</v>
      </c>
      <c r="ER34">
        <v>410.004</v>
      </c>
      <c r="ES34">
        <v>9.4033</v>
      </c>
      <c r="ET34">
        <v>0.948576</v>
      </c>
      <c r="EU34">
        <v>0.9472429999999999</v>
      </c>
      <c r="EV34">
        <v>6.14957</v>
      </c>
      <c r="EW34">
        <v>6.12921</v>
      </c>
      <c r="EX34">
        <v>0.0499957</v>
      </c>
      <c r="EY34">
        <v>0</v>
      </c>
      <c r="EZ34">
        <v>0</v>
      </c>
      <c r="FA34">
        <v>0</v>
      </c>
      <c r="FB34">
        <v>0.68</v>
      </c>
      <c r="FC34">
        <v>0.0499957</v>
      </c>
      <c r="FD34">
        <v>-4.52</v>
      </c>
      <c r="FE34">
        <v>-1.89</v>
      </c>
      <c r="FF34">
        <v>33.875</v>
      </c>
      <c r="FG34">
        <v>38.75</v>
      </c>
      <c r="FH34">
        <v>36.187</v>
      </c>
      <c r="FI34">
        <v>38.312</v>
      </c>
      <c r="FJ34">
        <v>36.75</v>
      </c>
      <c r="FK34">
        <v>0</v>
      </c>
      <c r="FL34">
        <v>0</v>
      </c>
      <c r="FM34">
        <v>0</v>
      </c>
      <c r="FN34">
        <v>1749213469.5</v>
      </c>
      <c r="FO34">
        <v>0</v>
      </c>
      <c r="FP34">
        <v>1.050384615384615</v>
      </c>
      <c r="FQ34">
        <v>9.584615421065262</v>
      </c>
      <c r="FR34">
        <v>-0.5747010095854445</v>
      </c>
      <c r="FS34">
        <v>-3.222692307692308</v>
      </c>
      <c r="FT34">
        <v>15</v>
      </c>
      <c r="FU34">
        <v>1749207587.6</v>
      </c>
      <c r="FV34" t="s">
        <v>442</v>
      </c>
      <c r="FW34">
        <v>1749207587.6</v>
      </c>
      <c r="FX34">
        <v>1749207577.6</v>
      </c>
      <c r="FY34">
        <v>1</v>
      </c>
      <c r="FZ34">
        <v>0.131</v>
      </c>
      <c r="GA34">
        <v>-0.03</v>
      </c>
      <c r="GB34">
        <v>-0.763</v>
      </c>
      <c r="GC34">
        <v>-0.186</v>
      </c>
      <c r="GD34">
        <v>400</v>
      </c>
      <c r="GE34">
        <v>9</v>
      </c>
      <c r="GF34">
        <v>0.04</v>
      </c>
      <c r="GG34">
        <v>0.07000000000000001</v>
      </c>
      <c r="GH34">
        <v>0.1287766356811637</v>
      </c>
      <c r="GI34">
        <v>-0.01676386197964787</v>
      </c>
      <c r="GJ34">
        <v>0.01824232421633015</v>
      </c>
      <c r="GK34">
        <v>1</v>
      </c>
      <c r="GL34">
        <v>0.0004046681423316533</v>
      </c>
      <c r="GM34">
        <v>3.247719537225318E-05</v>
      </c>
      <c r="GN34">
        <v>2.694596106803285E-05</v>
      </c>
      <c r="GO34">
        <v>1</v>
      </c>
      <c r="GP34">
        <v>2</v>
      </c>
      <c r="GQ34">
        <v>2</v>
      </c>
      <c r="GR34" t="s">
        <v>443</v>
      </c>
      <c r="GS34">
        <v>2.99507</v>
      </c>
      <c r="GT34">
        <v>2.81074</v>
      </c>
      <c r="GU34">
        <v>0.0979853</v>
      </c>
      <c r="GV34">
        <v>0.0985072</v>
      </c>
      <c r="GW34">
        <v>0.056922</v>
      </c>
      <c r="GX34">
        <v>0.0569463</v>
      </c>
      <c r="GY34">
        <v>24572.6</v>
      </c>
      <c r="GZ34">
        <v>25481.6</v>
      </c>
      <c r="HA34">
        <v>30990.9</v>
      </c>
      <c r="HB34">
        <v>31346.7</v>
      </c>
      <c r="HC34">
        <v>45808.9</v>
      </c>
      <c r="HD34">
        <v>42810.2</v>
      </c>
      <c r="HE34">
        <v>44871.3</v>
      </c>
      <c r="HF34">
        <v>41737.9</v>
      </c>
      <c r="HG34">
        <v>1.74402</v>
      </c>
      <c r="HH34">
        <v>2.23178</v>
      </c>
      <c r="HI34">
        <v>0.0581928</v>
      </c>
      <c r="HJ34">
        <v>0</v>
      </c>
      <c r="HK34">
        <v>23.6895</v>
      </c>
      <c r="HL34">
        <v>999.9</v>
      </c>
      <c r="HM34">
        <v>26.5</v>
      </c>
      <c r="HN34">
        <v>32.5</v>
      </c>
      <c r="HO34">
        <v>12.921</v>
      </c>
      <c r="HP34">
        <v>61.8681</v>
      </c>
      <c r="HQ34">
        <v>6.77484</v>
      </c>
      <c r="HR34">
        <v>1</v>
      </c>
      <c r="HS34">
        <v>-0.129611</v>
      </c>
      <c r="HT34">
        <v>-0.16363</v>
      </c>
      <c r="HU34">
        <v>20.2416</v>
      </c>
      <c r="HV34">
        <v>5.21954</v>
      </c>
      <c r="HW34">
        <v>11.9074</v>
      </c>
      <c r="HX34">
        <v>4.9713</v>
      </c>
      <c r="HY34">
        <v>3.27233</v>
      </c>
      <c r="HZ34">
        <v>9999</v>
      </c>
      <c r="IA34">
        <v>9999</v>
      </c>
      <c r="IB34">
        <v>9999</v>
      </c>
      <c r="IC34">
        <v>999.9</v>
      </c>
      <c r="ID34">
        <v>1.87979</v>
      </c>
      <c r="IE34">
        <v>1.87998</v>
      </c>
      <c r="IF34">
        <v>1.88203</v>
      </c>
      <c r="IG34">
        <v>1.87515</v>
      </c>
      <c r="IH34">
        <v>1.87849</v>
      </c>
      <c r="II34">
        <v>1.8779</v>
      </c>
      <c r="IJ34">
        <v>1.875</v>
      </c>
      <c r="IK34">
        <v>1.88262</v>
      </c>
      <c r="IL34">
        <v>0</v>
      </c>
      <c r="IM34">
        <v>0</v>
      </c>
      <c r="IN34">
        <v>0</v>
      </c>
      <c r="IO34">
        <v>0</v>
      </c>
      <c r="IP34" t="s">
        <v>444</v>
      </c>
      <c r="IQ34" t="s">
        <v>445</v>
      </c>
      <c r="IR34" t="s">
        <v>446</v>
      </c>
      <c r="IS34" t="s">
        <v>446</v>
      </c>
      <c r="IT34" t="s">
        <v>446</v>
      </c>
      <c r="IU34" t="s">
        <v>446</v>
      </c>
      <c r="IV34">
        <v>0</v>
      </c>
      <c r="IW34">
        <v>100</v>
      </c>
      <c r="IX34">
        <v>100</v>
      </c>
      <c r="IY34">
        <v>-0.756</v>
      </c>
      <c r="IZ34">
        <v>-0.1864</v>
      </c>
      <c r="JA34">
        <v>-1.317961907018709</v>
      </c>
      <c r="JB34">
        <v>0.002137766517022535</v>
      </c>
      <c r="JC34">
        <v>-2.142525240951635E-06</v>
      </c>
      <c r="JD34">
        <v>6.57826092630254E-10</v>
      </c>
      <c r="JE34">
        <v>-0.1998923143878532</v>
      </c>
      <c r="JF34">
        <v>0.0047845183494569</v>
      </c>
      <c r="JG34">
        <v>-0.0004863429586180694</v>
      </c>
      <c r="JH34">
        <v>1.400204132939322E-05</v>
      </c>
      <c r="JI34">
        <v>18</v>
      </c>
      <c r="JJ34">
        <v>2240</v>
      </c>
      <c r="JK34">
        <v>2</v>
      </c>
      <c r="JL34">
        <v>19</v>
      </c>
      <c r="JM34">
        <v>98</v>
      </c>
      <c r="JN34">
        <v>98.2</v>
      </c>
      <c r="JO34">
        <v>1.02295</v>
      </c>
      <c r="JP34">
        <v>2.58301</v>
      </c>
      <c r="JQ34">
        <v>1.44531</v>
      </c>
      <c r="JR34">
        <v>2.13867</v>
      </c>
      <c r="JS34">
        <v>1.54907</v>
      </c>
      <c r="JT34">
        <v>2.50366</v>
      </c>
      <c r="JU34">
        <v>37.747</v>
      </c>
      <c r="JV34">
        <v>24.0262</v>
      </c>
      <c r="JW34">
        <v>18</v>
      </c>
      <c r="JX34">
        <v>304.482</v>
      </c>
      <c r="JY34">
        <v>721.942</v>
      </c>
      <c r="JZ34">
        <v>24.2368</v>
      </c>
      <c r="KA34">
        <v>25.559</v>
      </c>
      <c r="KB34">
        <v>30.0001</v>
      </c>
      <c r="KC34">
        <v>25.6434</v>
      </c>
      <c r="KD34">
        <v>25.6299</v>
      </c>
      <c r="KE34">
        <v>20.4759</v>
      </c>
      <c r="KF34">
        <v>33.1272</v>
      </c>
      <c r="KG34">
        <v>0</v>
      </c>
      <c r="KH34">
        <v>24.2453</v>
      </c>
      <c r="KI34">
        <v>410</v>
      </c>
      <c r="KJ34">
        <v>9.452920000000001</v>
      </c>
      <c r="KK34">
        <v>101.42</v>
      </c>
      <c r="KL34">
        <v>99.91079999999999</v>
      </c>
    </row>
    <row r="35" spans="1:298">
      <c r="A35">
        <v>19</v>
      </c>
      <c r="B35">
        <v>1749213590.5</v>
      </c>
      <c r="C35">
        <v>2169.400000095367</v>
      </c>
      <c r="D35" t="s">
        <v>481</v>
      </c>
      <c r="E35" t="s">
        <v>482</v>
      </c>
      <c r="F35" t="s">
        <v>435</v>
      </c>
      <c r="G35" t="s">
        <v>436</v>
      </c>
      <c r="H35" t="s">
        <v>437</v>
      </c>
      <c r="I35" t="s">
        <v>438</v>
      </c>
      <c r="J35" t="s">
        <v>439</v>
      </c>
      <c r="N35">
        <v>1749213590.5</v>
      </c>
      <c r="O35">
        <f>(P35)/1000</f>
        <v>0</v>
      </c>
      <c r="P35">
        <f>IF(DU35, AS35, AM35)</f>
        <v>0</v>
      </c>
      <c r="Q35">
        <f>IF(DU35, AN35, AL35)</f>
        <v>0</v>
      </c>
      <c r="R35">
        <f>DW35 - IF(AZ35&gt;1, Q35*DQ35*100.0/(BB35), 0)</f>
        <v>0</v>
      </c>
      <c r="S35">
        <f>((Y35-O35/2)*R35-Q35)/(Y35+O35/2)</f>
        <v>0</v>
      </c>
      <c r="T35">
        <f>S35*(ED35+EE35)/1000.0</f>
        <v>0</v>
      </c>
      <c r="U35">
        <f>(DW35 - IF(AZ35&gt;1, Q35*DQ35*100.0/(BB35), 0))*(ED35+EE35)/1000.0</f>
        <v>0</v>
      </c>
      <c r="V35">
        <f>2.0/((1/X35-1/W35)+SIGN(X35)*SQRT((1/X35-1/W35)*(1/X35-1/W35) + 4*DR35/((DR35+1)*(DR35+1))*(2*1/X35*1/W35-1/W35*1/W35)))</f>
        <v>0</v>
      </c>
      <c r="W35">
        <f>IF(LEFT(DS35,1)&lt;&gt;"0",IF(LEFT(DS35,1)="1",3.0,DT35),$D$5+$E$5*(EK35*ED35/($K$5*1000))+$F$5*(EK35*ED35/($K$5*1000))*MAX(MIN(DQ35,$J$5),$I$5)*MAX(MIN(DQ35,$J$5),$I$5)+$G$5*MAX(MIN(DQ35,$J$5),$I$5)*(EK35*ED35/($K$5*1000))+$H$5*(EK35*ED35/($K$5*1000))*(EK35*ED35/($K$5*1000)))</f>
        <v>0</v>
      </c>
      <c r="X35">
        <f>O35*(1000-(1000*0.61365*exp(17.502*AB35/(240.97+AB35))/(ED35+EE35)+DY35)/2)/(1000*0.61365*exp(17.502*AB35/(240.97+AB35))/(ED35+EE35)-DY35)</f>
        <v>0</v>
      </c>
      <c r="Y35">
        <f>1/((DR35+1)/(V35/1.6)+1/(W35/1.37)) + DR35/((DR35+1)/(V35/1.6) + DR35/(W35/1.37))</f>
        <v>0</v>
      </c>
      <c r="Z35">
        <f>(DM35*DP35)</f>
        <v>0</v>
      </c>
      <c r="AA35">
        <f>(EF35+(Z35+2*0.95*5.67E-8*(((EF35+$B$7)+273)^4-(EF35+273)^4)-44100*O35)/(1.84*29.3*W35+8*0.95*5.67E-8*(EF35+273)^3))</f>
        <v>0</v>
      </c>
      <c r="AB35">
        <f>($C$7*EG35+$D$7*EH35+$E$7*AA35)</f>
        <v>0</v>
      </c>
      <c r="AC35">
        <f>0.61365*exp(17.502*AB35/(240.97+AB35))</f>
        <v>0</v>
      </c>
      <c r="AD35">
        <f>(AE35/AF35*100)</f>
        <v>0</v>
      </c>
      <c r="AE35">
        <f>DY35*(ED35+EE35)/1000</f>
        <v>0</v>
      </c>
      <c r="AF35">
        <f>0.61365*exp(17.502*EF35/(240.97+EF35))</f>
        <v>0</v>
      </c>
      <c r="AG35">
        <f>(AC35-DY35*(ED35+EE35)/1000)</f>
        <v>0</v>
      </c>
      <c r="AH35">
        <f>(-O35*44100)</f>
        <v>0</v>
      </c>
      <c r="AI35">
        <f>2*29.3*W35*0.92*(EF35-AB35)</f>
        <v>0</v>
      </c>
      <c r="AJ35">
        <f>2*0.95*5.67E-8*(((EF35+$B$7)+273)^4-(AB35+273)^4)</f>
        <v>0</v>
      </c>
      <c r="AK35">
        <f>Z35+AJ35+AH35+AI35</f>
        <v>0</v>
      </c>
      <c r="AL35">
        <f>EC35*AZ35*(DX35-DW35*(1000-AZ35*DZ35)/(1000-AZ35*DY35))/(100*DQ35)</f>
        <v>0</v>
      </c>
      <c r="AM35">
        <f>1000*EC35*AZ35*(DY35-DZ35)/(100*DQ35*(1000-AZ35*DY35))</f>
        <v>0</v>
      </c>
      <c r="AN35">
        <f>(AO35 - AP35 - ED35*1E3/(8.314*(EF35+273.15)) * AR35/EC35 * AQ35) * EC35/(100*DQ35) * (1000 - DZ35)/1000</f>
        <v>0</v>
      </c>
      <c r="AO35">
        <v>393.7484477807544</v>
      </c>
      <c r="AP35">
        <v>393.5180424242423</v>
      </c>
      <c r="AQ35">
        <v>-0.0001361250825108694</v>
      </c>
      <c r="AR35">
        <v>65.93384186329908</v>
      </c>
      <c r="AS35">
        <f>(AU35 - AT35 + ED35*1E3/(8.314*(EF35+273.15)) * AW35/EC35 * AV35) * EC35/(100*DQ35) * 1000/(1000 - AU35)</f>
        <v>0</v>
      </c>
      <c r="AT35">
        <v>9.424018150800022</v>
      </c>
      <c r="AU35">
        <v>9.432972727272732</v>
      </c>
      <c r="AV35">
        <v>2.966021644277521E-08</v>
      </c>
      <c r="AW35">
        <v>77.18488506186137</v>
      </c>
      <c r="AX35">
        <v>77</v>
      </c>
      <c r="AY35">
        <v>19</v>
      </c>
      <c r="AZ35">
        <f>IF(AX35*$H$13&gt;=BB35,1.0,(BB35/(BB35-AX35*$H$13)))</f>
        <v>0</v>
      </c>
      <c r="BA35">
        <f>(AZ35-1)*100</f>
        <v>0</v>
      </c>
      <c r="BB35">
        <f>MAX(0,($B$13+$C$13*EK35)/(1+$D$13*EK35)*ED35/(EF35+273)*$E$13)</f>
        <v>0</v>
      </c>
      <c r="BC35" t="s">
        <v>440</v>
      </c>
      <c r="BD35" t="s">
        <v>440</v>
      </c>
      <c r="BE35">
        <v>0</v>
      </c>
      <c r="BF35">
        <v>0</v>
      </c>
      <c r="BG35">
        <f>1-BE35/BF35</f>
        <v>0</v>
      </c>
      <c r="BH35">
        <v>0</v>
      </c>
      <c r="BI35" t="s">
        <v>440</v>
      </c>
      <c r="BJ35" t="s">
        <v>440</v>
      </c>
      <c r="BK35">
        <v>0</v>
      </c>
      <c r="BL35">
        <v>0</v>
      </c>
      <c r="BM35">
        <f>1-BK35/BL35</f>
        <v>0</v>
      </c>
      <c r="BN35">
        <v>0.5</v>
      </c>
      <c r="BO35">
        <f>DN35</f>
        <v>0</v>
      </c>
      <c r="BP35">
        <f>Q35</f>
        <v>0</v>
      </c>
      <c r="BQ35">
        <f>BM35*BN35*BO35</f>
        <v>0</v>
      </c>
      <c r="BR35">
        <f>(BP35-BH35)/BO35</f>
        <v>0</v>
      </c>
      <c r="BS35">
        <f>(BF35-BL35)/BL35</f>
        <v>0</v>
      </c>
      <c r="BT35">
        <f>BE35/(BG35+BE35/BL35)</f>
        <v>0</v>
      </c>
      <c r="BU35" t="s">
        <v>440</v>
      </c>
      <c r="BV35">
        <v>0</v>
      </c>
      <c r="BW35">
        <f>IF(BV35&lt;&gt;0, BV35, BT35)</f>
        <v>0</v>
      </c>
      <c r="BX35">
        <f>1-BW35/BL35</f>
        <v>0</v>
      </c>
      <c r="BY35">
        <f>(BL35-BK35)/(BL35-BW35)</f>
        <v>0</v>
      </c>
      <c r="BZ35">
        <f>(BF35-BL35)/(BF35-BW35)</f>
        <v>0</v>
      </c>
      <c r="CA35">
        <f>(BL35-BK35)/(BL35-BE35)</f>
        <v>0</v>
      </c>
      <c r="CB35">
        <f>(BF35-BL35)/(BF35-BE35)</f>
        <v>0</v>
      </c>
      <c r="CC35">
        <f>(BY35*BW35/BK35)</f>
        <v>0</v>
      </c>
      <c r="CD35">
        <f>(1-CC35)</f>
        <v>0</v>
      </c>
      <c r="DM35">
        <f>$B$11*EL35+$C$11*EM35+$F$11*EX35*(1-FA35)</f>
        <v>0</v>
      </c>
      <c r="DN35">
        <f>DM35*DO35</f>
        <v>0</v>
      </c>
      <c r="DO35">
        <f>($B$11*$D$9+$C$11*$D$9+$F$11*((FK35+FC35)/MAX(FK35+FC35+FL35, 0.1)*$I$9+FL35/MAX(FK35+FC35+FL35, 0.1)*$J$9))/($B$11+$C$11+$F$11)</f>
        <v>0</v>
      </c>
      <c r="DP35">
        <f>($B$11*$K$9+$C$11*$K$9+$F$11*((FK35+FC35)/MAX(FK35+FC35+FL35, 0.1)*$P$9+FL35/MAX(FK35+FC35+FL35, 0.1)*$Q$9))/($B$11+$C$11+$F$11)</f>
        <v>0</v>
      </c>
      <c r="DQ35">
        <v>6</v>
      </c>
      <c r="DR35">
        <v>0.5</v>
      </c>
      <c r="DS35" t="s">
        <v>441</v>
      </c>
      <c r="DT35">
        <v>2</v>
      </c>
      <c r="DU35" t="b">
        <v>1</v>
      </c>
      <c r="DV35">
        <v>1749213590.5</v>
      </c>
      <c r="DW35">
        <v>389.805</v>
      </c>
      <c r="DX35">
        <v>389.954</v>
      </c>
      <c r="DY35">
        <v>9.43267</v>
      </c>
      <c r="DZ35">
        <v>9.423629999999999</v>
      </c>
      <c r="EA35">
        <v>390.576</v>
      </c>
      <c r="EB35">
        <v>9.61908</v>
      </c>
      <c r="EC35">
        <v>400.135</v>
      </c>
      <c r="ED35">
        <v>100.737</v>
      </c>
      <c r="EE35">
        <v>0.100178</v>
      </c>
      <c r="EF35">
        <v>25.0102</v>
      </c>
      <c r="EG35">
        <v>24.6713</v>
      </c>
      <c r="EH35">
        <v>999.9</v>
      </c>
      <c r="EI35">
        <v>0</v>
      </c>
      <c r="EJ35">
        <v>0</v>
      </c>
      <c r="EK35">
        <v>10026.2</v>
      </c>
      <c r="EL35">
        <v>0</v>
      </c>
      <c r="EM35">
        <v>0</v>
      </c>
      <c r="EN35">
        <v>-0.149353</v>
      </c>
      <c r="EO35">
        <v>393.517</v>
      </c>
      <c r="EP35">
        <v>393.664</v>
      </c>
      <c r="EQ35">
        <v>0.00904274</v>
      </c>
      <c r="ER35">
        <v>389.954</v>
      </c>
      <c r="ES35">
        <v>9.423629999999999</v>
      </c>
      <c r="ET35">
        <v>0.950224</v>
      </c>
      <c r="EU35">
        <v>0.949313</v>
      </c>
      <c r="EV35">
        <v>6.1747</v>
      </c>
      <c r="EW35">
        <v>6.16081</v>
      </c>
      <c r="EX35">
        <v>0.0499957</v>
      </c>
      <c r="EY35">
        <v>0</v>
      </c>
      <c r="EZ35">
        <v>0</v>
      </c>
      <c r="FA35">
        <v>0</v>
      </c>
      <c r="FB35">
        <v>1.76</v>
      </c>
      <c r="FC35">
        <v>0.0499957</v>
      </c>
      <c r="FD35">
        <v>-9.949999999999999</v>
      </c>
      <c r="FE35">
        <v>-1.25</v>
      </c>
      <c r="FF35">
        <v>34.562</v>
      </c>
      <c r="FG35">
        <v>40.5</v>
      </c>
      <c r="FH35">
        <v>37.187</v>
      </c>
      <c r="FI35">
        <v>40.812</v>
      </c>
      <c r="FJ35">
        <v>37.687</v>
      </c>
      <c r="FK35">
        <v>0</v>
      </c>
      <c r="FL35">
        <v>0</v>
      </c>
      <c r="FM35">
        <v>0</v>
      </c>
      <c r="FN35">
        <v>1749213590.1</v>
      </c>
      <c r="FO35">
        <v>0</v>
      </c>
      <c r="FP35">
        <v>1.1904</v>
      </c>
      <c r="FQ35">
        <v>-1.456153887712508</v>
      </c>
      <c r="FR35">
        <v>1.628461609034844</v>
      </c>
      <c r="FS35">
        <v>-4.7996</v>
      </c>
      <c r="FT35">
        <v>15</v>
      </c>
      <c r="FU35">
        <v>1749207587.6</v>
      </c>
      <c r="FV35" t="s">
        <v>442</v>
      </c>
      <c r="FW35">
        <v>1749207587.6</v>
      </c>
      <c r="FX35">
        <v>1749207577.6</v>
      </c>
      <c r="FY35">
        <v>1</v>
      </c>
      <c r="FZ35">
        <v>0.131</v>
      </c>
      <c r="GA35">
        <v>-0.03</v>
      </c>
      <c r="GB35">
        <v>-0.763</v>
      </c>
      <c r="GC35">
        <v>-0.186</v>
      </c>
      <c r="GD35">
        <v>400</v>
      </c>
      <c r="GE35">
        <v>9</v>
      </c>
      <c r="GF35">
        <v>0.04</v>
      </c>
      <c r="GG35">
        <v>0.07000000000000001</v>
      </c>
      <c r="GH35">
        <v>0.1284507781848337</v>
      </c>
      <c r="GI35">
        <v>0.003154370565853742</v>
      </c>
      <c r="GJ35">
        <v>0.01542058016336934</v>
      </c>
      <c r="GK35">
        <v>1</v>
      </c>
      <c r="GL35">
        <v>0.0002618793731141329</v>
      </c>
      <c r="GM35">
        <v>1.272273180692088E-05</v>
      </c>
      <c r="GN35">
        <v>2.447979310909971E-05</v>
      </c>
      <c r="GO35">
        <v>1</v>
      </c>
      <c r="GP35">
        <v>2</v>
      </c>
      <c r="GQ35">
        <v>2</v>
      </c>
      <c r="GR35" t="s">
        <v>443</v>
      </c>
      <c r="GS35">
        <v>2.9953</v>
      </c>
      <c r="GT35">
        <v>2.81101</v>
      </c>
      <c r="GU35">
        <v>0.0943232</v>
      </c>
      <c r="GV35">
        <v>0.09481100000000001</v>
      </c>
      <c r="GW35">
        <v>0.0570002</v>
      </c>
      <c r="GX35">
        <v>0.0570462</v>
      </c>
      <c r="GY35">
        <v>24672.1</v>
      </c>
      <c r="GZ35">
        <v>25586.3</v>
      </c>
      <c r="HA35">
        <v>30990.7</v>
      </c>
      <c r="HB35">
        <v>31346.9</v>
      </c>
      <c r="HC35">
        <v>45805.3</v>
      </c>
      <c r="HD35">
        <v>42805.8</v>
      </c>
      <c r="HE35">
        <v>44871.4</v>
      </c>
      <c r="HF35">
        <v>41738</v>
      </c>
      <c r="HG35">
        <v>1.74503</v>
      </c>
      <c r="HH35">
        <v>2.23183</v>
      </c>
      <c r="HI35">
        <v>0.0586733</v>
      </c>
      <c r="HJ35">
        <v>0</v>
      </c>
      <c r="HK35">
        <v>23.7074</v>
      </c>
      <c r="HL35">
        <v>999.9</v>
      </c>
      <c r="HM35">
        <v>26.4</v>
      </c>
      <c r="HN35">
        <v>32.5</v>
      </c>
      <c r="HO35">
        <v>12.8729</v>
      </c>
      <c r="HP35">
        <v>61.9881</v>
      </c>
      <c r="HQ35">
        <v>6.78686</v>
      </c>
      <c r="HR35">
        <v>1</v>
      </c>
      <c r="HS35">
        <v>-0.130351</v>
      </c>
      <c r="HT35">
        <v>0.0483415</v>
      </c>
      <c r="HU35">
        <v>20.2426</v>
      </c>
      <c r="HV35">
        <v>5.22313</v>
      </c>
      <c r="HW35">
        <v>11.9057</v>
      </c>
      <c r="HX35">
        <v>4.972</v>
      </c>
      <c r="HY35">
        <v>3.273</v>
      </c>
      <c r="HZ35">
        <v>9999</v>
      </c>
      <c r="IA35">
        <v>9999</v>
      </c>
      <c r="IB35">
        <v>9999</v>
      </c>
      <c r="IC35">
        <v>999.9</v>
      </c>
      <c r="ID35">
        <v>1.87976</v>
      </c>
      <c r="IE35">
        <v>1.87993</v>
      </c>
      <c r="IF35">
        <v>1.88202</v>
      </c>
      <c r="IG35">
        <v>1.87515</v>
      </c>
      <c r="IH35">
        <v>1.87839</v>
      </c>
      <c r="II35">
        <v>1.87785</v>
      </c>
      <c r="IJ35">
        <v>1.875</v>
      </c>
      <c r="IK35">
        <v>1.88258</v>
      </c>
      <c r="IL35">
        <v>0</v>
      </c>
      <c r="IM35">
        <v>0</v>
      </c>
      <c r="IN35">
        <v>0</v>
      </c>
      <c r="IO35">
        <v>0</v>
      </c>
      <c r="IP35" t="s">
        <v>444</v>
      </c>
      <c r="IQ35" t="s">
        <v>445</v>
      </c>
      <c r="IR35" t="s">
        <v>446</v>
      </c>
      <c r="IS35" t="s">
        <v>446</v>
      </c>
      <c r="IT35" t="s">
        <v>446</v>
      </c>
      <c r="IU35" t="s">
        <v>446</v>
      </c>
      <c r="IV35">
        <v>0</v>
      </c>
      <c r="IW35">
        <v>100</v>
      </c>
      <c r="IX35">
        <v>100</v>
      </c>
      <c r="IY35">
        <v>-0.771</v>
      </c>
      <c r="IZ35">
        <v>-0.1864</v>
      </c>
      <c r="JA35">
        <v>-1.317961907018709</v>
      </c>
      <c r="JB35">
        <v>0.002137766517022535</v>
      </c>
      <c r="JC35">
        <v>-2.142525240951635E-06</v>
      </c>
      <c r="JD35">
        <v>6.57826092630254E-10</v>
      </c>
      <c r="JE35">
        <v>-0.1998923143878532</v>
      </c>
      <c r="JF35">
        <v>0.0047845183494569</v>
      </c>
      <c r="JG35">
        <v>-0.0004863429586180694</v>
      </c>
      <c r="JH35">
        <v>1.400204132939322E-05</v>
      </c>
      <c r="JI35">
        <v>18</v>
      </c>
      <c r="JJ35">
        <v>2240</v>
      </c>
      <c r="JK35">
        <v>2</v>
      </c>
      <c r="JL35">
        <v>19</v>
      </c>
      <c r="JM35">
        <v>100</v>
      </c>
      <c r="JN35">
        <v>100.2</v>
      </c>
      <c r="JO35">
        <v>0.982666</v>
      </c>
      <c r="JP35">
        <v>2.58423</v>
      </c>
      <c r="JQ35">
        <v>1.44531</v>
      </c>
      <c r="JR35">
        <v>2.13867</v>
      </c>
      <c r="JS35">
        <v>1.54907</v>
      </c>
      <c r="JT35">
        <v>2.48779</v>
      </c>
      <c r="JU35">
        <v>37.6745</v>
      </c>
      <c r="JV35">
        <v>24.0262</v>
      </c>
      <c r="JW35">
        <v>18</v>
      </c>
      <c r="JX35">
        <v>304.83</v>
      </c>
      <c r="JY35">
        <v>721.783</v>
      </c>
      <c r="JZ35">
        <v>24.1088</v>
      </c>
      <c r="KA35">
        <v>25.5476</v>
      </c>
      <c r="KB35">
        <v>30.0001</v>
      </c>
      <c r="KC35">
        <v>25.6306</v>
      </c>
      <c r="KD35">
        <v>25.6149</v>
      </c>
      <c r="KE35">
        <v>19.6769</v>
      </c>
      <c r="KF35">
        <v>32.8535</v>
      </c>
      <c r="KG35">
        <v>0</v>
      </c>
      <c r="KH35">
        <v>24.102</v>
      </c>
      <c r="KI35">
        <v>390</v>
      </c>
      <c r="KJ35">
        <v>9.45295</v>
      </c>
      <c r="KK35">
        <v>101.42</v>
      </c>
      <c r="KL35">
        <v>99.9113</v>
      </c>
    </row>
    <row r="36" spans="1:298">
      <c r="A36">
        <v>20</v>
      </c>
      <c r="B36">
        <v>1749213711</v>
      </c>
      <c r="C36">
        <v>2289.900000095367</v>
      </c>
      <c r="D36" t="s">
        <v>483</v>
      </c>
      <c r="E36" t="s">
        <v>484</v>
      </c>
      <c r="F36" t="s">
        <v>435</v>
      </c>
      <c r="G36" t="s">
        <v>436</v>
      </c>
      <c r="H36" t="s">
        <v>437</v>
      </c>
      <c r="I36" t="s">
        <v>438</v>
      </c>
      <c r="J36" t="s">
        <v>439</v>
      </c>
      <c r="N36">
        <v>1749213711</v>
      </c>
      <c r="O36">
        <f>(P36)/1000</f>
        <v>0</v>
      </c>
      <c r="P36">
        <f>IF(DU36, AS36, AM36)</f>
        <v>0</v>
      </c>
      <c r="Q36">
        <f>IF(DU36, AN36, AL36)</f>
        <v>0</v>
      </c>
      <c r="R36">
        <f>DW36 - IF(AZ36&gt;1, Q36*DQ36*100.0/(BB36), 0)</f>
        <v>0</v>
      </c>
      <c r="S36">
        <f>((Y36-O36/2)*R36-Q36)/(Y36+O36/2)</f>
        <v>0</v>
      </c>
      <c r="T36">
        <f>S36*(ED36+EE36)/1000.0</f>
        <v>0</v>
      </c>
      <c r="U36">
        <f>(DW36 - IF(AZ36&gt;1, Q36*DQ36*100.0/(BB36), 0))*(ED36+EE36)/1000.0</f>
        <v>0</v>
      </c>
      <c r="V36">
        <f>2.0/((1/X36-1/W36)+SIGN(X36)*SQRT((1/X36-1/W36)*(1/X36-1/W36) + 4*DR36/((DR36+1)*(DR36+1))*(2*1/X36*1/W36-1/W36*1/W36)))</f>
        <v>0</v>
      </c>
      <c r="W36">
        <f>IF(LEFT(DS36,1)&lt;&gt;"0",IF(LEFT(DS36,1)="1",3.0,DT36),$D$5+$E$5*(EK36*ED36/($K$5*1000))+$F$5*(EK36*ED36/($K$5*1000))*MAX(MIN(DQ36,$J$5),$I$5)*MAX(MIN(DQ36,$J$5),$I$5)+$G$5*MAX(MIN(DQ36,$J$5),$I$5)*(EK36*ED36/($K$5*1000))+$H$5*(EK36*ED36/($K$5*1000))*(EK36*ED36/($K$5*1000)))</f>
        <v>0</v>
      </c>
      <c r="X36">
        <f>O36*(1000-(1000*0.61365*exp(17.502*AB36/(240.97+AB36))/(ED36+EE36)+DY36)/2)/(1000*0.61365*exp(17.502*AB36/(240.97+AB36))/(ED36+EE36)-DY36)</f>
        <v>0</v>
      </c>
      <c r="Y36">
        <f>1/((DR36+1)/(V36/1.6)+1/(W36/1.37)) + DR36/((DR36+1)/(V36/1.6) + DR36/(W36/1.37))</f>
        <v>0</v>
      </c>
      <c r="Z36">
        <f>(DM36*DP36)</f>
        <v>0</v>
      </c>
      <c r="AA36">
        <f>(EF36+(Z36+2*0.95*5.67E-8*(((EF36+$B$7)+273)^4-(EF36+273)^4)-44100*O36)/(1.84*29.3*W36+8*0.95*5.67E-8*(EF36+273)^3))</f>
        <v>0</v>
      </c>
      <c r="AB36">
        <f>($C$7*EG36+$D$7*EH36+$E$7*AA36)</f>
        <v>0</v>
      </c>
      <c r="AC36">
        <f>0.61365*exp(17.502*AB36/(240.97+AB36))</f>
        <v>0</v>
      </c>
      <c r="AD36">
        <f>(AE36/AF36*100)</f>
        <v>0</v>
      </c>
      <c r="AE36">
        <f>DY36*(ED36+EE36)/1000</f>
        <v>0</v>
      </c>
      <c r="AF36">
        <f>0.61365*exp(17.502*EF36/(240.97+EF36))</f>
        <v>0</v>
      </c>
      <c r="AG36">
        <f>(AC36-DY36*(ED36+EE36)/1000)</f>
        <v>0</v>
      </c>
      <c r="AH36">
        <f>(-O36*44100)</f>
        <v>0</v>
      </c>
      <c r="AI36">
        <f>2*29.3*W36*0.92*(EF36-AB36)</f>
        <v>0</v>
      </c>
      <c r="AJ36">
        <f>2*0.95*5.67E-8*(((EF36+$B$7)+273)^4-(AB36+273)^4)</f>
        <v>0</v>
      </c>
      <c r="AK36">
        <f>Z36+AJ36+AH36+AI36</f>
        <v>0</v>
      </c>
      <c r="AL36">
        <f>EC36*AZ36*(DX36-DW36*(1000-AZ36*DZ36)/(1000-AZ36*DY36))/(100*DQ36)</f>
        <v>0</v>
      </c>
      <c r="AM36">
        <f>1000*EC36*AZ36*(DY36-DZ36)/(100*DQ36*(1000-AZ36*DY36))</f>
        <v>0</v>
      </c>
      <c r="AN36">
        <f>(AO36 - AP36 - ED36*1E3/(8.314*(EF36+273.15)) * AR36/EC36 * AQ36) * EC36/(100*DQ36) * (1000 - DZ36)/1000</f>
        <v>0</v>
      </c>
      <c r="AO36">
        <v>373.5013491089568</v>
      </c>
      <c r="AP36">
        <v>373.3241999999998</v>
      </c>
      <c r="AQ36">
        <v>-0.0001372230090719014</v>
      </c>
      <c r="AR36">
        <v>65.93384186329908</v>
      </c>
      <c r="AS36">
        <f>(AU36 - AT36 + ED36*1E3/(8.314*(EF36+273.15)) * AW36/EC36 * AV36) * EC36/(100*DQ36) * 1000/(1000 - AU36)</f>
        <v>0</v>
      </c>
      <c r="AT36">
        <v>9.41699528494911</v>
      </c>
      <c r="AU36">
        <v>9.426113216783218</v>
      </c>
      <c r="AV36">
        <v>-1.739452428574947E-07</v>
      </c>
      <c r="AW36">
        <v>77.18488506186137</v>
      </c>
      <c r="AX36">
        <v>77</v>
      </c>
      <c r="AY36">
        <v>19</v>
      </c>
      <c r="AZ36">
        <f>IF(AX36*$H$13&gt;=BB36,1.0,(BB36/(BB36-AX36*$H$13)))</f>
        <v>0</v>
      </c>
      <c r="BA36">
        <f>(AZ36-1)*100</f>
        <v>0</v>
      </c>
      <c r="BB36">
        <f>MAX(0,($B$13+$C$13*EK36)/(1+$D$13*EK36)*ED36/(EF36+273)*$E$13)</f>
        <v>0</v>
      </c>
      <c r="BC36" t="s">
        <v>440</v>
      </c>
      <c r="BD36" t="s">
        <v>440</v>
      </c>
      <c r="BE36">
        <v>0</v>
      </c>
      <c r="BF36">
        <v>0</v>
      </c>
      <c r="BG36">
        <f>1-BE36/BF36</f>
        <v>0</v>
      </c>
      <c r="BH36">
        <v>0</v>
      </c>
      <c r="BI36" t="s">
        <v>440</v>
      </c>
      <c r="BJ36" t="s">
        <v>440</v>
      </c>
      <c r="BK36">
        <v>0</v>
      </c>
      <c r="BL36">
        <v>0</v>
      </c>
      <c r="BM36">
        <f>1-BK36/BL36</f>
        <v>0</v>
      </c>
      <c r="BN36">
        <v>0.5</v>
      </c>
      <c r="BO36">
        <f>DN36</f>
        <v>0</v>
      </c>
      <c r="BP36">
        <f>Q36</f>
        <v>0</v>
      </c>
      <c r="BQ36">
        <f>BM36*BN36*BO36</f>
        <v>0</v>
      </c>
      <c r="BR36">
        <f>(BP36-BH36)/BO36</f>
        <v>0</v>
      </c>
      <c r="BS36">
        <f>(BF36-BL36)/BL36</f>
        <v>0</v>
      </c>
      <c r="BT36">
        <f>BE36/(BG36+BE36/BL36)</f>
        <v>0</v>
      </c>
      <c r="BU36" t="s">
        <v>440</v>
      </c>
      <c r="BV36">
        <v>0</v>
      </c>
      <c r="BW36">
        <f>IF(BV36&lt;&gt;0, BV36, BT36)</f>
        <v>0</v>
      </c>
      <c r="BX36">
        <f>1-BW36/BL36</f>
        <v>0</v>
      </c>
      <c r="BY36">
        <f>(BL36-BK36)/(BL36-BW36)</f>
        <v>0</v>
      </c>
      <c r="BZ36">
        <f>(BF36-BL36)/(BF36-BW36)</f>
        <v>0</v>
      </c>
      <c r="CA36">
        <f>(BL36-BK36)/(BL36-BE36)</f>
        <v>0</v>
      </c>
      <c r="CB36">
        <f>(BF36-BL36)/(BF36-BE36)</f>
        <v>0</v>
      </c>
      <c r="CC36">
        <f>(BY36*BW36/BK36)</f>
        <v>0</v>
      </c>
      <c r="CD36">
        <f>(1-CC36)</f>
        <v>0</v>
      </c>
      <c r="DM36">
        <f>$B$11*EL36+$C$11*EM36+$F$11*EX36*(1-FA36)</f>
        <v>0</v>
      </c>
      <c r="DN36">
        <f>DM36*DO36</f>
        <v>0</v>
      </c>
      <c r="DO36">
        <f>($B$11*$D$9+$C$11*$D$9+$F$11*((FK36+FC36)/MAX(FK36+FC36+FL36, 0.1)*$I$9+FL36/MAX(FK36+FC36+FL36, 0.1)*$J$9))/($B$11+$C$11+$F$11)</f>
        <v>0</v>
      </c>
      <c r="DP36">
        <f>($B$11*$K$9+$C$11*$K$9+$F$11*((FK36+FC36)/MAX(FK36+FC36+FL36, 0.1)*$P$9+FL36/MAX(FK36+FC36+FL36, 0.1)*$Q$9))/($B$11+$C$11+$F$11)</f>
        <v>0</v>
      </c>
      <c r="DQ36">
        <v>6</v>
      </c>
      <c r="DR36">
        <v>0.5</v>
      </c>
      <c r="DS36" t="s">
        <v>441</v>
      </c>
      <c r="DT36">
        <v>2</v>
      </c>
      <c r="DU36" t="b">
        <v>1</v>
      </c>
      <c r="DV36">
        <v>1749213711</v>
      </c>
      <c r="DW36">
        <v>369.8</v>
      </c>
      <c r="DX36">
        <v>370.009</v>
      </c>
      <c r="DY36">
        <v>9.42582</v>
      </c>
      <c r="DZ36">
        <v>9.41452</v>
      </c>
      <c r="EA36">
        <v>370.586</v>
      </c>
      <c r="EB36">
        <v>9.612220000000001</v>
      </c>
      <c r="EC36">
        <v>399.997</v>
      </c>
      <c r="ED36">
        <v>100.739</v>
      </c>
      <c r="EE36">
        <v>0.0997717</v>
      </c>
      <c r="EF36">
        <v>25.0081</v>
      </c>
      <c r="EG36">
        <v>24.6453</v>
      </c>
      <c r="EH36">
        <v>999.9</v>
      </c>
      <c r="EI36">
        <v>0</v>
      </c>
      <c r="EJ36">
        <v>0</v>
      </c>
      <c r="EK36">
        <v>10047.5</v>
      </c>
      <c r="EL36">
        <v>0</v>
      </c>
      <c r="EM36">
        <v>0</v>
      </c>
      <c r="EN36">
        <v>-0.209137</v>
      </c>
      <c r="EO36">
        <v>373.319</v>
      </c>
      <c r="EP36">
        <v>373.525</v>
      </c>
      <c r="EQ36">
        <v>0.0112982</v>
      </c>
      <c r="ER36">
        <v>370.009</v>
      </c>
      <c r="ES36">
        <v>9.41452</v>
      </c>
      <c r="ET36">
        <v>0.94955</v>
      </c>
      <c r="EU36">
        <v>0.948412</v>
      </c>
      <c r="EV36">
        <v>6.16443</v>
      </c>
      <c r="EW36">
        <v>6.14707</v>
      </c>
      <c r="EX36">
        <v>0.0499957</v>
      </c>
      <c r="EY36">
        <v>0</v>
      </c>
      <c r="EZ36">
        <v>0</v>
      </c>
      <c r="FA36">
        <v>0</v>
      </c>
      <c r="FB36">
        <v>-3.56</v>
      </c>
      <c r="FC36">
        <v>0.0499957</v>
      </c>
      <c r="FD36">
        <v>-7.5</v>
      </c>
      <c r="FE36">
        <v>-1.18</v>
      </c>
      <c r="FF36">
        <v>34.937</v>
      </c>
      <c r="FG36">
        <v>40.625</v>
      </c>
      <c r="FH36">
        <v>37.312</v>
      </c>
      <c r="FI36">
        <v>40.812</v>
      </c>
      <c r="FJ36">
        <v>37.937</v>
      </c>
      <c r="FK36">
        <v>0</v>
      </c>
      <c r="FL36">
        <v>0</v>
      </c>
      <c r="FM36">
        <v>0</v>
      </c>
      <c r="FN36">
        <v>1749213710.7</v>
      </c>
      <c r="FO36">
        <v>0</v>
      </c>
      <c r="FP36">
        <v>2.353846153846154</v>
      </c>
      <c r="FQ36">
        <v>23.22051304630421</v>
      </c>
      <c r="FR36">
        <v>-22.51555580049938</v>
      </c>
      <c r="FS36">
        <v>-5.603076923076922</v>
      </c>
      <c r="FT36">
        <v>15</v>
      </c>
      <c r="FU36">
        <v>1749207587.6</v>
      </c>
      <c r="FV36" t="s">
        <v>442</v>
      </c>
      <c r="FW36">
        <v>1749207587.6</v>
      </c>
      <c r="FX36">
        <v>1749207577.6</v>
      </c>
      <c r="FY36">
        <v>1</v>
      </c>
      <c r="FZ36">
        <v>0.131</v>
      </c>
      <c r="GA36">
        <v>-0.03</v>
      </c>
      <c r="GB36">
        <v>-0.763</v>
      </c>
      <c r="GC36">
        <v>-0.186</v>
      </c>
      <c r="GD36">
        <v>400</v>
      </c>
      <c r="GE36">
        <v>9</v>
      </c>
      <c r="GF36">
        <v>0.04</v>
      </c>
      <c r="GG36">
        <v>0.07000000000000001</v>
      </c>
      <c r="GH36">
        <v>0.1198483209805365</v>
      </c>
      <c r="GI36">
        <v>0.04375809969440238</v>
      </c>
      <c r="GJ36">
        <v>0.01906246134142257</v>
      </c>
      <c r="GK36">
        <v>1</v>
      </c>
      <c r="GL36">
        <v>0.000277131461718312</v>
      </c>
      <c r="GM36">
        <v>2.188287031979665E-05</v>
      </c>
      <c r="GN36">
        <v>1.830000675705862E-05</v>
      </c>
      <c r="GO36">
        <v>1</v>
      </c>
      <c r="GP36">
        <v>2</v>
      </c>
      <c r="GQ36">
        <v>2</v>
      </c>
      <c r="GR36" t="s">
        <v>443</v>
      </c>
      <c r="GS36">
        <v>2.99515</v>
      </c>
      <c r="GT36">
        <v>2.81079</v>
      </c>
      <c r="GU36">
        <v>0.0905725</v>
      </c>
      <c r="GV36">
        <v>0.0910468</v>
      </c>
      <c r="GW36">
        <v>0.0569717</v>
      </c>
      <c r="GX36">
        <v>0.0570064</v>
      </c>
      <c r="GY36">
        <v>24775.2</v>
      </c>
      <c r="GZ36">
        <v>25693</v>
      </c>
      <c r="HA36">
        <v>30991.8</v>
      </c>
      <c r="HB36">
        <v>31347.2</v>
      </c>
      <c r="HC36">
        <v>45807.9</v>
      </c>
      <c r="HD36">
        <v>42808.3</v>
      </c>
      <c r="HE36">
        <v>44872.7</v>
      </c>
      <c r="HF36">
        <v>41738.7</v>
      </c>
      <c r="HG36">
        <v>1.74457</v>
      </c>
      <c r="HH36">
        <v>2.23248</v>
      </c>
      <c r="HI36">
        <v>0.0576526</v>
      </c>
      <c r="HJ36">
        <v>0</v>
      </c>
      <c r="HK36">
        <v>23.6981</v>
      </c>
      <c r="HL36">
        <v>999.9</v>
      </c>
      <c r="HM36">
        <v>26.4</v>
      </c>
      <c r="HN36">
        <v>32.5</v>
      </c>
      <c r="HO36">
        <v>12.872</v>
      </c>
      <c r="HP36">
        <v>62.0081</v>
      </c>
      <c r="HQ36">
        <v>7.09135</v>
      </c>
      <c r="HR36">
        <v>1</v>
      </c>
      <c r="HS36">
        <v>-0.131486</v>
      </c>
      <c r="HT36">
        <v>0.0708143</v>
      </c>
      <c r="HU36">
        <v>20.2403</v>
      </c>
      <c r="HV36">
        <v>5.22313</v>
      </c>
      <c r="HW36">
        <v>11.9059</v>
      </c>
      <c r="HX36">
        <v>4.97165</v>
      </c>
      <c r="HY36">
        <v>3.273</v>
      </c>
      <c r="HZ36">
        <v>9999</v>
      </c>
      <c r="IA36">
        <v>9999</v>
      </c>
      <c r="IB36">
        <v>9999</v>
      </c>
      <c r="IC36">
        <v>999.9</v>
      </c>
      <c r="ID36">
        <v>1.87975</v>
      </c>
      <c r="IE36">
        <v>1.87996</v>
      </c>
      <c r="IF36">
        <v>1.88202</v>
      </c>
      <c r="IG36">
        <v>1.87512</v>
      </c>
      <c r="IH36">
        <v>1.87841</v>
      </c>
      <c r="II36">
        <v>1.87788</v>
      </c>
      <c r="IJ36">
        <v>1.875</v>
      </c>
      <c r="IK36">
        <v>1.8826</v>
      </c>
      <c r="IL36">
        <v>0</v>
      </c>
      <c r="IM36">
        <v>0</v>
      </c>
      <c r="IN36">
        <v>0</v>
      </c>
      <c r="IO36">
        <v>0</v>
      </c>
      <c r="IP36" t="s">
        <v>444</v>
      </c>
      <c r="IQ36" t="s">
        <v>445</v>
      </c>
      <c r="IR36" t="s">
        <v>446</v>
      </c>
      <c r="IS36" t="s">
        <v>446</v>
      </c>
      <c r="IT36" t="s">
        <v>446</v>
      </c>
      <c r="IU36" t="s">
        <v>446</v>
      </c>
      <c r="IV36">
        <v>0</v>
      </c>
      <c r="IW36">
        <v>100</v>
      </c>
      <c r="IX36">
        <v>100</v>
      </c>
      <c r="IY36">
        <v>-0.786</v>
      </c>
      <c r="IZ36">
        <v>-0.1864</v>
      </c>
      <c r="JA36">
        <v>-1.317961907018709</v>
      </c>
      <c r="JB36">
        <v>0.002137766517022535</v>
      </c>
      <c r="JC36">
        <v>-2.142525240951635E-06</v>
      </c>
      <c r="JD36">
        <v>6.57826092630254E-10</v>
      </c>
      <c r="JE36">
        <v>-0.1998923143878532</v>
      </c>
      <c r="JF36">
        <v>0.0047845183494569</v>
      </c>
      <c r="JG36">
        <v>-0.0004863429586180694</v>
      </c>
      <c r="JH36">
        <v>1.400204132939322E-05</v>
      </c>
      <c r="JI36">
        <v>18</v>
      </c>
      <c r="JJ36">
        <v>2240</v>
      </c>
      <c r="JK36">
        <v>2</v>
      </c>
      <c r="JL36">
        <v>19</v>
      </c>
      <c r="JM36">
        <v>102.1</v>
      </c>
      <c r="JN36">
        <v>102.2</v>
      </c>
      <c r="JO36">
        <v>0.942383</v>
      </c>
      <c r="JP36">
        <v>2.6001</v>
      </c>
      <c r="JQ36">
        <v>1.44531</v>
      </c>
      <c r="JR36">
        <v>2.13867</v>
      </c>
      <c r="JS36">
        <v>1.54907</v>
      </c>
      <c r="JT36">
        <v>2.41089</v>
      </c>
      <c r="JU36">
        <v>37.6022</v>
      </c>
      <c r="JV36">
        <v>24.0437</v>
      </c>
      <c r="JW36">
        <v>18</v>
      </c>
      <c r="JX36">
        <v>304.576</v>
      </c>
      <c r="JY36">
        <v>722.172</v>
      </c>
      <c r="JZ36">
        <v>24.0452</v>
      </c>
      <c r="KA36">
        <v>25.5353</v>
      </c>
      <c r="KB36">
        <v>30.0001</v>
      </c>
      <c r="KC36">
        <v>25.6156</v>
      </c>
      <c r="KD36">
        <v>25.5999</v>
      </c>
      <c r="KE36">
        <v>18.873</v>
      </c>
      <c r="KF36">
        <v>32.8535</v>
      </c>
      <c r="KG36">
        <v>0</v>
      </c>
      <c r="KH36">
        <v>24.0415</v>
      </c>
      <c r="KI36">
        <v>370</v>
      </c>
      <c r="KJ36">
        <v>9.45295</v>
      </c>
      <c r="KK36">
        <v>101.423</v>
      </c>
      <c r="KL36">
        <v>99.9126</v>
      </c>
    </row>
    <row r="37" spans="1:298">
      <c r="A37">
        <v>21</v>
      </c>
      <c r="B37">
        <v>1749213831.5</v>
      </c>
      <c r="C37">
        <v>2410.400000095367</v>
      </c>
      <c r="D37" t="s">
        <v>485</v>
      </c>
      <c r="E37" t="s">
        <v>486</v>
      </c>
      <c r="F37" t="s">
        <v>435</v>
      </c>
      <c r="G37" t="s">
        <v>436</v>
      </c>
      <c r="H37" t="s">
        <v>437</v>
      </c>
      <c r="I37" t="s">
        <v>438</v>
      </c>
      <c r="J37" t="s">
        <v>439</v>
      </c>
      <c r="N37">
        <v>1749213831.5</v>
      </c>
      <c r="O37">
        <f>(P37)/1000</f>
        <v>0</v>
      </c>
      <c r="P37">
        <f>IF(DU37, AS37, AM37)</f>
        <v>0</v>
      </c>
      <c r="Q37">
        <f>IF(DU37, AN37, AL37)</f>
        <v>0</v>
      </c>
      <c r="R37">
        <f>DW37 - IF(AZ37&gt;1, Q37*DQ37*100.0/(BB37), 0)</f>
        <v>0</v>
      </c>
      <c r="S37">
        <f>((Y37-O37/2)*R37-Q37)/(Y37+O37/2)</f>
        <v>0</v>
      </c>
      <c r="T37">
        <f>S37*(ED37+EE37)/1000.0</f>
        <v>0</v>
      </c>
      <c r="U37">
        <f>(DW37 - IF(AZ37&gt;1, Q37*DQ37*100.0/(BB37), 0))*(ED37+EE37)/1000.0</f>
        <v>0</v>
      </c>
      <c r="V37">
        <f>2.0/((1/X37-1/W37)+SIGN(X37)*SQRT((1/X37-1/W37)*(1/X37-1/W37) + 4*DR37/((DR37+1)*(DR37+1))*(2*1/X37*1/W37-1/W37*1/W37)))</f>
        <v>0</v>
      </c>
      <c r="W37">
        <f>IF(LEFT(DS37,1)&lt;&gt;"0",IF(LEFT(DS37,1)="1",3.0,DT37),$D$5+$E$5*(EK37*ED37/($K$5*1000))+$F$5*(EK37*ED37/($K$5*1000))*MAX(MIN(DQ37,$J$5),$I$5)*MAX(MIN(DQ37,$J$5),$I$5)+$G$5*MAX(MIN(DQ37,$J$5),$I$5)*(EK37*ED37/($K$5*1000))+$H$5*(EK37*ED37/($K$5*1000))*(EK37*ED37/($K$5*1000)))</f>
        <v>0</v>
      </c>
      <c r="X37">
        <f>O37*(1000-(1000*0.61365*exp(17.502*AB37/(240.97+AB37))/(ED37+EE37)+DY37)/2)/(1000*0.61365*exp(17.502*AB37/(240.97+AB37))/(ED37+EE37)-DY37)</f>
        <v>0</v>
      </c>
      <c r="Y37">
        <f>1/((DR37+1)/(V37/1.6)+1/(W37/1.37)) + DR37/((DR37+1)/(V37/1.6) + DR37/(W37/1.37))</f>
        <v>0</v>
      </c>
      <c r="Z37">
        <f>(DM37*DP37)</f>
        <v>0</v>
      </c>
      <c r="AA37">
        <f>(EF37+(Z37+2*0.95*5.67E-8*(((EF37+$B$7)+273)^4-(EF37+273)^4)-44100*O37)/(1.84*29.3*W37+8*0.95*5.67E-8*(EF37+273)^3))</f>
        <v>0</v>
      </c>
      <c r="AB37">
        <f>($C$7*EG37+$D$7*EH37+$E$7*AA37)</f>
        <v>0</v>
      </c>
      <c r="AC37">
        <f>0.61365*exp(17.502*AB37/(240.97+AB37))</f>
        <v>0</v>
      </c>
      <c r="AD37">
        <f>(AE37/AF37*100)</f>
        <v>0</v>
      </c>
      <c r="AE37">
        <f>DY37*(ED37+EE37)/1000</f>
        <v>0</v>
      </c>
      <c r="AF37">
        <f>0.61365*exp(17.502*EF37/(240.97+EF37))</f>
        <v>0</v>
      </c>
      <c r="AG37">
        <f>(AC37-DY37*(ED37+EE37)/1000)</f>
        <v>0</v>
      </c>
      <c r="AH37">
        <f>(-O37*44100)</f>
        <v>0</v>
      </c>
      <c r="AI37">
        <f>2*29.3*W37*0.92*(EF37-AB37)</f>
        <v>0</v>
      </c>
      <c r="AJ37">
        <f>2*0.95*5.67E-8*(((EF37+$B$7)+273)^4-(AB37+273)^4)</f>
        <v>0</v>
      </c>
      <c r="AK37">
        <f>Z37+AJ37+AH37+AI37</f>
        <v>0</v>
      </c>
      <c r="AL37">
        <f>EC37*AZ37*(DX37-DW37*(1000-AZ37*DZ37)/(1000-AZ37*DY37))/(100*DQ37)</f>
        <v>0</v>
      </c>
      <c r="AM37">
        <f>1000*EC37*AZ37*(DY37-DZ37)/(100*DQ37*(1000-AZ37*DY37))</f>
        <v>0</v>
      </c>
      <c r="AN37">
        <f>(AO37 - AP37 - ED37*1E3/(8.314*(EF37+273.15)) * AR37/EC37 * AQ37) * EC37/(100*DQ37) * (1000 - DZ37)/1000</f>
        <v>0</v>
      </c>
      <c r="AO37">
        <v>353.3477387193038</v>
      </c>
      <c r="AP37">
        <v>353.1308909090907</v>
      </c>
      <c r="AQ37">
        <v>-0.002670933762223681</v>
      </c>
      <c r="AR37">
        <v>65.93384186329908</v>
      </c>
      <c r="AS37">
        <f>(AU37 - AT37 + ED37*1E3/(8.314*(EF37+273.15)) * AW37/EC37 * AV37) * EC37/(100*DQ37) * 1000/(1000 - AU37)</f>
        <v>0</v>
      </c>
      <c r="AT37">
        <v>9.399418643260841</v>
      </c>
      <c r="AU37">
        <v>9.411053286713292</v>
      </c>
      <c r="AV37">
        <v>-2.102844513458545E-07</v>
      </c>
      <c r="AW37">
        <v>77.18488506186137</v>
      </c>
      <c r="AX37">
        <v>77</v>
      </c>
      <c r="AY37">
        <v>19</v>
      </c>
      <c r="AZ37">
        <f>IF(AX37*$H$13&gt;=BB37,1.0,(BB37/(BB37-AX37*$H$13)))</f>
        <v>0</v>
      </c>
      <c r="BA37">
        <f>(AZ37-1)*100</f>
        <v>0</v>
      </c>
      <c r="BB37">
        <f>MAX(0,($B$13+$C$13*EK37)/(1+$D$13*EK37)*ED37/(EF37+273)*$E$13)</f>
        <v>0</v>
      </c>
      <c r="BC37" t="s">
        <v>440</v>
      </c>
      <c r="BD37" t="s">
        <v>440</v>
      </c>
      <c r="BE37">
        <v>0</v>
      </c>
      <c r="BF37">
        <v>0</v>
      </c>
      <c r="BG37">
        <f>1-BE37/BF37</f>
        <v>0</v>
      </c>
      <c r="BH37">
        <v>0</v>
      </c>
      <c r="BI37" t="s">
        <v>440</v>
      </c>
      <c r="BJ37" t="s">
        <v>440</v>
      </c>
      <c r="BK37">
        <v>0</v>
      </c>
      <c r="BL37">
        <v>0</v>
      </c>
      <c r="BM37">
        <f>1-BK37/BL37</f>
        <v>0</v>
      </c>
      <c r="BN37">
        <v>0.5</v>
      </c>
      <c r="BO37">
        <f>DN37</f>
        <v>0</v>
      </c>
      <c r="BP37">
        <f>Q37</f>
        <v>0</v>
      </c>
      <c r="BQ37">
        <f>BM37*BN37*BO37</f>
        <v>0</v>
      </c>
      <c r="BR37">
        <f>(BP37-BH37)/BO37</f>
        <v>0</v>
      </c>
      <c r="BS37">
        <f>(BF37-BL37)/BL37</f>
        <v>0</v>
      </c>
      <c r="BT37">
        <f>BE37/(BG37+BE37/BL37)</f>
        <v>0</v>
      </c>
      <c r="BU37" t="s">
        <v>440</v>
      </c>
      <c r="BV37">
        <v>0</v>
      </c>
      <c r="BW37">
        <f>IF(BV37&lt;&gt;0, BV37, BT37)</f>
        <v>0</v>
      </c>
      <c r="BX37">
        <f>1-BW37/BL37</f>
        <v>0</v>
      </c>
      <c r="BY37">
        <f>(BL37-BK37)/(BL37-BW37)</f>
        <v>0</v>
      </c>
      <c r="BZ37">
        <f>(BF37-BL37)/(BF37-BW37)</f>
        <v>0</v>
      </c>
      <c r="CA37">
        <f>(BL37-BK37)/(BL37-BE37)</f>
        <v>0</v>
      </c>
      <c r="CB37">
        <f>(BF37-BL37)/(BF37-BE37)</f>
        <v>0</v>
      </c>
      <c r="CC37">
        <f>(BY37*BW37/BK37)</f>
        <v>0</v>
      </c>
      <c r="CD37">
        <f>(1-CC37)</f>
        <v>0</v>
      </c>
      <c r="DM37">
        <f>$B$11*EL37+$C$11*EM37+$F$11*EX37*(1-FA37)</f>
        <v>0</v>
      </c>
      <c r="DN37">
        <f>DM37*DO37</f>
        <v>0</v>
      </c>
      <c r="DO37">
        <f>($B$11*$D$9+$C$11*$D$9+$F$11*((FK37+FC37)/MAX(FK37+FC37+FL37, 0.1)*$I$9+FL37/MAX(FK37+FC37+FL37, 0.1)*$J$9))/($B$11+$C$11+$F$11)</f>
        <v>0</v>
      </c>
      <c r="DP37">
        <f>($B$11*$K$9+$C$11*$K$9+$F$11*((FK37+FC37)/MAX(FK37+FC37+FL37, 0.1)*$P$9+FL37/MAX(FK37+FC37+FL37, 0.1)*$Q$9))/($B$11+$C$11+$F$11)</f>
        <v>0</v>
      </c>
      <c r="DQ37">
        <v>6</v>
      </c>
      <c r="DR37">
        <v>0.5</v>
      </c>
      <c r="DS37" t="s">
        <v>441</v>
      </c>
      <c r="DT37">
        <v>2</v>
      </c>
      <c r="DU37" t="b">
        <v>1</v>
      </c>
      <c r="DV37">
        <v>1749213831.5</v>
      </c>
      <c r="DW37">
        <v>349.811</v>
      </c>
      <c r="DX37">
        <v>350.003</v>
      </c>
      <c r="DY37">
        <v>9.411049999999999</v>
      </c>
      <c r="DZ37">
        <v>9.398400000000001</v>
      </c>
      <c r="EA37">
        <v>350.614</v>
      </c>
      <c r="EB37">
        <v>9.597440000000001</v>
      </c>
      <c r="EC37">
        <v>399.949</v>
      </c>
      <c r="ED37">
        <v>100.736</v>
      </c>
      <c r="EE37">
        <v>0.0999203</v>
      </c>
      <c r="EF37">
        <v>24.9845</v>
      </c>
      <c r="EG37">
        <v>24.6368</v>
      </c>
      <c r="EH37">
        <v>999.9</v>
      </c>
      <c r="EI37">
        <v>0</v>
      </c>
      <c r="EJ37">
        <v>0</v>
      </c>
      <c r="EK37">
        <v>10048.8</v>
      </c>
      <c r="EL37">
        <v>0</v>
      </c>
      <c r="EM37">
        <v>0</v>
      </c>
      <c r="EN37">
        <v>-0.1922</v>
      </c>
      <c r="EO37">
        <v>353.134</v>
      </c>
      <c r="EP37">
        <v>353.324</v>
      </c>
      <c r="EQ37">
        <v>0.0126467</v>
      </c>
      <c r="ER37">
        <v>350.003</v>
      </c>
      <c r="ES37">
        <v>9.398400000000001</v>
      </c>
      <c r="ET37">
        <v>0.948033</v>
      </c>
      <c r="EU37">
        <v>0.946759</v>
      </c>
      <c r="EV37">
        <v>6.14127</v>
      </c>
      <c r="EW37">
        <v>6.12181</v>
      </c>
      <c r="EX37">
        <v>0.0499957</v>
      </c>
      <c r="EY37">
        <v>0</v>
      </c>
      <c r="EZ37">
        <v>0</v>
      </c>
      <c r="FA37">
        <v>0</v>
      </c>
      <c r="FB37">
        <v>-2.6</v>
      </c>
      <c r="FC37">
        <v>0.0499957</v>
      </c>
      <c r="FD37">
        <v>-2.32</v>
      </c>
      <c r="FE37">
        <v>-1.55</v>
      </c>
      <c r="FF37">
        <v>33.75</v>
      </c>
      <c r="FG37">
        <v>38.187</v>
      </c>
      <c r="FH37">
        <v>35.875</v>
      </c>
      <c r="FI37">
        <v>37.625</v>
      </c>
      <c r="FJ37">
        <v>36.5</v>
      </c>
      <c r="FK37">
        <v>0</v>
      </c>
      <c r="FL37">
        <v>0</v>
      </c>
      <c r="FM37">
        <v>0</v>
      </c>
      <c r="FN37">
        <v>1749213831.3</v>
      </c>
      <c r="FO37">
        <v>0</v>
      </c>
      <c r="FP37">
        <v>-1.062</v>
      </c>
      <c r="FQ37">
        <v>-0.848461687712972</v>
      </c>
      <c r="FR37">
        <v>-9.626153647857306</v>
      </c>
      <c r="FS37">
        <v>-2.7184</v>
      </c>
      <c r="FT37">
        <v>15</v>
      </c>
      <c r="FU37">
        <v>1749207587.6</v>
      </c>
      <c r="FV37" t="s">
        <v>442</v>
      </c>
      <c r="FW37">
        <v>1749207587.6</v>
      </c>
      <c r="FX37">
        <v>1749207577.6</v>
      </c>
      <c r="FY37">
        <v>1</v>
      </c>
      <c r="FZ37">
        <v>0.131</v>
      </c>
      <c r="GA37">
        <v>-0.03</v>
      </c>
      <c r="GB37">
        <v>-0.763</v>
      </c>
      <c r="GC37">
        <v>-0.186</v>
      </c>
      <c r="GD37">
        <v>400</v>
      </c>
      <c r="GE37">
        <v>9</v>
      </c>
      <c r="GF37">
        <v>0.04</v>
      </c>
      <c r="GG37">
        <v>0.07000000000000001</v>
      </c>
      <c r="GH37">
        <v>0.1051486803240074</v>
      </c>
      <c r="GI37">
        <v>0.06257491692019261</v>
      </c>
      <c r="GJ37">
        <v>0.03526099962639342</v>
      </c>
      <c r="GK37">
        <v>1</v>
      </c>
      <c r="GL37">
        <v>0.0003175832524683958</v>
      </c>
      <c r="GM37">
        <v>3.331456441090976E-05</v>
      </c>
      <c r="GN37">
        <v>2.732740916389396E-05</v>
      </c>
      <c r="GO37">
        <v>1</v>
      </c>
      <c r="GP37">
        <v>2</v>
      </c>
      <c r="GQ37">
        <v>2</v>
      </c>
      <c r="GR37" t="s">
        <v>443</v>
      </c>
      <c r="GS37">
        <v>2.9951</v>
      </c>
      <c r="GT37">
        <v>2.81094</v>
      </c>
      <c r="GU37">
        <v>0.0867281</v>
      </c>
      <c r="GV37">
        <v>0.0871735</v>
      </c>
      <c r="GW37">
        <v>0.0569028</v>
      </c>
      <c r="GX37">
        <v>0.05693</v>
      </c>
      <c r="GY37">
        <v>24879.3</v>
      </c>
      <c r="GZ37">
        <v>25802.8</v>
      </c>
      <c r="HA37">
        <v>30991</v>
      </c>
      <c r="HB37">
        <v>31347.7</v>
      </c>
      <c r="HC37">
        <v>45810.5</v>
      </c>
      <c r="HD37">
        <v>42812.3</v>
      </c>
      <c r="HE37">
        <v>44871.9</v>
      </c>
      <c r="HF37">
        <v>41739.2</v>
      </c>
      <c r="HG37">
        <v>1.74463</v>
      </c>
      <c r="HH37">
        <v>2.23275</v>
      </c>
      <c r="HI37">
        <v>0.0589937</v>
      </c>
      <c r="HJ37">
        <v>0</v>
      </c>
      <c r="HK37">
        <v>23.6675</v>
      </c>
      <c r="HL37">
        <v>999.9</v>
      </c>
      <c r="HM37">
        <v>26.4</v>
      </c>
      <c r="HN37">
        <v>32.5</v>
      </c>
      <c r="HO37">
        <v>12.8733</v>
      </c>
      <c r="HP37">
        <v>62.1581</v>
      </c>
      <c r="HQ37">
        <v>7.13942</v>
      </c>
      <c r="HR37">
        <v>1</v>
      </c>
      <c r="HS37">
        <v>-0.132127</v>
      </c>
      <c r="HT37">
        <v>-0.213995</v>
      </c>
      <c r="HU37">
        <v>20.2423</v>
      </c>
      <c r="HV37">
        <v>5.22328</v>
      </c>
      <c r="HW37">
        <v>11.9081</v>
      </c>
      <c r="HX37">
        <v>4.972</v>
      </c>
      <c r="HY37">
        <v>3.273</v>
      </c>
      <c r="HZ37">
        <v>9999</v>
      </c>
      <c r="IA37">
        <v>9999</v>
      </c>
      <c r="IB37">
        <v>9999</v>
      </c>
      <c r="IC37">
        <v>999.9</v>
      </c>
      <c r="ID37">
        <v>1.87975</v>
      </c>
      <c r="IE37">
        <v>1.87988</v>
      </c>
      <c r="IF37">
        <v>1.88201</v>
      </c>
      <c r="IG37">
        <v>1.87508</v>
      </c>
      <c r="IH37">
        <v>1.87836</v>
      </c>
      <c r="II37">
        <v>1.87783</v>
      </c>
      <c r="IJ37">
        <v>1.875</v>
      </c>
      <c r="IK37">
        <v>1.88254</v>
      </c>
      <c r="IL37">
        <v>0</v>
      </c>
      <c r="IM37">
        <v>0</v>
      </c>
      <c r="IN37">
        <v>0</v>
      </c>
      <c r="IO37">
        <v>0</v>
      </c>
      <c r="IP37" t="s">
        <v>444</v>
      </c>
      <c r="IQ37" t="s">
        <v>445</v>
      </c>
      <c r="IR37" t="s">
        <v>446</v>
      </c>
      <c r="IS37" t="s">
        <v>446</v>
      </c>
      <c r="IT37" t="s">
        <v>446</v>
      </c>
      <c r="IU37" t="s">
        <v>446</v>
      </c>
      <c r="IV37">
        <v>0</v>
      </c>
      <c r="IW37">
        <v>100</v>
      </c>
      <c r="IX37">
        <v>100</v>
      </c>
      <c r="IY37">
        <v>-0.803</v>
      </c>
      <c r="IZ37">
        <v>-0.1864</v>
      </c>
      <c r="JA37">
        <v>-1.317961907018709</v>
      </c>
      <c r="JB37">
        <v>0.002137766517022535</v>
      </c>
      <c r="JC37">
        <v>-2.142525240951635E-06</v>
      </c>
      <c r="JD37">
        <v>6.57826092630254E-10</v>
      </c>
      <c r="JE37">
        <v>-0.1998923143878532</v>
      </c>
      <c r="JF37">
        <v>0.0047845183494569</v>
      </c>
      <c r="JG37">
        <v>-0.0004863429586180694</v>
      </c>
      <c r="JH37">
        <v>1.400204132939322E-05</v>
      </c>
      <c r="JI37">
        <v>18</v>
      </c>
      <c r="JJ37">
        <v>2240</v>
      </c>
      <c r="JK37">
        <v>2</v>
      </c>
      <c r="JL37">
        <v>19</v>
      </c>
      <c r="JM37">
        <v>104.1</v>
      </c>
      <c r="JN37">
        <v>104.2</v>
      </c>
      <c r="JO37">
        <v>0.900879</v>
      </c>
      <c r="JP37">
        <v>2.60254</v>
      </c>
      <c r="JQ37">
        <v>1.44531</v>
      </c>
      <c r="JR37">
        <v>2.13867</v>
      </c>
      <c r="JS37">
        <v>1.54907</v>
      </c>
      <c r="JT37">
        <v>2.38037</v>
      </c>
      <c r="JU37">
        <v>37.53</v>
      </c>
      <c r="JV37">
        <v>24.0612</v>
      </c>
      <c r="JW37">
        <v>18</v>
      </c>
      <c r="JX37">
        <v>304.546</v>
      </c>
      <c r="JY37">
        <v>722.25</v>
      </c>
      <c r="JZ37">
        <v>24.2864</v>
      </c>
      <c r="KA37">
        <v>25.5225</v>
      </c>
      <c r="KB37">
        <v>30.0001</v>
      </c>
      <c r="KC37">
        <v>25.6048</v>
      </c>
      <c r="KD37">
        <v>25.5872</v>
      </c>
      <c r="KE37">
        <v>18.0617</v>
      </c>
      <c r="KF37">
        <v>32.8535</v>
      </c>
      <c r="KG37">
        <v>0</v>
      </c>
      <c r="KH37">
        <v>24.2906</v>
      </c>
      <c r="KI37">
        <v>350</v>
      </c>
      <c r="KJ37">
        <v>9.45295</v>
      </c>
      <c r="KK37">
        <v>101.421</v>
      </c>
      <c r="KL37">
        <v>99.914</v>
      </c>
    </row>
    <row r="38" spans="1:298">
      <c r="A38">
        <v>22</v>
      </c>
      <c r="B38">
        <v>1749213952</v>
      </c>
      <c r="C38">
        <v>2530.900000095367</v>
      </c>
      <c r="D38" t="s">
        <v>487</v>
      </c>
      <c r="E38" t="s">
        <v>488</v>
      </c>
      <c r="F38" t="s">
        <v>435</v>
      </c>
      <c r="G38" t="s">
        <v>436</v>
      </c>
      <c r="H38" t="s">
        <v>437</v>
      </c>
      <c r="I38" t="s">
        <v>438</v>
      </c>
      <c r="J38" t="s">
        <v>439</v>
      </c>
      <c r="N38">
        <v>1749213952</v>
      </c>
      <c r="O38">
        <f>(P38)/1000</f>
        <v>0</v>
      </c>
      <c r="P38">
        <f>IF(DU38, AS38, AM38)</f>
        <v>0</v>
      </c>
      <c r="Q38">
        <f>IF(DU38, AN38, AL38)</f>
        <v>0</v>
      </c>
      <c r="R38">
        <f>DW38 - IF(AZ38&gt;1, Q38*DQ38*100.0/(BB38), 0)</f>
        <v>0</v>
      </c>
      <c r="S38">
        <f>((Y38-O38/2)*R38-Q38)/(Y38+O38/2)</f>
        <v>0</v>
      </c>
      <c r="T38">
        <f>S38*(ED38+EE38)/1000.0</f>
        <v>0</v>
      </c>
      <c r="U38">
        <f>(DW38 - IF(AZ38&gt;1, Q38*DQ38*100.0/(BB38), 0))*(ED38+EE38)/1000.0</f>
        <v>0</v>
      </c>
      <c r="V38">
        <f>2.0/((1/X38-1/W38)+SIGN(X38)*SQRT((1/X38-1/W38)*(1/X38-1/W38) + 4*DR38/((DR38+1)*(DR38+1))*(2*1/X38*1/W38-1/W38*1/W38)))</f>
        <v>0</v>
      </c>
      <c r="W38">
        <f>IF(LEFT(DS38,1)&lt;&gt;"0",IF(LEFT(DS38,1)="1",3.0,DT38),$D$5+$E$5*(EK38*ED38/($K$5*1000))+$F$5*(EK38*ED38/($K$5*1000))*MAX(MIN(DQ38,$J$5),$I$5)*MAX(MIN(DQ38,$J$5),$I$5)+$G$5*MAX(MIN(DQ38,$J$5),$I$5)*(EK38*ED38/($K$5*1000))+$H$5*(EK38*ED38/($K$5*1000))*(EK38*ED38/($K$5*1000)))</f>
        <v>0</v>
      </c>
      <c r="X38">
        <f>O38*(1000-(1000*0.61365*exp(17.502*AB38/(240.97+AB38))/(ED38+EE38)+DY38)/2)/(1000*0.61365*exp(17.502*AB38/(240.97+AB38))/(ED38+EE38)-DY38)</f>
        <v>0</v>
      </c>
      <c r="Y38">
        <f>1/((DR38+1)/(V38/1.6)+1/(W38/1.37)) + DR38/((DR38+1)/(V38/1.6) + DR38/(W38/1.37))</f>
        <v>0</v>
      </c>
      <c r="Z38">
        <f>(DM38*DP38)</f>
        <v>0</v>
      </c>
      <c r="AA38">
        <f>(EF38+(Z38+2*0.95*5.67E-8*(((EF38+$B$7)+273)^4-(EF38+273)^4)-44100*O38)/(1.84*29.3*W38+8*0.95*5.67E-8*(EF38+273)^3))</f>
        <v>0</v>
      </c>
      <c r="AB38">
        <f>($C$7*EG38+$D$7*EH38+$E$7*AA38)</f>
        <v>0</v>
      </c>
      <c r="AC38">
        <f>0.61365*exp(17.502*AB38/(240.97+AB38))</f>
        <v>0</v>
      </c>
      <c r="AD38">
        <f>(AE38/AF38*100)</f>
        <v>0</v>
      </c>
      <c r="AE38">
        <f>DY38*(ED38+EE38)/1000</f>
        <v>0</v>
      </c>
      <c r="AF38">
        <f>0.61365*exp(17.502*EF38/(240.97+EF38))</f>
        <v>0</v>
      </c>
      <c r="AG38">
        <f>(AC38-DY38*(ED38+EE38)/1000)</f>
        <v>0</v>
      </c>
      <c r="AH38">
        <f>(-O38*44100)</f>
        <v>0</v>
      </c>
      <c r="AI38">
        <f>2*29.3*W38*0.92*(EF38-AB38)</f>
        <v>0</v>
      </c>
      <c r="AJ38">
        <f>2*0.95*5.67E-8*(((EF38+$B$7)+273)^4-(AB38+273)^4)</f>
        <v>0</v>
      </c>
      <c r="AK38">
        <f>Z38+AJ38+AH38+AI38</f>
        <v>0</v>
      </c>
      <c r="AL38">
        <f>EC38*AZ38*(DX38-DW38*(1000-AZ38*DZ38)/(1000-AZ38*DY38))/(100*DQ38)</f>
        <v>0</v>
      </c>
      <c r="AM38">
        <f>1000*EC38*AZ38*(DY38-DZ38)/(100*DQ38*(1000-AZ38*DY38))</f>
        <v>0</v>
      </c>
      <c r="AN38">
        <f>(AO38 - AP38 - ED38*1E3/(8.314*(EF38+273.15)) * AR38/EC38 * AQ38) * EC38/(100*DQ38) * (1000 - DZ38)/1000</f>
        <v>0</v>
      </c>
      <c r="AO38">
        <v>373.5279115676021</v>
      </c>
      <c r="AP38">
        <v>373.2988121212118</v>
      </c>
      <c r="AQ38">
        <v>0.0002871479432640439</v>
      </c>
      <c r="AR38">
        <v>65.93384186329908</v>
      </c>
      <c r="AS38">
        <f>(AU38 - AT38 + ED38*1E3/(8.314*(EF38+273.15)) * AW38/EC38 * AV38) * EC38/(100*DQ38) * 1000/(1000 - AU38)</f>
        <v>0</v>
      </c>
      <c r="AT38">
        <v>9.395556750777793</v>
      </c>
      <c r="AU38">
        <v>9.407614125874131</v>
      </c>
      <c r="AV38">
        <v>-2.368000797420151E-07</v>
      </c>
      <c r="AW38">
        <v>77.18488506186137</v>
      </c>
      <c r="AX38">
        <v>78</v>
      </c>
      <c r="AY38">
        <v>20</v>
      </c>
      <c r="AZ38">
        <f>IF(AX38*$H$13&gt;=BB38,1.0,(BB38/(BB38-AX38*$H$13)))</f>
        <v>0</v>
      </c>
      <c r="BA38">
        <f>(AZ38-1)*100</f>
        <v>0</v>
      </c>
      <c r="BB38">
        <f>MAX(0,($B$13+$C$13*EK38)/(1+$D$13*EK38)*ED38/(EF38+273)*$E$13)</f>
        <v>0</v>
      </c>
      <c r="BC38" t="s">
        <v>440</v>
      </c>
      <c r="BD38" t="s">
        <v>440</v>
      </c>
      <c r="BE38">
        <v>0</v>
      </c>
      <c r="BF38">
        <v>0</v>
      </c>
      <c r="BG38">
        <f>1-BE38/BF38</f>
        <v>0</v>
      </c>
      <c r="BH38">
        <v>0</v>
      </c>
      <c r="BI38" t="s">
        <v>440</v>
      </c>
      <c r="BJ38" t="s">
        <v>440</v>
      </c>
      <c r="BK38">
        <v>0</v>
      </c>
      <c r="BL38">
        <v>0</v>
      </c>
      <c r="BM38">
        <f>1-BK38/BL38</f>
        <v>0</v>
      </c>
      <c r="BN38">
        <v>0.5</v>
      </c>
      <c r="BO38">
        <f>DN38</f>
        <v>0</v>
      </c>
      <c r="BP38">
        <f>Q38</f>
        <v>0</v>
      </c>
      <c r="BQ38">
        <f>BM38*BN38*BO38</f>
        <v>0</v>
      </c>
      <c r="BR38">
        <f>(BP38-BH38)/BO38</f>
        <v>0</v>
      </c>
      <c r="BS38">
        <f>(BF38-BL38)/BL38</f>
        <v>0</v>
      </c>
      <c r="BT38">
        <f>BE38/(BG38+BE38/BL38)</f>
        <v>0</v>
      </c>
      <c r="BU38" t="s">
        <v>440</v>
      </c>
      <c r="BV38">
        <v>0</v>
      </c>
      <c r="BW38">
        <f>IF(BV38&lt;&gt;0, BV38, BT38)</f>
        <v>0</v>
      </c>
      <c r="BX38">
        <f>1-BW38/BL38</f>
        <v>0</v>
      </c>
      <c r="BY38">
        <f>(BL38-BK38)/(BL38-BW38)</f>
        <v>0</v>
      </c>
      <c r="BZ38">
        <f>(BF38-BL38)/(BF38-BW38)</f>
        <v>0</v>
      </c>
      <c r="CA38">
        <f>(BL38-BK38)/(BL38-BE38)</f>
        <v>0</v>
      </c>
      <c r="CB38">
        <f>(BF38-BL38)/(BF38-BE38)</f>
        <v>0</v>
      </c>
      <c r="CC38">
        <f>(BY38*BW38/BK38)</f>
        <v>0</v>
      </c>
      <c r="CD38">
        <f>(1-CC38)</f>
        <v>0</v>
      </c>
      <c r="DM38">
        <f>$B$11*EL38+$C$11*EM38+$F$11*EX38*(1-FA38)</f>
        <v>0</v>
      </c>
      <c r="DN38">
        <f>DM38*DO38</f>
        <v>0</v>
      </c>
      <c r="DO38">
        <f>($B$11*$D$9+$C$11*$D$9+$F$11*((FK38+FC38)/MAX(FK38+FC38+FL38, 0.1)*$I$9+FL38/MAX(FK38+FC38+FL38, 0.1)*$J$9))/($B$11+$C$11+$F$11)</f>
        <v>0</v>
      </c>
      <c r="DP38">
        <f>($B$11*$K$9+$C$11*$K$9+$F$11*((FK38+FC38)/MAX(FK38+FC38+FL38, 0.1)*$P$9+FL38/MAX(FK38+FC38+FL38, 0.1)*$Q$9))/($B$11+$C$11+$F$11)</f>
        <v>0</v>
      </c>
      <c r="DQ38">
        <v>6</v>
      </c>
      <c r="DR38">
        <v>0.5</v>
      </c>
      <c r="DS38" t="s">
        <v>441</v>
      </c>
      <c r="DT38">
        <v>2</v>
      </c>
      <c r="DU38" t="b">
        <v>1</v>
      </c>
      <c r="DV38">
        <v>1749213952</v>
      </c>
      <c r="DW38">
        <v>369.807</v>
      </c>
      <c r="DX38">
        <v>369.995</v>
      </c>
      <c r="DY38">
        <v>9.407550000000001</v>
      </c>
      <c r="DZ38">
        <v>9.395350000000001</v>
      </c>
      <c r="EA38">
        <v>370.594</v>
      </c>
      <c r="EB38">
        <v>9.59394</v>
      </c>
      <c r="EC38">
        <v>399.934</v>
      </c>
      <c r="ED38">
        <v>100.732</v>
      </c>
      <c r="EE38">
        <v>0.100047</v>
      </c>
      <c r="EF38">
        <v>25.0039</v>
      </c>
      <c r="EG38">
        <v>24.6747</v>
      </c>
      <c r="EH38">
        <v>999.9</v>
      </c>
      <c r="EI38">
        <v>0</v>
      </c>
      <c r="EJ38">
        <v>0</v>
      </c>
      <c r="EK38">
        <v>10054.4</v>
      </c>
      <c r="EL38">
        <v>0</v>
      </c>
      <c r="EM38">
        <v>0</v>
      </c>
      <c r="EN38">
        <v>-0.187378</v>
      </c>
      <c r="EO38">
        <v>373.319</v>
      </c>
      <c r="EP38">
        <v>373.504</v>
      </c>
      <c r="EQ38">
        <v>0.0121984</v>
      </c>
      <c r="ER38">
        <v>369.995</v>
      </c>
      <c r="ES38">
        <v>9.395350000000001</v>
      </c>
      <c r="ET38">
        <v>0.947638</v>
      </c>
      <c r="EU38">
        <v>0.94641</v>
      </c>
      <c r="EV38">
        <v>6.13525</v>
      </c>
      <c r="EW38">
        <v>6.11646</v>
      </c>
      <c r="EX38">
        <v>0.0499957</v>
      </c>
      <c r="EY38">
        <v>0</v>
      </c>
      <c r="EZ38">
        <v>0</v>
      </c>
      <c r="FA38">
        <v>0</v>
      </c>
      <c r="FB38">
        <v>0.89</v>
      </c>
      <c r="FC38">
        <v>0.0499957</v>
      </c>
      <c r="FD38">
        <v>-0.4</v>
      </c>
      <c r="FE38">
        <v>-0.66</v>
      </c>
      <c r="FF38">
        <v>34.437</v>
      </c>
      <c r="FG38">
        <v>40.187</v>
      </c>
      <c r="FH38">
        <v>37.062</v>
      </c>
      <c r="FI38">
        <v>40.375</v>
      </c>
      <c r="FJ38">
        <v>37.562</v>
      </c>
      <c r="FK38">
        <v>0</v>
      </c>
      <c r="FL38">
        <v>0</v>
      </c>
      <c r="FM38">
        <v>0</v>
      </c>
      <c r="FN38">
        <v>1749213951.9</v>
      </c>
      <c r="FO38">
        <v>0</v>
      </c>
      <c r="FP38">
        <v>3.398461538461539</v>
      </c>
      <c r="FQ38">
        <v>-22.48410276987302</v>
      </c>
      <c r="FR38">
        <v>19.90017110802427</v>
      </c>
      <c r="FS38">
        <v>-6.004615384615386</v>
      </c>
      <c r="FT38">
        <v>15</v>
      </c>
      <c r="FU38">
        <v>1749207587.6</v>
      </c>
      <c r="FV38" t="s">
        <v>442</v>
      </c>
      <c r="FW38">
        <v>1749207587.6</v>
      </c>
      <c r="FX38">
        <v>1749207577.6</v>
      </c>
      <c r="FY38">
        <v>1</v>
      </c>
      <c r="FZ38">
        <v>0.131</v>
      </c>
      <c r="GA38">
        <v>-0.03</v>
      </c>
      <c r="GB38">
        <v>-0.763</v>
      </c>
      <c r="GC38">
        <v>-0.186</v>
      </c>
      <c r="GD38">
        <v>400</v>
      </c>
      <c r="GE38">
        <v>9</v>
      </c>
      <c r="GF38">
        <v>0.04</v>
      </c>
      <c r="GG38">
        <v>0.07000000000000001</v>
      </c>
      <c r="GH38">
        <v>0.1256733716123055</v>
      </c>
      <c r="GI38">
        <v>0.06280081175930252</v>
      </c>
      <c r="GJ38">
        <v>0.02623476431743239</v>
      </c>
      <c r="GK38">
        <v>1</v>
      </c>
      <c r="GL38">
        <v>0.0003295418484176403</v>
      </c>
      <c r="GM38">
        <v>0.0001505156655327488</v>
      </c>
      <c r="GN38">
        <v>3.680391019468666E-05</v>
      </c>
      <c r="GO38">
        <v>1</v>
      </c>
      <c r="GP38">
        <v>2</v>
      </c>
      <c r="GQ38">
        <v>2</v>
      </c>
      <c r="GR38" t="s">
        <v>443</v>
      </c>
      <c r="GS38">
        <v>2.99508</v>
      </c>
      <c r="GT38">
        <v>2.81113</v>
      </c>
      <c r="GU38">
        <v>0.09057220000000001</v>
      </c>
      <c r="GV38">
        <v>0.0910427</v>
      </c>
      <c r="GW38">
        <v>0.0568856</v>
      </c>
      <c r="GX38">
        <v>0.0569146</v>
      </c>
      <c r="GY38">
        <v>24774.5</v>
      </c>
      <c r="GZ38">
        <v>25693.4</v>
      </c>
      <c r="HA38">
        <v>30990.8</v>
      </c>
      <c r="HB38">
        <v>31347.5</v>
      </c>
      <c r="HC38">
        <v>45810.7</v>
      </c>
      <c r="HD38">
        <v>42812.9</v>
      </c>
      <c r="HE38">
        <v>44871.3</v>
      </c>
      <c r="HF38">
        <v>41739</v>
      </c>
      <c r="HG38">
        <v>1.74367</v>
      </c>
      <c r="HH38">
        <v>2.2331</v>
      </c>
      <c r="HI38">
        <v>0.0596046</v>
      </c>
      <c r="HJ38">
        <v>0</v>
      </c>
      <c r="HK38">
        <v>23.6954</v>
      </c>
      <c r="HL38">
        <v>999.9</v>
      </c>
      <c r="HM38">
        <v>26.3</v>
      </c>
      <c r="HN38">
        <v>32.5</v>
      </c>
      <c r="HO38">
        <v>12.8245</v>
      </c>
      <c r="HP38">
        <v>61.9681</v>
      </c>
      <c r="HQ38">
        <v>7.04327</v>
      </c>
      <c r="HR38">
        <v>1</v>
      </c>
      <c r="HS38">
        <v>-0.132853</v>
      </c>
      <c r="HT38">
        <v>-0.0617102</v>
      </c>
      <c r="HU38">
        <v>20.2427</v>
      </c>
      <c r="HV38">
        <v>5.22298</v>
      </c>
      <c r="HW38">
        <v>11.9077</v>
      </c>
      <c r="HX38">
        <v>4.972</v>
      </c>
      <c r="HY38">
        <v>3.273</v>
      </c>
      <c r="HZ38">
        <v>9999</v>
      </c>
      <c r="IA38">
        <v>9999</v>
      </c>
      <c r="IB38">
        <v>9999</v>
      </c>
      <c r="IC38">
        <v>999.9</v>
      </c>
      <c r="ID38">
        <v>1.87973</v>
      </c>
      <c r="IE38">
        <v>1.87988</v>
      </c>
      <c r="IF38">
        <v>1.88201</v>
      </c>
      <c r="IG38">
        <v>1.87505</v>
      </c>
      <c r="IH38">
        <v>1.87836</v>
      </c>
      <c r="II38">
        <v>1.87781</v>
      </c>
      <c r="IJ38">
        <v>1.87497</v>
      </c>
      <c r="IK38">
        <v>1.8825</v>
      </c>
      <c r="IL38">
        <v>0</v>
      </c>
      <c r="IM38">
        <v>0</v>
      </c>
      <c r="IN38">
        <v>0</v>
      </c>
      <c r="IO38">
        <v>0</v>
      </c>
      <c r="IP38" t="s">
        <v>444</v>
      </c>
      <c r="IQ38" t="s">
        <v>445</v>
      </c>
      <c r="IR38" t="s">
        <v>446</v>
      </c>
      <c r="IS38" t="s">
        <v>446</v>
      </c>
      <c r="IT38" t="s">
        <v>446</v>
      </c>
      <c r="IU38" t="s">
        <v>446</v>
      </c>
      <c r="IV38">
        <v>0</v>
      </c>
      <c r="IW38">
        <v>100</v>
      </c>
      <c r="IX38">
        <v>100</v>
      </c>
      <c r="IY38">
        <v>-0.787</v>
      </c>
      <c r="IZ38">
        <v>-0.1864</v>
      </c>
      <c r="JA38">
        <v>-1.317961907018709</v>
      </c>
      <c r="JB38">
        <v>0.002137766517022535</v>
      </c>
      <c r="JC38">
        <v>-2.142525240951635E-06</v>
      </c>
      <c r="JD38">
        <v>6.57826092630254E-10</v>
      </c>
      <c r="JE38">
        <v>-0.1998923143878532</v>
      </c>
      <c r="JF38">
        <v>0.0047845183494569</v>
      </c>
      <c r="JG38">
        <v>-0.0004863429586180694</v>
      </c>
      <c r="JH38">
        <v>1.400204132939322E-05</v>
      </c>
      <c r="JI38">
        <v>18</v>
      </c>
      <c r="JJ38">
        <v>2240</v>
      </c>
      <c r="JK38">
        <v>2</v>
      </c>
      <c r="JL38">
        <v>19</v>
      </c>
      <c r="JM38">
        <v>106.1</v>
      </c>
      <c r="JN38">
        <v>106.2</v>
      </c>
      <c r="JO38">
        <v>0.942383</v>
      </c>
      <c r="JP38">
        <v>2.59766</v>
      </c>
      <c r="JQ38">
        <v>1.44531</v>
      </c>
      <c r="JR38">
        <v>2.13867</v>
      </c>
      <c r="JS38">
        <v>1.54907</v>
      </c>
      <c r="JT38">
        <v>2.44141</v>
      </c>
      <c r="JU38">
        <v>37.4578</v>
      </c>
      <c r="JV38">
        <v>24.07</v>
      </c>
      <c r="JW38">
        <v>18</v>
      </c>
      <c r="JX38">
        <v>304.109</v>
      </c>
      <c r="JY38">
        <v>722.422</v>
      </c>
      <c r="JZ38">
        <v>24.1764</v>
      </c>
      <c r="KA38">
        <v>25.5139</v>
      </c>
      <c r="KB38">
        <v>30</v>
      </c>
      <c r="KC38">
        <v>25.5941</v>
      </c>
      <c r="KD38">
        <v>25.5764</v>
      </c>
      <c r="KE38">
        <v>18.8759</v>
      </c>
      <c r="KF38">
        <v>32.5798</v>
      </c>
      <c r="KG38">
        <v>0</v>
      </c>
      <c r="KH38">
        <v>24.1763</v>
      </c>
      <c r="KI38">
        <v>370</v>
      </c>
      <c r="KJ38">
        <v>9.453239999999999</v>
      </c>
      <c r="KK38">
        <v>101.42</v>
      </c>
      <c r="KL38">
        <v>99.9135</v>
      </c>
    </row>
    <row r="39" spans="1:298">
      <c r="A39">
        <v>23</v>
      </c>
      <c r="B39">
        <v>1749214072.6</v>
      </c>
      <c r="C39">
        <v>2651.5</v>
      </c>
      <c r="D39" t="s">
        <v>489</v>
      </c>
      <c r="E39" t="s">
        <v>490</v>
      </c>
      <c r="F39" t="s">
        <v>435</v>
      </c>
      <c r="G39" t="s">
        <v>436</v>
      </c>
      <c r="H39" t="s">
        <v>437</v>
      </c>
      <c r="I39" t="s">
        <v>438</v>
      </c>
      <c r="J39" t="s">
        <v>439</v>
      </c>
      <c r="N39">
        <v>1749214072.6</v>
      </c>
      <c r="O39">
        <f>(P39)/1000</f>
        <v>0</v>
      </c>
      <c r="P39">
        <f>IF(DU39, AS39, AM39)</f>
        <v>0</v>
      </c>
      <c r="Q39">
        <f>IF(DU39, AN39, AL39)</f>
        <v>0</v>
      </c>
      <c r="R39">
        <f>DW39 - IF(AZ39&gt;1, Q39*DQ39*100.0/(BB39), 0)</f>
        <v>0</v>
      </c>
      <c r="S39">
        <f>((Y39-O39/2)*R39-Q39)/(Y39+O39/2)</f>
        <v>0</v>
      </c>
      <c r="T39">
        <f>S39*(ED39+EE39)/1000.0</f>
        <v>0</v>
      </c>
      <c r="U39">
        <f>(DW39 - IF(AZ39&gt;1, Q39*DQ39*100.0/(BB39), 0))*(ED39+EE39)/1000.0</f>
        <v>0</v>
      </c>
      <c r="V39">
        <f>2.0/((1/X39-1/W39)+SIGN(X39)*SQRT((1/X39-1/W39)*(1/X39-1/W39) + 4*DR39/((DR39+1)*(DR39+1))*(2*1/X39*1/W39-1/W39*1/W39)))</f>
        <v>0</v>
      </c>
      <c r="W39">
        <f>IF(LEFT(DS39,1)&lt;&gt;"0",IF(LEFT(DS39,1)="1",3.0,DT39),$D$5+$E$5*(EK39*ED39/($K$5*1000))+$F$5*(EK39*ED39/($K$5*1000))*MAX(MIN(DQ39,$J$5),$I$5)*MAX(MIN(DQ39,$J$5),$I$5)+$G$5*MAX(MIN(DQ39,$J$5),$I$5)*(EK39*ED39/($K$5*1000))+$H$5*(EK39*ED39/($K$5*1000))*(EK39*ED39/($K$5*1000)))</f>
        <v>0</v>
      </c>
      <c r="X39">
        <f>O39*(1000-(1000*0.61365*exp(17.502*AB39/(240.97+AB39))/(ED39+EE39)+DY39)/2)/(1000*0.61365*exp(17.502*AB39/(240.97+AB39))/(ED39+EE39)-DY39)</f>
        <v>0</v>
      </c>
      <c r="Y39">
        <f>1/((DR39+1)/(V39/1.6)+1/(W39/1.37)) + DR39/((DR39+1)/(V39/1.6) + DR39/(W39/1.37))</f>
        <v>0</v>
      </c>
      <c r="Z39">
        <f>(DM39*DP39)</f>
        <v>0</v>
      </c>
      <c r="AA39">
        <f>(EF39+(Z39+2*0.95*5.67E-8*(((EF39+$B$7)+273)^4-(EF39+273)^4)-44100*O39)/(1.84*29.3*W39+8*0.95*5.67E-8*(EF39+273)^3))</f>
        <v>0</v>
      </c>
      <c r="AB39">
        <f>($C$7*EG39+$D$7*EH39+$E$7*AA39)</f>
        <v>0</v>
      </c>
      <c r="AC39">
        <f>0.61365*exp(17.502*AB39/(240.97+AB39))</f>
        <v>0</v>
      </c>
      <c r="AD39">
        <f>(AE39/AF39*100)</f>
        <v>0</v>
      </c>
      <c r="AE39">
        <f>DY39*(ED39+EE39)/1000</f>
        <v>0</v>
      </c>
      <c r="AF39">
        <f>0.61365*exp(17.502*EF39/(240.97+EF39))</f>
        <v>0</v>
      </c>
      <c r="AG39">
        <f>(AC39-DY39*(ED39+EE39)/1000)</f>
        <v>0</v>
      </c>
      <c r="AH39">
        <f>(-O39*44100)</f>
        <v>0</v>
      </c>
      <c r="AI39">
        <f>2*29.3*W39*0.92*(EF39-AB39)</f>
        <v>0</v>
      </c>
      <c r="AJ39">
        <f>2*0.95*5.67E-8*(((EF39+$B$7)+273)^4-(AB39+273)^4)</f>
        <v>0</v>
      </c>
      <c r="AK39">
        <f>Z39+AJ39+AH39+AI39</f>
        <v>0</v>
      </c>
      <c r="AL39">
        <f>EC39*AZ39*(DX39-DW39*(1000-AZ39*DZ39)/(1000-AZ39*DY39))/(100*DQ39)</f>
        <v>0</v>
      </c>
      <c r="AM39">
        <f>1000*EC39*AZ39*(DY39-DZ39)/(100*DQ39*(1000-AZ39*DY39))</f>
        <v>0</v>
      </c>
      <c r="AN39">
        <f>(AO39 - AP39 - ED39*1E3/(8.314*(EF39+273.15)) * AR39/EC39 * AQ39) * EC39/(100*DQ39) * (1000 - DZ39)/1000</f>
        <v>0</v>
      </c>
      <c r="AO39">
        <v>393.6489236105033</v>
      </c>
      <c r="AP39">
        <v>393.501127272727</v>
      </c>
      <c r="AQ39">
        <v>0.0008531816943060371</v>
      </c>
      <c r="AR39">
        <v>65.93384186329908</v>
      </c>
      <c r="AS39">
        <f>(AU39 - AT39 + ED39*1E3/(8.314*(EF39+273.15)) * AW39/EC39 * AV39) * EC39/(100*DQ39) * 1000/(1000 - AU39)</f>
        <v>0</v>
      </c>
      <c r="AT39">
        <v>9.440138811676823</v>
      </c>
      <c r="AU39">
        <v>9.44518748251749</v>
      </c>
      <c r="AV39">
        <v>6.836976746857911E-08</v>
      </c>
      <c r="AW39">
        <v>77.18488506186137</v>
      </c>
      <c r="AX39">
        <v>77</v>
      </c>
      <c r="AY39">
        <v>19</v>
      </c>
      <c r="AZ39">
        <f>IF(AX39*$H$13&gt;=BB39,1.0,(BB39/(BB39-AX39*$H$13)))</f>
        <v>0</v>
      </c>
      <c r="BA39">
        <f>(AZ39-1)*100</f>
        <v>0</v>
      </c>
      <c r="BB39">
        <f>MAX(0,($B$13+$C$13*EK39)/(1+$D$13*EK39)*ED39/(EF39+273)*$E$13)</f>
        <v>0</v>
      </c>
      <c r="BC39" t="s">
        <v>440</v>
      </c>
      <c r="BD39" t="s">
        <v>440</v>
      </c>
      <c r="BE39">
        <v>0</v>
      </c>
      <c r="BF39">
        <v>0</v>
      </c>
      <c r="BG39">
        <f>1-BE39/BF39</f>
        <v>0</v>
      </c>
      <c r="BH39">
        <v>0</v>
      </c>
      <c r="BI39" t="s">
        <v>440</v>
      </c>
      <c r="BJ39" t="s">
        <v>440</v>
      </c>
      <c r="BK39">
        <v>0</v>
      </c>
      <c r="BL39">
        <v>0</v>
      </c>
      <c r="BM39">
        <f>1-BK39/BL39</f>
        <v>0</v>
      </c>
      <c r="BN39">
        <v>0.5</v>
      </c>
      <c r="BO39">
        <f>DN39</f>
        <v>0</v>
      </c>
      <c r="BP39">
        <f>Q39</f>
        <v>0</v>
      </c>
      <c r="BQ39">
        <f>BM39*BN39*BO39</f>
        <v>0</v>
      </c>
      <c r="BR39">
        <f>(BP39-BH39)/BO39</f>
        <v>0</v>
      </c>
      <c r="BS39">
        <f>(BF39-BL39)/BL39</f>
        <v>0</v>
      </c>
      <c r="BT39">
        <f>BE39/(BG39+BE39/BL39)</f>
        <v>0</v>
      </c>
      <c r="BU39" t="s">
        <v>440</v>
      </c>
      <c r="BV39">
        <v>0</v>
      </c>
      <c r="BW39">
        <f>IF(BV39&lt;&gt;0, BV39, BT39)</f>
        <v>0</v>
      </c>
      <c r="BX39">
        <f>1-BW39/BL39</f>
        <v>0</v>
      </c>
      <c r="BY39">
        <f>(BL39-BK39)/(BL39-BW39)</f>
        <v>0</v>
      </c>
      <c r="BZ39">
        <f>(BF39-BL39)/(BF39-BW39)</f>
        <v>0</v>
      </c>
      <c r="CA39">
        <f>(BL39-BK39)/(BL39-BE39)</f>
        <v>0</v>
      </c>
      <c r="CB39">
        <f>(BF39-BL39)/(BF39-BE39)</f>
        <v>0</v>
      </c>
      <c r="CC39">
        <f>(BY39*BW39/BK39)</f>
        <v>0</v>
      </c>
      <c r="CD39">
        <f>(1-CC39)</f>
        <v>0</v>
      </c>
      <c r="DM39">
        <f>$B$11*EL39+$C$11*EM39+$F$11*EX39*(1-FA39)</f>
        <v>0</v>
      </c>
      <c r="DN39">
        <f>DM39*DO39</f>
        <v>0</v>
      </c>
      <c r="DO39">
        <f>($B$11*$D$9+$C$11*$D$9+$F$11*((FK39+FC39)/MAX(FK39+FC39+FL39, 0.1)*$I$9+FL39/MAX(FK39+FC39+FL39, 0.1)*$J$9))/($B$11+$C$11+$F$11)</f>
        <v>0</v>
      </c>
      <c r="DP39">
        <f>($B$11*$K$9+$C$11*$K$9+$F$11*((FK39+FC39)/MAX(FK39+FC39+FL39, 0.1)*$P$9+FL39/MAX(FK39+FC39+FL39, 0.1)*$Q$9))/($B$11+$C$11+$F$11)</f>
        <v>0</v>
      </c>
      <c r="DQ39">
        <v>6</v>
      </c>
      <c r="DR39">
        <v>0.5</v>
      </c>
      <c r="DS39" t="s">
        <v>441</v>
      </c>
      <c r="DT39">
        <v>2</v>
      </c>
      <c r="DU39" t="b">
        <v>1</v>
      </c>
      <c r="DV39">
        <v>1749214072.6</v>
      </c>
      <c r="DW39">
        <v>389.783</v>
      </c>
      <c r="DX39">
        <v>390</v>
      </c>
      <c r="DY39">
        <v>9.445080000000001</v>
      </c>
      <c r="DZ39">
        <v>9.440670000000001</v>
      </c>
      <c r="EA39">
        <v>390.554</v>
      </c>
      <c r="EB39">
        <v>9.631489999999999</v>
      </c>
      <c r="EC39">
        <v>400.091</v>
      </c>
      <c r="ED39">
        <v>100.731</v>
      </c>
      <c r="EE39">
        <v>0.0999432</v>
      </c>
      <c r="EF39">
        <v>24.9955</v>
      </c>
      <c r="EG39">
        <v>24.6533</v>
      </c>
      <c r="EH39">
        <v>999.9</v>
      </c>
      <c r="EI39">
        <v>0</v>
      </c>
      <c r="EJ39">
        <v>0</v>
      </c>
      <c r="EK39">
        <v>10048.1</v>
      </c>
      <c r="EL39">
        <v>0</v>
      </c>
      <c r="EM39">
        <v>0</v>
      </c>
      <c r="EN39">
        <v>-0.216827</v>
      </c>
      <c r="EO39">
        <v>393.5</v>
      </c>
      <c r="EP39">
        <v>393.717</v>
      </c>
      <c r="EQ39">
        <v>0.00440407</v>
      </c>
      <c r="ER39">
        <v>390</v>
      </c>
      <c r="ES39">
        <v>9.440670000000001</v>
      </c>
      <c r="ET39">
        <v>0.951411</v>
      </c>
      <c r="EU39">
        <v>0.950967</v>
      </c>
      <c r="EV39">
        <v>6.19279</v>
      </c>
      <c r="EW39">
        <v>6.18603</v>
      </c>
      <c r="EX39">
        <v>0.0499957</v>
      </c>
      <c r="EY39">
        <v>0</v>
      </c>
      <c r="EZ39">
        <v>0</v>
      </c>
      <c r="FA39">
        <v>0</v>
      </c>
      <c r="FB39">
        <v>7.23</v>
      </c>
      <c r="FC39">
        <v>0.0499957</v>
      </c>
      <c r="FD39">
        <v>-8.380000000000001</v>
      </c>
      <c r="FE39">
        <v>-0.76</v>
      </c>
      <c r="FF39">
        <v>35.062</v>
      </c>
      <c r="FG39">
        <v>41.312</v>
      </c>
      <c r="FH39">
        <v>37.812</v>
      </c>
      <c r="FI39">
        <v>41.937</v>
      </c>
      <c r="FJ39">
        <v>38.25</v>
      </c>
      <c r="FK39">
        <v>0</v>
      </c>
      <c r="FL39">
        <v>0</v>
      </c>
      <c r="FM39">
        <v>0</v>
      </c>
      <c r="FN39">
        <v>1749214072.5</v>
      </c>
      <c r="FO39">
        <v>0</v>
      </c>
      <c r="FP39">
        <v>1.7168</v>
      </c>
      <c r="FQ39">
        <v>-15.06461542837249</v>
      </c>
      <c r="FR39">
        <v>16.2738463040687</v>
      </c>
      <c r="FS39">
        <v>-5.283199999999999</v>
      </c>
      <c r="FT39">
        <v>15</v>
      </c>
      <c r="FU39">
        <v>1749207587.6</v>
      </c>
      <c r="FV39" t="s">
        <v>442</v>
      </c>
      <c r="FW39">
        <v>1749207587.6</v>
      </c>
      <c r="FX39">
        <v>1749207577.6</v>
      </c>
      <c r="FY39">
        <v>1</v>
      </c>
      <c r="FZ39">
        <v>0.131</v>
      </c>
      <c r="GA39">
        <v>-0.03</v>
      </c>
      <c r="GB39">
        <v>-0.763</v>
      </c>
      <c r="GC39">
        <v>-0.186</v>
      </c>
      <c r="GD39">
        <v>400</v>
      </c>
      <c r="GE39">
        <v>9</v>
      </c>
      <c r="GF39">
        <v>0.04</v>
      </c>
      <c r="GG39">
        <v>0.07000000000000001</v>
      </c>
      <c r="GH39">
        <v>0.1555437080240625</v>
      </c>
      <c r="GI39">
        <v>-0.04892120585605667</v>
      </c>
      <c r="GJ39">
        <v>0.03152192512140163</v>
      </c>
      <c r="GK39">
        <v>1</v>
      </c>
      <c r="GL39">
        <v>0.000172928521463314</v>
      </c>
      <c r="GM39">
        <v>-4.448591231660045E-05</v>
      </c>
      <c r="GN39">
        <v>1.734640141567555E-05</v>
      </c>
      <c r="GO39">
        <v>1</v>
      </c>
      <c r="GP39">
        <v>2</v>
      </c>
      <c r="GQ39">
        <v>2</v>
      </c>
      <c r="GR39" t="s">
        <v>443</v>
      </c>
      <c r="GS39">
        <v>2.99526</v>
      </c>
      <c r="GT39">
        <v>2.81097</v>
      </c>
      <c r="GU39">
        <v>0.09432450000000001</v>
      </c>
      <c r="GV39">
        <v>0.09482500000000001</v>
      </c>
      <c r="GW39">
        <v>0.0570613</v>
      </c>
      <c r="GX39">
        <v>0.0571304</v>
      </c>
      <c r="GY39">
        <v>24673</v>
      </c>
      <c r="GZ39">
        <v>25587</v>
      </c>
      <c r="HA39">
        <v>30991.6</v>
      </c>
      <c r="HB39">
        <v>31348</v>
      </c>
      <c r="HC39">
        <v>45803.3</v>
      </c>
      <c r="HD39">
        <v>42803.9</v>
      </c>
      <c r="HE39">
        <v>44872.3</v>
      </c>
      <c r="HF39">
        <v>41739.8</v>
      </c>
      <c r="HG39">
        <v>1.74487</v>
      </c>
      <c r="HH39">
        <v>2.23323</v>
      </c>
      <c r="HI39">
        <v>0.0587255</v>
      </c>
      <c r="HJ39">
        <v>0</v>
      </c>
      <c r="HK39">
        <v>23.6884</v>
      </c>
      <c r="HL39">
        <v>999.9</v>
      </c>
      <c r="HM39">
        <v>26.3</v>
      </c>
      <c r="HN39">
        <v>32.4</v>
      </c>
      <c r="HO39">
        <v>12.7526</v>
      </c>
      <c r="HP39">
        <v>61.9736</v>
      </c>
      <c r="HQ39">
        <v>6.67067</v>
      </c>
      <c r="HR39">
        <v>1</v>
      </c>
      <c r="HS39">
        <v>-0.133775</v>
      </c>
      <c r="HT39">
        <v>-0.273478</v>
      </c>
      <c r="HU39">
        <v>20.2422</v>
      </c>
      <c r="HV39">
        <v>5.22268</v>
      </c>
      <c r="HW39">
        <v>11.9071</v>
      </c>
      <c r="HX39">
        <v>4.97205</v>
      </c>
      <c r="HY39">
        <v>3.273</v>
      </c>
      <c r="HZ39">
        <v>9999</v>
      </c>
      <c r="IA39">
        <v>9999</v>
      </c>
      <c r="IB39">
        <v>9999</v>
      </c>
      <c r="IC39">
        <v>999.9</v>
      </c>
      <c r="ID39">
        <v>1.87973</v>
      </c>
      <c r="IE39">
        <v>1.87988</v>
      </c>
      <c r="IF39">
        <v>1.88199</v>
      </c>
      <c r="IG39">
        <v>1.875</v>
      </c>
      <c r="IH39">
        <v>1.87836</v>
      </c>
      <c r="II39">
        <v>1.87778</v>
      </c>
      <c r="IJ39">
        <v>1.87497</v>
      </c>
      <c r="IK39">
        <v>1.88248</v>
      </c>
      <c r="IL39">
        <v>0</v>
      </c>
      <c r="IM39">
        <v>0</v>
      </c>
      <c r="IN39">
        <v>0</v>
      </c>
      <c r="IO39">
        <v>0</v>
      </c>
      <c r="IP39" t="s">
        <v>444</v>
      </c>
      <c r="IQ39" t="s">
        <v>445</v>
      </c>
      <c r="IR39" t="s">
        <v>446</v>
      </c>
      <c r="IS39" t="s">
        <v>446</v>
      </c>
      <c r="IT39" t="s">
        <v>446</v>
      </c>
      <c r="IU39" t="s">
        <v>446</v>
      </c>
      <c r="IV39">
        <v>0</v>
      </c>
      <c r="IW39">
        <v>100</v>
      </c>
      <c r="IX39">
        <v>100</v>
      </c>
      <c r="IY39">
        <v>-0.771</v>
      </c>
      <c r="IZ39">
        <v>-0.1864</v>
      </c>
      <c r="JA39">
        <v>-1.317961907018709</v>
      </c>
      <c r="JB39">
        <v>0.002137766517022535</v>
      </c>
      <c r="JC39">
        <v>-2.142525240951635E-06</v>
      </c>
      <c r="JD39">
        <v>6.57826092630254E-10</v>
      </c>
      <c r="JE39">
        <v>-0.1998923143878532</v>
      </c>
      <c r="JF39">
        <v>0.0047845183494569</v>
      </c>
      <c r="JG39">
        <v>-0.0004863429586180694</v>
      </c>
      <c r="JH39">
        <v>1.400204132939322E-05</v>
      </c>
      <c r="JI39">
        <v>18</v>
      </c>
      <c r="JJ39">
        <v>2240</v>
      </c>
      <c r="JK39">
        <v>2</v>
      </c>
      <c r="JL39">
        <v>19</v>
      </c>
      <c r="JM39">
        <v>108.1</v>
      </c>
      <c r="JN39">
        <v>108.2</v>
      </c>
      <c r="JO39">
        <v>0.982666</v>
      </c>
      <c r="JP39">
        <v>2.6062</v>
      </c>
      <c r="JQ39">
        <v>1.44531</v>
      </c>
      <c r="JR39">
        <v>2.13989</v>
      </c>
      <c r="JS39">
        <v>1.54907</v>
      </c>
      <c r="JT39">
        <v>2.38892</v>
      </c>
      <c r="JU39">
        <v>37.3858</v>
      </c>
      <c r="JV39">
        <v>24.07</v>
      </c>
      <c r="JW39">
        <v>18</v>
      </c>
      <c r="JX39">
        <v>304.557</v>
      </c>
      <c r="JY39">
        <v>722.449</v>
      </c>
      <c r="JZ39">
        <v>24.0986</v>
      </c>
      <c r="KA39">
        <v>25.5074</v>
      </c>
      <c r="KB39">
        <v>30.0001</v>
      </c>
      <c r="KC39">
        <v>25.5855</v>
      </c>
      <c r="KD39">
        <v>25.57</v>
      </c>
      <c r="KE39">
        <v>19.68</v>
      </c>
      <c r="KF39">
        <v>32.2975</v>
      </c>
      <c r="KG39">
        <v>0</v>
      </c>
      <c r="KH39">
        <v>24.1343</v>
      </c>
      <c r="KI39">
        <v>390</v>
      </c>
      <c r="KJ39">
        <v>9.45377</v>
      </c>
      <c r="KK39">
        <v>101.423</v>
      </c>
      <c r="KL39">
        <v>99.9152</v>
      </c>
    </row>
    <row r="40" spans="1:298">
      <c r="A40">
        <v>24</v>
      </c>
      <c r="B40">
        <v>1749214193.1</v>
      </c>
      <c r="C40">
        <v>2772</v>
      </c>
      <c r="D40" t="s">
        <v>491</v>
      </c>
      <c r="E40" t="s">
        <v>492</v>
      </c>
      <c r="F40" t="s">
        <v>435</v>
      </c>
      <c r="G40" t="s">
        <v>436</v>
      </c>
      <c r="H40" t="s">
        <v>437</v>
      </c>
      <c r="I40" t="s">
        <v>438</v>
      </c>
      <c r="J40" t="s">
        <v>439</v>
      </c>
      <c r="N40">
        <v>1749214193.1</v>
      </c>
      <c r="O40">
        <f>(P40)/1000</f>
        <v>0</v>
      </c>
      <c r="P40">
        <f>IF(DU40, AS40, AM40)</f>
        <v>0</v>
      </c>
      <c r="Q40">
        <f>IF(DU40, AN40, AL40)</f>
        <v>0</v>
      </c>
      <c r="R40">
        <f>DW40 - IF(AZ40&gt;1, Q40*DQ40*100.0/(BB40), 0)</f>
        <v>0</v>
      </c>
      <c r="S40">
        <f>((Y40-O40/2)*R40-Q40)/(Y40+O40/2)</f>
        <v>0</v>
      </c>
      <c r="T40">
        <f>S40*(ED40+EE40)/1000.0</f>
        <v>0</v>
      </c>
      <c r="U40">
        <f>(DW40 - IF(AZ40&gt;1, Q40*DQ40*100.0/(BB40), 0))*(ED40+EE40)/1000.0</f>
        <v>0</v>
      </c>
      <c r="V40">
        <f>2.0/((1/X40-1/W40)+SIGN(X40)*SQRT((1/X40-1/W40)*(1/X40-1/W40) + 4*DR40/((DR40+1)*(DR40+1))*(2*1/X40*1/W40-1/W40*1/W40)))</f>
        <v>0</v>
      </c>
      <c r="W40">
        <f>IF(LEFT(DS40,1)&lt;&gt;"0",IF(LEFT(DS40,1)="1",3.0,DT40),$D$5+$E$5*(EK40*ED40/($K$5*1000))+$F$5*(EK40*ED40/($K$5*1000))*MAX(MIN(DQ40,$J$5),$I$5)*MAX(MIN(DQ40,$J$5),$I$5)+$G$5*MAX(MIN(DQ40,$J$5),$I$5)*(EK40*ED40/($K$5*1000))+$H$5*(EK40*ED40/($K$5*1000))*(EK40*ED40/($K$5*1000)))</f>
        <v>0</v>
      </c>
      <c r="X40">
        <f>O40*(1000-(1000*0.61365*exp(17.502*AB40/(240.97+AB40))/(ED40+EE40)+DY40)/2)/(1000*0.61365*exp(17.502*AB40/(240.97+AB40))/(ED40+EE40)-DY40)</f>
        <v>0</v>
      </c>
      <c r="Y40">
        <f>1/((DR40+1)/(V40/1.6)+1/(W40/1.37)) + DR40/((DR40+1)/(V40/1.6) + DR40/(W40/1.37))</f>
        <v>0</v>
      </c>
      <c r="Z40">
        <f>(DM40*DP40)</f>
        <v>0</v>
      </c>
      <c r="AA40">
        <f>(EF40+(Z40+2*0.95*5.67E-8*(((EF40+$B$7)+273)^4-(EF40+273)^4)-44100*O40)/(1.84*29.3*W40+8*0.95*5.67E-8*(EF40+273)^3))</f>
        <v>0</v>
      </c>
      <c r="AB40">
        <f>($C$7*EG40+$D$7*EH40+$E$7*AA40)</f>
        <v>0</v>
      </c>
      <c r="AC40">
        <f>0.61365*exp(17.502*AB40/(240.97+AB40))</f>
        <v>0</v>
      </c>
      <c r="AD40">
        <f>(AE40/AF40*100)</f>
        <v>0</v>
      </c>
      <c r="AE40">
        <f>DY40*(ED40+EE40)/1000</f>
        <v>0</v>
      </c>
      <c r="AF40">
        <f>0.61365*exp(17.502*EF40/(240.97+EF40))</f>
        <v>0</v>
      </c>
      <c r="AG40">
        <f>(AC40-DY40*(ED40+EE40)/1000)</f>
        <v>0</v>
      </c>
      <c r="AH40">
        <f>(-O40*44100)</f>
        <v>0</v>
      </c>
      <c r="AI40">
        <f>2*29.3*W40*0.92*(EF40-AB40)</f>
        <v>0</v>
      </c>
      <c r="AJ40">
        <f>2*0.95*5.67E-8*(((EF40+$B$7)+273)^4-(AB40+273)^4)</f>
        <v>0</v>
      </c>
      <c r="AK40">
        <f>Z40+AJ40+AH40+AI40</f>
        <v>0</v>
      </c>
      <c r="AL40">
        <f>EC40*AZ40*(DX40-DW40*(1000-AZ40*DZ40)/(1000-AZ40*DY40))/(100*DQ40)</f>
        <v>0</v>
      </c>
      <c r="AM40">
        <f>1000*EC40*AZ40*(DY40-DZ40)/(100*DQ40*(1000-AZ40*DY40))</f>
        <v>0</v>
      </c>
      <c r="AN40">
        <f>(AO40 - AP40 - ED40*1E3/(8.314*(EF40+273.15)) * AR40/EC40 * AQ40) * EC40/(100*DQ40) * (1000 - DZ40)/1000</f>
        <v>0</v>
      </c>
      <c r="AO40">
        <v>413.8900504915564</v>
      </c>
      <c r="AP40">
        <v>413.6341636363636</v>
      </c>
      <c r="AQ40">
        <v>-0.000326612456652904</v>
      </c>
      <c r="AR40">
        <v>65.93384186329908</v>
      </c>
      <c r="AS40">
        <f>(AU40 - AT40 + ED40*1E3/(8.314*(EF40+273.15)) * AW40/EC40 * AV40) * EC40/(100*DQ40) * 1000/(1000 - AU40)</f>
        <v>0</v>
      </c>
      <c r="AT40">
        <v>9.423332148941236</v>
      </c>
      <c r="AU40">
        <v>9.432324965034971</v>
      </c>
      <c r="AV40">
        <v>-2.620068345320358E-07</v>
      </c>
      <c r="AW40">
        <v>77.18488506186137</v>
      </c>
      <c r="AX40">
        <v>78</v>
      </c>
      <c r="AY40">
        <v>19</v>
      </c>
      <c r="AZ40">
        <f>IF(AX40*$H$13&gt;=BB40,1.0,(BB40/(BB40-AX40*$H$13)))</f>
        <v>0</v>
      </c>
      <c r="BA40">
        <f>(AZ40-1)*100</f>
        <v>0</v>
      </c>
      <c r="BB40">
        <f>MAX(0,($B$13+$C$13*EK40)/(1+$D$13*EK40)*ED40/(EF40+273)*$E$13)</f>
        <v>0</v>
      </c>
      <c r="BC40" t="s">
        <v>440</v>
      </c>
      <c r="BD40" t="s">
        <v>440</v>
      </c>
      <c r="BE40">
        <v>0</v>
      </c>
      <c r="BF40">
        <v>0</v>
      </c>
      <c r="BG40">
        <f>1-BE40/BF40</f>
        <v>0</v>
      </c>
      <c r="BH40">
        <v>0</v>
      </c>
      <c r="BI40" t="s">
        <v>440</v>
      </c>
      <c r="BJ40" t="s">
        <v>440</v>
      </c>
      <c r="BK40">
        <v>0</v>
      </c>
      <c r="BL40">
        <v>0</v>
      </c>
      <c r="BM40">
        <f>1-BK40/BL40</f>
        <v>0</v>
      </c>
      <c r="BN40">
        <v>0.5</v>
      </c>
      <c r="BO40">
        <f>DN40</f>
        <v>0</v>
      </c>
      <c r="BP40">
        <f>Q40</f>
        <v>0</v>
      </c>
      <c r="BQ40">
        <f>BM40*BN40*BO40</f>
        <v>0</v>
      </c>
      <c r="BR40">
        <f>(BP40-BH40)/BO40</f>
        <v>0</v>
      </c>
      <c r="BS40">
        <f>(BF40-BL40)/BL40</f>
        <v>0</v>
      </c>
      <c r="BT40">
        <f>BE40/(BG40+BE40/BL40)</f>
        <v>0</v>
      </c>
      <c r="BU40" t="s">
        <v>440</v>
      </c>
      <c r="BV40">
        <v>0</v>
      </c>
      <c r="BW40">
        <f>IF(BV40&lt;&gt;0, BV40, BT40)</f>
        <v>0</v>
      </c>
      <c r="BX40">
        <f>1-BW40/BL40</f>
        <v>0</v>
      </c>
      <c r="BY40">
        <f>(BL40-BK40)/(BL40-BW40)</f>
        <v>0</v>
      </c>
      <c r="BZ40">
        <f>(BF40-BL40)/(BF40-BW40)</f>
        <v>0</v>
      </c>
      <c r="CA40">
        <f>(BL40-BK40)/(BL40-BE40)</f>
        <v>0</v>
      </c>
      <c r="CB40">
        <f>(BF40-BL40)/(BF40-BE40)</f>
        <v>0</v>
      </c>
      <c r="CC40">
        <f>(BY40*BW40/BK40)</f>
        <v>0</v>
      </c>
      <c r="CD40">
        <f>(1-CC40)</f>
        <v>0</v>
      </c>
      <c r="DM40">
        <f>$B$11*EL40+$C$11*EM40+$F$11*EX40*(1-FA40)</f>
        <v>0</v>
      </c>
      <c r="DN40">
        <f>DM40*DO40</f>
        <v>0</v>
      </c>
      <c r="DO40">
        <f>($B$11*$D$9+$C$11*$D$9+$F$11*((FK40+FC40)/MAX(FK40+FC40+FL40, 0.1)*$I$9+FL40/MAX(FK40+FC40+FL40, 0.1)*$J$9))/($B$11+$C$11+$F$11)</f>
        <v>0</v>
      </c>
      <c r="DP40">
        <f>($B$11*$K$9+$C$11*$K$9+$F$11*((FK40+FC40)/MAX(FK40+FC40+FL40, 0.1)*$P$9+FL40/MAX(FK40+FC40+FL40, 0.1)*$Q$9))/($B$11+$C$11+$F$11)</f>
        <v>0</v>
      </c>
      <c r="DQ40">
        <v>6</v>
      </c>
      <c r="DR40">
        <v>0.5</v>
      </c>
      <c r="DS40" t="s">
        <v>441</v>
      </c>
      <c r="DT40">
        <v>2</v>
      </c>
      <c r="DU40" t="b">
        <v>1</v>
      </c>
      <c r="DV40">
        <v>1749214193.1</v>
      </c>
      <c r="DW40">
        <v>409.718</v>
      </c>
      <c r="DX40">
        <v>410.02</v>
      </c>
      <c r="DY40">
        <v>9.43197</v>
      </c>
      <c r="DZ40">
        <v>9.420680000000001</v>
      </c>
      <c r="EA40">
        <v>410.474</v>
      </c>
      <c r="EB40">
        <v>9.618370000000001</v>
      </c>
      <c r="EC40">
        <v>400.066</v>
      </c>
      <c r="ED40">
        <v>100.727</v>
      </c>
      <c r="EE40">
        <v>0.100116</v>
      </c>
      <c r="EF40">
        <v>24.984</v>
      </c>
      <c r="EG40">
        <v>24.6474</v>
      </c>
      <c r="EH40">
        <v>999.9</v>
      </c>
      <c r="EI40">
        <v>0</v>
      </c>
      <c r="EJ40">
        <v>0</v>
      </c>
      <c r="EK40">
        <v>10046.2</v>
      </c>
      <c r="EL40">
        <v>0</v>
      </c>
      <c r="EM40">
        <v>0</v>
      </c>
      <c r="EN40">
        <v>-0.30246</v>
      </c>
      <c r="EO40">
        <v>413.619</v>
      </c>
      <c r="EP40">
        <v>413.92</v>
      </c>
      <c r="EQ40">
        <v>0.0112867</v>
      </c>
      <c r="ER40">
        <v>410.02</v>
      </c>
      <c r="ES40">
        <v>9.420680000000001</v>
      </c>
      <c r="ET40">
        <v>0.950055</v>
      </c>
      <c r="EU40">
        <v>0.948918</v>
      </c>
      <c r="EV40">
        <v>6.17213</v>
      </c>
      <c r="EW40">
        <v>6.15479</v>
      </c>
      <c r="EX40">
        <v>0.0499957</v>
      </c>
      <c r="EY40">
        <v>0</v>
      </c>
      <c r="EZ40">
        <v>0</v>
      </c>
      <c r="FA40">
        <v>0</v>
      </c>
      <c r="FB40">
        <v>6.54</v>
      </c>
      <c r="FC40">
        <v>0.0499957</v>
      </c>
      <c r="FD40">
        <v>-6.81</v>
      </c>
      <c r="FE40">
        <v>-1.44</v>
      </c>
      <c r="FF40">
        <v>33.875</v>
      </c>
      <c r="FG40">
        <v>38.187</v>
      </c>
      <c r="FH40">
        <v>35.75</v>
      </c>
      <c r="FI40">
        <v>37.625</v>
      </c>
      <c r="FJ40">
        <v>36.562</v>
      </c>
      <c r="FK40">
        <v>0</v>
      </c>
      <c r="FL40">
        <v>0</v>
      </c>
      <c r="FM40">
        <v>0</v>
      </c>
      <c r="FN40">
        <v>1749214192.5</v>
      </c>
      <c r="FO40">
        <v>0</v>
      </c>
      <c r="FP40">
        <v>2.1288</v>
      </c>
      <c r="FQ40">
        <v>-2.994614556035605</v>
      </c>
      <c r="FR40">
        <v>-4.910000408521049</v>
      </c>
      <c r="FS40">
        <v>-4.034400000000001</v>
      </c>
      <c r="FT40">
        <v>15</v>
      </c>
      <c r="FU40">
        <v>1749207587.6</v>
      </c>
      <c r="FV40" t="s">
        <v>442</v>
      </c>
      <c r="FW40">
        <v>1749207587.6</v>
      </c>
      <c r="FX40">
        <v>1749207577.6</v>
      </c>
      <c r="FY40">
        <v>1</v>
      </c>
      <c r="FZ40">
        <v>0.131</v>
      </c>
      <c r="GA40">
        <v>-0.03</v>
      </c>
      <c r="GB40">
        <v>-0.763</v>
      </c>
      <c r="GC40">
        <v>-0.186</v>
      </c>
      <c r="GD40">
        <v>400</v>
      </c>
      <c r="GE40">
        <v>9</v>
      </c>
      <c r="GF40">
        <v>0.04</v>
      </c>
      <c r="GG40">
        <v>0.07000000000000001</v>
      </c>
      <c r="GH40">
        <v>0.1644484898553844</v>
      </c>
      <c r="GI40">
        <v>-0.05100869107343951</v>
      </c>
      <c r="GJ40">
        <v>0.02964968882195816</v>
      </c>
      <c r="GK40">
        <v>1</v>
      </c>
      <c r="GL40">
        <v>0.0002580947347503444</v>
      </c>
      <c r="GM40">
        <v>0.0001185718140758621</v>
      </c>
      <c r="GN40">
        <v>2.334198075593009E-05</v>
      </c>
      <c r="GO40">
        <v>1</v>
      </c>
      <c r="GP40">
        <v>2</v>
      </c>
      <c r="GQ40">
        <v>2</v>
      </c>
      <c r="GR40" t="s">
        <v>443</v>
      </c>
      <c r="GS40">
        <v>2.99523</v>
      </c>
      <c r="GT40">
        <v>2.81112</v>
      </c>
      <c r="GU40">
        <v>0.09797989999999999</v>
      </c>
      <c r="GV40">
        <v>0.0985201</v>
      </c>
      <c r="GW40">
        <v>0.0569991</v>
      </c>
      <c r="GX40">
        <v>0.0570347</v>
      </c>
      <c r="GY40">
        <v>24573.6</v>
      </c>
      <c r="GZ40">
        <v>25482.9</v>
      </c>
      <c r="HA40">
        <v>30991.7</v>
      </c>
      <c r="HB40">
        <v>31348.3</v>
      </c>
      <c r="HC40">
        <v>45806.9</v>
      </c>
      <c r="HD40">
        <v>42808.3</v>
      </c>
      <c r="HE40">
        <v>44872.9</v>
      </c>
      <c r="HF40">
        <v>41739.9</v>
      </c>
      <c r="HG40">
        <v>1.74408</v>
      </c>
      <c r="HH40">
        <v>2.2336</v>
      </c>
      <c r="HI40">
        <v>0.0606067</v>
      </c>
      <c r="HJ40">
        <v>0</v>
      </c>
      <c r="HK40">
        <v>23.6516</v>
      </c>
      <c r="HL40">
        <v>999.9</v>
      </c>
      <c r="HM40">
        <v>26.3</v>
      </c>
      <c r="HN40">
        <v>32.4</v>
      </c>
      <c r="HO40">
        <v>12.753</v>
      </c>
      <c r="HP40">
        <v>62.2336</v>
      </c>
      <c r="HQ40">
        <v>6.69872</v>
      </c>
      <c r="HR40">
        <v>1</v>
      </c>
      <c r="HS40">
        <v>-0.134012</v>
      </c>
      <c r="HT40">
        <v>-0.0849292</v>
      </c>
      <c r="HU40">
        <v>20.2408</v>
      </c>
      <c r="HV40">
        <v>5.22118</v>
      </c>
      <c r="HW40">
        <v>11.9062</v>
      </c>
      <c r="HX40">
        <v>4.9718</v>
      </c>
      <c r="HY40">
        <v>3.273</v>
      </c>
      <c r="HZ40">
        <v>9999</v>
      </c>
      <c r="IA40">
        <v>9999</v>
      </c>
      <c r="IB40">
        <v>9999</v>
      </c>
      <c r="IC40">
        <v>999.9</v>
      </c>
      <c r="ID40">
        <v>1.87973</v>
      </c>
      <c r="IE40">
        <v>1.87988</v>
      </c>
      <c r="IF40">
        <v>1.88199</v>
      </c>
      <c r="IG40">
        <v>1.875</v>
      </c>
      <c r="IH40">
        <v>1.87836</v>
      </c>
      <c r="II40">
        <v>1.87777</v>
      </c>
      <c r="IJ40">
        <v>1.87497</v>
      </c>
      <c r="IK40">
        <v>1.88248</v>
      </c>
      <c r="IL40">
        <v>0</v>
      </c>
      <c r="IM40">
        <v>0</v>
      </c>
      <c r="IN40">
        <v>0</v>
      </c>
      <c r="IO40">
        <v>0</v>
      </c>
      <c r="IP40" t="s">
        <v>444</v>
      </c>
      <c r="IQ40" t="s">
        <v>445</v>
      </c>
      <c r="IR40" t="s">
        <v>446</v>
      </c>
      <c r="IS40" t="s">
        <v>446</v>
      </c>
      <c r="IT40" t="s">
        <v>446</v>
      </c>
      <c r="IU40" t="s">
        <v>446</v>
      </c>
      <c r="IV40">
        <v>0</v>
      </c>
      <c r="IW40">
        <v>100</v>
      </c>
      <c r="IX40">
        <v>100</v>
      </c>
      <c r="IY40">
        <v>-0.756</v>
      </c>
      <c r="IZ40">
        <v>-0.1864</v>
      </c>
      <c r="JA40">
        <v>-1.317961907018709</v>
      </c>
      <c r="JB40">
        <v>0.002137766517022535</v>
      </c>
      <c r="JC40">
        <v>-2.142525240951635E-06</v>
      </c>
      <c r="JD40">
        <v>6.57826092630254E-10</v>
      </c>
      <c r="JE40">
        <v>-0.1998923143878532</v>
      </c>
      <c r="JF40">
        <v>0.0047845183494569</v>
      </c>
      <c r="JG40">
        <v>-0.0004863429586180694</v>
      </c>
      <c r="JH40">
        <v>1.400204132939322E-05</v>
      </c>
      <c r="JI40">
        <v>18</v>
      </c>
      <c r="JJ40">
        <v>2240</v>
      </c>
      <c r="JK40">
        <v>2</v>
      </c>
      <c r="JL40">
        <v>19</v>
      </c>
      <c r="JM40">
        <v>110.1</v>
      </c>
      <c r="JN40">
        <v>110.3</v>
      </c>
      <c r="JO40">
        <v>1.02295</v>
      </c>
      <c r="JP40">
        <v>2.60376</v>
      </c>
      <c r="JQ40">
        <v>1.44531</v>
      </c>
      <c r="JR40">
        <v>2.13867</v>
      </c>
      <c r="JS40">
        <v>1.54907</v>
      </c>
      <c r="JT40">
        <v>2.33765</v>
      </c>
      <c r="JU40">
        <v>37.3138</v>
      </c>
      <c r="JV40">
        <v>24.07</v>
      </c>
      <c r="JW40">
        <v>18</v>
      </c>
      <c r="JX40">
        <v>304.202</v>
      </c>
      <c r="JY40">
        <v>722.675</v>
      </c>
      <c r="JZ40">
        <v>24.1457</v>
      </c>
      <c r="KA40">
        <v>25.501</v>
      </c>
      <c r="KB40">
        <v>30.0002</v>
      </c>
      <c r="KC40">
        <v>25.5791</v>
      </c>
      <c r="KD40">
        <v>25.5615</v>
      </c>
      <c r="KE40">
        <v>20.4797</v>
      </c>
      <c r="KF40">
        <v>32.2975</v>
      </c>
      <c r="KG40">
        <v>0</v>
      </c>
      <c r="KH40">
        <v>24.1577</v>
      </c>
      <c r="KI40">
        <v>410</v>
      </c>
      <c r="KJ40">
        <v>9.45377</v>
      </c>
      <c r="KK40">
        <v>101.423</v>
      </c>
      <c r="KL40">
        <v>99.9157</v>
      </c>
    </row>
    <row r="41" spans="1:298">
      <c r="A41">
        <v>25</v>
      </c>
      <c r="B41">
        <v>1749214313.6</v>
      </c>
      <c r="C41">
        <v>2892.5</v>
      </c>
      <c r="D41" t="s">
        <v>493</v>
      </c>
      <c r="E41" t="s">
        <v>494</v>
      </c>
      <c r="F41" t="s">
        <v>435</v>
      </c>
      <c r="G41" t="s">
        <v>436</v>
      </c>
      <c r="H41" t="s">
        <v>437</v>
      </c>
      <c r="I41" t="s">
        <v>438</v>
      </c>
      <c r="J41" t="s">
        <v>439</v>
      </c>
      <c r="N41">
        <v>1749214313.6</v>
      </c>
      <c r="O41">
        <f>(P41)/1000</f>
        <v>0</v>
      </c>
      <c r="P41">
        <f>IF(DU41, AS41, AM41)</f>
        <v>0</v>
      </c>
      <c r="Q41">
        <f>IF(DU41, AN41, AL41)</f>
        <v>0</v>
      </c>
      <c r="R41">
        <f>DW41 - IF(AZ41&gt;1, Q41*DQ41*100.0/(BB41), 0)</f>
        <v>0</v>
      </c>
      <c r="S41">
        <f>((Y41-O41/2)*R41-Q41)/(Y41+O41/2)</f>
        <v>0</v>
      </c>
      <c r="T41">
        <f>S41*(ED41+EE41)/1000.0</f>
        <v>0</v>
      </c>
      <c r="U41">
        <f>(DW41 - IF(AZ41&gt;1, Q41*DQ41*100.0/(BB41), 0))*(ED41+EE41)/1000.0</f>
        <v>0</v>
      </c>
      <c r="V41">
        <f>2.0/((1/X41-1/W41)+SIGN(X41)*SQRT((1/X41-1/W41)*(1/X41-1/W41) + 4*DR41/((DR41+1)*(DR41+1))*(2*1/X41*1/W41-1/W41*1/W41)))</f>
        <v>0</v>
      </c>
      <c r="W41">
        <f>IF(LEFT(DS41,1)&lt;&gt;"0",IF(LEFT(DS41,1)="1",3.0,DT41),$D$5+$E$5*(EK41*ED41/($K$5*1000))+$F$5*(EK41*ED41/($K$5*1000))*MAX(MIN(DQ41,$J$5),$I$5)*MAX(MIN(DQ41,$J$5),$I$5)+$G$5*MAX(MIN(DQ41,$J$5),$I$5)*(EK41*ED41/($K$5*1000))+$H$5*(EK41*ED41/($K$5*1000))*(EK41*ED41/($K$5*1000)))</f>
        <v>0</v>
      </c>
      <c r="X41">
        <f>O41*(1000-(1000*0.61365*exp(17.502*AB41/(240.97+AB41))/(ED41+EE41)+DY41)/2)/(1000*0.61365*exp(17.502*AB41/(240.97+AB41))/(ED41+EE41)-DY41)</f>
        <v>0</v>
      </c>
      <c r="Y41">
        <f>1/((DR41+1)/(V41/1.6)+1/(W41/1.37)) + DR41/((DR41+1)/(V41/1.6) + DR41/(W41/1.37))</f>
        <v>0</v>
      </c>
      <c r="Z41">
        <f>(DM41*DP41)</f>
        <v>0</v>
      </c>
      <c r="AA41">
        <f>(EF41+(Z41+2*0.95*5.67E-8*(((EF41+$B$7)+273)^4-(EF41+273)^4)-44100*O41)/(1.84*29.3*W41+8*0.95*5.67E-8*(EF41+273)^3))</f>
        <v>0</v>
      </c>
      <c r="AB41">
        <f>($C$7*EG41+$D$7*EH41+$E$7*AA41)</f>
        <v>0</v>
      </c>
      <c r="AC41">
        <f>0.61365*exp(17.502*AB41/(240.97+AB41))</f>
        <v>0</v>
      </c>
      <c r="AD41">
        <f>(AE41/AF41*100)</f>
        <v>0</v>
      </c>
      <c r="AE41">
        <f>DY41*(ED41+EE41)/1000</f>
        <v>0</v>
      </c>
      <c r="AF41">
        <f>0.61365*exp(17.502*EF41/(240.97+EF41))</f>
        <v>0</v>
      </c>
      <c r="AG41">
        <f>(AC41-DY41*(ED41+EE41)/1000)</f>
        <v>0</v>
      </c>
      <c r="AH41">
        <f>(-O41*44100)</f>
        <v>0</v>
      </c>
      <c r="AI41">
        <f>2*29.3*W41*0.92*(EF41-AB41)</f>
        <v>0</v>
      </c>
      <c r="AJ41">
        <f>2*0.95*5.67E-8*(((EF41+$B$7)+273)^4-(AB41+273)^4)</f>
        <v>0</v>
      </c>
      <c r="AK41">
        <f>Z41+AJ41+AH41+AI41</f>
        <v>0</v>
      </c>
      <c r="AL41">
        <f>EC41*AZ41*(DX41-DW41*(1000-AZ41*DZ41)/(1000-AZ41*DY41))/(100*DQ41)</f>
        <v>0</v>
      </c>
      <c r="AM41">
        <f>1000*EC41*AZ41*(DY41-DZ41)/(100*DQ41*(1000-AZ41*DY41))</f>
        <v>0</v>
      </c>
      <c r="AN41">
        <f>(AO41 - AP41 - ED41*1E3/(8.314*(EF41+273.15)) * AR41/EC41 * AQ41) * EC41/(100*DQ41) * (1000 - DZ41)/1000</f>
        <v>0</v>
      </c>
      <c r="AO41">
        <v>433.9865147497902</v>
      </c>
      <c r="AP41">
        <v>433.8340666666668</v>
      </c>
      <c r="AQ41">
        <v>0.0004891263250211071</v>
      </c>
      <c r="AR41">
        <v>65.93384186329908</v>
      </c>
      <c r="AS41">
        <f>(AU41 - AT41 + ED41*1E3/(8.314*(EF41+273.15)) * AW41/EC41 * AV41) * EC41/(100*DQ41) * 1000/(1000 - AU41)</f>
        <v>0</v>
      </c>
      <c r="AT41">
        <v>9.420489199190492</v>
      </c>
      <c r="AU41">
        <v>9.415335524475527</v>
      </c>
      <c r="AV41">
        <v>5.871497595548995E-07</v>
      </c>
      <c r="AW41">
        <v>77.18488506186137</v>
      </c>
      <c r="AX41">
        <v>78</v>
      </c>
      <c r="AY41">
        <v>20</v>
      </c>
      <c r="AZ41">
        <f>IF(AX41*$H$13&gt;=BB41,1.0,(BB41/(BB41-AX41*$H$13)))</f>
        <v>0</v>
      </c>
      <c r="BA41">
        <f>(AZ41-1)*100</f>
        <v>0</v>
      </c>
      <c r="BB41">
        <f>MAX(0,($B$13+$C$13*EK41)/(1+$D$13*EK41)*ED41/(EF41+273)*$E$13)</f>
        <v>0</v>
      </c>
      <c r="BC41" t="s">
        <v>440</v>
      </c>
      <c r="BD41" t="s">
        <v>440</v>
      </c>
      <c r="BE41">
        <v>0</v>
      </c>
      <c r="BF41">
        <v>0</v>
      </c>
      <c r="BG41">
        <f>1-BE41/BF41</f>
        <v>0</v>
      </c>
      <c r="BH41">
        <v>0</v>
      </c>
      <c r="BI41" t="s">
        <v>440</v>
      </c>
      <c r="BJ41" t="s">
        <v>440</v>
      </c>
      <c r="BK41">
        <v>0</v>
      </c>
      <c r="BL41">
        <v>0</v>
      </c>
      <c r="BM41">
        <f>1-BK41/BL41</f>
        <v>0</v>
      </c>
      <c r="BN41">
        <v>0.5</v>
      </c>
      <c r="BO41">
        <f>DN41</f>
        <v>0</v>
      </c>
      <c r="BP41">
        <f>Q41</f>
        <v>0</v>
      </c>
      <c r="BQ41">
        <f>BM41*BN41*BO41</f>
        <v>0</v>
      </c>
      <c r="BR41">
        <f>(BP41-BH41)/BO41</f>
        <v>0</v>
      </c>
      <c r="BS41">
        <f>(BF41-BL41)/BL41</f>
        <v>0</v>
      </c>
      <c r="BT41">
        <f>BE41/(BG41+BE41/BL41)</f>
        <v>0</v>
      </c>
      <c r="BU41" t="s">
        <v>440</v>
      </c>
      <c r="BV41">
        <v>0</v>
      </c>
      <c r="BW41">
        <f>IF(BV41&lt;&gt;0, BV41, BT41)</f>
        <v>0</v>
      </c>
      <c r="BX41">
        <f>1-BW41/BL41</f>
        <v>0</v>
      </c>
      <c r="BY41">
        <f>(BL41-BK41)/(BL41-BW41)</f>
        <v>0</v>
      </c>
      <c r="BZ41">
        <f>(BF41-BL41)/(BF41-BW41)</f>
        <v>0</v>
      </c>
      <c r="CA41">
        <f>(BL41-BK41)/(BL41-BE41)</f>
        <v>0</v>
      </c>
      <c r="CB41">
        <f>(BF41-BL41)/(BF41-BE41)</f>
        <v>0</v>
      </c>
      <c r="CC41">
        <f>(BY41*BW41/BK41)</f>
        <v>0</v>
      </c>
      <c r="CD41">
        <f>(1-CC41)</f>
        <v>0</v>
      </c>
      <c r="DM41">
        <f>$B$11*EL41+$C$11*EM41+$F$11*EX41*(1-FA41)</f>
        <v>0</v>
      </c>
      <c r="DN41">
        <f>DM41*DO41</f>
        <v>0</v>
      </c>
      <c r="DO41">
        <f>($B$11*$D$9+$C$11*$D$9+$F$11*((FK41+FC41)/MAX(FK41+FC41+FL41, 0.1)*$I$9+FL41/MAX(FK41+FC41+FL41, 0.1)*$J$9))/($B$11+$C$11+$F$11)</f>
        <v>0</v>
      </c>
      <c r="DP41">
        <f>($B$11*$K$9+$C$11*$K$9+$F$11*((FK41+FC41)/MAX(FK41+FC41+FL41, 0.1)*$P$9+FL41/MAX(FK41+FC41+FL41, 0.1)*$Q$9))/($B$11+$C$11+$F$11)</f>
        <v>0</v>
      </c>
      <c r="DQ41">
        <v>6</v>
      </c>
      <c r="DR41">
        <v>0.5</v>
      </c>
      <c r="DS41" t="s">
        <v>441</v>
      </c>
      <c r="DT41">
        <v>2</v>
      </c>
      <c r="DU41" t="b">
        <v>1</v>
      </c>
      <c r="DV41">
        <v>1749214313.6</v>
      </c>
      <c r="DW41">
        <v>429.743</v>
      </c>
      <c r="DX41">
        <v>430.083</v>
      </c>
      <c r="DY41">
        <v>9.415710000000001</v>
      </c>
      <c r="DZ41">
        <v>9.42291</v>
      </c>
      <c r="EA41">
        <v>430.486</v>
      </c>
      <c r="EB41">
        <v>9.60211</v>
      </c>
      <c r="EC41">
        <v>399.978</v>
      </c>
      <c r="ED41">
        <v>100.728</v>
      </c>
      <c r="EE41">
        <v>0.0997381</v>
      </c>
      <c r="EF41">
        <v>25.005</v>
      </c>
      <c r="EG41">
        <v>24.667</v>
      </c>
      <c r="EH41">
        <v>999.9</v>
      </c>
      <c r="EI41">
        <v>0</v>
      </c>
      <c r="EJ41">
        <v>0</v>
      </c>
      <c r="EK41">
        <v>10078.1</v>
      </c>
      <c r="EL41">
        <v>0</v>
      </c>
      <c r="EM41">
        <v>0</v>
      </c>
      <c r="EN41">
        <v>-0.339294</v>
      </c>
      <c r="EO41">
        <v>433.828</v>
      </c>
      <c r="EP41">
        <v>434.174</v>
      </c>
      <c r="EQ41">
        <v>-0.00719452</v>
      </c>
      <c r="ER41">
        <v>430.083</v>
      </c>
      <c r="ES41">
        <v>9.42291</v>
      </c>
      <c r="ET41">
        <v>0.94843</v>
      </c>
      <c r="EU41">
        <v>0.949155</v>
      </c>
      <c r="EV41">
        <v>6.14734</v>
      </c>
      <c r="EW41">
        <v>6.1584</v>
      </c>
      <c r="EX41">
        <v>0.0499957</v>
      </c>
      <c r="EY41">
        <v>0</v>
      </c>
      <c r="EZ41">
        <v>0</v>
      </c>
      <c r="FA41">
        <v>0</v>
      </c>
      <c r="FB41">
        <v>11.95</v>
      </c>
      <c r="FC41">
        <v>0.0499957</v>
      </c>
      <c r="FD41">
        <v>-8.58</v>
      </c>
      <c r="FE41">
        <v>-0.97</v>
      </c>
      <c r="FF41">
        <v>34.25</v>
      </c>
      <c r="FG41">
        <v>39.875</v>
      </c>
      <c r="FH41">
        <v>36.812</v>
      </c>
      <c r="FI41">
        <v>39.875</v>
      </c>
      <c r="FJ41">
        <v>37.312</v>
      </c>
      <c r="FK41">
        <v>0</v>
      </c>
      <c r="FL41">
        <v>0</v>
      </c>
      <c r="FM41">
        <v>0</v>
      </c>
      <c r="FN41">
        <v>1749214313.1</v>
      </c>
      <c r="FO41">
        <v>0</v>
      </c>
      <c r="FP41">
        <v>2.707692307692307</v>
      </c>
      <c r="FQ41">
        <v>-10.31179482758688</v>
      </c>
      <c r="FR41">
        <v>16.49470072116557</v>
      </c>
      <c r="FS41">
        <v>-6.501923076923077</v>
      </c>
      <c r="FT41">
        <v>15</v>
      </c>
      <c r="FU41">
        <v>1749207587.6</v>
      </c>
      <c r="FV41" t="s">
        <v>442</v>
      </c>
      <c r="FW41">
        <v>1749207587.6</v>
      </c>
      <c r="FX41">
        <v>1749207577.6</v>
      </c>
      <c r="FY41">
        <v>1</v>
      </c>
      <c r="FZ41">
        <v>0.131</v>
      </c>
      <c r="GA41">
        <v>-0.03</v>
      </c>
      <c r="GB41">
        <v>-0.763</v>
      </c>
      <c r="GC41">
        <v>-0.186</v>
      </c>
      <c r="GD41">
        <v>400</v>
      </c>
      <c r="GE41">
        <v>9</v>
      </c>
      <c r="GF41">
        <v>0.04</v>
      </c>
      <c r="GG41">
        <v>0.07000000000000001</v>
      </c>
      <c r="GH41">
        <v>0.1907767958555156</v>
      </c>
      <c r="GI41">
        <v>0.01729938092330512</v>
      </c>
      <c r="GJ41">
        <v>0.0232447435306858</v>
      </c>
      <c r="GK41">
        <v>1</v>
      </c>
      <c r="GL41">
        <v>0.0002540637135630057</v>
      </c>
      <c r="GM41">
        <v>-0.00055348816540164</v>
      </c>
      <c r="GN41">
        <v>0.0001141713561680626</v>
      </c>
      <c r="GO41">
        <v>1</v>
      </c>
      <c r="GP41">
        <v>2</v>
      </c>
      <c r="GQ41">
        <v>2</v>
      </c>
      <c r="GR41" t="s">
        <v>443</v>
      </c>
      <c r="GS41">
        <v>2.99513</v>
      </c>
      <c r="GT41">
        <v>2.81102</v>
      </c>
      <c r="GU41">
        <v>0.101574</v>
      </c>
      <c r="GV41">
        <v>0.102143</v>
      </c>
      <c r="GW41">
        <v>0.0569245</v>
      </c>
      <c r="GX41">
        <v>0.057046</v>
      </c>
      <c r="GY41">
        <v>24475.6</v>
      </c>
      <c r="GZ41">
        <v>25380.8</v>
      </c>
      <c r="HA41">
        <v>30991.5</v>
      </c>
      <c r="HB41">
        <v>31348.6</v>
      </c>
      <c r="HC41">
        <v>45810.2</v>
      </c>
      <c r="HD41">
        <v>42808.2</v>
      </c>
      <c r="HE41">
        <v>44872.5</v>
      </c>
      <c r="HF41">
        <v>41740.3</v>
      </c>
      <c r="HG41">
        <v>1.74452</v>
      </c>
      <c r="HH41">
        <v>2.2336</v>
      </c>
      <c r="HI41">
        <v>0.0596195</v>
      </c>
      <c r="HJ41">
        <v>0</v>
      </c>
      <c r="HK41">
        <v>23.6874</v>
      </c>
      <c r="HL41">
        <v>999.9</v>
      </c>
      <c r="HM41">
        <v>26.3</v>
      </c>
      <c r="HN41">
        <v>32.4</v>
      </c>
      <c r="HO41">
        <v>12.7518</v>
      </c>
      <c r="HP41">
        <v>61.9036</v>
      </c>
      <c r="HQ41">
        <v>6.64263</v>
      </c>
      <c r="HR41">
        <v>1</v>
      </c>
      <c r="HS41">
        <v>-0.134116</v>
      </c>
      <c r="HT41">
        <v>-0.0632489</v>
      </c>
      <c r="HU41">
        <v>20.2425</v>
      </c>
      <c r="HV41">
        <v>5.22313</v>
      </c>
      <c r="HW41">
        <v>11.9069</v>
      </c>
      <c r="HX41">
        <v>4.9719</v>
      </c>
      <c r="HY41">
        <v>3.273</v>
      </c>
      <c r="HZ41">
        <v>9999</v>
      </c>
      <c r="IA41">
        <v>9999</v>
      </c>
      <c r="IB41">
        <v>9999</v>
      </c>
      <c r="IC41">
        <v>999.9</v>
      </c>
      <c r="ID41">
        <v>1.87972</v>
      </c>
      <c r="IE41">
        <v>1.87988</v>
      </c>
      <c r="IF41">
        <v>1.88197</v>
      </c>
      <c r="IG41">
        <v>1.875</v>
      </c>
      <c r="IH41">
        <v>1.87836</v>
      </c>
      <c r="II41">
        <v>1.87776</v>
      </c>
      <c r="IJ41">
        <v>1.8749</v>
      </c>
      <c r="IK41">
        <v>1.88248</v>
      </c>
      <c r="IL41">
        <v>0</v>
      </c>
      <c r="IM41">
        <v>0</v>
      </c>
      <c r="IN41">
        <v>0</v>
      </c>
      <c r="IO41">
        <v>0</v>
      </c>
      <c r="IP41" t="s">
        <v>444</v>
      </c>
      <c r="IQ41" t="s">
        <v>445</v>
      </c>
      <c r="IR41" t="s">
        <v>446</v>
      </c>
      <c r="IS41" t="s">
        <v>446</v>
      </c>
      <c r="IT41" t="s">
        <v>446</v>
      </c>
      <c r="IU41" t="s">
        <v>446</v>
      </c>
      <c r="IV41">
        <v>0</v>
      </c>
      <c r="IW41">
        <v>100</v>
      </c>
      <c r="IX41">
        <v>100</v>
      </c>
      <c r="IY41">
        <v>-0.743</v>
      </c>
      <c r="IZ41">
        <v>-0.1864</v>
      </c>
      <c r="JA41">
        <v>-1.317961907018709</v>
      </c>
      <c r="JB41">
        <v>0.002137766517022535</v>
      </c>
      <c r="JC41">
        <v>-2.142525240951635E-06</v>
      </c>
      <c r="JD41">
        <v>6.57826092630254E-10</v>
      </c>
      <c r="JE41">
        <v>-0.1998923143878532</v>
      </c>
      <c r="JF41">
        <v>0.0047845183494569</v>
      </c>
      <c r="JG41">
        <v>-0.0004863429586180694</v>
      </c>
      <c r="JH41">
        <v>1.400204132939322E-05</v>
      </c>
      <c r="JI41">
        <v>18</v>
      </c>
      <c r="JJ41">
        <v>2240</v>
      </c>
      <c r="JK41">
        <v>2</v>
      </c>
      <c r="JL41">
        <v>19</v>
      </c>
      <c r="JM41">
        <v>112.1</v>
      </c>
      <c r="JN41">
        <v>112.3</v>
      </c>
      <c r="JO41">
        <v>1.06201</v>
      </c>
      <c r="JP41">
        <v>2.60498</v>
      </c>
      <c r="JQ41">
        <v>1.44531</v>
      </c>
      <c r="JR41">
        <v>2.13989</v>
      </c>
      <c r="JS41">
        <v>1.54907</v>
      </c>
      <c r="JT41">
        <v>2.36328</v>
      </c>
      <c r="JU41">
        <v>37.2659</v>
      </c>
      <c r="JV41">
        <v>24.0875</v>
      </c>
      <c r="JW41">
        <v>18</v>
      </c>
      <c r="JX41">
        <v>304.375</v>
      </c>
      <c r="JY41">
        <v>722.675</v>
      </c>
      <c r="JZ41">
        <v>24.1907</v>
      </c>
      <c r="KA41">
        <v>25.4988</v>
      </c>
      <c r="KB41">
        <v>30</v>
      </c>
      <c r="KC41">
        <v>25.5769</v>
      </c>
      <c r="KD41">
        <v>25.5615</v>
      </c>
      <c r="KE41">
        <v>21.2731</v>
      </c>
      <c r="KF41">
        <v>32.026</v>
      </c>
      <c r="KG41">
        <v>0</v>
      </c>
      <c r="KH41">
        <v>24.1861</v>
      </c>
      <c r="KI41">
        <v>430</v>
      </c>
      <c r="KJ41">
        <v>9.4543</v>
      </c>
      <c r="KK41">
        <v>101.423</v>
      </c>
      <c r="KL41">
        <v>99.91670000000001</v>
      </c>
    </row>
    <row r="42" spans="1:298">
      <c r="A42">
        <v>26</v>
      </c>
      <c r="B42">
        <v>1749214434.1</v>
      </c>
      <c r="C42">
        <v>3013</v>
      </c>
      <c r="D42" t="s">
        <v>495</v>
      </c>
      <c r="E42" t="s">
        <v>496</v>
      </c>
      <c r="F42" t="s">
        <v>435</v>
      </c>
      <c r="G42" t="s">
        <v>436</v>
      </c>
      <c r="H42" t="s">
        <v>437</v>
      </c>
      <c r="I42" t="s">
        <v>438</v>
      </c>
      <c r="J42" t="s">
        <v>439</v>
      </c>
      <c r="N42">
        <v>1749214434.1</v>
      </c>
      <c r="O42">
        <f>(P42)/1000</f>
        <v>0</v>
      </c>
      <c r="P42">
        <f>IF(DU42, AS42, AM42)</f>
        <v>0</v>
      </c>
      <c r="Q42">
        <f>IF(DU42, AN42, AL42)</f>
        <v>0</v>
      </c>
      <c r="R42">
        <f>DW42 - IF(AZ42&gt;1, Q42*DQ42*100.0/(BB42), 0)</f>
        <v>0</v>
      </c>
      <c r="S42">
        <f>((Y42-O42/2)*R42-Q42)/(Y42+O42/2)</f>
        <v>0</v>
      </c>
      <c r="T42">
        <f>S42*(ED42+EE42)/1000.0</f>
        <v>0</v>
      </c>
      <c r="U42">
        <f>(DW42 - IF(AZ42&gt;1, Q42*DQ42*100.0/(BB42), 0))*(ED42+EE42)/1000.0</f>
        <v>0</v>
      </c>
      <c r="V42">
        <f>2.0/((1/X42-1/W42)+SIGN(X42)*SQRT((1/X42-1/W42)*(1/X42-1/W42) + 4*DR42/((DR42+1)*(DR42+1))*(2*1/X42*1/W42-1/W42*1/W42)))</f>
        <v>0</v>
      </c>
      <c r="W42">
        <f>IF(LEFT(DS42,1)&lt;&gt;"0",IF(LEFT(DS42,1)="1",3.0,DT42),$D$5+$E$5*(EK42*ED42/($K$5*1000))+$F$5*(EK42*ED42/($K$5*1000))*MAX(MIN(DQ42,$J$5),$I$5)*MAX(MIN(DQ42,$J$5),$I$5)+$G$5*MAX(MIN(DQ42,$J$5),$I$5)*(EK42*ED42/($K$5*1000))+$H$5*(EK42*ED42/($K$5*1000))*(EK42*ED42/($K$5*1000)))</f>
        <v>0</v>
      </c>
      <c r="X42">
        <f>O42*(1000-(1000*0.61365*exp(17.502*AB42/(240.97+AB42))/(ED42+EE42)+DY42)/2)/(1000*0.61365*exp(17.502*AB42/(240.97+AB42))/(ED42+EE42)-DY42)</f>
        <v>0</v>
      </c>
      <c r="Y42">
        <f>1/((DR42+1)/(V42/1.6)+1/(W42/1.37)) + DR42/((DR42+1)/(V42/1.6) + DR42/(W42/1.37))</f>
        <v>0</v>
      </c>
      <c r="Z42">
        <f>(DM42*DP42)</f>
        <v>0</v>
      </c>
      <c r="AA42">
        <f>(EF42+(Z42+2*0.95*5.67E-8*(((EF42+$B$7)+273)^4-(EF42+273)^4)-44100*O42)/(1.84*29.3*W42+8*0.95*5.67E-8*(EF42+273)^3))</f>
        <v>0</v>
      </c>
      <c r="AB42">
        <f>($C$7*EG42+$D$7*EH42+$E$7*AA42)</f>
        <v>0</v>
      </c>
      <c r="AC42">
        <f>0.61365*exp(17.502*AB42/(240.97+AB42))</f>
        <v>0</v>
      </c>
      <c r="AD42">
        <f>(AE42/AF42*100)</f>
        <v>0</v>
      </c>
      <c r="AE42">
        <f>DY42*(ED42+EE42)/1000</f>
        <v>0</v>
      </c>
      <c r="AF42">
        <f>0.61365*exp(17.502*EF42/(240.97+EF42))</f>
        <v>0</v>
      </c>
      <c r="AG42">
        <f>(AC42-DY42*(ED42+EE42)/1000)</f>
        <v>0</v>
      </c>
      <c r="AH42">
        <f>(-O42*44100)</f>
        <v>0</v>
      </c>
      <c r="AI42">
        <f>2*29.3*W42*0.92*(EF42-AB42)</f>
        <v>0</v>
      </c>
      <c r="AJ42">
        <f>2*0.95*5.67E-8*(((EF42+$B$7)+273)^4-(AB42+273)^4)</f>
        <v>0</v>
      </c>
      <c r="AK42">
        <f>Z42+AJ42+AH42+AI42</f>
        <v>0</v>
      </c>
      <c r="AL42">
        <f>EC42*AZ42*(DX42-DW42*(1000-AZ42*DZ42)/(1000-AZ42*DY42))/(100*DQ42)</f>
        <v>0</v>
      </c>
      <c r="AM42">
        <f>1000*EC42*AZ42*(DY42-DZ42)/(100*DQ42*(1000-AZ42*DY42))</f>
        <v>0</v>
      </c>
      <c r="AN42">
        <f>(AO42 - AP42 - ED42*1E3/(8.314*(EF42+273.15)) * AR42/EC42 * AQ42) * EC42/(100*DQ42) * (1000 - DZ42)/1000</f>
        <v>0</v>
      </c>
      <c r="AO42">
        <v>454.2315910260358</v>
      </c>
      <c r="AP42">
        <v>454.0666727272728</v>
      </c>
      <c r="AQ42">
        <v>0.001291651524930647</v>
      </c>
      <c r="AR42">
        <v>65.93384186329908</v>
      </c>
      <c r="AS42">
        <f>(AU42 - AT42 + ED42*1E3/(8.314*(EF42+273.15)) * AW42/EC42 * AV42) * EC42/(100*DQ42) * 1000/(1000 - AU42)</f>
        <v>0</v>
      </c>
      <c r="AT42">
        <v>9.430859859593934</v>
      </c>
      <c r="AU42">
        <v>9.436009930069936</v>
      </c>
      <c r="AV42">
        <v>1.336606706762638E-07</v>
      </c>
      <c r="AW42">
        <v>77.18488506186137</v>
      </c>
      <c r="AX42">
        <v>77</v>
      </c>
      <c r="AY42">
        <v>19</v>
      </c>
      <c r="AZ42">
        <f>IF(AX42*$H$13&gt;=BB42,1.0,(BB42/(BB42-AX42*$H$13)))</f>
        <v>0</v>
      </c>
      <c r="BA42">
        <f>(AZ42-1)*100</f>
        <v>0</v>
      </c>
      <c r="BB42">
        <f>MAX(0,($B$13+$C$13*EK42)/(1+$D$13*EK42)*ED42/(EF42+273)*$E$13)</f>
        <v>0</v>
      </c>
      <c r="BC42" t="s">
        <v>440</v>
      </c>
      <c r="BD42" t="s">
        <v>440</v>
      </c>
      <c r="BE42">
        <v>0</v>
      </c>
      <c r="BF42">
        <v>0</v>
      </c>
      <c r="BG42">
        <f>1-BE42/BF42</f>
        <v>0</v>
      </c>
      <c r="BH42">
        <v>0</v>
      </c>
      <c r="BI42" t="s">
        <v>440</v>
      </c>
      <c r="BJ42" t="s">
        <v>440</v>
      </c>
      <c r="BK42">
        <v>0</v>
      </c>
      <c r="BL42">
        <v>0</v>
      </c>
      <c r="BM42">
        <f>1-BK42/BL42</f>
        <v>0</v>
      </c>
      <c r="BN42">
        <v>0.5</v>
      </c>
      <c r="BO42">
        <f>DN42</f>
        <v>0</v>
      </c>
      <c r="BP42">
        <f>Q42</f>
        <v>0</v>
      </c>
      <c r="BQ42">
        <f>BM42*BN42*BO42</f>
        <v>0</v>
      </c>
      <c r="BR42">
        <f>(BP42-BH42)/BO42</f>
        <v>0</v>
      </c>
      <c r="BS42">
        <f>(BF42-BL42)/BL42</f>
        <v>0</v>
      </c>
      <c r="BT42">
        <f>BE42/(BG42+BE42/BL42)</f>
        <v>0</v>
      </c>
      <c r="BU42" t="s">
        <v>440</v>
      </c>
      <c r="BV42">
        <v>0</v>
      </c>
      <c r="BW42">
        <f>IF(BV42&lt;&gt;0, BV42, BT42)</f>
        <v>0</v>
      </c>
      <c r="BX42">
        <f>1-BW42/BL42</f>
        <v>0</v>
      </c>
      <c r="BY42">
        <f>(BL42-BK42)/(BL42-BW42)</f>
        <v>0</v>
      </c>
      <c r="BZ42">
        <f>(BF42-BL42)/(BF42-BW42)</f>
        <v>0</v>
      </c>
      <c r="CA42">
        <f>(BL42-BK42)/(BL42-BE42)</f>
        <v>0</v>
      </c>
      <c r="CB42">
        <f>(BF42-BL42)/(BF42-BE42)</f>
        <v>0</v>
      </c>
      <c r="CC42">
        <f>(BY42*BW42/BK42)</f>
        <v>0</v>
      </c>
      <c r="CD42">
        <f>(1-CC42)</f>
        <v>0</v>
      </c>
      <c r="DM42">
        <f>$B$11*EL42+$C$11*EM42+$F$11*EX42*(1-FA42)</f>
        <v>0</v>
      </c>
      <c r="DN42">
        <f>DM42*DO42</f>
        <v>0</v>
      </c>
      <c r="DO42">
        <f>($B$11*$D$9+$C$11*$D$9+$F$11*((FK42+FC42)/MAX(FK42+FC42+FL42, 0.1)*$I$9+FL42/MAX(FK42+FC42+FL42, 0.1)*$J$9))/($B$11+$C$11+$F$11)</f>
        <v>0</v>
      </c>
      <c r="DP42">
        <f>($B$11*$K$9+$C$11*$K$9+$F$11*((FK42+FC42)/MAX(FK42+FC42+FL42, 0.1)*$P$9+FL42/MAX(FK42+FC42+FL42, 0.1)*$Q$9))/($B$11+$C$11+$F$11)</f>
        <v>0</v>
      </c>
      <c r="DQ42">
        <v>6</v>
      </c>
      <c r="DR42">
        <v>0.5</v>
      </c>
      <c r="DS42" t="s">
        <v>441</v>
      </c>
      <c r="DT42">
        <v>2</v>
      </c>
      <c r="DU42" t="b">
        <v>1</v>
      </c>
      <c r="DV42">
        <v>1749214434.1</v>
      </c>
      <c r="DW42">
        <v>449.784</v>
      </c>
      <c r="DX42">
        <v>450.021</v>
      </c>
      <c r="DY42">
        <v>9.43573</v>
      </c>
      <c r="DZ42">
        <v>9.431800000000001</v>
      </c>
      <c r="EA42">
        <v>450.514</v>
      </c>
      <c r="EB42">
        <v>9.62214</v>
      </c>
      <c r="EC42">
        <v>400.127</v>
      </c>
      <c r="ED42">
        <v>100.729</v>
      </c>
      <c r="EE42">
        <v>0.0999535</v>
      </c>
      <c r="EF42">
        <v>25.0043</v>
      </c>
      <c r="EG42">
        <v>24.66</v>
      </c>
      <c r="EH42">
        <v>999.9</v>
      </c>
      <c r="EI42">
        <v>0</v>
      </c>
      <c r="EJ42">
        <v>0</v>
      </c>
      <c r="EK42">
        <v>10046.9</v>
      </c>
      <c r="EL42">
        <v>0</v>
      </c>
      <c r="EM42">
        <v>0</v>
      </c>
      <c r="EN42">
        <v>-0.236481</v>
      </c>
      <c r="EO42">
        <v>454.069</v>
      </c>
      <c r="EP42">
        <v>454.306</v>
      </c>
      <c r="EQ42">
        <v>0.00392342</v>
      </c>
      <c r="ER42">
        <v>450.021</v>
      </c>
      <c r="ES42">
        <v>9.431800000000001</v>
      </c>
      <c r="ET42">
        <v>0.950449</v>
      </c>
      <c r="EU42">
        <v>0.950053</v>
      </c>
      <c r="EV42">
        <v>6.17813</v>
      </c>
      <c r="EW42">
        <v>6.17211</v>
      </c>
      <c r="EX42">
        <v>0.0499957</v>
      </c>
      <c r="EY42">
        <v>0</v>
      </c>
      <c r="EZ42">
        <v>0</v>
      </c>
      <c r="FA42">
        <v>0</v>
      </c>
      <c r="FB42">
        <v>0.52</v>
      </c>
      <c r="FC42">
        <v>0.0499957</v>
      </c>
      <c r="FD42">
        <v>-0.24</v>
      </c>
      <c r="FE42">
        <v>-0.51</v>
      </c>
      <c r="FF42">
        <v>34.937</v>
      </c>
      <c r="FG42">
        <v>41.125</v>
      </c>
      <c r="FH42">
        <v>37.625</v>
      </c>
      <c r="FI42">
        <v>41.687</v>
      </c>
      <c r="FJ42">
        <v>38.125</v>
      </c>
      <c r="FK42">
        <v>0</v>
      </c>
      <c r="FL42">
        <v>0</v>
      </c>
      <c r="FM42">
        <v>0</v>
      </c>
      <c r="FN42">
        <v>1749214433.7</v>
      </c>
      <c r="FO42">
        <v>0</v>
      </c>
      <c r="FP42">
        <v>1.3572</v>
      </c>
      <c r="FQ42">
        <v>-6.83461558207488</v>
      </c>
      <c r="FR42">
        <v>4.54153873247978</v>
      </c>
      <c r="FS42">
        <v>-5.0116</v>
      </c>
      <c r="FT42">
        <v>15</v>
      </c>
      <c r="FU42">
        <v>1749207587.6</v>
      </c>
      <c r="FV42" t="s">
        <v>442</v>
      </c>
      <c r="FW42">
        <v>1749207587.6</v>
      </c>
      <c r="FX42">
        <v>1749207577.6</v>
      </c>
      <c r="FY42">
        <v>1</v>
      </c>
      <c r="FZ42">
        <v>0.131</v>
      </c>
      <c r="GA42">
        <v>-0.03</v>
      </c>
      <c r="GB42">
        <v>-0.763</v>
      </c>
      <c r="GC42">
        <v>-0.186</v>
      </c>
      <c r="GD42">
        <v>400</v>
      </c>
      <c r="GE42">
        <v>9</v>
      </c>
      <c r="GF42">
        <v>0.04</v>
      </c>
      <c r="GG42">
        <v>0.07000000000000001</v>
      </c>
      <c r="GH42">
        <v>0.1553242372771132</v>
      </c>
      <c r="GI42">
        <v>0.05324468183894564</v>
      </c>
      <c r="GJ42">
        <v>0.03875223757924234</v>
      </c>
      <c r="GK42">
        <v>1</v>
      </c>
      <c r="GL42">
        <v>0.0001245548544962583</v>
      </c>
      <c r="GM42">
        <v>1.146152832091227E-05</v>
      </c>
      <c r="GN42">
        <v>1.50903113239919E-05</v>
      </c>
      <c r="GO42">
        <v>1</v>
      </c>
      <c r="GP42">
        <v>2</v>
      </c>
      <c r="GQ42">
        <v>2</v>
      </c>
      <c r="GR42" t="s">
        <v>443</v>
      </c>
      <c r="GS42">
        <v>2.9953</v>
      </c>
      <c r="GT42">
        <v>2.81097</v>
      </c>
      <c r="GU42">
        <v>0.105092</v>
      </c>
      <c r="GV42">
        <v>0.105665</v>
      </c>
      <c r="GW42">
        <v>0.0570175</v>
      </c>
      <c r="GX42">
        <v>0.0570884</v>
      </c>
      <c r="GY42">
        <v>24379.8</v>
      </c>
      <c r="GZ42">
        <v>25280.9</v>
      </c>
      <c r="HA42">
        <v>30991.5</v>
      </c>
      <c r="HB42">
        <v>31348.1</v>
      </c>
      <c r="HC42">
        <v>45805.7</v>
      </c>
      <c r="HD42">
        <v>42805.8</v>
      </c>
      <c r="HE42">
        <v>44872.5</v>
      </c>
      <c r="HF42">
        <v>41739.7</v>
      </c>
      <c r="HG42">
        <v>1.74545</v>
      </c>
      <c r="HH42">
        <v>2.23375</v>
      </c>
      <c r="HI42">
        <v>0.0600442</v>
      </c>
      <c r="HJ42">
        <v>0</v>
      </c>
      <c r="HK42">
        <v>23.6735</v>
      </c>
      <c r="HL42">
        <v>999.9</v>
      </c>
      <c r="HM42">
        <v>26.3</v>
      </c>
      <c r="HN42">
        <v>32.4</v>
      </c>
      <c r="HO42">
        <v>12.7523</v>
      </c>
      <c r="HP42">
        <v>62.2236</v>
      </c>
      <c r="HQ42">
        <v>6.80289</v>
      </c>
      <c r="HR42">
        <v>1</v>
      </c>
      <c r="HS42">
        <v>-0.133948</v>
      </c>
      <c r="HT42">
        <v>-0.06639979999999999</v>
      </c>
      <c r="HU42">
        <v>20.2423</v>
      </c>
      <c r="HV42">
        <v>5.22298</v>
      </c>
      <c r="HW42">
        <v>11.9074</v>
      </c>
      <c r="HX42">
        <v>4.97225</v>
      </c>
      <c r="HY42">
        <v>3.273</v>
      </c>
      <c r="HZ42">
        <v>9999</v>
      </c>
      <c r="IA42">
        <v>9999</v>
      </c>
      <c r="IB42">
        <v>9999</v>
      </c>
      <c r="IC42">
        <v>999.9</v>
      </c>
      <c r="ID42">
        <v>1.87973</v>
      </c>
      <c r="IE42">
        <v>1.87988</v>
      </c>
      <c r="IF42">
        <v>1.88193</v>
      </c>
      <c r="IG42">
        <v>1.875</v>
      </c>
      <c r="IH42">
        <v>1.87836</v>
      </c>
      <c r="II42">
        <v>1.87775</v>
      </c>
      <c r="IJ42">
        <v>1.87487</v>
      </c>
      <c r="IK42">
        <v>1.88248</v>
      </c>
      <c r="IL42">
        <v>0</v>
      </c>
      <c r="IM42">
        <v>0</v>
      </c>
      <c r="IN42">
        <v>0</v>
      </c>
      <c r="IO42">
        <v>0</v>
      </c>
      <c r="IP42" t="s">
        <v>444</v>
      </c>
      <c r="IQ42" t="s">
        <v>445</v>
      </c>
      <c r="IR42" t="s">
        <v>446</v>
      </c>
      <c r="IS42" t="s">
        <v>446</v>
      </c>
      <c r="IT42" t="s">
        <v>446</v>
      </c>
      <c r="IU42" t="s">
        <v>446</v>
      </c>
      <c r="IV42">
        <v>0</v>
      </c>
      <c r="IW42">
        <v>100</v>
      </c>
      <c r="IX42">
        <v>100</v>
      </c>
      <c r="IY42">
        <v>-0.73</v>
      </c>
      <c r="IZ42">
        <v>-0.1864</v>
      </c>
      <c r="JA42">
        <v>-1.317961907018709</v>
      </c>
      <c r="JB42">
        <v>0.002137766517022535</v>
      </c>
      <c r="JC42">
        <v>-2.142525240951635E-06</v>
      </c>
      <c r="JD42">
        <v>6.57826092630254E-10</v>
      </c>
      <c r="JE42">
        <v>-0.1998923143878532</v>
      </c>
      <c r="JF42">
        <v>0.0047845183494569</v>
      </c>
      <c r="JG42">
        <v>-0.0004863429586180694</v>
      </c>
      <c r="JH42">
        <v>1.400204132939322E-05</v>
      </c>
      <c r="JI42">
        <v>18</v>
      </c>
      <c r="JJ42">
        <v>2240</v>
      </c>
      <c r="JK42">
        <v>2</v>
      </c>
      <c r="JL42">
        <v>19</v>
      </c>
      <c r="JM42">
        <v>114.1</v>
      </c>
      <c r="JN42">
        <v>114.3</v>
      </c>
      <c r="JO42">
        <v>1.10229</v>
      </c>
      <c r="JP42">
        <v>2.60254</v>
      </c>
      <c r="JQ42">
        <v>1.44531</v>
      </c>
      <c r="JR42">
        <v>2.13989</v>
      </c>
      <c r="JS42">
        <v>1.54907</v>
      </c>
      <c r="JT42">
        <v>2.40845</v>
      </c>
      <c r="JU42">
        <v>37.2181</v>
      </c>
      <c r="JV42">
        <v>24.07</v>
      </c>
      <c r="JW42">
        <v>18</v>
      </c>
      <c r="JX42">
        <v>304.762</v>
      </c>
      <c r="JY42">
        <v>722.812</v>
      </c>
      <c r="JZ42">
        <v>24.1565</v>
      </c>
      <c r="KA42">
        <v>25.5052</v>
      </c>
      <c r="KB42">
        <v>30.0001</v>
      </c>
      <c r="KC42">
        <v>25.5791</v>
      </c>
      <c r="KD42">
        <v>25.5615</v>
      </c>
      <c r="KE42">
        <v>22.0598</v>
      </c>
      <c r="KF42">
        <v>32.026</v>
      </c>
      <c r="KG42">
        <v>0</v>
      </c>
      <c r="KH42">
        <v>24.1466</v>
      </c>
      <c r="KI42">
        <v>450</v>
      </c>
      <c r="KJ42">
        <v>9.4543</v>
      </c>
      <c r="KK42">
        <v>101.423</v>
      </c>
      <c r="KL42">
        <v>99.9153</v>
      </c>
    </row>
    <row r="43" spans="1:298">
      <c r="A43">
        <v>27</v>
      </c>
      <c r="B43">
        <v>1749214554.6</v>
      </c>
      <c r="C43">
        <v>3133.5</v>
      </c>
      <c r="D43" t="s">
        <v>497</v>
      </c>
      <c r="E43" t="s">
        <v>498</v>
      </c>
      <c r="F43" t="s">
        <v>435</v>
      </c>
      <c r="G43" t="s">
        <v>436</v>
      </c>
      <c r="H43" t="s">
        <v>437</v>
      </c>
      <c r="I43" t="s">
        <v>438</v>
      </c>
      <c r="J43" t="s">
        <v>439</v>
      </c>
      <c r="N43">
        <v>1749214554.6</v>
      </c>
      <c r="O43">
        <f>(P43)/1000</f>
        <v>0</v>
      </c>
      <c r="P43">
        <f>IF(DU43, AS43, AM43)</f>
        <v>0</v>
      </c>
      <c r="Q43">
        <f>IF(DU43, AN43, AL43)</f>
        <v>0</v>
      </c>
      <c r="R43">
        <f>DW43 - IF(AZ43&gt;1, Q43*DQ43*100.0/(BB43), 0)</f>
        <v>0</v>
      </c>
      <c r="S43">
        <f>((Y43-O43/2)*R43-Q43)/(Y43+O43/2)</f>
        <v>0</v>
      </c>
      <c r="T43">
        <f>S43*(ED43+EE43)/1000.0</f>
        <v>0</v>
      </c>
      <c r="U43">
        <f>(DW43 - IF(AZ43&gt;1, Q43*DQ43*100.0/(BB43), 0))*(ED43+EE43)/1000.0</f>
        <v>0</v>
      </c>
      <c r="V43">
        <f>2.0/((1/X43-1/W43)+SIGN(X43)*SQRT((1/X43-1/W43)*(1/X43-1/W43) + 4*DR43/((DR43+1)*(DR43+1))*(2*1/X43*1/W43-1/W43*1/W43)))</f>
        <v>0</v>
      </c>
      <c r="W43">
        <f>IF(LEFT(DS43,1)&lt;&gt;"0",IF(LEFT(DS43,1)="1",3.0,DT43),$D$5+$E$5*(EK43*ED43/($K$5*1000))+$F$5*(EK43*ED43/($K$5*1000))*MAX(MIN(DQ43,$J$5),$I$5)*MAX(MIN(DQ43,$J$5),$I$5)+$G$5*MAX(MIN(DQ43,$J$5),$I$5)*(EK43*ED43/($K$5*1000))+$H$5*(EK43*ED43/($K$5*1000))*(EK43*ED43/($K$5*1000)))</f>
        <v>0</v>
      </c>
      <c r="X43">
        <f>O43*(1000-(1000*0.61365*exp(17.502*AB43/(240.97+AB43))/(ED43+EE43)+DY43)/2)/(1000*0.61365*exp(17.502*AB43/(240.97+AB43))/(ED43+EE43)-DY43)</f>
        <v>0</v>
      </c>
      <c r="Y43">
        <f>1/((DR43+1)/(V43/1.6)+1/(W43/1.37)) + DR43/((DR43+1)/(V43/1.6) + DR43/(W43/1.37))</f>
        <v>0</v>
      </c>
      <c r="Z43">
        <f>(DM43*DP43)</f>
        <v>0</v>
      </c>
      <c r="AA43">
        <f>(EF43+(Z43+2*0.95*5.67E-8*(((EF43+$B$7)+273)^4-(EF43+273)^4)-44100*O43)/(1.84*29.3*W43+8*0.95*5.67E-8*(EF43+273)^3))</f>
        <v>0</v>
      </c>
      <c r="AB43">
        <f>($C$7*EG43+$D$7*EH43+$E$7*AA43)</f>
        <v>0</v>
      </c>
      <c r="AC43">
        <f>0.61365*exp(17.502*AB43/(240.97+AB43))</f>
        <v>0</v>
      </c>
      <c r="AD43">
        <f>(AE43/AF43*100)</f>
        <v>0</v>
      </c>
      <c r="AE43">
        <f>DY43*(ED43+EE43)/1000</f>
        <v>0</v>
      </c>
      <c r="AF43">
        <f>0.61365*exp(17.502*EF43/(240.97+EF43))</f>
        <v>0</v>
      </c>
      <c r="AG43">
        <f>(AC43-DY43*(ED43+EE43)/1000)</f>
        <v>0</v>
      </c>
      <c r="AH43">
        <f>(-O43*44100)</f>
        <v>0</v>
      </c>
      <c r="AI43">
        <f>2*29.3*W43*0.92*(EF43-AB43)</f>
        <v>0</v>
      </c>
      <c r="AJ43">
        <f>2*0.95*5.67E-8*(((EF43+$B$7)+273)^4-(AB43+273)^4)</f>
        <v>0</v>
      </c>
      <c r="AK43">
        <f>Z43+AJ43+AH43+AI43</f>
        <v>0</v>
      </c>
      <c r="AL43">
        <f>EC43*AZ43*(DX43-DW43*(1000-AZ43*DZ43)/(1000-AZ43*DY43))/(100*DQ43)</f>
        <v>0</v>
      </c>
      <c r="AM43">
        <f>1000*EC43*AZ43*(DY43-DZ43)/(100*DQ43*(1000-AZ43*DY43))</f>
        <v>0</v>
      </c>
      <c r="AN43">
        <f>(AO43 - AP43 - ED43*1E3/(8.314*(EF43+273.15)) * AR43/EC43 * AQ43) * EC43/(100*DQ43) * (1000 - DZ43)/1000</f>
        <v>0</v>
      </c>
      <c r="AO43">
        <v>434.1533046372156</v>
      </c>
      <c r="AP43">
        <v>433.8364666666666</v>
      </c>
      <c r="AQ43">
        <v>-0.0005926260486952376</v>
      </c>
      <c r="AR43">
        <v>65.93384186329908</v>
      </c>
      <c r="AS43">
        <f>(AU43 - AT43 + ED43*1E3/(8.314*(EF43+273.15)) * AW43/EC43 * AV43) * EC43/(100*DQ43) * 1000/(1000 - AU43)</f>
        <v>0</v>
      </c>
      <c r="AT43">
        <v>9.416429338811501</v>
      </c>
      <c r="AU43">
        <v>9.423544195804203</v>
      </c>
      <c r="AV43">
        <v>-3.170592215128495E-09</v>
      </c>
      <c r="AW43">
        <v>77.18488506186137</v>
      </c>
      <c r="AX43">
        <v>77</v>
      </c>
      <c r="AY43">
        <v>19</v>
      </c>
      <c r="AZ43">
        <f>IF(AX43*$H$13&gt;=BB43,1.0,(BB43/(BB43-AX43*$H$13)))</f>
        <v>0</v>
      </c>
      <c r="BA43">
        <f>(AZ43-1)*100</f>
        <v>0</v>
      </c>
      <c r="BB43">
        <f>MAX(0,($B$13+$C$13*EK43)/(1+$D$13*EK43)*ED43/(EF43+273)*$E$13)</f>
        <v>0</v>
      </c>
      <c r="BC43" t="s">
        <v>440</v>
      </c>
      <c r="BD43" t="s">
        <v>440</v>
      </c>
      <c r="BE43">
        <v>0</v>
      </c>
      <c r="BF43">
        <v>0</v>
      </c>
      <c r="BG43">
        <f>1-BE43/BF43</f>
        <v>0</v>
      </c>
      <c r="BH43">
        <v>0</v>
      </c>
      <c r="BI43" t="s">
        <v>440</v>
      </c>
      <c r="BJ43" t="s">
        <v>440</v>
      </c>
      <c r="BK43">
        <v>0</v>
      </c>
      <c r="BL43">
        <v>0</v>
      </c>
      <c r="BM43">
        <f>1-BK43/BL43</f>
        <v>0</v>
      </c>
      <c r="BN43">
        <v>0.5</v>
      </c>
      <c r="BO43">
        <f>DN43</f>
        <v>0</v>
      </c>
      <c r="BP43">
        <f>Q43</f>
        <v>0</v>
      </c>
      <c r="BQ43">
        <f>BM43*BN43*BO43</f>
        <v>0</v>
      </c>
      <c r="BR43">
        <f>(BP43-BH43)/BO43</f>
        <v>0</v>
      </c>
      <c r="BS43">
        <f>(BF43-BL43)/BL43</f>
        <v>0</v>
      </c>
      <c r="BT43">
        <f>BE43/(BG43+BE43/BL43)</f>
        <v>0</v>
      </c>
      <c r="BU43" t="s">
        <v>440</v>
      </c>
      <c r="BV43">
        <v>0</v>
      </c>
      <c r="BW43">
        <f>IF(BV43&lt;&gt;0, BV43, BT43)</f>
        <v>0</v>
      </c>
      <c r="BX43">
        <f>1-BW43/BL43</f>
        <v>0</v>
      </c>
      <c r="BY43">
        <f>(BL43-BK43)/(BL43-BW43)</f>
        <v>0</v>
      </c>
      <c r="BZ43">
        <f>(BF43-BL43)/(BF43-BW43)</f>
        <v>0</v>
      </c>
      <c r="CA43">
        <f>(BL43-BK43)/(BL43-BE43)</f>
        <v>0</v>
      </c>
      <c r="CB43">
        <f>(BF43-BL43)/(BF43-BE43)</f>
        <v>0</v>
      </c>
      <c r="CC43">
        <f>(BY43*BW43/BK43)</f>
        <v>0</v>
      </c>
      <c r="CD43">
        <f>(1-CC43)</f>
        <v>0</v>
      </c>
      <c r="DM43">
        <f>$B$11*EL43+$C$11*EM43+$F$11*EX43*(1-FA43)</f>
        <v>0</v>
      </c>
      <c r="DN43">
        <f>DM43*DO43</f>
        <v>0</v>
      </c>
      <c r="DO43">
        <f>($B$11*$D$9+$C$11*$D$9+$F$11*((FK43+FC43)/MAX(FK43+FC43+FL43, 0.1)*$I$9+FL43/MAX(FK43+FC43+FL43, 0.1)*$J$9))/($B$11+$C$11+$F$11)</f>
        <v>0</v>
      </c>
      <c r="DP43">
        <f>($B$11*$K$9+$C$11*$K$9+$F$11*((FK43+FC43)/MAX(FK43+FC43+FL43, 0.1)*$P$9+FL43/MAX(FK43+FC43+FL43, 0.1)*$Q$9))/($B$11+$C$11+$F$11)</f>
        <v>0</v>
      </c>
      <c r="DQ43">
        <v>6</v>
      </c>
      <c r="DR43">
        <v>0.5</v>
      </c>
      <c r="DS43" t="s">
        <v>441</v>
      </c>
      <c r="DT43">
        <v>2</v>
      </c>
      <c r="DU43" t="b">
        <v>1</v>
      </c>
      <c r="DV43">
        <v>1749214554.6</v>
      </c>
      <c r="DW43">
        <v>429.744</v>
      </c>
      <c r="DX43">
        <v>429.989</v>
      </c>
      <c r="DY43">
        <v>9.423109999999999</v>
      </c>
      <c r="DZ43">
        <v>9.41732</v>
      </c>
      <c r="EA43">
        <v>430.487</v>
      </c>
      <c r="EB43">
        <v>9.60951</v>
      </c>
      <c r="EC43">
        <v>399.967</v>
      </c>
      <c r="ED43">
        <v>100.73</v>
      </c>
      <c r="EE43">
        <v>0.0998792</v>
      </c>
      <c r="EF43">
        <v>24.9846</v>
      </c>
      <c r="EG43">
        <v>24.6356</v>
      </c>
      <c r="EH43">
        <v>999.9</v>
      </c>
      <c r="EI43">
        <v>0</v>
      </c>
      <c r="EJ43">
        <v>0</v>
      </c>
      <c r="EK43">
        <v>10048.8</v>
      </c>
      <c r="EL43">
        <v>0</v>
      </c>
      <c r="EM43">
        <v>0</v>
      </c>
      <c r="EN43">
        <v>-0.244751</v>
      </c>
      <c r="EO43">
        <v>433.832</v>
      </c>
      <c r="EP43">
        <v>434.077</v>
      </c>
      <c r="EQ43">
        <v>0.00579071</v>
      </c>
      <c r="ER43">
        <v>429.989</v>
      </c>
      <c r="ES43">
        <v>9.41732</v>
      </c>
      <c r="ET43">
        <v>0.949186</v>
      </c>
      <c r="EU43">
        <v>0.9486019999999999</v>
      </c>
      <c r="EV43">
        <v>6.15887</v>
      </c>
      <c r="EW43">
        <v>6.14997</v>
      </c>
      <c r="EX43">
        <v>0.0499957</v>
      </c>
      <c r="EY43">
        <v>0</v>
      </c>
      <c r="EZ43">
        <v>0</v>
      </c>
      <c r="FA43">
        <v>0</v>
      </c>
      <c r="FB43">
        <v>-2.69</v>
      </c>
      <c r="FC43">
        <v>0.0499957</v>
      </c>
      <c r="FD43">
        <v>-0.23</v>
      </c>
      <c r="FE43">
        <v>-0.66</v>
      </c>
      <c r="FF43">
        <v>34.187</v>
      </c>
      <c r="FG43">
        <v>38.687</v>
      </c>
      <c r="FH43">
        <v>36.125</v>
      </c>
      <c r="FI43">
        <v>38.187</v>
      </c>
      <c r="FJ43">
        <v>36.875</v>
      </c>
      <c r="FK43">
        <v>0</v>
      </c>
      <c r="FL43">
        <v>0</v>
      </c>
      <c r="FM43">
        <v>0</v>
      </c>
      <c r="FN43">
        <v>1749214554.3</v>
      </c>
      <c r="FO43">
        <v>0</v>
      </c>
      <c r="FP43">
        <v>2.948461538461538</v>
      </c>
      <c r="FQ43">
        <v>-11.55487167869338</v>
      </c>
      <c r="FR43">
        <v>17.39282063680306</v>
      </c>
      <c r="FS43">
        <v>-5.052307692307692</v>
      </c>
      <c r="FT43">
        <v>15</v>
      </c>
      <c r="FU43">
        <v>1749207587.6</v>
      </c>
      <c r="FV43" t="s">
        <v>442</v>
      </c>
      <c r="FW43">
        <v>1749207587.6</v>
      </c>
      <c r="FX43">
        <v>1749207577.6</v>
      </c>
      <c r="FY43">
        <v>1</v>
      </c>
      <c r="FZ43">
        <v>0.131</v>
      </c>
      <c r="GA43">
        <v>-0.03</v>
      </c>
      <c r="GB43">
        <v>-0.763</v>
      </c>
      <c r="GC43">
        <v>-0.186</v>
      </c>
      <c r="GD43">
        <v>400</v>
      </c>
      <c r="GE43">
        <v>9</v>
      </c>
      <c r="GF43">
        <v>0.04</v>
      </c>
      <c r="GG43">
        <v>0.07000000000000001</v>
      </c>
      <c r="GH43">
        <v>0.1646373346305061</v>
      </c>
      <c r="GI43">
        <v>0.07316970790733628</v>
      </c>
      <c r="GJ43">
        <v>0.03807949786322236</v>
      </c>
      <c r="GK43">
        <v>1</v>
      </c>
      <c r="GL43">
        <v>0.0001841949412213282</v>
      </c>
      <c r="GM43">
        <v>-4.4978469261848E-05</v>
      </c>
      <c r="GN43">
        <v>1.971227038386484E-05</v>
      </c>
      <c r="GO43">
        <v>1</v>
      </c>
      <c r="GP43">
        <v>2</v>
      </c>
      <c r="GQ43">
        <v>2</v>
      </c>
      <c r="GR43" t="s">
        <v>443</v>
      </c>
      <c r="GS43">
        <v>2.99512</v>
      </c>
      <c r="GT43">
        <v>2.81091</v>
      </c>
      <c r="GU43">
        <v>0.101575</v>
      </c>
      <c r="GV43">
        <v>0.102127</v>
      </c>
      <c r="GW43">
        <v>0.0569592</v>
      </c>
      <c r="GX43">
        <v>0.0570201</v>
      </c>
      <c r="GY43">
        <v>24475.3</v>
      </c>
      <c r="GZ43">
        <v>25381.3</v>
      </c>
      <c r="HA43">
        <v>30991.2</v>
      </c>
      <c r="HB43">
        <v>31348.7</v>
      </c>
      <c r="HC43">
        <v>45808.6</v>
      </c>
      <c r="HD43">
        <v>42809.6</v>
      </c>
      <c r="HE43">
        <v>44872.6</v>
      </c>
      <c r="HF43">
        <v>41740.5</v>
      </c>
      <c r="HG43">
        <v>1.7452</v>
      </c>
      <c r="HH43">
        <v>2.234</v>
      </c>
      <c r="HI43">
        <v>0.0591949</v>
      </c>
      <c r="HJ43">
        <v>0</v>
      </c>
      <c r="HK43">
        <v>23.663</v>
      </c>
      <c r="HL43">
        <v>999.9</v>
      </c>
      <c r="HM43">
        <v>26.3</v>
      </c>
      <c r="HN43">
        <v>32.4</v>
      </c>
      <c r="HO43">
        <v>12.7529</v>
      </c>
      <c r="HP43">
        <v>62.0436</v>
      </c>
      <c r="HQ43">
        <v>7.0593</v>
      </c>
      <c r="HR43">
        <v>1</v>
      </c>
      <c r="HS43">
        <v>-0.133999</v>
      </c>
      <c r="HT43">
        <v>-0.086092</v>
      </c>
      <c r="HU43">
        <v>20.2405</v>
      </c>
      <c r="HV43">
        <v>5.22328</v>
      </c>
      <c r="HW43">
        <v>11.9069</v>
      </c>
      <c r="HX43">
        <v>4.97215</v>
      </c>
      <c r="HY43">
        <v>3.273</v>
      </c>
      <c r="HZ43">
        <v>9999</v>
      </c>
      <c r="IA43">
        <v>9999</v>
      </c>
      <c r="IB43">
        <v>9999</v>
      </c>
      <c r="IC43">
        <v>999.9</v>
      </c>
      <c r="ID43">
        <v>1.87969</v>
      </c>
      <c r="IE43">
        <v>1.87988</v>
      </c>
      <c r="IF43">
        <v>1.8819</v>
      </c>
      <c r="IG43">
        <v>1.875</v>
      </c>
      <c r="IH43">
        <v>1.87836</v>
      </c>
      <c r="II43">
        <v>1.87775</v>
      </c>
      <c r="IJ43">
        <v>1.87485</v>
      </c>
      <c r="IK43">
        <v>1.88248</v>
      </c>
      <c r="IL43">
        <v>0</v>
      </c>
      <c r="IM43">
        <v>0</v>
      </c>
      <c r="IN43">
        <v>0</v>
      </c>
      <c r="IO43">
        <v>0</v>
      </c>
      <c r="IP43" t="s">
        <v>444</v>
      </c>
      <c r="IQ43" t="s">
        <v>445</v>
      </c>
      <c r="IR43" t="s">
        <v>446</v>
      </c>
      <c r="IS43" t="s">
        <v>446</v>
      </c>
      <c r="IT43" t="s">
        <v>446</v>
      </c>
      <c r="IU43" t="s">
        <v>446</v>
      </c>
      <c r="IV43">
        <v>0</v>
      </c>
      <c r="IW43">
        <v>100</v>
      </c>
      <c r="IX43">
        <v>100</v>
      </c>
      <c r="IY43">
        <v>-0.743</v>
      </c>
      <c r="IZ43">
        <v>-0.1864</v>
      </c>
      <c r="JA43">
        <v>-1.317961907018709</v>
      </c>
      <c r="JB43">
        <v>0.002137766517022535</v>
      </c>
      <c r="JC43">
        <v>-2.142525240951635E-06</v>
      </c>
      <c r="JD43">
        <v>6.57826092630254E-10</v>
      </c>
      <c r="JE43">
        <v>-0.1998923143878532</v>
      </c>
      <c r="JF43">
        <v>0.0047845183494569</v>
      </c>
      <c r="JG43">
        <v>-0.0004863429586180694</v>
      </c>
      <c r="JH43">
        <v>1.400204132939322E-05</v>
      </c>
      <c r="JI43">
        <v>18</v>
      </c>
      <c r="JJ43">
        <v>2240</v>
      </c>
      <c r="JK43">
        <v>2</v>
      </c>
      <c r="JL43">
        <v>19</v>
      </c>
      <c r="JM43">
        <v>116.1</v>
      </c>
      <c r="JN43">
        <v>116.3</v>
      </c>
      <c r="JO43">
        <v>1.06201</v>
      </c>
      <c r="JP43">
        <v>2.58545</v>
      </c>
      <c r="JQ43">
        <v>1.44531</v>
      </c>
      <c r="JR43">
        <v>2.13989</v>
      </c>
      <c r="JS43">
        <v>1.54907</v>
      </c>
      <c r="JT43">
        <v>2.48291</v>
      </c>
      <c r="JU43">
        <v>37.1463</v>
      </c>
      <c r="JV43">
        <v>24.0875</v>
      </c>
      <c r="JW43">
        <v>18</v>
      </c>
      <c r="JX43">
        <v>304.66</v>
      </c>
      <c r="JY43">
        <v>723.04</v>
      </c>
      <c r="JZ43">
        <v>24.1333</v>
      </c>
      <c r="KA43">
        <v>25.5052</v>
      </c>
      <c r="KB43">
        <v>30.0001</v>
      </c>
      <c r="KC43">
        <v>25.5791</v>
      </c>
      <c r="KD43">
        <v>25.5615</v>
      </c>
      <c r="KE43">
        <v>21.2749</v>
      </c>
      <c r="KF43">
        <v>32.026</v>
      </c>
      <c r="KG43">
        <v>0</v>
      </c>
      <c r="KH43">
        <v>24.1416</v>
      </c>
      <c r="KI43">
        <v>430</v>
      </c>
      <c r="KJ43">
        <v>9.4543</v>
      </c>
      <c r="KK43">
        <v>101.423</v>
      </c>
      <c r="KL43">
        <v>99.91719999999999</v>
      </c>
    </row>
    <row r="44" spans="1:298">
      <c r="A44">
        <v>28</v>
      </c>
      <c r="B44">
        <v>1749214675.1</v>
      </c>
      <c r="C44">
        <v>3254</v>
      </c>
      <c r="D44" t="s">
        <v>499</v>
      </c>
      <c r="E44" t="s">
        <v>500</v>
      </c>
      <c r="F44" t="s">
        <v>435</v>
      </c>
      <c r="G44" t="s">
        <v>436</v>
      </c>
      <c r="H44" t="s">
        <v>437</v>
      </c>
      <c r="I44" t="s">
        <v>438</v>
      </c>
      <c r="J44" t="s">
        <v>439</v>
      </c>
      <c r="N44">
        <v>1749214675.1</v>
      </c>
      <c r="O44">
        <f>(P44)/1000</f>
        <v>0</v>
      </c>
      <c r="P44">
        <f>IF(DU44, AS44, AM44)</f>
        <v>0</v>
      </c>
      <c r="Q44">
        <f>IF(DU44, AN44, AL44)</f>
        <v>0</v>
      </c>
      <c r="R44">
        <f>DW44 - IF(AZ44&gt;1, Q44*DQ44*100.0/(BB44), 0)</f>
        <v>0</v>
      </c>
      <c r="S44">
        <f>((Y44-O44/2)*R44-Q44)/(Y44+O44/2)</f>
        <v>0</v>
      </c>
      <c r="T44">
        <f>S44*(ED44+EE44)/1000.0</f>
        <v>0</v>
      </c>
      <c r="U44">
        <f>(DW44 - IF(AZ44&gt;1, Q44*DQ44*100.0/(BB44), 0))*(ED44+EE44)/1000.0</f>
        <v>0</v>
      </c>
      <c r="V44">
        <f>2.0/((1/X44-1/W44)+SIGN(X44)*SQRT((1/X44-1/W44)*(1/X44-1/W44) + 4*DR44/((DR44+1)*(DR44+1))*(2*1/X44*1/W44-1/W44*1/W44)))</f>
        <v>0</v>
      </c>
      <c r="W44">
        <f>IF(LEFT(DS44,1)&lt;&gt;"0",IF(LEFT(DS44,1)="1",3.0,DT44),$D$5+$E$5*(EK44*ED44/($K$5*1000))+$F$5*(EK44*ED44/($K$5*1000))*MAX(MIN(DQ44,$J$5),$I$5)*MAX(MIN(DQ44,$J$5),$I$5)+$G$5*MAX(MIN(DQ44,$J$5),$I$5)*(EK44*ED44/($K$5*1000))+$H$5*(EK44*ED44/($K$5*1000))*(EK44*ED44/($K$5*1000)))</f>
        <v>0</v>
      </c>
      <c r="X44">
        <f>O44*(1000-(1000*0.61365*exp(17.502*AB44/(240.97+AB44))/(ED44+EE44)+DY44)/2)/(1000*0.61365*exp(17.502*AB44/(240.97+AB44))/(ED44+EE44)-DY44)</f>
        <v>0</v>
      </c>
      <c r="Y44">
        <f>1/((DR44+1)/(V44/1.6)+1/(W44/1.37)) + DR44/((DR44+1)/(V44/1.6) + DR44/(W44/1.37))</f>
        <v>0</v>
      </c>
      <c r="Z44">
        <f>(DM44*DP44)</f>
        <v>0</v>
      </c>
      <c r="AA44">
        <f>(EF44+(Z44+2*0.95*5.67E-8*(((EF44+$B$7)+273)^4-(EF44+273)^4)-44100*O44)/(1.84*29.3*W44+8*0.95*5.67E-8*(EF44+273)^3))</f>
        <v>0</v>
      </c>
      <c r="AB44">
        <f>($C$7*EG44+$D$7*EH44+$E$7*AA44)</f>
        <v>0</v>
      </c>
      <c r="AC44">
        <f>0.61365*exp(17.502*AB44/(240.97+AB44))</f>
        <v>0</v>
      </c>
      <c r="AD44">
        <f>(AE44/AF44*100)</f>
        <v>0</v>
      </c>
      <c r="AE44">
        <f>DY44*(ED44+EE44)/1000</f>
        <v>0</v>
      </c>
      <c r="AF44">
        <f>0.61365*exp(17.502*EF44/(240.97+EF44))</f>
        <v>0</v>
      </c>
      <c r="AG44">
        <f>(AC44-DY44*(ED44+EE44)/1000)</f>
        <v>0</v>
      </c>
      <c r="AH44">
        <f>(-O44*44100)</f>
        <v>0</v>
      </c>
      <c r="AI44">
        <f>2*29.3*W44*0.92*(EF44-AB44)</f>
        <v>0</v>
      </c>
      <c r="AJ44">
        <f>2*0.95*5.67E-8*(((EF44+$B$7)+273)^4-(AB44+273)^4)</f>
        <v>0</v>
      </c>
      <c r="AK44">
        <f>Z44+AJ44+AH44+AI44</f>
        <v>0</v>
      </c>
      <c r="AL44">
        <f>EC44*AZ44*(DX44-DW44*(1000-AZ44*DZ44)/(1000-AZ44*DY44))/(100*DQ44)</f>
        <v>0</v>
      </c>
      <c r="AM44">
        <f>1000*EC44*AZ44*(DY44-DZ44)/(100*DQ44*(1000-AZ44*DY44))</f>
        <v>0</v>
      </c>
      <c r="AN44">
        <f>(AO44 - AP44 - ED44*1E3/(8.314*(EF44+273.15)) * AR44/EC44 * AQ44) * EC44/(100*DQ44) * (1000 - DZ44)/1000</f>
        <v>0</v>
      </c>
      <c r="AO44">
        <v>413.9002610738747</v>
      </c>
      <c r="AP44">
        <v>413.6453939393938</v>
      </c>
      <c r="AQ44">
        <v>-0.0001870204276331448</v>
      </c>
      <c r="AR44">
        <v>65.93384186329908</v>
      </c>
      <c r="AS44">
        <f>(AU44 - AT44 + ED44*1E3/(8.314*(EF44+273.15)) * AW44/EC44 * AV44) * EC44/(100*DQ44) * 1000/(1000 - AU44)</f>
        <v>0</v>
      </c>
      <c r="AT44">
        <v>9.437324525765252</v>
      </c>
      <c r="AU44">
        <v>9.435336223776227</v>
      </c>
      <c r="AV44">
        <v>3.917014002422054E-07</v>
      </c>
      <c r="AW44">
        <v>77.18488506186137</v>
      </c>
      <c r="AX44">
        <v>78</v>
      </c>
      <c r="AY44">
        <v>19</v>
      </c>
      <c r="AZ44">
        <f>IF(AX44*$H$13&gt;=BB44,1.0,(BB44/(BB44-AX44*$H$13)))</f>
        <v>0</v>
      </c>
      <c r="BA44">
        <f>(AZ44-1)*100</f>
        <v>0</v>
      </c>
      <c r="BB44">
        <f>MAX(0,($B$13+$C$13*EK44)/(1+$D$13*EK44)*ED44/(EF44+273)*$E$13)</f>
        <v>0</v>
      </c>
      <c r="BC44" t="s">
        <v>440</v>
      </c>
      <c r="BD44" t="s">
        <v>440</v>
      </c>
      <c r="BE44">
        <v>0</v>
      </c>
      <c r="BF44">
        <v>0</v>
      </c>
      <c r="BG44">
        <f>1-BE44/BF44</f>
        <v>0</v>
      </c>
      <c r="BH44">
        <v>0</v>
      </c>
      <c r="BI44" t="s">
        <v>440</v>
      </c>
      <c r="BJ44" t="s">
        <v>440</v>
      </c>
      <c r="BK44">
        <v>0</v>
      </c>
      <c r="BL44">
        <v>0</v>
      </c>
      <c r="BM44">
        <f>1-BK44/BL44</f>
        <v>0</v>
      </c>
      <c r="BN44">
        <v>0.5</v>
      </c>
      <c r="BO44">
        <f>DN44</f>
        <v>0</v>
      </c>
      <c r="BP44">
        <f>Q44</f>
        <v>0</v>
      </c>
      <c r="BQ44">
        <f>BM44*BN44*BO44</f>
        <v>0</v>
      </c>
      <c r="BR44">
        <f>(BP44-BH44)/BO44</f>
        <v>0</v>
      </c>
      <c r="BS44">
        <f>(BF44-BL44)/BL44</f>
        <v>0</v>
      </c>
      <c r="BT44">
        <f>BE44/(BG44+BE44/BL44)</f>
        <v>0</v>
      </c>
      <c r="BU44" t="s">
        <v>440</v>
      </c>
      <c r="BV44">
        <v>0</v>
      </c>
      <c r="BW44">
        <f>IF(BV44&lt;&gt;0, BV44, BT44)</f>
        <v>0</v>
      </c>
      <c r="BX44">
        <f>1-BW44/BL44</f>
        <v>0</v>
      </c>
      <c r="BY44">
        <f>(BL44-BK44)/(BL44-BW44)</f>
        <v>0</v>
      </c>
      <c r="BZ44">
        <f>(BF44-BL44)/(BF44-BW44)</f>
        <v>0</v>
      </c>
      <c r="CA44">
        <f>(BL44-BK44)/(BL44-BE44)</f>
        <v>0</v>
      </c>
      <c r="CB44">
        <f>(BF44-BL44)/(BF44-BE44)</f>
        <v>0</v>
      </c>
      <c r="CC44">
        <f>(BY44*BW44/BK44)</f>
        <v>0</v>
      </c>
      <c r="CD44">
        <f>(1-CC44)</f>
        <v>0</v>
      </c>
      <c r="DM44">
        <f>$B$11*EL44+$C$11*EM44+$F$11*EX44*(1-FA44)</f>
        <v>0</v>
      </c>
      <c r="DN44">
        <f>DM44*DO44</f>
        <v>0</v>
      </c>
      <c r="DO44">
        <f>($B$11*$D$9+$C$11*$D$9+$F$11*((FK44+FC44)/MAX(FK44+FC44+FL44, 0.1)*$I$9+FL44/MAX(FK44+FC44+FL44, 0.1)*$J$9))/($B$11+$C$11+$F$11)</f>
        <v>0</v>
      </c>
      <c r="DP44">
        <f>($B$11*$K$9+$C$11*$K$9+$F$11*((FK44+FC44)/MAX(FK44+FC44+FL44, 0.1)*$P$9+FL44/MAX(FK44+FC44+FL44, 0.1)*$Q$9))/($B$11+$C$11+$F$11)</f>
        <v>0</v>
      </c>
      <c r="DQ44">
        <v>6</v>
      </c>
      <c r="DR44">
        <v>0.5</v>
      </c>
      <c r="DS44" t="s">
        <v>441</v>
      </c>
      <c r="DT44">
        <v>2</v>
      </c>
      <c r="DU44" t="b">
        <v>1</v>
      </c>
      <c r="DV44">
        <v>1749214675.1</v>
      </c>
      <c r="DW44">
        <v>409.733</v>
      </c>
      <c r="DX44">
        <v>410.024</v>
      </c>
      <c r="DY44">
        <v>9.435449999999999</v>
      </c>
      <c r="DZ44">
        <v>9.437110000000001</v>
      </c>
      <c r="EA44">
        <v>410.489</v>
      </c>
      <c r="EB44">
        <v>9.62186</v>
      </c>
      <c r="EC44">
        <v>400.051</v>
      </c>
      <c r="ED44">
        <v>100.73</v>
      </c>
      <c r="EE44">
        <v>0.100014</v>
      </c>
      <c r="EF44">
        <v>24.9997</v>
      </c>
      <c r="EG44">
        <v>24.6731</v>
      </c>
      <c r="EH44">
        <v>999.9</v>
      </c>
      <c r="EI44">
        <v>0</v>
      </c>
      <c r="EJ44">
        <v>0</v>
      </c>
      <c r="EK44">
        <v>10036.2</v>
      </c>
      <c r="EL44">
        <v>0</v>
      </c>
      <c r="EM44">
        <v>0</v>
      </c>
      <c r="EN44">
        <v>-0.290802</v>
      </c>
      <c r="EO44">
        <v>413.636</v>
      </c>
      <c r="EP44">
        <v>413.93</v>
      </c>
      <c r="EQ44">
        <v>-0.00166035</v>
      </c>
      <c r="ER44">
        <v>410.024</v>
      </c>
      <c r="ES44">
        <v>9.437110000000001</v>
      </c>
      <c r="ET44">
        <v>0.950429</v>
      </c>
      <c r="EU44">
        <v>0.950597</v>
      </c>
      <c r="EV44">
        <v>6.17783</v>
      </c>
      <c r="EW44">
        <v>6.18038</v>
      </c>
      <c r="EX44">
        <v>0.0499957</v>
      </c>
      <c r="EY44">
        <v>0</v>
      </c>
      <c r="EZ44">
        <v>0</v>
      </c>
      <c r="FA44">
        <v>0</v>
      </c>
      <c r="FB44">
        <v>10.06</v>
      </c>
      <c r="FC44">
        <v>0.0499957</v>
      </c>
      <c r="FD44">
        <v>-13.69</v>
      </c>
      <c r="FE44">
        <v>-1.47</v>
      </c>
      <c r="FF44">
        <v>34.125</v>
      </c>
      <c r="FG44">
        <v>39.5</v>
      </c>
      <c r="FH44">
        <v>36.625</v>
      </c>
      <c r="FI44">
        <v>39.312</v>
      </c>
      <c r="FJ44">
        <v>37.125</v>
      </c>
      <c r="FK44">
        <v>0</v>
      </c>
      <c r="FL44">
        <v>0</v>
      </c>
      <c r="FM44">
        <v>0</v>
      </c>
      <c r="FN44">
        <v>1749214674.9</v>
      </c>
      <c r="FO44">
        <v>0</v>
      </c>
      <c r="FP44">
        <v>1.7816</v>
      </c>
      <c r="FQ44">
        <v>19.79538495902713</v>
      </c>
      <c r="FR44">
        <v>-22.82615409409035</v>
      </c>
      <c r="FS44">
        <v>-4.964</v>
      </c>
      <c r="FT44">
        <v>15</v>
      </c>
      <c r="FU44">
        <v>1749207587.6</v>
      </c>
      <c r="FV44" t="s">
        <v>442</v>
      </c>
      <c r="FW44">
        <v>1749207587.6</v>
      </c>
      <c r="FX44">
        <v>1749207577.6</v>
      </c>
      <c r="FY44">
        <v>1</v>
      </c>
      <c r="FZ44">
        <v>0.131</v>
      </c>
      <c r="GA44">
        <v>-0.03</v>
      </c>
      <c r="GB44">
        <v>-0.763</v>
      </c>
      <c r="GC44">
        <v>-0.186</v>
      </c>
      <c r="GD44">
        <v>400</v>
      </c>
      <c r="GE44">
        <v>9</v>
      </c>
      <c r="GF44">
        <v>0.04</v>
      </c>
      <c r="GG44">
        <v>0.07000000000000001</v>
      </c>
      <c r="GH44">
        <v>0.1624929196461141</v>
      </c>
      <c r="GI44">
        <v>0.01492479181184097</v>
      </c>
      <c r="GJ44">
        <v>0.02784253257528945</v>
      </c>
      <c r="GK44">
        <v>1</v>
      </c>
      <c r="GL44">
        <v>1.730712404234997E-06</v>
      </c>
      <c r="GM44">
        <v>-0.001567595653810724</v>
      </c>
      <c r="GN44">
        <v>0.0002923595707760191</v>
      </c>
      <c r="GO44">
        <v>1</v>
      </c>
      <c r="GP44">
        <v>2</v>
      </c>
      <c r="GQ44">
        <v>2</v>
      </c>
      <c r="GR44" t="s">
        <v>443</v>
      </c>
      <c r="GS44">
        <v>2.99521</v>
      </c>
      <c r="GT44">
        <v>2.81093</v>
      </c>
      <c r="GU44">
        <v>0.09798560000000001</v>
      </c>
      <c r="GV44">
        <v>0.09852329999999999</v>
      </c>
      <c r="GW44">
        <v>0.057017</v>
      </c>
      <c r="GX44">
        <v>0.0571141</v>
      </c>
      <c r="GY44">
        <v>24573.5</v>
      </c>
      <c r="GZ44">
        <v>25482.8</v>
      </c>
      <c r="HA44">
        <v>30991.8</v>
      </c>
      <c r="HB44">
        <v>31348.3</v>
      </c>
      <c r="HC44">
        <v>45806.5</v>
      </c>
      <c r="HD44">
        <v>42804.7</v>
      </c>
      <c r="HE44">
        <v>44873.4</v>
      </c>
      <c r="HF44">
        <v>41739.9</v>
      </c>
      <c r="HG44">
        <v>1.74455</v>
      </c>
      <c r="HH44">
        <v>2.2342</v>
      </c>
      <c r="HI44">
        <v>0.0596456</v>
      </c>
      <c r="HJ44">
        <v>0</v>
      </c>
      <c r="HK44">
        <v>23.6932</v>
      </c>
      <c r="HL44">
        <v>999.9</v>
      </c>
      <c r="HM44">
        <v>26.2</v>
      </c>
      <c r="HN44">
        <v>32.3</v>
      </c>
      <c r="HO44">
        <v>12.6329</v>
      </c>
      <c r="HP44">
        <v>61.9436</v>
      </c>
      <c r="HQ44">
        <v>7.06731</v>
      </c>
      <c r="HR44">
        <v>1</v>
      </c>
      <c r="HS44">
        <v>-0.134154</v>
      </c>
      <c r="HT44">
        <v>-0.0519798</v>
      </c>
      <c r="HU44">
        <v>20.2425</v>
      </c>
      <c r="HV44">
        <v>5.22328</v>
      </c>
      <c r="HW44">
        <v>11.9078</v>
      </c>
      <c r="HX44">
        <v>4.97185</v>
      </c>
      <c r="HY44">
        <v>3.273</v>
      </c>
      <c r="HZ44">
        <v>9999</v>
      </c>
      <c r="IA44">
        <v>9999</v>
      </c>
      <c r="IB44">
        <v>9999</v>
      </c>
      <c r="IC44">
        <v>999.9</v>
      </c>
      <c r="ID44">
        <v>1.87971</v>
      </c>
      <c r="IE44">
        <v>1.87986</v>
      </c>
      <c r="IF44">
        <v>1.88187</v>
      </c>
      <c r="IG44">
        <v>1.875</v>
      </c>
      <c r="IH44">
        <v>1.87836</v>
      </c>
      <c r="II44">
        <v>1.87775</v>
      </c>
      <c r="IJ44">
        <v>1.87485</v>
      </c>
      <c r="IK44">
        <v>1.88248</v>
      </c>
      <c r="IL44">
        <v>0</v>
      </c>
      <c r="IM44">
        <v>0</v>
      </c>
      <c r="IN44">
        <v>0</v>
      </c>
      <c r="IO44">
        <v>0</v>
      </c>
      <c r="IP44" t="s">
        <v>444</v>
      </c>
      <c r="IQ44" t="s">
        <v>445</v>
      </c>
      <c r="IR44" t="s">
        <v>446</v>
      </c>
      <c r="IS44" t="s">
        <v>446</v>
      </c>
      <c r="IT44" t="s">
        <v>446</v>
      </c>
      <c r="IU44" t="s">
        <v>446</v>
      </c>
      <c r="IV44">
        <v>0</v>
      </c>
      <c r="IW44">
        <v>100</v>
      </c>
      <c r="IX44">
        <v>100</v>
      </c>
      <c r="IY44">
        <v>-0.756</v>
      </c>
      <c r="IZ44">
        <v>-0.1864</v>
      </c>
      <c r="JA44">
        <v>-1.317961907018709</v>
      </c>
      <c r="JB44">
        <v>0.002137766517022535</v>
      </c>
      <c r="JC44">
        <v>-2.142525240951635E-06</v>
      </c>
      <c r="JD44">
        <v>6.57826092630254E-10</v>
      </c>
      <c r="JE44">
        <v>-0.1998923143878532</v>
      </c>
      <c r="JF44">
        <v>0.0047845183494569</v>
      </c>
      <c r="JG44">
        <v>-0.0004863429586180694</v>
      </c>
      <c r="JH44">
        <v>1.400204132939322E-05</v>
      </c>
      <c r="JI44">
        <v>18</v>
      </c>
      <c r="JJ44">
        <v>2240</v>
      </c>
      <c r="JK44">
        <v>2</v>
      </c>
      <c r="JL44">
        <v>19</v>
      </c>
      <c r="JM44">
        <v>118.1</v>
      </c>
      <c r="JN44">
        <v>118.3</v>
      </c>
      <c r="JO44">
        <v>1.02295</v>
      </c>
      <c r="JP44">
        <v>2.58545</v>
      </c>
      <c r="JQ44">
        <v>1.44531</v>
      </c>
      <c r="JR44">
        <v>2.13867</v>
      </c>
      <c r="JS44">
        <v>1.54907</v>
      </c>
      <c r="JT44">
        <v>2.50854</v>
      </c>
      <c r="JU44">
        <v>37.0986</v>
      </c>
      <c r="JV44">
        <v>24.0963</v>
      </c>
      <c r="JW44">
        <v>18</v>
      </c>
      <c r="JX44">
        <v>304.385</v>
      </c>
      <c r="JY44">
        <v>723.216</v>
      </c>
      <c r="JZ44">
        <v>24.1677</v>
      </c>
      <c r="KA44">
        <v>25.501</v>
      </c>
      <c r="KB44">
        <v>29.9999</v>
      </c>
      <c r="KC44">
        <v>25.5769</v>
      </c>
      <c r="KD44">
        <v>25.561</v>
      </c>
      <c r="KE44">
        <v>20.4819</v>
      </c>
      <c r="KF44">
        <v>31.7485</v>
      </c>
      <c r="KG44">
        <v>0</v>
      </c>
      <c r="KH44">
        <v>24.177</v>
      </c>
      <c r="KI44">
        <v>410</v>
      </c>
      <c r="KJ44">
        <v>9.45468</v>
      </c>
      <c r="KK44">
        <v>101.424</v>
      </c>
      <c r="KL44">
        <v>99.9158</v>
      </c>
    </row>
    <row r="45" spans="1:298">
      <c r="A45">
        <v>29</v>
      </c>
      <c r="B45">
        <v>1749214795.6</v>
      </c>
      <c r="C45">
        <v>3374.5</v>
      </c>
      <c r="D45" t="s">
        <v>501</v>
      </c>
      <c r="E45" t="s">
        <v>502</v>
      </c>
      <c r="F45" t="s">
        <v>435</v>
      </c>
      <c r="G45" t="s">
        <v>436</v>
      </c>
      <c r="H45" t="s">
        <v>437</v>
      </c>
      <c r="I45" t="s">
        <v>438</v>
      </c>
      <c r="J45" t="s">
        <v>439</v>
      </c>
      <c r="N45">
        <v>1749214795.6</v>
      </c>
      <c r="O45">
        <f>(P45)/1000</f>
        <v>0</v>
      </c>
      <c r="P45">
        <f>IF(DU45, AS45, AM45)</f>
        <v>0</v>
      </c>
      <c r="Q45">
        <f>IF(DU45, AN45, AL45)</f>
        <v>0</v>
      </c>
      <c r="R45">
        <f>DW45 - IF(AZ45&gt;1, Q45*DQ45*100.0/(BB45), 0)</f>
        <v>0</v>
      </c>
      <c r="S45">
        <f>((Y45-O45/2)*R45-Q45)/(Y45+O45/2)</f>
        <v>0</v>
      </c>
      <c r="T45">
        <f>S45*(ED45+EE45)/1000.0</f>
        <v>0</v>
      </c>
      <c r="U45">
        <f>(DW45 - IF(AZ45&gt;1, Q45*DQ45*100.0/(BB45), 0))*(ED45+EE45)/1000.0</f>
        <v>0</v>
      </c>
      <c r="V45">
        <f>2.0/((1/X45-1/W45)+SIGN(X45)*SQRT((1/X45-1/W45)*(1/X45-1/W45) + 4*DR45/((DR45+1)*(DR45+1))*(2*1/X45*1/W45-1/W45*1/W45)))</f>
        <v>0</v>
      </c>
      <c r="W45">
        <f>IF(LEFT(DS45,1)&lt;&gt;"0",IF(LEFT(DS45,1)="1",3.0,DT45),$D$5+$E$5*(EK45*ED45/($K$5*1000))+$F$5*(EK45*ED45/($K$5*1000))*MAX(MIN(DQ45,$J$5),$I$5)*MAX(MIN(DQ45,$J$5),$I$5)+$G$5*MAX(MIN(DQ45,$J$5),$I$5)*(EK45*ED45/($K$5*1000))+$H$5*(EK45*ED45/($K$5*1000))*(EK45*ED45/($K$5*1000)))</f>
        <v>0</v>
      </c>
      <c r="X45">
        <f>O45*(1000-(1000*0.61365*exp(17.502*AB45/(240.97+AB45))/(ED45+EE45)+DY45)/2)/(1000*0.61365*exp(17.502*AB45/(240.97+AB45))/(ED45+EE45)-DY45)</f>
        <v>0</v>
      </c>
      <c r="Y45">
        <f>1/((DR45+1)/(V45/1.6)+1/(W45/1.37)) + DR45/((DR45+1)/(V45/1.6) + DR45/(W45/1.37))</f>
        <v>0</v>
      </c>
      <c r="Z45">
        <f>(DM45*DP45)</f>
        <v>0</v>
      </c>
      <c r="AA45">
        <f>(EF45+(Z45+2*0.95*5.67E-8*(((EF45+$B$7)+273)^4-(EF45+273)^4)-44100*O45)/(1.84*29.3*W45+8*0.95*5.67E-8*(EF45+273)^3))</f>
        <v>0</v>
      </c>
      <c r="AB45">
        <f>($C$7*EG45+$D$7*EH45+$E$7*AA45)</f>
        <v>0</v>
      </c>
      <c r="AC45">
        <f>0.61365*exp(17.502*AB45/(240.97+AB45))</f>
        <v>0</v>
      </c>
      <c r="AD45">
        <f>(AE45/AF45*100)</f>
        <v>0</v>
      </c>
      <c r="AE45">
        <f>DY45*(ED45+EE45)/1000</f>
        <v>0</v>
      </c>
      <c r="AF45">
        <f>0.61365*exp(17.502*EF45/(240.97+EF45))</f>
        <v>0</v>
      </c>
      <c r="AG45">
        <f>(AC45-DY45*(ED45+EE45)/1000)</f>
        <v>0</v>
      </c>
      <c r="AH45">
        <f>(-O45*44100)</f>
        <v>0</v>
      </c>
      <c r="AI45">
        <f>2*29.3*W45*0.92*(EF45-AB45)</f>
        <v>0</v>
      </c>
      <c r="AJ45">
        <f>2*0.95*5.67E-8*(((EF45+$B$7)+273)^4-(AB45+273)^4)</f>
        <v>0</v>
      </c>
      <c r="AK45">
        <f>Z45+AJ45+AH45+AI45</f>
        <v>0</v>
      </c>
      <c r="AL45">
        <f>EC45*AZ45*(DX45-DW45*(1000-AZ45*DZ45)/(1000-AZ45*DY45))/(100*DQ45)</f>
        <v>0</v>
      </c>
      <c r="AM45">
        <f>1000*EC45*AZ45*(DY45-DZ45)/(100*DQ45*(1000-AZ45*DY45))</f>
        <v>0</v>
      </c>
      <c r="AN45">
        <f>(AO45 - AP45 - ED45*1E3/(8.314*(EF45+273.15)) * AR45/EC45 * AQ45) * EC45/(100*DQ45) * (1000 - DZ45)/1000</f>
        <v>0</v>
      </c>
      <c r="AO45">
        <v>393.7047834219897</v>
      </c>
      <c r="AP45">
        <v>393.4628484848483</v>
      </c>
      <c r="AQ45">
        <v>-6.875585684720278E-05</v>
      </c>
      <c r="AR45">
        <v>65.93384186329908</v>
      </c>
      <c r="AS45">
        <f>(AU45 - AT45 + ED45*1E3/(8.314*(EF45+273.15)) * AW45/EC45 * AV45) * EC45/(100*DQ45) * 1000/(1000 - AU45)</f>
        <v>0</v>
      </c>
      <c r="AT45">
        <v>9.43733823629414</v>
      </c>
      <c r="AU45">
        <v>9.443066503496505</v>
      </c>
      <c r="AV45">
        <v>-6.832525793049508E-08</v>
      </c>
      <c r="AW45">
        <v>77.18488506186137</v>
      </c>
      <c r="AX45">
        <v>77</v>
      </c>
      <c r="AY45">
        <v>19</v>
      </c>
      <c r="AZ45">
        <f>IF(AX45*$H$13&gt;=BB45,1.0,(BB45/(BB45-AX45*$H$13)))</f>
        <v>0</v>
      </c>
      <c r="BA45">
        <f>(AZ45-1)*100</f>
        <v>0</v>
      </c>
      <c r="BB45">
        <f>MAX(0,($B$13+$C$13*EK45)/(1+$D$13*EK45)*ED45/(EF45+273)*$E$13)</f>
        <v>0</v>
      </c>
      <c r="BC45" t="s">
        <v>440</v>
      </c>
      <c r="BD45" t="s">
        <v>440</v>
      </c>
      <c r="BE45">
        <v>0</v>
      </c>
      <c r="BF45">
        <v>0</v>
      </c>
      <c r="BG45">
        <f>1-BE45/BF45</f>
        <v>0</v>
      </c>
      <c r="BH45">
        <v>0</v>
      </c>
      <c r="BI45" t="s">
        <v>440</v>
      </c>
      <c r="BJ45" t="s">
        <v>440</v>
      </c>
      <c r="BK45">
        <v>0</v>
      </c>
      <c r="BL45">
        <v>0</v>
      </c>
      <c r="BM45">
        <f>1-BK45/BL45</f>
        <v>0</v>
      </c>
      <c r="BN45">
        <v>0.5</v>
      </c>
      <c r="BO45">
        <f>DN45</f>
        <v>0</v>
      </c>
      <c r="BP45">
        <f>Q45</f>
        <v>0</v>
      </c>
      <c r="BQ45">
        <f>BM45*BN45*BO45</f>
        <v>0</v>
      </c>
      <c r="BR45">
        <f>(BP45-BH45)/BO45</f>
        <v>0</v>
      </c>
      <c r="BS45">
        <f>(BF45-BL45)/BL45</f>
        <v>0</v>
      </c>
      <c r="BT45">
        <f>BE45/(BG45+BE45/BL45)</f>
        <v>0</v>
      </c>
      <c r="BU45" t="s">
        <v>440</v>
      </c>
      <c r="BV45">
        <v>0</v>
      </c>
      <c r="BW45">
        <f>IF(BV45&lt;&gt;0, BV45, BT45)</f>
        <v>0</v>
      </c>
      <c r="BX45">
        <f>1-BW45/BL45</f>
        <v>0</v>
      </c>
      <c r="BY45">
        <f>(BL45-BK45)/(BL45-BW45)</f>
        <v>0</v>
      </c>
      <c r="BZ45">
        <f>(BF45-BL45)/(BF45-BW45)</f>
        <v>0</v>
      </c>
      <c r="CA45">
        <f>(BL45-BK45)/(BL45-BE45)</f>
        <v>0</v>
      </c>
      <c r="CB45">
        <f>(BF45-BL45)/(BF45-BE45)</f>
        <v>0</v>
      </c>
      <c r="CC45">
        <f>(BY45*BW45/BK45)</f>
        <v>0</v>
      </c>
      <c r="CD45">
        <f>(1-CC45)</f>
        <v>0</v>
      </c>
      <c r="DM45">
        <f>$B$11*EL45+$C$11*EM45+$F$11*EX45*(1-FA45)</f>
        <v>0</v>
      </c>
      <c r="DN45">
        <f>DM45*DO45</f>
        <v>0</v>
      </c>
      <c r="DO45">
        <f>($B$11*$D$9+$C$11*$D$9+$F$11*((FK45+FC45)/MAX(FK45+FC45+FL45, 0.1)*$I$9+FL45/MAX(FK45+FC45+FL45, 0.1)*$J$9))/($B$11+$C$11+$F$11)</f>
        <v>0</v>
      </c>
      <c r="DP45">
        <f>($B$11*$K$9+$C$11*$K$9+$F$11*((FK45+FC45)/MAX(FK45+FC45+FL45, 0.1)*$P$9+FL45/MAX(FK45+FC45+FL45, 0.1)*$Q$9))/($B$11+$C$11+$F$11)</f>
        <v>0</v>
      </c>
      <c r="DQ45">
        <v>6</v>
      </c>
      <c r="DR45">
        <v>0.5</v>
      </c>
      <c r="DS45" t="s">
        <v>441</v>
      </c>
      <c r="DT45">
        <v>2</v>
      </c>
      <c r="DU45" t="b">
        <v>1</v>
      </c>
      <c r="DV45">
        <v>1749214795.6</v>
      </c>
      <c r="DW45">
        <v>389.739</v>
      </c>
      <c r="DX45">
        <v>390.057</v>
      </c>
      <c r="DY45">
        <v>9.44333</v>
      </c>
      <c r="DZ45">
        <v>9.43778</v>
      </c>
      <c r="EA45">
        <v>390.51</v>
      </c>
      <c r="EB45">
        <v>9.62975</v>
      </c>
      <c r="EC45">
        <v>400.244</v>
      </c>
      <c r="ED45">
        <v>100.731</v>
      </c>
      <c r="EE45">
        <v>0.100192</v>
      </c>
      <c r="EF45">
        <v>25.0133</v>
      </c>
      <c r="EG45">
        <v>24.6525</v>
      </c>
      <c r="EH45">
        <v>999.9</v>
      </c>
      <c r="EI45">
        <v>0</v>
      </c>
      <c r="EJ45">
        <v>0</v>
      </c>
      <c r="EK45">
        <v>10031.2</v>
      </c>
      <c r="EL45">
        <v>0</v>
      </c>
      <c r="EM45">
        <v>0</v>
      </c>
      <c r="EN45">
        <v>-0.317841</v>
      </c>
      <c r="EO45">
        <v>393.455</v>
      </c>
      <c r="EP45">
        <v>393.773</v>
      </c>
      <c r="EQ45">
        <v>0.0055542</v>
      </c>
      <c r="ER45">
        <v>390.057</v>
      </c>
      <c r="ES45">
        <v>9.43778</v>
      </c>
      <c r="ET45">
        <v>0.951233</v>
      </c>
      <c r="EU45">
        <v>0.950673</v>
      </c>
      <c r="EV45">
        <v>6.19007</v>
      </c>
      <c r="EW45">
        <v>6.18155</v>
      </c>
      <c r="EX45">
        <v>0.0499957</v>
      </c>
      <c r="EY45">
        <v>0</v>
      </c>
      <c r="EZ45">
        <v>0</v>
      </c>
      <c r="FA45">
        <v>0</v>
      </c>
      <c r="FB45">
        <v>-8.35</v>
      </c>
      <c r="FC45">
        <v>0.0499957</v>
      </c>
      <c r="FD45">
        <v>7.03</v>
      </c>
      <c r="FE45">
        <v>-0.8</v>
      </c>
      <c r="FF45">
        <v>34.812</v>
      </c>
      <c r="FG45">
        <v>40.875</v>
      </c>
      <c r="FH45">
        <v>37.437</v>
      </c>
      <c r="FI45">
        <v>41.312</v>
      </c>
      <c r="FJ45">
        <v>37.937</v>
      </c>
      <c r="FK45">
        <v>0</v>
      </c>
      <c r="FL45">
        <v>0</v>
      </c>
      <c r="FM45">
        <v>0</v>
      </c>
      <c r="FN45">
        <v>1749214795.5</v>
      </c>
      <c r="FO45">
        <v>0</v>
      </c>
      <c r="FP45">
        <v>2.811538461538462</v>
      </c>
      <c r="FQ45">
        <v>-27.86871793000113</v>
      </c>
      <c r="FR45">
        <v>11.09880340038523</v>
      </c>
      <c r="FS45">
        <v>-4.835384615384616</v>
      </c>
      <c r="FT45">
        <v>15</v>
      </c>
      <c r="FU45">
        <v>1749207587.6</v>
      </c>
      <c r="FV45" t="s">
        <v>442</v>
      </c>
      <c r="FW45">
        <v>1749207587.6</v>
      </c>
      <c r="FX45">
        <v>1749207577.6</v>
      </c>
      <c r="FY45">
        <v>1</v>
      </c>
      <c r="FZ45">
        <v>0.131</v>
      </c>
      <c r="GA45">
        <v>-0.03</v>
      </c>
      <c r="GB45">
        <v>-0.763</v>
      </c>
      <c r="GC45">
        <v>-0.186</v>
      </c>
      <c r="GD45">
        <v>400</v>
      </c>
      <c r="GE45">
        <v>9</v>
      </c>
      <c r="GF45">
        <v>0.04</v>
      </c>
      <c r="GG45">
        <v>0.07000000000000001</v>
      </c>
      <c r="GH45">
        <v>0.1521439327303846</v>
      </c>
      <c r="GI45">
        <v>0.01861063742878913</v>
      </c>
      <c r="GJ45">
        <v>0.01686178478701628</v>
      </c>
      <c r="GK45">
        <v>1</v>
      </c>
      <c r="GL45">
        <v>0.0001695457074648028</v>
      </c>
      <c r="GM45">
        <v>-7.585086770685846E-06</v>
      </c>
      <c r="GN45">
        <v>2.343931142329944E-05</v>
      </c>
      <c r="GO45">
        <v>1</v>
      </c>
      <c r="GP45">
        <v>2</v>
      </c>
      <c r="GQ45">
        <v>2</v>
      </c>
      <c r="GR45" t="s">
        <v>443</v>
      </c>
      <c r="GS45">
        <v>2.99543</v>
      </c>
      <c r="GT45">
        <v>2.81107</v>
      </c>
      <c r="GU45">
        <v>0.0943167</v>
      </c>
      <c r="GV45">
        <v>0.0948364</v>
      </c>
      <c r="GW45">
        <v>0.0570534</v>
      </c>
      <c r="GX45">
        <v>0.0571171</v>
      </c>
      <c r="GY45">
        <v>24672.8</v>
      </c>
      <c r="GZ45">
        <v>25586.7</v>
      </c>
      <c r="HA45">
        <v>30991</v>
      </c>
      <c r="HB45">
        <v>31348.1</v>
      </c>
      <c r="HC45">
        <v>45803.5</v>
      </c>
      <c r="HD45">
        <v>42804.1</v>
      </c>
      <c r="HE45">
        <v>44872.2</v>
      </c>
      <c r="HF45">
        <v>41739.5</v>
      </c>
      <c r="HG45">
        <v>1.7458</v>
      </c>
      <c r="HH45">
        <v>2.234</v>
      </c>
      <c r="HI45">
        <v>0.0592247</v>
      </c>
      <c r="HJ45">
        <v>0</v>
      </c>
      <c r="HK45">
        <v>23.6795</v>
      </c>
      <c r="HL45">
        <v>999.9</v>
      </c>
      <c r="HM45">
        <v>26.2</v>
      </c>
      <c r="HN45">
        <v>32.3</v>
      </c>
      <c r="HO45">
        <v>12.6331</v>
      </c>
      <c r="HP45">
        <v>62.2437</v>
      </c>
      <c r="HQ45">
        <v>6.72676</v>
      </c>
      <c r="HR45">
        <v>1</v>
      </c>
      <c r="HS45">
        <v>-0.13345</v>
      </c>
      <c r="HT45">
        <v>0.0337446</v>
      </c>
      <c r="HU45">
        <v>20.2424</v>
      </c>
      <c r="HV45">
        <v>5.22313</v>
      </c>
      <c r="HW45">
        <v>11.9068</v>
      </c>
      <c r="HX45">
        <v>4.97225</v>
      </c>
      <c r="HY45">
        <v>3.273</v>
      </c>
      <c r="HZ45">
        <v>9999</v>
      </c>
      <c r="IA45">
        <v>9999</v>
      </c>
      <c r="IB45">
        <v>9999</v>
      </c>
      <c r="IC45">
        <v>999.9</v>
      </c>
      <c r="ID45">
        <v>1.87964</v>
      </c>
      <c r="IE45">
        <v>1.87979</v>
      </c>
      <c r="IF45">
        <v>1.88188</v>
      </c>
      <c r="IG45">
        <v>1.875</v>
      </c>
      <c r="IH45">
        <v>1.87835</v>
      </c>
      <c r="II45">
        <v>1.87775</v>
      </c>
      <c r="IJ45">
        <v>1.87486</v>
      </c>
      <c r="IK45">
        <v>1.88248</v>
      </c>
      <c r="IL45">
        <v>0</v>
      </c>
      <c r="IM45">
        <v>0</v>
      </c>
      <c r="IN45">
        <v>0</v>
      </c>
      <c r="IO45">
        <v>0</v>
      </c>
      <c r="IP45" t="s">
        <v>444</v>
      </c>
      <c r="IQ45" t="s">
        <v>445</v>
      </c>
      <c r="IR45" t="s">
        <v>446</v>
      </c>
      <c r="IS45" t="s">
        <v>446</v>
      </c>
      <c r="IT45" t="s">
        <v>446</v>
      </c>
      <c r="IU45" t="s">
        <v>446</v>
      </c>
      <c r="IV45">
        <v>0</v>
      </c>
      <c r="IW45">
        <v>100</v>
      </c>
      <c r="IX45">
        <v>100</v>
      </c>
      <c r="IY45">
        <v>-0.771</v>
      </c>
      <c r="IZ45">
        <v>-0.1864</v>
      </c>
      <c r="JA45">
        <v>-1.317961907018709</v>
      </c>
      <c r="JB45">
        <v>0.002137766517022535</v>
      </c>
      <c r="JC45">
        <v>-2.142525240951635E-06</v>
      </c>
      <c r="JD45">
        <v>6.57826092630254E-10</v>
      </c>
      <c r="JE45">
        <v>-0.1998923143878532</v>
      </c>
      <c r="JF45">
        <v>0.0047845183494569</v>
      </c>
      <c r="JG45">
        <v>-0.0004863429586180694</v>
      </c>
      <c r="JH45">
        <v>1.400204132939322E-05</v>
      </c>
      <c r="JI45">
        <v>18</v>
      </c>
      <c r="JJ45">
        <v>2240</v>
      </c>
      <c r="JK45">
        <v>2</v>
      </c>
      <c r="JL45">
        <v>19</v>
      </c>
      <c r="JM45">
        <v>120.1</v>
      </c>
      <c r="JN45">
        <v>120.3</v>
      </c>
      <c r="JO45">
        <v>0.982666</v>
      </c>
      <c r="JP45">
        <v>2.58667</v>
      </c>
      <c r="JQ45">
        <v>1.44531</v>
      </c>
      <c r="JR45">
        <v>2.13989</v>
      </c>
      <c r="JS45">
        <v>1.54907</v>
      </c>
      <c r="JT45">
        <v>2.46948</v>
      </c>
      <c r="JU45">
        <v>37.027</v>
      </c>
      <c r="JV45">
        <v>24.1138</v>
      </c>
      <c r="JW45">
        <v>18</v>
      </c>
      <c r="JX45">
        <v>304.923</v>
      </c>
      <c r="JY45">
        <v>723.098</v>
      </c>
      <c r="JZ45">
        <v>24.1098</v>
      </c>
      <c r="KA45">
        <v>25.5096</v>
      </c>
      <c r="KB45">
        <v>30.0002</v>
      </c>
      <c r="KC45">
        <v>25.583</v>
      </c>
      <c r="KD45">
        <v>25.5657</v>
      </c>
      <c r="KE45">
        <v>19.6818</v>
      </c>
      <c r="KF45">
        <v>31.7485</v>
      </c>
      <c r="KG45">
        <v>0</v>
      </c>
      <c r="KH45">
        <v>24.1031</v>
      </c>
      <c r="KI45">
        <v>390</v>
      </c>
      <c r="KJ45">
        <v>9.45468</v>
      </c>
      <c r="KK45">
        <v>101.422</v>
      </c>
      <c r="KL45">
        <v>99.9149</v>
      </c>
    </row>
    <row r="46" spans="1:298">
      <c r="A46">
        <v>30</v>
      </c>
      <c r="B46">
        <v>1749214916.1</v>
      </c>
      <c r="C46">
        <v>3495</v>
      </c>
      <c r="D46" t="s">
        <v>503</v>
      </c>
      <c r="E46" t="s">
        <v>504</v>
      </c>
      <c r="F46" t="s">
        <v>435</v>
      </c>
      <c r="G46" t="s">
        <v>436</v>
      </c>
      <c r="H46" t="s">
        <v>437</v>
      </c>
      <c r="I46" t="s">
        <v>438</v>
      </c>
      <c r="J46" t="s">
        <v>439</v>
      </c>
      <c r="N46">
        <v>1749214916.1</v>
      </c>
      <c r="O46">
        <f>(P46)/1000</f>
        <v>0</v>
      </c>
      <c r="P46">
        <f>IF(DU46, AS46, AM46)</f>
        <v>0</v>
      </c>
      <c r="Q46">
        <f>IF(DU46, AN46, AL46)</f>
        <v>0</v>
      </c>
      <c r="R46">
        <f>DW46 - IF(AZ46&gt;1, Q46*DQ46*100.0/(BB46), 0)</f>
        <v>0</v>
      </c>
      <c r="S46">
        <f>((Y46-O46/2)*R46-Q46)/(Y46+O46/2)</f>
        <v>0</v>
      </c>
      <c r="T46">
        <f>S46*(ED46+EE46)/1000.0</f>
        <v>0</v>
      </c>
      <c r="U46">
        <f>(DW46 - IF(AZ46&gt;1, Q46*DQ46*100.0/(BB46), 0))*(ED46+EE46)/1000.0</f>
        <v>0</v>
      </c>
      <c r="V46">
        <f>2.0/((1/X46-1/W46)+SIGN(X46)*SQRT((1/X46-1/W46)*(1/X46-1/W46) + 4*DR46/((DR46+1)*(DR46+1))*(2*1/X46*1/W46-1/W46*1/W46)))</f>
        <v>0</v>
      </c>
      <c r="W46">
        <f>IF(LEFT(DS46,1)&lt;&gt;"0",IF(LEFT(DS46,1)="1",3.0,DT46),$D$5+$E$5*(EK46*ED46/($K$5*1000))+$F$5*(EK46*ED46/($K$5*1000))*MAX(MIN(DQ46,$J$5),$I$5)*MAX(MIN(DQ46,$J$5),$I$5)+$G$5*MAX(MIN(DQ46,$J$5),$I$5)*(EK46*ED46/($K$5*1000))+$H$5*(EK46*ED46/($K$5*1000))*(EK46*ED46/($K$5*1000)))</f>
        <v>0</v>
      </c>
      <c r="X46">
        <f>O46*(1000-(1000*0.61365*exp(17.502*AB46/(240.97+AB46))/(ED46+EE46)+DY46)/2)/(1000*0.61365*exp(17.502*AB46/(240.97+AB46))/(ED46+EE46)-DY46)</f>
        <v>0</v>
      </c>
      <c r="Y46">
        <f>1/((DR46+1)/(V46/1.6)+1/(W46/1.37)) + DR46/((DR46+1)/(V46/1.6) + DR46/(W46/1.37))</f>
        <v>0</v>
      </c>
      <c r="Z46">
        <f>(DM46*DP46)</f>
        <v>0</v>
      </c>
      <c r="AA46">
        <f>(EF46+(Z46+2*0.95*5.67E-8*(((EF46+$B$7)+273)^4-(EF46+273)^4)-44100*O46)/(1.84*29.3*W46+8*0.95*5.67E-8*(EF46+273)^3))</f>
        <v>0</v>
      </c>
      <c r="AB46">
        <f>($C$7*EG46+$D$7*EH46+$E$7*AA46)</f>
        <v>0</v>
      </c>
      <c r="AC46">
        <f>0.61365*exp(17.502*AB46/(240.97+AB46))</f>
        <v>0</v>
      </c>
      <c r="AD46">
        <f>(AE46/AF46*100)</f>
        <v>0</v>
      </c>
      <c r="AE46">
        <f>DY46*(ED46+EE46)/1000</f>
        <v>0</v>
      </c>
      <c r="AF46">
        <f>0.61365*exp(17.502*EF46/(240.97+EF46))</f>
        <v>0</v>
      </c>
      <c r="AG46">
        <f>(AC46-DY46*(ED46+EE46)/1000)</f>
        <v>0</v>
      </c>
      <c r="AH46">
        <f>(-O46*44100)</f>
        <v>0</v>
      </c>
      <c r="AI46">
        <f>2*29.3*W46*0.92*(EF46-AB46)</f>
        <v>0</v>
      </c>
      <c r="AJ46">
        <f>2*0.95*5.67E-8*(((EF46+$B$7)+273)^4-(AB46+273)^4)</f>
        <v>0</v>
      </c>
      <c r="AK46">
        <f>Z46+AJ46+AH46+AI46</f>
        <v>0</v>
      </c>
      <c r="AL46">
        <f>EC46*AZ46*(DX46-DW46*(1000-AZ46*DZ46)/(1000-AZ46*DY46))/(100*DQ46)</f>
        <v>0</v>
      </c>
      <c r="AM46">
        <f>1000*EC46*AZ46*(DY46-DZ46)/(100*DQ46*(1000-AZ46*DY46))</f>
        <v>0</v>
      </c>
      <c r="AN46">
        <f>(AO46 - AP46 - ED46*1E3/(8.314*(EF46+273.15)) * AR46/EC46 * AQ46) * EC46/(100*DQ46) * (1000 - DZ46)/1000</f>
        <v>0</v>
      </c>
      <c r="AO46">
        <v>373.5256150510157</v>
      </c>
      <c r="AP46">
        <v>373.2944484848484</v>
      </c>
      <c r="AQ46">
        <v>0.0006788208573161492</v>
      </c>
      <c r="AR46">
        <v>65.93384186329908</v>
      </c>
      <c r="AS46">
        <f>(AU46 - AT46 + ED46*1E3/(8.314*(EF46+273.15)) * AW46/EC46 * AV46) * EC46/(100*DQ46) * 1000/(1000 - AU46)</f>
        <v>0</v>
      </c>
      <c r="AT46">
        <v>9.431416262682074</v>
      </c>
      <c r="AU46">
        <v>9.439477272727277</v>
      </c>
      <c r="AV46">
        <v>2.335905982143373E-08</v>
      </c>
      <c r="AW46">
        <v>77.18488506186137</v>
      </c>
      <c r="AX46">
        <v>77</v>
      </c>
      <c r="AY46">
        <v>19</v>
      </c>
      <c r="AZ46">
        <f>IF(AX46*$H$13&gt;=BB46,1.0,(BB46/(BB46-AX46*$H$13)))</f>
        <v>0</v>
      </c>
      <c r="BA46">
        <f>(AZ46-1)*100</f>
        <v>0</v>
      </c>
      <c r="BB46">
        <f>MAX(0,($B$13+$C$13*EK46)/(1+$D$13*EK46)*ED46/(EF46+273)*$E$13)</f>
        <v>0</v>
      </c>
      <c r="BC46" t="s">
        <v>440</v>
      </c>
      <c r="BD46" t="s">
        <v>440</v>
      </c>
      <c r="BE46">
        <v>0</v>
      </c>
      <c r="BF46">
        <v>0</v>
      </c>
      <c r="BG46">
        <f>1-BE46/BF46</f>
        <v>0</v>
      </c>
      <c r="BH46">
        <v>0</v>
      </c>
      <c r="BI46" t="s">
        <v>440</v>
      </c>
      <c r="BJ46" t="s">
        <v>440</v>
      </c>
      <c r="BK46">
        <v>0</v>
      </c>
      <c r="BL46">
        <v>0</v>
      </c>
      <c r="BM46">
        <f>1-BK46/BL46</f>
        <v>0</v>
      </c>
      <c r="BN46">
        <v>0.5</v>
      </c>
      <c r="BO46">
        <f>DN46</f>
        <v>0</v>
      </c>
      <c r="BP46">
        <f>Q46</f>
        <v>0</v>
      </c>
      <c r="BQ46">
        <f>BM46*BN46*BO46</f>
        <v>0</v>
      </c>
      <c r="BR46">
        <f>(BP46-BH46)/BO46</f>
        <v>0</v>
      </c>
      <c r="BS46">
        <f>(BF46-BL46)/BL46</f>
        <v>0</v>
      </c>
      <c r="BT46">
        <f>BE46/(BG46+BE46/BL46)</f>
        <v>0</v>
      </c>
      <c r="BU46" t="s">
        <v>440</v>
      </c>
      <c r="BV46">
        <v>0</v>
      </c>
      <c r="BW46">
        <f>IF(BV46&lt;&gt;0, BV46, BT46)</f>
        <v>0</v>
      </c>
      <c r="BX46">
        <f>1-BW46/BL46</f>
        <v>0</v>
      </c>
      <c r="BY46">
        <f>(BL46-BK46)/(BL46-BW46)</f>
        <v>0</v>
      </c>
      <c r="BZ46">
        <f>(BF46-BL46)/(BF46-BW46)</f>
        <v>0</v>
      </c>
      <c r="CA46">
        <f>(BL46-BK46)/(BL46-BE46)</f>
        <v>0</v>
      </c>
      <c r="CB46">
        <f>(BF46-BL46)/(BF46-BE46)</f>
        <v>0</v>
      </c>
      <c r="CC46">
        <f>(BY46*BW46/BK46)</f>
        <v>0</v>
      </c>
      <c r="CD46">
        <f>(1-CC46)</f>
        <v>0</v>
      </c>
      <c r="DM46">
        <f>$B$11*EL46+$C$11*EM46+$F$11*EX46*(1-FA46)</f>
        <v>0</v>
      </c>
      <c r="DN46">
        <f>DM46*DO46</f>
        <v>0</v>
      </c>
      <c r="DO46">
        <f>($B$11*$D$9+$C$11*$D$9+$F$11*((FK46+FC46)/MAX(FK46+FC46+FL46, 0.1)*$I$9+FL46/MAX(FK46+FC46+FL46, 0.1)*$J$9))/($B$11+$C$11+$F$11)</f>
        <v>0</v>
      </c>
      <c r="DP46">
        <f>($B$11*$K$9+$C$11*$K$9+$F$11*((FK46+FC46)/MAX(FK46+FC46+FL46, 0.1)*$P$9+FL46/MAX(FK46+FC46+FL46, 0.1)*$Q$9))/($B$11+$C$11+$F$11)</f>
        <v>0</v>
      </c>
      <c r="DQ46">
        <v>6</v>
      </c>
      <c r="DR46">
        <v>0.5</v>
      </c>
      <c r="DS46" t="s">
        <v>441</v>
      </c>
      <c r="DT46">
        <v>2</v>
      </c>
      <c r="DU46" t="b">
        <v>1</v>
      </c>
      <c r="DV46">
        <v>1749214916.1</v>
      </c>
      <c r="DW46">
        <v>369.779</v>
      </c>
      <c r="DX46">
        <v>369.996</v>
      </c>
      <c r="DY46">
        <v>9.43965</v>
      </c>
      <c r="DZ46">
        <v>9.43059</v>
      </c>
      <c r="EA46">
        <v>370.565</v>
      </c>
      <c r="EB46">
        <v>9.626060000000001</v>
      </c>
      <c r="EC46">
        <v>400.048</v>
      </c>
      <c r="ED46">
        <v>100.73</v>
      </c>
      <c r="EE46">
        <v>0.0998516</v>
      </c>
      <c r="EF46">
        <v>24.999</v>
      </c>
      <c r="EG46">
        <v>24.6437</v>
      </c>
      <c r="EH46">
        <v>999.9</v>
      </c>
      <c r="EI46">
        <v>0</v>
      </c>
      <c r="EJ46">
        <v>0</v>
      </c>
      <c r="EK46">
        <v>10044.4</v>
      </c>
      <c r="EL46">
        <v>0</v>
      </c>
      <c r="EM46">
        <v>0</v>
      </c>
      <c r="EN46">
        <v>-0.216705</v>
      </c>
      <c r="EO46">
        <v>373.303</v>
      </c>
      <c r="EP46">
        <v>373.518</v>
      </c>
      <c r="EQ46">
        <v>0.009057040000000001</v>
      </c>
      <c r="ER46">
        <v>369.996</v>
      </c>
      <c r="ES46">
        <v>9.43059</v>
      </c>
      <c r="ET46">
        <v>0.95086</v>
      </c>
      <c r="EU46">
        <v>0.949948</v>
      </c>
      <c r="EV46">
        <v>6.1844</v>
      </c>
      <c r="EW46">
        <v>6.1705</v>
      </c>
      <c r="EX46">
        <v>0.0499957</v>
      </c>
      <c r="EY46">
        <v>0</v>
      </c>
      <c r="EZ46">
        <v>0</v>
      </c>
      <c r="FA46">
        <v>0</v>
      </c>
      <c r="FB46">
        <v>5.8</v>
      </c>
      <c r="FC46">
        <v>0.0499957</v>
      </c>
      <c r="FD46">
        <v>-6.71</v>
      </c>
      <c r="FE46">
        <v>-1.54</v>
      </c>
      <c r="FF46">
        <v>34.5</v>
      </c>
      <c r="FG46">
        <v>39.312</v>
      </c>
      <c r="FH46">
        <v>36.562</v>
      </c>
      <c r="FI46">
        <v>39</v>
      </c>
      <c r="FJ46">
        <v>37.25</v>
      </c>
      <c r="FK46">
        <v>0</v>
      </c>
      <c r="FL46">
        <v>0</v>
      </c>
      <c r="FM46">
        <v>0</v>
      </c>
      <c r="FN46">
        <v>1749214915.5</v>
      </c>
      <c r="FO46">
        <v>0</v>
      </c>
      <c r="FP46">
        <v>2.198846153846154</v>
      </c>
      <c r="FQ46">
        <v>18.88512836036483</v>
      </c>
      <c r="FR46">
        <v>-14.28034208824739</v>
      </c>
      <c r="FS46">
        <v>-4.032307692307692</v>
      </c>
      <c r="FT46">
        <v>15</v>
      </c>
      <c r="FU46">
        <v>1749207587.6</v>
      </c>
      <c r="FV46" t="s">
        <v>442</v>
      </c>
      <c r="FW46">
        <v>1749207587.6</v>
      </c>
      <c r="FX46">
        <v>1749207577.6</v>
      </c>
      <c r="FY46">
        <v>1</v>
      </c>
      <c r="FZ46">
        <v>0.131</v>
      </c>
      <c r="GA46">
        <v>-0.03</v>
      </c>
      <c r="GB46">
        <v>-0.763</v>
      </c>
      <c r="GC46">
        <v>-0.186</v>
      </c>
      <c r="GD46">
        <v>400</v>
      </c>
      <c r="GE46">
        <v>9</v>
      </c>
      <c r="GF46">
        <v>0.04</v>
      </c>
      <c r="GG46">
        <v>0.07000000000000001</v>
      </c>
      <c r="GH46">
        <v>0.145937098066701</v>
      </c>
      <c r="GI46">
        <v>-0.03512012912129769</v>
      </c>
      <c r="GJ46">
        <v>0.03478505993367258</v>
      </c>
      <c r="GK46">
        <v>1</v>
      </c>
      <c r="GL46">
        <v>0.00019162247093253</v>
      </c>
      <c r="GM46">
        <v>9.128083975880062E-06</v>
      </c>
      <c r="GN46">
        <v>1.386281422849007E-05</v>
      </c>
      <c r="GO46">
        <v>1</v>
      </c>
      <c r="GP46">
        <v>2</v>
      </c>
      <c r="GQ46">
        <v>2</v>
      </c>
      <c r="GR46" t="s">
        <v>443</v>
      </c>
      <c r="GS46">
        <v>2.99521</v>
      </c>
      <c r="GT46">
        <v>2.81084</v>
      </c>
      <c r="GU46">
        <v>0.0905685</v>
      </c>
      <c r="GV46">
        <v>0.0910446</v>
      </c>
      <c r="GW46">
        <v>0.057036</v>
      </c>
      <c r="GX46">
        <v>0.0570829</v>
      </c>
      <c r="GY46">
        <v>24774.6</v>
      </c>
      <c r="GZ46">
        <v>25693.1</v>
      </c>
      <c r="HA46">
        <v>30990.8</v>
      </c>
      <c r="HB46">
        <v>31347.2</v>
      </c>
      <c r="HC46">
        <v>45804.3</v>
      </c>
      <c r="HD46">
        <v>42805</v>
      </c>
      <c r="HE46">
        <v>44872.2</v>
      </c>
      <c r="HF46">
        <v>41738.8</v>
      </c>
      <c r="HG46">
        <v>1.74527</v>
      </c>
      <c r="HH46">
        <v>2.23452</v>
      </c>
      <c r="HI46">
        <v>0.0596121</v>
      </c>
      <c r="HJ46">
        <v>0</v>
      </c>
      <c r="HK46">
        <v>23.6643</v>
      </c>
      <c r="HL46">
        <v>999.9</v>
      </c>
      <c r="HM46">
        <v>26.2</v>
      </c>
      <c r="HN46">
        <v>32.3</v>
      </c>
      <c r="HO46">
        <v>12.6327</v>
      </c>
      <c r="HP46">
        <v>62.0237</v>
      </c>
      <c r="HQ46">
        <v>6.87099</v>
      </c>
      <c r="HR46">
        <v>1</v>
      </c>
      <c r="HS46">
        <v>-0.133953</v>
      </c>
      <c r="HT46">
        <v>-0.00953976</v>
      </c>
      <c r="HU46">
        <v>20.2405</v>
      </c>
      <c r="HV46">
        <v>5.22283</v>
      </c>
      <c r="HW46">
        <v>11.9068</v>
      </c>
      <c r="HX46">
        <v>4.9721</v>
      </c>
      <c r="HY46">
        <v>3.273</v>
      </c>
      <c r="HZ46">
        <v>9999</v>
      </c>
      <c r="IA46">
        <v>9999</v>
      </c>
      <c r="IB46">
        <v>9999</v>
      </c>
      <c r="IC46">
        <v>999.9</v>
      </c>
      <c r="ID46">
        <v>1.87959</v>
      </c>
      <c r="IE46">
        <v>1.87974</v>
      </c>
      <c r="IF46">
        <v>1.88187</v>
      </c>
      <c r="IG46">
        <v>1.875</v>
      </c>
      <c r="IH46">
        <v>1.87829</v>
      </c>
      <c r="II46">
        <v>1.8777</v>
      </c>
      <c r="IJ46">
        <v>1.87485</v>
      </c>
      <c r="IK46">
        <v>1.88247</v>
      </c>
      <c r="IL46">
        <v>0</v>
      </c>
      <c r="IM46">
        <v>0</v>
      </c>
      <c r="IN46">
        <v>0</v>
      </c>
      <c r="IO46">
        <v>0</v>
      </c>
      <c r="IP46" t="s">
        <v>444</v>
      </c>
      <c r="IQ46" t="s">
        <v>445</v>
      </c>
      <c r="IR46" t="s">
        <v>446</v>
      </c>
      <c r="IS46" t="s">
        <v>446</v>
      </c>
      <c r="IT46" t="s">
        <v>446</v>
      </c>
      <c r="IU46" t="s">
        <v>446</v>
      </c>
      <c r="IV46">
        <v>0</v>
      </c>
      <c r="IW46">
        <v>100</v>
      </c>
      <c r="IX46">
        <v>100</v>
      </c>
      <c r="IY46">
        <v>-0.786</v>
      </c>
      <c r="IZ46">
        <v>-0.1864</v>
      </c>
      <c r="JA46">
        <v>-1.317961907018709</v>
      </c>
      <c r="JB46">
        <v>0.002137766517022535</v>
      </c>
      <c r="JC46">
        <v>-2.142525240951635E-06</v>
      </c>
      <c r="JD46">
        <v>6.57826092630254E-10</v>
      </c>
      <c r="JE46">
        <v>-0.1998923143878532</v>
      </c>
      <c r="JF46">
        <v>0.0047845183494569</v>
      </c>
      <c r="JG46">
        <v>-0.0004863429586180694</v>
      </c>
      <c r="JH46">
        <v>1.400204132939322E-05</v>
      </c>
      <c r="JI46">
        <v>18</v>
      </c>
      <c r="JJ46">
        <v>2240</v>
      </c>
      <c r="JK46">
        <v>2</v>
      </c>
      <c r="JL46">
        <v>19</v>
      </c>
      <c r="JM46">
        <v>122.1</v>
      </c>
      <c r="JN46">
        <v>122.3</v>
      </c>
      <c r="JO46">
        <v>0.942383</v>
      </c>
      <c r="JP46">
        <v>2.58179</v>
      </c>
      <c r="JQ46">
        <v>1.44531</v>
      </c>
      <c r="JR46">
        <v>2.13989</v>
      </c>
      <c r="JS46">
        <v>1.54907</v>
      </c>
      <c r="JT46">
        <v>2.49512</v>
      </c>
      <c r="JU46">
        <v>36.9794</v>
      </c>
      <c r="JV46">
        <v>24.1225</v>
      </c>
      <c r="JW46">
        <v>18</v>
      </c>
      <c r="JX46">
        <v>304.711</v>
      </c>
      <c r="JY46">
        <v>723.578</v>
      </c>
      <c r="JZ46">
        <v>24.0886</v>
      </c>
      <c r="KA46">
        <v>25.5117</v>
      </c>
      <c r="KB46">
        <v>30</v>
      </c>
      <c r="KC46">
        <v>25.5834</v>
      </c>
      <c r="KD46">
        <v>25.5657</v>
      </c>
      <c r="KE46">
        <v>18.881</v>
      </c>
      <c r="KF46">
        <v>31.7485</v>
      </c>
      <c r="KG46">
        <v>0</v>
      </c>
      <c r="KH46">
        <v>24.0886</v>
      </c>
      <c r="KI46">
        <v>370</v>
      </c>
      <c r="KJ46">
        <v>9.45468</v>
      </c>
      <c r="KK46">
        <v>101.421</v>
      </c>
      <c r="KL46">
        <v>99.91289999999999</v>
      </c>
    </row>
    <row r="47" spans="1:298">
      <c r="A47">
        <v>31</v>
      </c>
      <c r="B47">
        <v>1749215036.6</v>
      </c>
      <c r="C47">
        <v>3615.5</v>
      </c>
      <c r="D47" t="s">
        <v>505</v>
      </c>
      <c r="E47" t="s">
        <v>506</v>
      </c>
      <c r="F47" t="s">
        <v>435</v>
      </c>
      <c r="G47" t="s">
        <v>436</v>
      </c>
      <c r="H47" t="s">
        <v>437</v>
      </c>
      <c r="I47" t="s">
        <v>438</v>
      </c>
      <c r="J47" t="s">
        <v>439</v>
      </c>
      <c r="N47">
        <v>1749215036.6</v>
      </c>
      <c r="O47">
        <f>(P47)/1000</f>
        <v>0</v>
      </c>
      <c r="P47">
        <f>IF(DU47, AS47, AM47)</f>
        <v>0</v>
      </c>
      <c r="Q47">
        <f>IF(DU47, AN47, AL47)</f>
        <v>0</v>
      </c>
      <c r="R47">
        <f>DW47 - IF(AZ47&gt;1, Q47*DQ47*100.0/(BB47), 0)</f>
        <v>0</v>
      </c>
      <c r="S47">
        <f>((Y47-O47/2)*R47-Q47)/(Y47+O47/2)</f>
        <v>0</v>
      </c>
      <c r="T47">
        <f>S47*(ED47+EE47)/1000.0</f>
        <v>0</v>
      </c>
      <c r="U47">
        <f>(DW47 - IF(AZ47&gt;1, Q47*DQ47*100.0/(BB47), 0))*(ED47+EE47)/1000.0</f>
        <v>0</v>
      </c>
      <c r="V47">
        <f>2.0/((1/X47-1/W47)+SIGN(X47)*SQRT((1/X47-1/W47)*(1/X47-1/W47) + 4*DR47/((DR47+1)*(DR47+1))*(2*1/X47*1/W47-1/W47*1/W47)))</f>
        <v>0</v>
      </c>
      <c r="W47">
        <f>IF(LEFT(DS47,1)&lt;&gt;"0",IF(LEFT(DS47,1)="1",3.0,DT47),$D$5+$E$5*(EK47*ED47/($K$5*1000))+$F$5*(EK47*ED47/($K$5*1000))*MAX(MIN(DQ47,$J$5),$I$5)*MAX(MIN(DQ47,$J$5),$I$5)+$G$5*MAX(MIN(DQ47,$J$5),$I$5)*(EK47*ED47/($K$5*1000))+$H$5*(EK47*ED47/($K$5*1000))*(EK47*ED47/($K$5*1000)))</f>
        <v>0</v>
      </c>
      <c r="X47">
        <f>O47*(1000-(1000*0.61365*exp(17.502*AB47/(240.97+AB47))/(ED47+EE47)+DY47)/2)/(1000*0.61365*exp(17.502*AB47/(240.97+AB47))/(ED47+EE47)-DY47)</f>
        <v>0</v>
      </c>
      <c r="Y47">
        <f>1/((DR47+1)/(V47/1.6)+1/(W47/1.37)) + DR47/((DR47+1)/(V47/1.6) + DR47/(W47/1.37))</f>
        <v>0</v>
      </c>
      <c r="Z47">
        <f>(DM47*DP47)</f>
        <v>0</v>
      </c>
      <c r="AA47">
        <f>(EF47+(Z47+2*0.95*5.67E-8*(((EF47+$B$7)+273)^4-(EF47+273)^4)-44100*O47)/(1.84*29.3*W47+8*0.95*5.67E-8*(EF47+273)^3))</f>
        <v>0</v>
      </c>
      <c r="AB47">
        <f>($C$7*EG47+$D$7*EH47+$E$7*AA47)</f>
        <v>0</v>
      </c>
      <c r="AC47">
        <f>0.61365*exp(17.502*AB47/(240.97+AB47))</f>
        <v>0</v>
      </c>
      <c r="AD47">
        <f>(AE47/AF47*100)</f>
        <v>0</v>
      </c>
      <c r="AE47">
        <f>DY47*(ED47+EE47)/1000</f>
        <v>0</v>
      </c>
      <c r="AF47">
        <f>0.61365*exp(17.502*EF47/(240.97+EF47))</f>
        <v>0</v>
      </c>
      <c r="AG47">
        <f>(AC47-DY47*(ED47+EE47)/1000)</f>
        <v>0</v>
      </c>
      <c r="AH47">
        <f>(-O47*44100)</f>
        <v>0</v>
      </c>
      <c r="AI47">
        <f>2*29.3*W47*0.92*(EF47-AB47)</f>
        <v>0</v>
      </c>
      <c r="AJ47">
        <f>2*0.95*5.67E-8*(((EF47+$B$7)+273)^4-(AB47+273)^4)</f>
        <v>0</v>
      </c>
      <c r="AK47">
        <f>Z47+AJ47+AH47+AI47</f>
        <v>0</v>
      </c>
      <c r="AL47">
        <f>EC47*AZ47*(DX47-DW47*(1000-AZ47*DZ47)/(1000-AZ47*DY47))/(100*DQ47)</f>
        <v>0</v>
      </c>
      <c r="AM47">
        <f>1000*EC47*AZ47*(DY47-DZ47)/(100*DQ47*(1000-AZ47*DY47))</f>
        <v>0</v>
      </c>
      <c r="AN47">
        <f>(AO47 - AP47 - ED47*1E3/(8.314*(EF47+273.15)) * AR47/EC47 * AQ47) * EC47/(100*DQ47) * (1000 - DZ47)/1000</f>
        <v>0</v>
      </c>
      <c r="AO47">
        <v>353.3548441429919</v>
      </c>
      <c r="AP47">
        <v>353.1149393939393</v>
      </c>
      <c r="AQ47">
        <v>-5.706526482078791E-05</v>
      </c>
      <c r="AR47">
        <v>65.93384186329908</v>
      </c>
      <c r="AS47">
        <f>(AU47 - AT47 + ED47*1E3/(8.314*(EF47+273.15)) * AW47/EC47 * AV47) * EC47/(100*DQ47) * 1000/(1000 - AU47)</f>
        <v>0</v>
      </c>
      <c r="AT47">
        <v>9.426969164532425</v>
      </c>
      <c r="AU47">
        <v>9.437111328671334</v>
      </c>
      <c r="AV47">
        <v>6.211200114083867E-08</v>
      </c>
      <c r="AW47">
        <v>77.18488506186137</v>
      </c>
      <c r="AX47">
        <v>77</v>
      </c>
      <c r="AY47">
        <v>19</v>
      </c>
      <c r="AZ47">
        <f>IF(AX47*$H$13&gt;=BB47,1.0,(BB47/(BB47-AX47*$H$13)))</f>
        <v>0</v>
      </c>
      <c r="BA47">
        <f>(AZ47-1)*100</f>
        <v>0</v>
      </c>
      <c r="BB47">
        <f>MAX(0,($B$13+$C$13*EK47)/(1+$D$13*EK47)*ED47/(EF47+273)*$E$13)</f>
        <v>0</v>
      </c>
      <c r="BC47" t="s">
        <v>440</v>
      </c>
      <c r="BD47" t="s">
        <v>440</v>
      </c>
      <c r="BE47">
        <v>0</v>
      </c>
      <c r="BF47">
        <v>0</v>
      </c>
      <c r="BG47">
        <f>1-BE47/BF47</f>
        <v>0</v>
      </c>
      <c r="BH47">
        <v>0</v>
      </c>
      <c r="BI47" t="s">
        <v>440</v>
      </c>
      <c r="BJ47" t="s">
        <v>440</v>
      </c>
      <c r="BK47">
        <v>0</v>
      </c>
      <c r="BL47">
        <v>0</v>
      </c>
      <c r="BM47">
        <f>1-BK47/BL47</f>
        <v>0</v>
      </c>
      <c r="BN47">
        <v>0.5</v>
      </c>
      <c r="BO47">
        <f>DN47</f>
        <v>0</v>
      </c>
      <c r="BP47">
        <f>Q47</f>
        <v>0</v>
      </c>
      <c r="BQ47">
        <f>BM47*BN47*BO47</f>
        <v>0</v>
      </c>
      <c r="BR47">
        <f>(BP47-BH47)/BO47</f>
        <v>0</v>
      </c>
      <c r="BS47">
        <f>(BF47-BL47)/BL47</f>
        <v>0</v>
      </c>
      <c r="BT47">
        <f>BE47/(BG47+BE47/BL47)</f>
        <v>0</v>
      </c>
      <c r="BU47" t="s">
        <v>440</v>
      </c>
      <c r="BV47">
        <v>0</v>
      </c>
      <c r="BW47">
        <f>IF(BV47&lt;&gt;0, BV47, BT47)</f>
        <v>0</v>
      </c>
      <c r="BX47">
        <f>1-BW47/BL47</f>
        <v>0</v>
      </c>
      <c r="BY47">
        <f>(BL47-BK47)/(BL47-BW47)</f>
        <v>0</v>
      </c>
      <c r="BZ47">
        <f>(BF47-BL47)/(BF47-BW47)</f>
        <v>0</v>
      </c>
      <c r="CA47">
        <f>(BL47-BK47)/(BL47-BE47)</f>
        <v>0</v>
      </c>
      <c r="CB47">
        <f>(BF47-BL47)/(BF47-BE47)</f>
        <v>0</v>
      </c>
      <c r="CC47">
        <f>(BY47*BW47/BK47)</f>
        <v>0</v>
      </c>
      <c r="CD47">
        <f>(1-CC47)</f>
        <v>0</v>
      </c>
      <c r="DM47">
        <f>$B$11*EL47+$C$11*EM47+$F$11*EX47*(1-FA47)</f>
        <v>0</v>
      </c>
      <c r="DN47">
        <f>DM47*DO47</f>
        <v>0</v>
      </c>
      <c r="DO47">
        <f>($B$11*$D$9+$C$11*$D$9+$F$11*((FK47+FC47)/MAX(FK47+FC47+FL47, 0.1)*$I$9+FL47/MAX(FK47+FC47+FL47, 0.1)*$J$9))/($B$11+$C$11+$F$11)</f>
        <v>0</v>
      </c>
      <c r="DP47">
        <f>($B$11*$K$9+$C$11*$K$9+$F$11*((FK47+FC47)/MAX(FK47+FC47+FL47, 0.1)*$P$9+FL47/MAX(FK47+FC47+FL47, 0.1)*$Q$9))/($B$11+$C$11+$F$11)</f>
        <v>0</v>
      </c>
      <c r="DQ47">
        <v>6</v>
      </c>
      <c r="DR47">
        <v>0.5</v>
      </c>
      <c r="DS47" t="s">
        <v>441</v>
      </c>
      <c r="DT47">
        <v>2</v>
      </c>
      <c r="DU47" t="b">
        <v>1</v>
      </c>
      <c r="DV47">
        <v>1749215036.6</v>
      </c>
      <c r="DW47">
        <v>349.778</v>
      </c>
      <c r="DX47">
        <v>350.012</v>
      </c>
      <c r="DY47">
        <v>9.43652</v>
      </c>
      <c r="DZ47">
        <v>9.427289999999999</v>
      </c>
      <c r="EA47">
        <v>350.582</v>
      </c>
      <c r="EB47">
        <v>9.62293</v>
      </c>
      <c r="EC47">
        <v>400.101</v>
      </c>
      <c r="ED47">
        <v>100.727</v>
      </c>
      <c r="EE47">
        <v>0.1001</v>
      </c>
      <c r="EF47">
        <v>25.0035</v>
      </c>
      <c r="EG47">
        <v>24.6639</v>
      </c>
      <c r="EH47">
        <v>999.9</v>
      </c>
      <c r="EI47">
        <v>0</v>
      </c>
      <c r="EJ47">
        <v>0</v>
      </c>
      <c r="EK47">
        <v>10040</v>
      </c>
      <c r="EL47">
        <v>0</v>
      </c>
      <c r="EM47">
        <v>0</v>
      </c>
      <c r="EN47">
        <v>-0.2341</v>
      </c>
      <c r="EO47">
        <v>353.11</v>
      </c>
      <c r="EP47">
        <v>353.343</v>
      </c>
      <c r="EQ47">
        <v>0.00923061</v>
      </c>
      <c r="ER47">
        <v>350.012</v>
      </c>
      <c r="ES47">
        <v>9.427289999999999</v>
      </c>
      <c r="ET47">
        <v>0.950509</v>
      </c>
      <c r="EU47">
        <v>0.949579</v>
      </c>
      <c r="EV47">
        <v>6.17904</v>
      </c>
      <c r="EW47">
        <v>6.16487</v>
      </c>
      <c r="EX47">
        <v>0.0499957</v>
      </c>
      <c r="EY47">
        <v>0</v>
      </c>
      <c r="EZ47">
        <v>0</v>
      </c>
      <c r="FA47">
        <v>0</v>
      </c>
      <c r="FB47">
        <v>6.24</v>
      </c>
      <c r="FC47">
        <v>0.0499957</v>
      </c>
      <c r="FD47">
        <v>-7.44</v>
      </c>
      <c r="FE47">
        <v>-0.62</v>
      </c>
      <c r="FF47">
        <v>34</v>
      </c>
      <c r="FG47">
        <v>39.062</v>
      </c>
      <c r="FH47">
        <v>36.375</v>
      </c>
      <c r="FI47">
        <v>38.75</v>
      </c>
      <c r="FJ47">
        <v>36.937</v>
      </c>
      <c r="FK47">
        <v>0</v>
      </c>
      <c r="FL47">
        <v>0</v>
      </c>
      <c r="FM47">
        <v>0</v>
      </c>
      <c r="FN47">
        <v>1749215036.1</v>
      </c>
      <c r="FO47">
        <v>0</v>
      </c>
      <c r="FP47">
        <v>2.2256</v>
      </c>
      <c r="FQ47">
        <v>5.459231031305451</v>
      </c>
      <c r="FR47">
        <v>-11.23000002222182</v>
      </c>
      <c r="FS47">
        <v>-5.292000000000001</v>
      </c>
      <c r="FT47">
        <v>15</v>
      </c>
      <c r="FU47">
        <v>1749207587.6</v>
      </c>
      <c r="FV47" t="s">
        <v>442</v>
      </c>
      <c r="FW47">
        <v>1749207587.6</v>
      </c>
      <c r="FX47">
        <v>1749207577.6</v>
      </c>
      <c r="FY47">
        <v>1</v>
      </c>
      <c r="FZ47">
        <v>0.131</v>
      </c>
      <c r="GA47">
        <v>-0.03</v>
      </c>
      <c r="GB47">
        <v>-0.763</v>
      </c>
      <c r="GC47">
        <v>-0.186</v>
      </c>
      <c r="GD47">
        <v>400</v>
      </c>
      <c r="GE47">
        <v>9</v>
      </c>
      <c r="GF47">
        <v>0.04</v>
      </c>
      <c r="GG47">
        <v>0.07000000000000001</v>
      </c>
      <c r="GH47">
        <v>0.1521459138405701</v>
      </c>
      <c r="GI47">
        <v>-0.01560964904606749</v>
      </c>
      <c r="GJ47">
        <v>0.01458247811112186</v>
      </c>
      <c r="GK47">
        <v>1</v>
      </c>
      <c r="GL47">
        <v>0.0002670757564183426</v>
      </c>
      <c r="GM47">
        <v>0.0001192751141865785</v>
      </c>
      <c r="GN47">
        <v>2.833251141393404E-05</v>
      </c>
      <c r="GO47">
        <v>1</v>
      </c>
      <c r="GP47">
        <v>2</v>
      </c>
      <c r="GQ47">
        <v>2</v>
      </c>
      <c r="GR47" t="s">
        <v>443</v>
      </c>
      <c r="GS47">
        <v>2.99527</v>
      </c>
      <c r="GT47">
        <v>2.81105</v>
      </c>
      <c r="GU47">
        <v>0.08671959999999999</v>
      </c>
      <c r="GV47">
        <v>0.0871731</v>
      </c>
      <c r="GW47">
        <v>0.0570198</v>
      </c>
      <c r="GX47">
        <v>0.0570655</v>
      </c>
      <c r="GY47">
        <v>24879.7</v>
      </c>
      <c r="GZ47">
        <v>25803.1</v>
      </c>
      <c r="HA47">
        <v>30991.2</v>
      </c>
      <c r="HB47">
        <v>31348</v>
      </c>
      <c r="HC47">
        <v>45805.2</v>
      </c>
      <c r="HD47">
        <v>42806.6</v>
      </c>
      <c r="HE47">
        <v>44872.3</v>
      </c>
      <c r="HF47">
        <v>41739.6</v>
      </c>
      <c r="HG47">
        <v>1.74518</v>
      </c>
      <c r="HH47">
        <v>2.2346</v>
      </c>
      <c r="HI47">
        <v>0.062339</v>
      </c>
      <c r="HJ47">
        <v>0</v>
      </c>
      <c r="HK47">
        <v>23.6396</v>
      </c>
      <c r="HL47">
        <v>999.9</v>
      </c>
      <c r="HM47">
        <v>26.3</v>
      </c>
      <c r="HN47">
        <v>32.2</v>
      </c>
      <c r="HO47">
        <v>12.6098</v>
      </c>
      <c r="HP47">
        <v>61.9637</v>
      </c>
      <c r="HQ47">
        <v>6.87099</v>
      </c>
      <c r="HR47">
        <v>1</v>
      </c>
      <c r="HS47">
        <v>-0.132998</v>
      </c>
      <c r="HT47">
        <v>0.284703</v>
      </c>
      <c r="HU47">
        <v>20.2421</v>
      </c>
      <c r="HV47">
        <v>5.22253</v>
      </c>
      <c r="HW47">
        <v>11.9078</v>
      </c>
      <c r="HX47">
        <v>4.9724</v>
      </c>
      <c r="HY47">
        <v>3.273</v>
      </c>
      <c r="HZ47">
        <v>9999</v>
      </c>
      <c r="IA47">
        <v>9999</v>
      </c>
      <c r="IB47">
        <v>9999</v>
      </c>
      <c r="IC47">
        <v>999.9</v>
      </c>
      <c r="ID47">
        <v>1.87958</v>
      </c>
      <c r="IE47">
        <v>1.87973</v>
      </c>
      <c r="IF47">
        <v>1.88187</v>
      </c>
      <c r="IG47">
        <v>1.87492</v>
      </c>
      <c r="IH47">
        <v>1.87822</v>
      </c>
      <c r="II47">
        <v>1.87765</v>
      </c>
      <c r="IJ47">
        <v>1.87482</v>
      </c>
      <c r="IK47">
        <v>1.88242</v>
      </c>
      <c r="IL47">
        <v>0</v>
      </c>
      <c r="IM47">
        <v>0</v>
      </c>
      <c r="IN47">
        <v>0</v>
      </c>
      <c r="IO47">
        <v>0</v>
      </c>
      <c r="IP47" t="s">
        <v>444</v>
      </c>
      <c r="IQ47" t="s">
        <v>445</v>
      </c>
      <c r="IR47" t="s">
        <v>446</v>
      </c>
      <c r="IS47" t="s">
        <v>446</v>
      </c>
      <c r="IT47" t="s">
        <v>446</v>
      </c>
      <c r="IU47" t="s">
        <v>446</v>
      </c>
      <c r="IV47">
        <v>0</v>
      </c>
      <c r="IW47">
        <v>100</v>
      </c>
      <c r="IX47">
        <v>100</v>
      </c>
      <c r="IY47">
        <v>-0.804</v>
      </c>
      <c r="IZ47">
        <v>-0.1864</v>
      </c>
      <c r="JA47">
        <v>-1.317961907018709</v>
      </c>
      <c r="JB47">
        <v>0.002137766517022535</v>
      </c>
      <c r="JC47">
        <v>-2.142525240951635E-06</v>
      </c>
      <c r="JD47">
        <v>6.57826092630254E-10</v>
      </c>
      <c r="JE47">
        <v>-0.1998923143878532</v>
      </c>
      <c r="JF47">
        <v>0.0047845183494569</v>
      </c>
      <c r="JG47">
        <v>-0.0004863429586180694</v>
      </c>
      <c r="JH47">
        <v>1.400204132939322E-05</v>
      </c>
      <c r="JI47">
        <v>18</v>
      </c>
      <c r="JJ47">
        <v>2240</v>
      </c>
      <c r="JK47">
        <v>2</v>
      </c>
      <c r="JL47">
        <v>19</v>
      </c>
      <c r="JM47">
        <v>124.2</v>
      </c>
      <c r="JN47">
        <v>124.3</v>
      </c>
      <c r="JO47">
        <v>0.9021</v>
      </c>
      <c r="JP47">
        <v>2.59155</v>
      </c>
      <c r="JQ47">
        <v>1.44531</v>
      </c>
      <c r="JR47">
        <v>2.13989</v>
      </c>
      <c r="JS47">
        <v>1.54907</v>
      </c>
      <c r="JT47">
        <v>2.48291</v>
      </c>
      <c r="JU47">
        <v>36.8842</v>
      </c>
      <c r="JV47">
        <v>24.1313</v>
      </c>
      <c r="JW47">
        <v>18</v>
      </c>
      <c r="JX47">
        <v>304.659</v>
      </c>
      <c r="JY47">
        <v>723.6180000000001</v>
      </c>
      <c r="JZ47">
        <v>24.3157</v>
      </c>
      <c r="KA47">
        <v>25.5074</v>
      </c>
      <c r="KB47">
        <v>30.0006</v>
      </c>
      <c r="KC47">
        <v>25.5813</v>
      </c>
      <c r="KD47">
        <v>25.5636</v>
      </c>
      <c r="KE47">
        <v>18.066</v>
      </c>
      <c r="KF47">
        <v>31.7485</v>
      </c>
      <c r="KG47">
        <v>0</v>
      </c>
      <c r="KH47">
        <v>24.2256</v>
      </c>
      <c r="KI47">
        <v>350</v>
      </c>
      <c r="KJ47">
        <v>9.45468</v>
      </c>
      <c r="KK47">
        <v>101.422</v>
      </c>
      <c r="KL47">
        <v>99.91500000000001</v>
      </c>
    </row>
    <row r="48" spans="1:298">
      <c r="A48">
        <v>32</v>
      </c>
      <c r="B48">
        <v>1749215157.1</v>
      </c>
      <c r="C48">
        <v>3736</v>
      </c>
      <c r="D48" t="s">
        <v>507</v>
      </c>
      <c r="E48" t="s">
        <v>508</v>
      </c>
      <c r="F48" t="s">
        <v>435</v>
      </c>
      <c r="G48" t="s">
        <v>436</v>
      </c>
      <c r="H48" t="s">
        <v>437</v>
      </c>
      <c r="I48" t="s">
        <v>438</v>
      </c>
      <c r="J48" t="s">
        <v>439</v>
      </c>
      <c r="N48">
        <v>1749215157.1</v>
      </c>
      <c r="O48">
        <f>(P48)/1000</f>
        <v>0</v>
      </c>
      <c r="P48">
        <f>IF(DU48, AS48, AM48)</f>
        <v>0</v>
      </c>
      <c r="Q48">
        <f>IF(DU48, AN48, AL48)</f>
        <v>0</v>
      </c>
      <c r="R48">
        <f>DW48 - IF(AZ48&gt;1, Q48*DQ48*100.0/(BB48), 0)</f>
        <v>0</v>
      </c>
      <c r="S48">
        <f>((Y48-O48/2)*R48-Q48)/(Y48+O48/2)</f>
        <v>0</v>
      </c>
      <c r="T48">
        <f>S48*(ED48+EE48)/1000.0</f>
        <v>0</v>
      </c>
      <c r="U48">
        <f>(DW48 - IF(AZ48&gt;1, Q48*DQ48*100.0/(BB48), 0))*(ED48+EE48)/1000.0</f>
        <v>0</v>
      </c>
      <c r="V48">
        <f>2.0/((1/X48-1/W48)+SIGN(X48)*SQRT((1/X48-1/W48)*(1/X48-1/W48) + 4*DR48/((DR48+1)*(DR48+1))*(2*1/X48*1/W48-1/W48*1/W48)))</f>
        <v>0</v>
      </c>
      <c r="W48">
        <f>IF(LEFT(DS48,1)&lt;&gt;"0",IF(LEFT(DS48,1)="1",3.0,DT48),$D$5+$E$5*(EK48*ED48/($K$5*1000))+$F$5*(EK48*ED48/($K$5*1000))*MAX(MIN(DQ48,$J$5),$I$5)*MAX(MIN(DQ48,$J$5),$I$5)+$G$5*MAX(MIN(DQ48,$J$5),$I$5)*(EK48*ED48/($K$5*1000))+$H$5*(EK48*ED48/($K$5*1000))*(EK48*ED48/($K$5*1000)))</f>
        <v>0</v>
      </c>
      <c r="X48">
        <f>O48*(1000-(1000*0.61365*exp(17.502*AB48/(240.97+AB48))/(ED48+EE48)+DY48)/2)/(1000*0.61365*exp(17.502*AB48/(240.97+AB48))/(ED48+EE48)-DY48)</f>
        <v>0</v>
      </c>
      <c r="Y48">
        <f>1/((DR48+1)/(V48/1.6)+1/(W48/1.37)) + DR48/((DR48+1)/(V48/1.6) + DR48/(W48/1.37))</f>
        <v>0</v>
      </c>
      <c r="Z48">
        <f>(DM48*DP48)</f>
        <v>0</v>
      </c>
      <c r="AA48">
        <f>(EF48+(Z48+2*0.95*5.67E-8*(((EF48+$B$7)+273)^4-(EF48+273)^4)-44100*O48)/(1.84*29.3*W48+8*0.95*5.67E-8*(EF48+273)^3))</f>
        <v>0</v>
      </c>
      <c r="AB48">
        <f>($C$7*EG48+$D$7*EH48+$E$7*AA48)</f>
        <v>0</v>
      </c>
      <c r="AC48">
        <f>0.61365*exp(17.502*AB48/(240.97+AB48))</f>
        <v>0</v>
      </c>
      <c r="AD48">
        <f>(AE48/AF48*100)</f>
        <v>0</v>
      </c>
      <c r="AE48">
        <f>DY48*(ED48+EE48)/1000</f>
        <v>0</v>
      </c>
      <c r="AF48">
        <f>0.61365*exp(17.502*EF48/(240.97+EF48))</f>
        <v>0</v>
      </c>
      <c r="AG48">
        <f>(AC48-DY48*(ED48+EE48)/1000)</f>
        <v>0</v>
      </c>
      <c r="AH48">
        <f>(-O48*44100)</f>
        <v>0</v>
      </c>
      <c r="AI48">
        <f>2*29.3*W48*0.92*(EF48-AB48)</f>
        <v>0</v>
      </c>
      <c r="AJ48">
        <f>2*0.95*5.67E-8*(((EF48+$B$7)+273)^4-(AB48+273)^4)</f>
        <v>0</v>
      </c>
      <c r="AK48">
        <f>Z48+AJ48+AH48+AI48</f>
        <v>0</v>
      </c>
      <c r="AL48">
        <f>EC48*AZ48*(DX48-DW48*(1000-AZ48*DZ48)/(1000-AZ48*DY48))/(100*DQ48)</f>
        <v>0</v>
      </c>
      <c r="AM48">
        <f>1000*EC48*AZ48*(DY48-DZ48)/(100*DQ48*(1000-AZ48*DY48))</f>
        <v>0</v>
      </c>
      <c r="AN48">
        <f>(AO48 - AP48 - ED48*1E3/(8.314*(EF48+273.15)) * AR48/EC48 * AQ48) * EC48/(100*DQ48) * (1000 - DZ48)/1000</f>
        <v>0</v>
      </c>
      <c r="AO48">
        <v>373.4844315767702</v>
      </c>
      <c r="AP48">
        <v>373.1946424242424</v>
      </c>
      <c r="AQ48">
        <v>-0.000309537008401618</v>
      </c>
      <c r="AR48">
        <v>65.93384186329908</v>
      </c>
      <c r="AS48">
        <f>(AU48 - AT48 + ED48*1E3/(8.314*(EF48+273.15)) * AW48/EC48 * AV48) * EC48/(100*DQ48) * 1000/(1000 - AU48)</f>
        <v>0</v>
      </c>
      <c r="AT48">
        <v>9.41139402712472</v>
      </c>
      <c r="AU48">
        <v>9.419470909090915</v>
      </c>
      <c r="AV48">
        <v>-2.247326789342225E-07</v>
      </c>
      <c r="AW48">
        <v>77.18488506186137</v>
      </c>
      <c r="AX48">
        <v>77</v>
      </c>
      <c r="AY48">
        <v>19</v>
      </c>
      <c r="AZ48">
        <f>IF(AX48*$H$13&gt;=BB48,1.0,(BB48/(BB48-AX48*$H$13)))</f>
        <v>0</v>
      </c>
      <c r="BA48">
        <f>(AZ48-1)*100</f>
        <v>0</v>
      </c>
      <c r="BB48">
        <f>MAX(0,($B$13+$C$13*EK48)/(1+$D$13*EK48)*ED48/(EF48+273)*$E$13)</f>
        <v>0</v>
      </c>
      <c r="BC48" t="s">
        <v>440</v>
      </c>
      <c r="BD48" t="s">
        <v>440</v>
      </c>
      <c r="BE48">
        <v>0</v>
      </c>
      <c r="BF48">
        <v>0</v>
      </c>
      <c r="BG48">
        <f>1-BE48/BF48</f>
        <v>0</v>
      </c>
      <c r="BH48">
        <v>0</v>
      </c>
      <c r="BI48" t="s">
        <v>440</v>
      </c>
      <c r="BJ48" t="s">
        <v>440</v>
      </c>
      <c r="BK48">
        <v>0</v>
      </c>
      <c r="BL48">
        <v>0</v>
      </c>
      <c r="BM48">
        <f>1-BK48/BL48</f>
        <v>0</v>
      </c>
      <c r="BN48">
        <v>0.5</v>
      </c>
      <c r="BO48">
        <f>DN48</f>
        <v>0</v>
      </c>
      <c r="BP48">
        <f>Q48</f>
        <v>0</v>
      </c>
      <c r="BQ48">
        <f>BM48*BN48*BO48</f>
        <v>0</v>
      </c>
      <c r="BR48">
        <f>(BP48-BH48)/BO48</f>
        <v>0</v>
      </c>
      <c r="BS48">
        <f>(BF48-BL48)/BL48</f>
        <v>0</v>
      </c>
      <c r="BT48">
        <f>BE48/(BG48+BE48/BL48)</f>
        <v>0</v>
      </c>
      <c r="BU48" t="s">
        <v>440</v>
      </c>
      <c r="BV48">
        <v>0</v>
      </c>
      <c r="BW48">
        <f>IF(BV48&lt;&gt;0, BV48, BT48)</f>
        <v>0</v>
      </c>
      <c r="BX48">
        <f>1-BW48/BL48</f>
        <v>0</v>
      </c>
      <c r="BY48">
        <f>(BL48-BK48)/(BL48-BW48)</f>
        <v>0</v>
      </c>
      <c r="BZ48">
        <f>(BF48-BL48)/(BF48-BW48)</f>
        <v>0</v>
      </c>
      <c r="CA48">
        <f>(BL48-BK48)/(BL48-BE48)</f>
        <v>0</v>
      </c>
      <c r="CB48">
        <f>(BF48-BL48)/(BF48-BE48)</f>
        <v>0</v>
      </c>
      <c r="CC48">
        <f>(BY48*BW48/BK48)</f>
        <v>0</v>
      </c>
      <c r="CD48">
        <f>(1-CC48)</f>
        <v>0</v>
      </c>
      <c r="DM48">
        <f>$B$11*EL48+$C$11*EM48+$F$11*EX48*(1-FA48)</f>
        <v>0</v>
      </c>
      <c r="DN48">
        <f>DM48*DO48</f>
        <v>0</v>
      </c>
      <c r="DO48">
        <f>($B$11*$D$9+$C$11*$D$9+$F$11*((FK48+FC48)/MAX(FK48+FC48+FL48, 0.1)*$I$9+FL48/MAX(FK48+FC48+FL48, 0.1)*$J$9))/($B$11+$C$11+$F$11)</f>
        <v>0</v>
      </c>
      <c r="DP48">
        <f>($B$11*$K$9+$C$11*$K$9+$F$11*((FK48+FC48)/MAX(FK48+FC48+FL48, 0.1)*$P$9+FL48/MAX(FK48+FC48+FL48, 0.1)*$Q$9))/($B$11+$C$11+$F$11)</f>
        <v>0</v>
      </c>
      <c r="DQ48">
        <v>6</v>
      </c>
      <c r="DR48">
        <v>0.5</v>
      </c>
      <c r="DS48" t="s">
        <v>441</v>
      </c>
      <c r="DT48">
        <v>2</v>
      </c>
      <c r="DU48" t="b">
        <v>1</v>
      </c>
      <c r="DV48">
        <v>1749215157.1</v>
      </c>
      <c r="DW48">
        <v>369.684</v>
      </c>
      <c r="DX48">
        <v>370.014</v>
      </c>
      <c r="DY48">
        <v>9.4192</v>
      </c>
      <c r="DZ48">
        <v>9.411530000000001</v>
      </c>
      <c r="EA48">
        <v>370.471</v>
      </c>
      <c r="EB48">
        <v>9.605600000000001</v>
      </c>
      <c r="EC48">
        <v>399.969</v>
      </c>
      <c r="ED48">
        <v>100.728</v>
      </c>
      <c r="EE48">
        <v>0.0997652</v>
      </c>
      <c r="EF48">
        <v>25.0053</v>
      </c>
      <c r="EG48">
        <v>24.6605</v>
      </c>
      <c r="EH48">
        <v>999.9</v>
      </c>
      <c r="EI48">
        <v>0</v>
      </c>
      <c r="EJ48">
        <v>0</v>
      </c>
      <c r="EK48">
        <v>10061.2</v>
      </c>
      <c r="EL48">
        <v>0</v>
      </c>
      <c r="EM48">
        <v>0</v>
      </c>
      <c r="EN48">
        <v>-0.329773</v>
      </c>
      <c r="EO48">
        <v>373.2</v>
      </c>
      <c r="EP48">
        <v>373.53</v>
      </c>
      <c r="EQ48">
        <v>0.00767708</v>
      </c>
      <c r="ER48">
        <v>370.014</v>
      </c>
      <c r="ES48">
        <v>9.411530000000001</v>
      </c>
      <c r="ET48">
        <v>0.948778</v>
      </c>
      <c r="EU48">
        <v>0.948005</v>
      </c>
      <c r="EV48">
        <v>6.15265</v>
      </c>
      <c r="EW48">
        <v>6.14084</v>
      </c>
      <c r="EX48">
        <v>0.0499957</v>
      </c>
      <c r="EY48">
        <v>0</v>
      </c>
      <c r="EZ48">
        <v>0</v>
      </c>
      <c r="FA48">
        <v>0</v>
      </c>
      <c r="FB48">
        <v>11.88</v>
      </c>
      <c r="FC48">
        <v>0.0499957</v>
      </c>
      <c r="FD48">
        <v>-9.17</v>
      </c>
      <c r="FE48">
        <v>-0.76</v>
      </c>
      <c r="FF48">
        <v>34.687</v>
      </c>
      <c r="FG48">
        <v>40.625</v>
      </c>
      <c r="FH48">
        <v>37.312</v>
      </c>
      <c r="FI48">
        <v>41</v>
      </c>
      <c r="FJ48">
        <v>37.812</v>
      </c>
      <c r="FK48">
        <v>0</v>
      </c>
      <c r="FL48">
        <v>0</v>
      </c>
      <c r="FM48">
        <v>0</v>
      </c>
      <c r="FN48">
        <v>1749215156.7</v>
      </c>
      <c r="FO48">
        <v>0</v>
      </c>
      <c r="FP48">
        <v>3.19</v>
      </c>
      <c r="FQ48">
        <v>18.86837616465149</v>
      </c>
      <c r="FR48">
        <v>-6.011624107150912</v>
      </c>
      <c r="FS48">
        <v>-5.391538461538461</v>
      </c>
      <c r="FT48">
        <v>15</v>
      </c>
      <c r="FU48">
        <v>1749207587.6</v>
      </c>
      <c r="FV48" t="s">
        <v>442</v>
      </c>
      <c r="FW48">
        <v>1749207587.6</v>
      </c>
      <c r="FX48">
        <v>1749207577.6</v>
      </c>
      <c r="FY48">
        <v>1</v>
      </c>
      <c r="FZ48">
        <v>0.131</v>
      </c>
      <c r="GA48">
        <v>-0.03</v>
      </c>
      <c r="GB48">
        <v>-0.763</v>
      </c>
      <c r="GC48">
        <v>-0.186</v>
      </c>
      <c r="GD48">
        <v>400</v>
      </c>
      <c r="GE48">
        <v>9</v>
      </c>
      <c r="GF48">
        <v>0.04</v>
      </c>
      <c r="GG48">
        <v>0.07000000000000001</v>
      </c>
      <c r="GH48">
        <v>0.1754166509146139</v>
      </c>
      <c r="GI48">
        <v>0.03828008938430827</v>
      </c>
      <c r="GJ48">
        <v>0.02427662184951976</v>
      </c>
      <c r="GK48">
        <v>1</v>
      </c>
      <c r="GL48">
        <v>0.0002541286369593034</v>
      </c>
      <c r="GM48">
        <v>-0.000118094827872856</v>
      </c>
      <c r="GN48">
        <v>2.489986845760515E-05</v>
      </c>
      <c r="GO48">
        <v>1</v>
      </c>
      <c r="GP48">
        <v>2</v>
      </c>
      <c r="GQ48">
        <v>2</v>
      </c>
      <c r="GR48" t="s">
        <v>443</v>
      </c>
      <c r="GS48">
        <v>2.99512</v>
      </c>
      <c r="GT48">
        <v>2.8109</v>
      </c>
      <c r="GU48">
        <v>0.0905499</v>
      </c>
      <c r="GV48">
        <v>0.091047</v>
      </c>
      <c r="GW48">
        <v>0.0569405</v>
      </c>
      <c r="GX48">
        <v>0.0569917</v>
      </c>
      <c r="GY48">
        <v>24775.6</v>
      </c>
      <c r="GZ48">
        <v>25694</v>
      </c>
      <c r="HA48">
        <v>30991.4</v>
      </c>
      <c r="HB48">
        <v>31348.3</v>
      </c>
      <c r="HC48">
        <v>45809.5</v>
      </c>
      <c r="HD48">
        <v>42810.5</v>
      </c>
      <c r="HE48">
        <v>44872.7</v>
      </c>
      <c r="HF48">
        <v>41740.1</v>
      </c>
      <c r="HG48">
        <v>1.745</v>
      </c>
      <c r="HH48">
        <v>2.2353</v>
      </c>
      <c r="HI48">
        <v>0.0618771</v>
      </c>
      <c r="HJ48">
        <v>0</v>
      </c>
      <c r="HK48">
        <v>23.6439</v>
      </c>
      <c r="HL48">
        <v>999.9</v>
      </c>
      <c r="HM48">
        <v>26.3</v>
      </c>
      <c r="HN48">
        <v>32.2</v>
      </c>
      <c r="HO48">
        <v>12.61</v>
      </c>
      <c r="HP48">
        <v>62.0737</v>
      </c>
      <c r="HQ48">
        <v>6.55048</v>
      </c>
      <c r="HR48">
        <v>1</v>
      </c>
      <c r="HS48">
        <v>-0.134665</v>
      </c>
      <c r="HT48">
        <v>-0.0218028</v>
      </c>
      <c r="HU48">
        <v>20.2432</v>
      </c>
      <c r="HV48">
        <v>5.22253</v>
      </c>
      <c r="HW48">
        <v>11.9077</v>
      </c>
      <c r="HX48">
        <v>4.972</v>
      </c>
      <c r="HY48">
        <v>3.273</v>
      </c>
      <c r="HZ48">
        <v>9999</v>
      </c>
      <c r="IA48">
        <v>9999</v>
      </c>
      <c r="IB48">
        <v>9999</v>
      </c>
      <c r="IC48">
        <v>999.9</v>
      </c>
      <c r="ID48">
        <v>1.87958</v>
      </c>
      <c r="IE48">
        <v>1.87973</v>
      </c>
      <c r="IF48">
        <v>1.88186</v>
      </c>
      <c r="IG48">
        <v>1.87488</v>
      </c>
      <c r="IH48">
        <v>1.87821</v>
      </c>
      <c r="II48">
        <v>1.87759</v>
      </c>
      <c r="IJ48">
        <v>1.87476</v>
      </c>
      <c r="IK48">
        <v>1.88238</v>
      </c>
      <c r="IL48">
        <v>0</v>
      </c>
      <c r="IM48">
        <v>0</v>
      </c>
      <c r="IN48">
        <v>0</v>
      </c>
      <c r="IO48">
        <v>0</v>
      </c>
      <c r="IP48" t="s">
        <v>444</v>
      </c>
      <c r="IQ48" t="s">
        <v>445</v>
      </c>
      <c r="IR48" t="s">
        <v>446</v>
      </c>
      <c r="IS48" t="s">
        <v>446</v>
      </c>
      <c r="IT48" t="s">
        <v>446</v>
      </c>
      <c r="IU48" t="s">
        <v>446</v>
      </c>
      <c r="IV48">
        <v>0</v>
      </c>
      <c r="IW48">
        <v>100</v>
      </c>
      <c r="IX48">
        <v>100</v>
      </c>
      <c r="IY48">
        <v>-0.787</v>
      </c>
      <c r="IZ48">
        <v>-0.1864</v>
      </c>
      <c r="JA48">
        <v>-1.317961907018709</v>
      </c>
      <c r="JB48">
        <v>0.002137766517022535</v>
      </c>
      <c r="JC48">
        <v>-2.142525240951635E-06</v>
      </c>
      <c r="JD48">
        <v>6.57826092630254E-10</v>
      </c>
      <c r="JE48">
        <v>-0.1998923143878532</v>
      </c>
      <c r="JF48">
        <v>0.0047845183494569</v>
      </c>
      <c r="JG48">
        <v>-0.0004863429586180694</v>
      </c>
      <c r="JH48">
        <v>1.400204132939322E-05</v>
      </c>
      <c r="JI48">
        <v>18</v>
      </c>
      <c r="JJ48">
        <v>2240</v>
      </c>
      <c r="JK48">
        <v>2</v>
      </c>
      <c r="JL48">
        <v>19</v>
      </c>
      <c r="JM48">
        <v>126.2</v>
      </c>
      <c r="JN48">
        <v>126.3</v>
      </c>
      <c r="JO48">
        <v>0.942383</v>
      </c>
      <c r="JP48">
        <v>2.60742</v>
      </c>
      <c r="JQ48">
        <v>1.44531</v>
      </c>
      <c r="JR48">
        <v>2.13989</v>
      </c>
      <c r="JS48">
        <v>1.54907</v>
      </c>
      <c r="JT48">
        <v>2.36694</v>
      </c>
      <c r="JU48">
        <v>36.7654</v>
      </c>
      <c r="JV48">
        <v>24.1313</v>
      </c>
      <c r="JW48">
        <v>18</v>
      </c>
      <c r="JX48">
        <v>304.568</v>
      </c>
      <c r="JY48">
        <v>724.229</v>
      </c>
      <c r="JZ48">
        <v>24.141</v>
      </c>
      <c r="KA48">
        <v>25.501</v>
      </c>
      <c r="KB48">
        <v>30</v>
      </c>
      <c r="KC48">
        <v>25.5769</v>
      </c>
      <c r="KD48">
        <v>25.5615</v>
      </c>
      <c r="KE48">
        <v>18.8806</v>
      </c>
      <c r="KF48">
        <v>31.7485</v>
      </c>
      <c r="KG48">
        <v>0</v>
      </c>
      <c r="KH48">
        <v>24.1406</v>
      </c>
      <c r="KI48">
        <v>370</v>
      </c>
      <c r="KJ48">
        <v>9.45468</v>
      </c>
      <c r="KK48">
        <v>101.423</v>
      </c>
      <c r="KL48">
        <v>99.916</v>
      </c>
    </row>
    <row r="49" spans="1:298">
      <c r="A49">
        <v>33</v>
      </c>
      <c r="B49">
        <v>1749215277.6</v>
      </c>
      <c r="C49">
        <v>3856.5</v>
      </c>
      <c r="D49" t="s">
        <v>509</v>
      </c>
      <c r="E49" t="s">
        <v>510</v>
      </c>
      <c r="F49" t="s">
        <v>435</v>
      </c>
      <c r="G49" t="s">
        <v>436</v>
      </c>
      <c r="H49" t="s">
        <v>437</v>
      </c>
      <c r="I49" t="s">
        <v>438</v>
      </c>
      <c r="J49" t="s">
        <v>439</v>
      </c>
      <c r="N49">
        <v>1749215277.6</v>
      </c>
      <c r="O49">
        <f>(P49)/1000</f>
        <v>0</v>
      </c>
      <c r="P49">
        <f>IF(DU49, AS49, AM49)</f>
        <v>0</v>
      </c>
      <c r="Q49">
        <f>IF(DU49, AN49, AL49)</f>
        <v>0</v>
      </c>
      <c r="R49">
        <f>DW49 - IF(AZ49&gt;1, Q49*DQ49*100.0/(BB49), 0)</f>
        <v>0</v>
      </c>
      <c r="S49">
        <f>((Y49-O49/2)*R49-Q49)/(Y49+O49/2)</f>
        <v>0</v>
      </c>
      <c r="T49">
        <f>S49*(ED49+EE49)/1000.0</f>
        <v>0</v>
      </c>
      <c r="U49">
        <f>(DW49 - IF(AZ49&gt;1, Q49*DQ49*100.0/(BB49), 0))*(ED49+EE49)/1000.0</f>
        <v>0</v>
      </c>
      <c r="V49">
        <f>2.0/((1/X49-1/W49)+SIGN(X49)*SQRT((1/X49-1/W49)*(1/X49-1/W49) + 4*DR49/((DR49+1)*(DR49+1))*(2*1/X49*1/W49-1/W49*1/W49)))</f>
        <v>0</v>
      </c>
      <c r="W49">
        <f>IF(LEFT(DS49,1)&lt;&gt;"0",IF(LEFT(DS49,1)="1",3.0,DT49),$D$5+$E$5*(EK49*ED49/($K$5*1000))+$F$5*(EK49*ED49/($K$5*1000))*MAX(MIN(DQ49,$J$5),$I$5)*MAX(MIN(DQ49,$J$5),$I$5)+$G$5*MAX(MIN(DQ49,$J$5),$I$5)*(EK49*ED49/($K$5*1000))+$H$5*(EK49*ED49/($K$5*1000))*(EK49*ED49/($K$5*1000)))</f>
        <v>0</v>
      </c>
      <c r="X49">
        <f>O49*(1000-(1000*0.61365*exp(17.502*AB49/(240.97+AB49))/(ED49+EE49)+DY49)/2)/(1000*0.61365*exp(17.502*AB49/(240.97+AB49))/(ED49+EE49)-DY49)</f>
        <v>0</v>
      </c>
      <c r="Y49">
        <f>1/((DR49+1)/(V49/1.6)+1/(W49/1.37)) + DR49/((DR49+1)/(V49/1.6) + DR49/(W49/1.37))</f>
        <v>0</v>
      </c>
      <c r="Z49">
        <f>(DM49*DP49)</f>
        <v>0</v>
      </c>
      <c r="AA49">
        <f>(EF49+(Z49+2*0.95*5.67E-8*(((EF49+$B$7)+273)^4-(EF49+273)^4)-44100*O49)/(1.84*29.3*W49+8*0.95*5.67E-8*(EF49+273)^3))</f>
        <v>0</v>
      </c>
      <c r="AB49">
        <f>($C$7*EG49+$D$7*EH49+$E$7*AA49)</f>
        <v>0</v>
      </c>
      <c r="AC49">
        <f>0.61365*exp(17.502*AB49/(240.97+AB49))</f>
        <v>0</v>
      </c>
      <c r="AD49">
        <f>(AE49/AF49*100)</f>
        <v>0</v>
      </c>
      <c r="AE49">
        <f>DY49*(ED49+EE49)/1000</f>
        <v>0</v>
      </c>
      <c r="AF49">
        <f>0.61365*exp(17.502*EF49/(240.97+EF49))</f>
        <v>0</v>
      </c>
      <c r="AG49">
        <f>(AC49-DY49*(ED49+EE49)/1000)</f>
        <v>0</v>
      </c>
      <c r="AH49">
        <f>(-O49*44100)</f>
        <v>0</v>
      </c>
      <c r="AI49">
        <f>2*29.3*W49*0.92*(EF49-AB49)</f>
        <v>0</v>
      </c>
      <c r="AJ49">
        <f>2*0.95*5.67E-8*(((EF49+$B$7)+273)^4-(AB49+273)^4)</f>
        <v>0</v>
      </c>
      <c r="AK49">
        <f>Z49+AJ49+AH49+AI49</f>
        <v>0</v>
      </c>
      <c r="AL49">
        <f>EC49*AZ49*(DX49-DW49*(1000-AZ49*DZ49)/(1000-AZ49*DY49))/(100*DQ49)</f>
        <v>0</v>
      </c>
      <c r="AM49">
        <f>1000*EC49*AZ49*(DY49-DZ49)/(100*DQ49*(1000-AZ49*DY49))</f>
        <v>0</v>
      </c>
      <c r="AN49">
        <f>(AO49 - AP49 - ED49*1E3/(8.314*(EF49+273.15)) * AR49/EC49 * AQ49) * EC49/(100*DQ49) * (1000 - DZ49)/1000</f>
        <v>0</v>
      </c>
      <c r="AO49">
        <v>393.6712419420163</v>
      </c>
      <c r="AP49">
        <v>393.4381333333333</v>
      </c>
      <c r="AQ49">
        <v>0.0001770221967364632</v>
      </c>
      <c r="AR49">
        <v>65.93384186329908</v>
      </c>
      <c r="AS49">
        <f>(AU49 - AT49 + ED49*1E3/(8.314*(EF49+273.15)) * AW49/EC49 * AV49) * EC49/(100*DQ49) * 1000/(1000 - AU49)</f>
        <v>0</v>
      </c>
      <c r="AT49">
        <v>9.416183144343503</v>
      </c>
      <c r="AU49">
        <v>9.41984573426574</v>
      </c>
      <c r="AV49">
        <v>-1.287772749363887E-08</v>
      </c>
      <c r="AW49">
        <v>77.18488506186137</v>
      </c>
      <c r="AX49">
        <v>78</v>
      </c>
      <c r="AY49">
        <v>19</v>
      </c>
      <c r="AZ49">
        <f>IF(AX49*$H$13&gt;=BB49,1.0,(BB49/(BB49-AX49*$H$13)))</f>
        <v>0</v>
      </c>
      <c r="BA49">
        <f>(AZ49-1)*100</f>
        <v>0</v>
      </c>
      <c r="BB49">
        <f>MAX(0,($B$13+$C$13*EK49)/(1+$D$13*EK49)*ED49/(EF49+273)*$E$13)</f>
        <v>0</v>
      </c>
      <c r="BC49" t="s">
        <v>440</v>
      </c>
      <c r="BD49" t="s">
        <v>440</v>
      </c>
      <c r="BE49">
        <v>0</v>
      </c>
      <c r="BF49">
        <v>0</v>
      </c>
      <c r="BG49">
        <f>1-BE49/BF49</f>
        <v>0</v>
      </c>
      <c r="BH49">
        <v>0</v>
      </c>
      <c r="BI49" t="s">
        <v>440</v>
      </c>
      <c r="BJ49" t="s">
        <v>440</v>
      </c>
      <c r="BK49">
        <v>0</v>
      </c>
      <c r="BL49">
        <v>0</v>
      </c>
      <c r="BM49">
        <f>1-BK49/BL49</f>
        <v>0</v>
      </c>
      <c r="BN49">
        <v>0.5</v>
      </c>
      <c r="BO49">
        <f>DN49</f>
        <v>0</v>
      </c>
      <c r="BP49">
        <f>Q49</f>
        <v>0</v>
      </c>
      <c r="BQ49">
        <f>BM49*BN49*BO49</f>
        <v>0</v>
      </c>
      <c r="BR49">
        <f>(BP49-BH49)/BO49</f>
        <v>0</v>
      </c>
      <c r="BS49">
        <f>(BF49-BL49)/BL49</f>
        <v>0</v>
      </c>
      <c r="BT49">
        <f>BE49/(BG49+BE49/BL49)</f>
        <v>0</v>
      </c>
      <c r="BU49" t="s">
        <v>440</v>
      </c>
      <c r="BV49">
        <v>0</v>
      </c>
      <c r="BW49">
        <f>IF(BV49&lt;&gt;0, BV49, BT49)</f>
        <v>0</v>
      </c>
      <c r="BX49">
        <f>1-BW49/BL49</f>
        <v>0</v>
      </c>
      <c r="BY49">
        <f>(BL49-BK49)/(BL49-BW49)</f>
        <v>0</v>
      </c>
      <c r="BZ49">
        <f>(BF49-BL49)/(BF49-BW49)</f>
        <v>0</v>
      </c>
      <c r="CA49">
        <f>(BL49-BK49)/(BL49-BE49)</f>
        <v>0</v>
      </c>
      <c r="CB49">
        <f>(BF49-BL49)/(BF49-BE49)</f>
        <v>0</v>
      </c>
      <c r="CC49">
        <f>(BY49*BW49/BK49)</f>
        <v>0</v>
      </c>
      <c r="CD49">
        <f>(1-CC49)</f>
        <v>0</v>
      </c>
      <c r="DM49">
        <f>$B$11*EL49+$C$11*EM49+$F$11*EX49*(1-FA49)</f>
        <v>0</v>
      </c>
      <c r="DN49">
        <f>DM49*DO49</f>
        <v>0</v>
      </c>
      <c r="DO49">
        <f>($B$11*$D$9+$C$11*$D$9+$F$11*((FK49+FC49)/MAX(FK49+FC49+FL49, 0.1)*$I$9+FL49/MAX(FK49+FC49+FL49, 0.1)*$J$9))/($B$11+$C$11+$F$11)</f>
        <v>0</v>
      </c>
      <c r="DP49">
        <f>($B$11*$K$9+$C$11*$K$9+$F$11*((FK49+FC49)/MAX(FK49+FC49+FL49, 0.1)*$P$9+FL49/MAX(FK49+FC49+FL49, 0.1)*$Q$9))/($B$11+$C$11+$F$11)</f>
        <v>0</v>
      </c>
      <c r="DQ49">
        <v>6</v>
      </c>
      <c r="DR49">
        <v>0.5</v>
      </c>
      <c r="DS49" t="s">
        <v>441</v>
      </c>
      <c r="DT49">
        <v>2</v>
      </c>
      <c r="DU49" t="b">
        <v>1</v>
      </c>
      <c r="DV49">
        <v>1749215277.6</v>
      </c>
      <c r="DW49">
        <v>389.723</v>
      </c>
      <c r="DX49">
        <v>389.985</v>
      </c>
      <c r="DY49">
        <v>9.419829999999999</v>
      </c>
      <c r="DZ49">
        <v>9.415150000000001</v>
      </c>
      <c r="EA49">
        <v>390.494</v>
      </c>
      <c r="EB49">
        <v>9.60623</v>
      </c>
      <c r="EC49">
        <v>400.055</v>
      </c>
      <c r="ED49">
        <v>100.726</v>
      </c>
      <c r="EE49">
        <v>0.100193</v>
      </c>
      <c r="EF49">
        <v>25.0033</v>
      </c>
      <c r="EG49">
        <v>24.6333</v>
      </c>
      <c r="EH49">
        <v>999.9</v>
      </c>
      <c r="EI49">
        <v>0</v>
      </c>
      <c r="EJ49">
        <v>0</v>
      </c>
      <c r="EK49">
        <v>10042.5</v>
      </c>
      <c r="EL49">
        <v>0</v>
      </c>
      <c r="EM49">
        <v>0</v>
      </c>
      <c r="EN49">
        <v>-0.262177</v>
      </c>
      <c r="EO49">
        <v>393.429</v>
      </c>
      <c r="EP49">
        <v>393.692</v>
      </c>
      <c r="EQ49">
        <v>0.0046854</v>
      </c>
      <c r="ER49">
        <v>389.985</v>
      </c>
      <c r="ES49">
        <v>9.415150000000001</v>
      </c>
      <c r="ET49">
        <v>0.9488180000000001</v>
      </c>
      <c r="EU49">
        <v>0.948346</v>
      </c>
      <c r="EV49">
        <v>6.15326</v>
      </c>
      <c r="EW49">
        <v>6.14606</v>
      </c>
      <c r="EX49">
        <v>0.0499957</v>
      </c>
      <c r="EY49">
        <v>0</v>
      </c>
      <c r="EZ49">
        <v>0</v>
      </c>
      <c r="FA49">
        <v>0</v>
      </c>
      <c r="FB49">
        <v>11.55</v>
      </c>
      <c r="FC49">
        <v>0.0499957</v>
      </c>
      <c r="FD49">
        <v>-2.85</v>
      </c>
      <c r="FE49">
        <v>-1.18</v>
      </c>
      <c r="FF49">
        <v>34.812</v>
      </c>
      <c r="FG49">
        <v>40.062</v>
      </c>
      <c r="FH49">
        <v>37</v>
      </c>
      <c r="FI49">
        <v>40.062</v>
      </c>
      <c r="FJ49">
        <v>37.625</v>
      </c>
      <c r="FK49">
        <v>0</v>
      </c>
      <c r="FL49">
        <v>0</v>
      </c>
      <c r="FM49">
        <v>0</v>
      </c>
      <c r="FN49">
        <v>1749215277.3</v>
      </c>
      <c r="FO49">
        <v>0</v>
      </c>
      <c r="FP49">
        <v>2.8048</v>
      </c>
      <c r="FQ49">
        <v>-25.71769261237197</v>
      </c>
      <c r="FR49">
        <v>34.83692342421005</v>
      </c>
      <c r="FS49">
        <v>-4.968</v>
      </c>
      <c r="FT49">
        <v>15</v>
      </c>
      <c r="FU49">
        <v>1749207587.6</v>
      </c>
      <c r="FV49" t="s">
        <v>442</v>
      </c>
      <c r="FW49">
        <v>1749207587.6</v>
      </c>
      <c r="FX49">
        <v>1749207577.6</v>
      </c>
      <c r="FY49">
        <v>1</v>
      </c>
      <c r="FZ49">
        <v>0.131</v>
      </c>
      <c r="GA49">
        <v>-0.03</v>
      </c>
      <c r="GB49">
        <v>-0.763</v>
      </c>
      <c r="GC49">
        <v>-0.186</v>
      </c>
      <c r="GD49">
        <v>400</v>
      </c>
      <c r="GE49">
        <v>9</v>
      </c>
      <c r="GF49">
        <v>0.04</v>
      </c>
      <c r="GG49">
        <v>0.07000000000000001</v>
      </c>
      <c r="GH49">
        <v>0.1899064861925369</v>
      </c>
      <c r="GI49">
        <v>-0.05660783338335611</v>
      </c>
      <c r="GJ49">
        <v>0.02179842620025317</v>
      </c>
      <c r="GK49">
        <v>1</v>
      </c>
      <c r="GL49">
        <v>8.813887350090532E-05</v>
      </c>
      <c r="GM49">
        <v>0.0001657480246409436</v>
      </c>
      <c r="GN49">
        <v>2.869539055883132E-05</v>
      </c>
      <c r="GO49">
        <v>1</v>
      </c>
      <c r="GP49">
        <v>2</v>
      </c>
      <c r="GQ49">
        <v>2</v>
      </c>
      <c r="GR49" t="s">
        <v>443</v>
      </c>
      <c r="GS49">
        <v>2.99522</v>
      </c>
      <c r="GT49">
        <v>2.81116</v>
      </c>
      <c r="GU49">
        <v>0.09431009999999999</v>
      </c>
      <c r="GV49">
        <v>0.0948189</v>
      </c>
      <c r="GW49">
        <v>0.0569419</v>
      </c>
      <c r="GX49">
        <v>0.0570074</v>
      </c>
      <c r="GY49">
        <v>24673.3</v>
      </c>
      <c r="GZ49">
        <v>25587.4</v>
      </c>
      <c r="HA49">
        <v>30991.4</v>
      </c>
      <c r="HB49">
        <v>31348.2</v>
      </c>
      <c r="HC49">
        <v>45809.3</v>
      </c>
      <c r="HD49">
        <v>42809.7</v>
      </c>
      <c r="HE49">
        <v>44872.5</v>
      </c>
      <c r="HF49">
        <v>41740</v>
      </c>
      <c r="HG49">
        <v>1.74443</v>
      </c>
      <c r="HH49">
        <v>2.2354</v>
      </c>
      <c r="HI49">
        <v>0.0601113</v>
      </c>
      <c r="HJ49">
        <v>0</v>
      </c>
      <c r="HK49">
        <v>23.6456</v>
      </c>
      <c r="HL49">
        <v>999.9</v>
      </c>
      <c r="HM49">
        <v>26.3</v>
      </c>
      <c r="HN49">
        <v>32.2</v>
      </c>
      <c r="HO49">
        <v>12.6103</v>
      </c>
      <c r="HP49">
        <v>61.9538</v>
      </c>
      <c r="HQ49">
        <v>7.07933</v>
      </c>
      <c r="HR49">
        <v>1</v>
      </c>
      <c r="HS49">
        <v>-0.134677</v>
      </c>
      <c r="HT49">
        <v>0.0440714</v>
      </c>
      <c r="HU49">
        <v>20.2408</v>
      </c>
      <c r="HV49">
        <v>5.22088</v>
      </c>
      <c r="HW49">
        <v>11.9066</v>
      </c>
      <c r="HX49">
        <v>4.97185</v>
      </c>
      <c r="HY49">
        <v>3.27255</v>
      </c>
      <c r="HZ49">
        <v>9999</v>
      </c>
      <c r="IA49">
        <v>9999</v>
      </c>
      <c r="IB49">
        <v>9999</v>
      </c>
      <c r="IC49">
        <v>999.9</v>
      </c>
      <c r="ID49">
        <v>1.87958</v>
      </c>
      <c r="IE49">
        <v>1.87973</v>
      </c>
      <c r="IF49">
        <v>1.88187</v>
      </c>
      <c r="IG49">
        <v>1.87485</v>
      </c>
      <c r="IH49">
        <v>1.8782</v>
      </c>
      <c r="II49">
        <v>1.87759</v>
      </c>
      <c r="IJ49">
        <v>1.87475</v>
      </c>
      <c r="IK49">
        <v>1.88238</v>
      </c>
      <c r="IL49">
        <v>0</v>
      </c>
      <c r="IM49">
        <v>0</v>
      </c>
      <c r="IN49">
        <v>0</v>
      </c>
      <c r="IO49">
        <v>0</v>
      </c>
      <c r="IP49" t="s">
        <v>444</v>
      </c>
      <c r="IQ49" t="s">
        <v>445</v>
      </c>
      <c r="IR49" t="s">
        <v>446</v>
      </c>
      <c r="IS49" t="s">
        <v>446</v>
      </c>
      <c r="IT49" t="s">
        <v>446</v>
      </c>
      <c r="IU49" t="s">
        <v>446</v>
      </c>
      <c r="IV49">
        <v>0</v>
      </c>
      <c r="IW49">
        <v>100</v>
      </c>
      <c r="IX49">
        <v>100</v>
      </c>
      <c r="IY49">
        <v>-0.771</v>
      </c>
      <c r="IZ49">
        <v>-0.1864</v>
      </c>
      <c r="JA49">
        <v>-1.317961907018709</v>
      </c>
      <c r="JB49">
        <v>0.002137766517022535</v>
      </c>
      <c r="JC49">
        <v>-2.142525240951635E-06</v>
      </c>
      <c r="JD49">
        <v>6.57826092630254E-10</v>
      </c>
      <c r="JE49">
        <v>-0.1998923143878532</v>
      </c>
      <c r="JF49">
        <v>0.0047845183494569</v>
      </c>
      <c r="JG49">
        <v>-0.0004863429586180694</v>
      </c>
      <c r="JH49">
        <v>1.400204132939322E-05</v>
      </c>
      <c r="JI49">
        <v>18</v>
      </c>
      <c r="JJ49">
        <v>2240</v>
      </c>
      <c r="JK49">
        <v>2</v>
      </c>
      <c r="JL49">
        <v>19</v>
      </c>
      <c r="JM49">
        <v>128.2</v>
      </c>
      <c r="JN49">
        <v>128.3</v>
      </c>
      <c r="JO49">
        <v>0.982666</v>
      </c>
      <c r="JP49">
        <v>2.59155</v>
      </c>
      <c r="JQ49">
        <v>1.44531</v>
      </c>
      <c r="JR49">
        <v>2.13989</v>
      </c>
      <c r="JS49">
        <v>1.54907</v>
      </c>
      <c r="JT49">
        <v>2.5061</v>
      </c>
      <c r="JU49">
        <v>36.6233</v>
      </c>
      <c r="JV49">
        <v>24.1313</v>
      </c>
      <c r="JW49">
        <v>18</v>
      </c>
      <c r="JX49">
        <v>304.324</v>
      </c>
      <c r="JY49">
        <v>724.292</v>
      </c>
      <c r="JZ49">
        <v>24.0533</v>
      </c>
      <c r="KA49">
        <v>25.4988</v>
      </c>
      <c r="KB49">
        <v>30.0002</v>
      </c>
      <c r="KC49">
        <v>25.5748</v>
      </c>
      <c r="KD49">
        <v>25.5594</v>
      </c>
      <c r="KE49">
        <v>19.6857</v>
      </c>
      <c r="KF49">
        <v>31.4778</v>
      </c>
      <c r="KG49">
        <v>0</v>
      </c>
      <c r="KH49">
        <v>24.0533</v>
      </c>
      <c r="KI49">
        <v>390</v>
      </c>
      <c r="KJ49">
        <v>9.45574</v>
      </c>
      <c r="KK49">
        <v>101.423</v>
      </c>
      <c r="KL49">
        <v>99.91589999999999</v>
      </c>
    </row>
    <row r="50" spans="1:298">
      <c r="A50">
        <v>34</v>
      </c>
      <c r="B50">
        <v>1749215398.1</v>
      </c>
      <c r="C50">
        <v>3977</v>
      </c>
      <c r="D50" t="s">
        <v>511</v>
      </c>
      <c r="E50" t="s">
        <v>512</v>
      </c>
      <c r="F50" t="s">
        <v>435</v>
      </c>
      <c r="G50" t="s">
        <v>436</v>
      </c>
      <c r="H50" t="s">
        <v>437</v>
      </c>
      <c r="I50" t="s">
        <v>438</v>
      </c>
      <c r="J50" t="s">
        <v>439</v>
      </c>
      <c r="N50">
        <v>1749215398.1</v>
      </c>
      <c r="O50">
        <f>(P50)/1000</f>
        <v>0</v>
      </c>
      <c r="P50">
        <f>IF(DU50, AS50, AM50)</f>
        <v>0</v>
      </c>
      <c r="Q50">
        <f>IF(DU50, AN50, AL50)</f>
        <v>0</v>
      </c>
      <c r="R50">
        <f>DW50 - IF(AZ50&gt;1, Q50*DQ50*100.0/(BB50), 0)</f>
        <v>0</v>
      </c>
      <c r="S50">
        <f>((Y50-O50/2)*R50-Q50)/(Y50+O50/2)</f>
        <v>0</v>
      </c>
      <c r="T50">
        <f>S50*(ED50+EE50)/1000.0</f>
        <v>0</v>
      </c>
      <c r="U50">
        <f>(DW50 - IF(AZ50&gt;1, Q50*DQ50*100.0/(BB50), 0))*(ED50+EE50)/1000.0</f>
        <v>0</v>
      </c>
      <c r="V50">
        <f>2.0/((1/X50-1/W50)+SIGN(X50)*SQRT((1/X50-1/W50)*(1/X50-1/W50) + 4*DR50/((DR50+1)*(DR50+1))*(2*1/X50*1/W50-1/W50*1/W50)))</f>
        <v>0</v>
      </c>
      <c r="W50">
        <f>IF(LEFT(DS50,1)&lt;&gt;"0",IF(LEFT(DS50,1)="1",3.0,DT50),$D$5+$E$5*(EK50*ED50/($K$5*1000))+$F$5*(EK50*ED50/($K$5*1000))*MAX(MIN(DQ50,$J$5),$I$5)*MAX(MIN(DQ50,$J$5),$I$5)+$G$5*MAX(MIN(DQ50,$J$5),$I$5)*(EK50*ED50/($K$5*1000))+$H$5*(EK50*ED50/($K$5*1000))*(EK50*ED50/($K$5*1000)))</f>
        <v>0</v>
      </c>
      <c r="X50">
        <f>O50*(1000-(1000*0.61365*exp(17.502*AB50/(240.97+AB50))/(ED50+EE50)+DY50)/2)/(1000*0.61365*exp(17.502*AB50/(240.97+AB50))/(ED50+EE50)-DY50)</f>
        <v>0</v>
      </c>
      <c r="Y50">
        <f>1/((DR50+1)/(V50/1.6)+1/(W50/1.37)) + DR50/((DR50+1)/(V50/1.6) + DR50/(W50/1.37))</f>
        <v>0</v>
      </c>
      <c r="Z50">
        <f>(DM50*DP50)</f>
        <v>0</v>
      </c>
      <c r="AA50">
        <f>(EF50+(Z50+2*0.95*5.67E-8*(((EF50+$B$7)+273)^4-(EF50+273)^4)-44100*O50)/(1.84*29.3*W50+8*0.95*5.67E-8*(EF50+273)^3))</f>
        <v>0</v>
      </c>
      <c r="AB50">
        <f>($C$7*EG50+$D$7*EH50+$E$7*AA50)</f>
        <v>0</v>
      </c>
      <c r="AC50">
        <f>0.61365*exp(17.502*AB50/(240.97+AB50))</f>
        <v>0</v>
      </c>
      <c r="AD50">
        <f>(AE50/AF50*100)</f>
        <v>0</v>
      </c>
      <c r="AE50">
        <f>DY50*(ED50+EE50)/1000</f>
        <v>0</v>
      </c>
      <c r="AF50">
        <f>0.61365*exp(17.502*EF50/(240.97+EF50))</f>
        <v>0</v>
      </c>
      <c r="AG50">
        <f>(AC50-DY50*(ED50+EE50)/1000)</f>
        <v>0</v>
      </c>
      <c r="AH50">
        <f>(-O50*44100)</f>
        <v>0</v>
      </c>
      <c r="AI50">
        <f>2*29.3*W50*0.92*(EF50-AB50)</f>
        <v>0</v>
      </c>
      <c r="AJ50">
        <f>2*0.95*5.67E-8*(((EF50+$B$7)+273)^4-(AB50+273)^4)</f>
        <v>0</v>
      </c>
      <c r="AK50">
        <f>Z50+AJ50+AH50+AI50</f>
        <v>0</v>
      </c>
      <c r="AL50">
        <f>EC50*AZ50*(DX50-DW50*(1000-AZ50*DZ50)/(1000-AZ50*DY50))/(100*DQ50)</f>
        <v>0</v>
      </c>
      <c r="AM50">
        <f>1000*EC50*AZ50*(DY50-DZ50)/(100*DQ50*(1000-AZ50*DY50))</f>
        <v>0</v>
      </c>
      <c r="AN50">
        <f>(AO50 - AP50 - ED50*1E3/(8.314*(EF50+273.15)) * AR50/EC50 * AQ50) * EC50/(100*DQ50) * (1000 - DZ50)/1000</f>
        <v>0</v>
      </c>
      <c r="AO50">
        <v>413.9626838138119</v>
      </c>
      <c r="AP50">
        <v>413.635303030303</v>
      </c>
      <c r="AQ50">
        <v>0.0008017869469600369</v>
      </c>
      <c r="AR50">
        <v>65.93384186329908</v>
      </c>
      <c r="AS50">
        <f>(AU50 - AT50 + ED50*1E3/(8.314*(EF50+273.15)) * AW50/EC50 * AV50) * EC50/(100*DQ50) * 1000/(1000 - AU50)</f>
        <v>0</v>
      </c>
      <c r="AT50">
        <v>9.422063433949571</v>
      </c>
      <c r="AU50">
        <v>9.427143216783225</v>
      </c>
      <c r="AV50">
        <v>1.562471257533665E-08</v>
      </c>
      <c r="AW50">
        <v>77.18488506186137</v>
      </c>
      <c r="AX50">
        <v>77</v>
      </c>
      <c r="AY50">
        <v>19</v>
      </c>
      <c r="AZ50">
        <f>IF(AX50*$H$13&gt;=BB50,1.0,(BB50/(BB50-AX50*$H$13)))</f>
        <v>0</v>
      </c>
      <c r="BA50">
        <f>(AZ50-1)*100</f>
        <v>0</v>
      </c>
      <c r="BB50">
        <f>MAX(0,($B$13+$C$13*EK50)/(1+$D$13*EK50)*ED50/(EF50+273)*$E$13)</f>
        <v>0</v>
      </c>
      <c r="BC50" t="s">
        <v>440</v>
      </c>
      <c r="BD50" t="s">
        <v>440</v>
      </c>
      <c r="BE50">
        <v>0</v>
      </c>
      <c r="BF50">
        <v>0</v>
      </c>
      <c r="BG50">
        <f>1-BE50/BF50</f>
        <v>0</v>
      </c>
      <c r="BH50">
        <v>0</v>
      </c>
      <c r="BI50" t="s">
        <v>440</v>
      </c>
      <c r="BJ50" t="s">
        <v>440</v>
      </c>
      <c r="BK50">
        <v>0</v>
      </c>
      <c r="BL50">
        <v>0</v>
      </c>
      <c r="BM50">
        <f>1-BK50/BL50</f>
        <v>0</v>
      </c>
      <c r="BN50">
        <v>0.5</v>
      </c>
      <c r="BO50">
        <f>DN50</f>
        <v>0</v>
      </c>
      <c r="BP50">
        <f>Q50</f>
        <v>0</v>
      </c>
      <c r="BQ50">
        <f>BM50*BN50*BO50</f>
        <v>0</v>
      </c>
      <c r="BR50">
        <f>(BP50-BH50)/BO50</f>
        <v>0</v>
      </c>
      <c r="BS50">
        <f>(BF50-BL50)/BL50</f>
        <v>0</v>
      </c>
      <c r="BT50">
        <f>BE50/(BG50+BE50/BL50)</f>
        <v>0</v>
      </c>
      <c r="BU50" t="s">
        <v>440</v>
      </c>
      <c r="BV50">
        <v>0</v>
      </c>
      <c r="BW50">
        <f>IF(BV50&lt;&gt;0, BV50, BT50)</f>
        <v>0</v>
      </c>
      <c r="BX50">
        <f>1-BW50/BL50</f>
        <v>0</v>
      </c>
      <c r="BY50">
        <f>(BL50-BK50)/(BL50-BW50)</f>
        <v>0</v>
      </c>
      <c r="BZ50">
        <f>(BF50-BL50)/(BF50-BW50)</f>
        <v>0</v>
      </c>
      <c r="CA50">
        <f>(BL50-BK50)/(BL50-BE50)</f>
        <v>0</v>
      </c>
      <c r="CB50">
        <f>(BF50-BL50)/(BF50-BE50)</f>
        <v>0</v>
      </c>
      <c r="CC50">
        <f>(BY50*BW50/BK50)</f>
        <v>0</v>
      </c>
      <c r="CD50">
        <f>(1-CC50)</f>
        <v>0</v>
      </c>
      <c r="DM50">
        <f>$B$11*EL50+$C$11*EM50+$F$11*EX50*(1-FA50)</f>
        <v>0</v>
      </c>
      <c r="DN50">
        <f>DM50*DO50</f>
        <v>0</v>
      </c>
      <c r="DO50">
        <f>($B$11*$D$9+$C$11*$D$9+$F$11*((FK50+FC50)/MAX(FK50+FC50+FL50, 0.1)*$I$9+FL50/MAX(FK50+FC50+FL50, 0.1)*$J$9))/($B$11+$C$11+$F$11)</f>
        <v>0</v>
      </c>
      <c r="DP50">
        <f>($B$11*$K$9+$C$11*$K$9+$F$11*((FK50+FC50)/MAX(FK50+FC50+FL50, 0.1)*$P$9+FL50/MAX(FK50+FC50+FL50, 0.1)*$Q$9))/($B$11+$C$11+$F$11)</f>
        <v>0</v>
      </c>
      <c r="DQ50">
        <v>6</v>
      </c>
      <c r="DR50">
        <v>0.5</v>
      </c>
      <c r="DS50" t="s">
        <v>441</v>
      </c>
      <c r="DT50">
        <v>2</v>
      </c>
      <c r="DU50" t="b">
        <v>1</v>
      </c>
      <c r="DV50">
        <v>1749215398.1</v>
      </c>
      <c r="DW50">
        <v>409.739</v>
      </c>
      <c r="DX50">
        <v>410.049</v>
      </c>
      <c r="DY50">
        <v>9.427009999999999</v>
      </c>
      <c r="DZ50">
        <v>9.421659999999999</v>
      </c>
      <c r="EA50">
        <v>410.495</v>
      </c>
      <c r="EB50">
        <v>9.61342</v>
      </c>
      <c r="EC50">
        <v>400.144</v>
      </c>
      <c r="ED50">
        <v>100.724</v>
      </c>
      <c r="EE50">
        <v>0.100185</v>
      </c>
      <c r="EF50">
        <v>24.9904</v>
      </c>
      <c r="EG50">
        <v>24.6439</v>
      </c>
      <c r="EH50">
        <v>999.9</v>
      </c>
      <c r="EI50">
        <v>0</v>
      </c>
      <c r="EJ50">
        <v>0</v>
      </c>
      <c r="EK50">
        <v>10021.2</v>
      </c>
      <c r="EL50">
        <v>0</v>
      </c>
      <c r="EM50">
        <v>0</v>
      </c>
      <c r="EN50">
        <v>-0.310242</v>
      </c>
      <c r="EO50">
        <v>413.638</v>
      </c>
      <c r="EP50">
        <v>413.949</v>
      </c>
      <c r="EQ50">
        <v>0.00535393</v>
      </c>
      <c r="ER50">
        <v>410.049</v>
      </c>
      <c r="ES50">
        <v>9.421659999999999</v>
      </c>
      <c r="ET50">
        <v>0.949529</v>
      </c>
      <c r="EU50">
        <v>0.94899</v>
      </c>
      <c r="EV50">
        <v>6.16411</v>
      </c>
      <c r="EW50">
        <v>6.15589</v>
      </c>
      <c r="EX50">
        <v>0.0499957</v>
      </c>
      <c r="EY50">
        <v>0</v>
      </c>
      <c r="EZ50">
        <v>0</v>
      </c>
      <c r="FA50">
        <v>0</v>
      </c>
      <c r="FB50">
        <v>-1.68</v>
      </c>
      <c r="FC50">
        <v>0.0499957</v>
      </c>
      <c r="FD50">
        <v>-3.61</v>
      </c>
      <c r="FE50">
        <v>-1.8</v>
      </c>
      <c r="FF50">
        <v>33.812</v>
      </c>
      <c r="FG50">
        <v>38.5</v>
      </c>
      <c r="FH50">
        <v>36.062</v>
      </c>
      <c r="FI50">
        <v>38</v>
      </c>
      <c r="FJ50">
        <v>36.625</v>
      </c>
      <c r="FK50">
        <v>0</v>
      </c>
      <c r="FL50">
        <v>0</v>
      </c>
      <c r="FM50">
        <v>0</v>
      </c>
      <c r="FN50">
        <v>1749215397.9</v>
      </c>
      <c r="FO50">
        <v>0</v>
      </c>
      <c r="FP50">
        <v>0.035</v>
      </c>
      <c r="FQ50">
        <v>-1.194188419570272</v>
      </c>
      <c r="FR50">
        <v>-3.298461327541301</v>
      </c>
      <c r="FS50">
        <v>-4.142307692307692</v>
      </c>
      <c r="FT50">
        <v>15</v>
      </c>
      <c r="FU50">
        <v>1749207587.6</v>
      </c>
      <c r="FV50" t="s">
        <v>442</v>
      </c>
      <c r="FW50">
        <v>1749207587.6</v>
      </c>
      <c r="FX50">
        <v>1749207577.6</v>
      </c>
      <c r="FY50">
        <v>1</v>
      </c>
      <c r="FZ50">
        <v>0.131</v>
      </c>
      <c r="GA50">
        <v>-0.03</v>
      </c>
      <c r="GB50">
        <v>-0.763</v>
      </c>
      <c r="GC50">
        <v>-0.186</v>
      </c>
      <c r="GD50">
        <v>400</v>
      </c>
      <c r="GE50">
        <v>9</v>
      </c>
      <c r="GF50">
        <v>0.04</v>
      </c>
      <c r="GG50">
        <v>0.07000000000000001</v>
      </c>
      <c r="GH50">
        <v>0.2029199877212239</v>
      </c>
      <c r="GI50">
        <v>-0.01453275495123217</v>
      </c>
      <c r="GJ50">
        <v>0.0329883767520165</v>
      </c>
      <c r="GK50">
        <v>1</v>
      </c>
      <c r="GL50">
        <v>0.0001510280277658489</v>
      </c>
      <c r="GM50">
        <v>9.991808091344878E-05</v>
      </c>
      <c r="GN50">
        <v>2.252916244115391E-05</v>
      </c>
      <c r="GO50">
        <v>1</v>
      </c>
      <c r="GP50">
        <v>2</v>
      </c>
      <c r="GQ50">
        <v>2</v>
      </c>
      <c r="GR50" t="s">
        <v>443</v>
      </c>
      <c r="GS50">
        <v>2.99532</v>
      </c>
      <c r="GT50">
        <v>2.81097</v>
      </c>
      <c r="GU50">
        <v>0.0979815</v>
      </c>
      <c r="GV50">
        <v>0.0985231</v>
      </c>
      <c r="GW50">
        <v>0.0569748</v>
      </c>
      <c r="GX50">
        <v>0.0570381</v>
      </c>
      <c r="GY50">
        <v>24572.5</v>
      </c>
      <c r="GZ50">
        <v>25482.3</v>
      </c>
      <c r="HA50">
        <v>30990.4</v>
      </c>
      <c r="HB50">
        <v>31347.7</v>
      </c>
      <c r="HC50">
        <v>45806.5</v>
      </c>
      <c r="HD50">
        <v>42807.4</v>
      </c>
      <c r="HE50">
        <v>44871.4</v>
      </c>
      <c r="HF50">
        <v>41739.1</v>
      </c>
      <c r="HG50">
        <v>1.7453</v>
      </c>
      <c r="HH50">
        <v>2.23565</v>
      </c>
      <c r="HI50">
        <v>0.0600219</v>
      </c>
      <c r="HJ50">
        <v>0</v>
      </c>
      <c r="HK50">
        <v>23.6578</v>
      </c>
      <c r="HL50">
        <v>999.9</v>
      </c>
      <c r="HM50">
        <v>26.3</v>
      </c>
      <c r="HN50">
        <v>32.1</v>
      </c>
      <c r="HO50">
        <v>12.5388</v>
      </c>
      <c r="HP50">
        <v>62.1838</v>
      </c>
      <c r="HQ50">
        <v>6.85497</v>
      </c>
      <c r="HR50">
        <v>1</v>
      </c>
      <c r="HS50">
        <v>-0.134393</v>
      </c>
      <c r="HT50">
        <v>-0.171171</v>
      </c>
      <c r="HU50">
        <v>20.2433</v>
      </c>
      <c r="HV50">
        <v>5.22313</v>
      </c>
      <c r="HW50">
        <v>11.9075</v>
      </c>
      <c r="HX50">
        <v>4.9717</v>
      </c>
      <c r="HY50">
        <v>3.273</v>
      </c>
      <c r="HZ50">
        <v>9999</v>
      </c>
      <c r="IA50">
        <v>9999</v>
      </c>
      <c r="IB50">
        <v>9999</v>
      </c>
      <c r="IC50">
        <v>999.9</v>
      </c>
      <c r="ID50">
        <v>1.87958</v>
      </c>
      <c r="IE50">
        <v>1.87973</v>
      </c>
      <c r="IF50">
        <v>1.88186</v>
      </c>
      <c r="IG50">
        <v>1.87486</v>
      </c>
      <c r="IH50">
        <v>1.8782</v>
      </c>
      <c r="II50">
        <v>1.87759</v>
      </c>
      <c r="IJ50">
        <v>1.87477</v>
      </c>
      <c r="IK50">
        <v>1.88233</v>
      </c>
      <c r="IL50">
        <v>0</v>
      </c>
      <c r="IM50">
        <v>0</v>
      </c>
      <c r="IN50">
        <v>0</v>
      </c>
      <c r="IO50">
        <v>0</v>
      </c>
      <c r="IP50" t="s">
        <v>444</v>
      </c>
      <c r="IQ50" t="s">
        <v>445</v>
      </c>
      <c r="IR50" t="s">
        <v>446</v>
      </c>
      <c r="IS50" t="s">
        <v>446</v>
      </c>
      <c r="IT50" t="s">
        <v>446</v>
      </c>
      <c r="IU50" t="s">
        <v>446</v>
      </c>
      <c r="IV50">
        <v>0</v>
      </c>
      <c r="IW50">
        <v>100</v>
      </c>
      <c r="IX50">
        <v>100</v>
      </c>
      <c r="IY50">
        <v>-0.756</v>
      </c>
      <c r="IZ50">
        <v>-0.1864</v>
      </c>
      <c r="JA50">
        <v>-1.317961907018709</v>
      </c>
      <c r="JB50">
        <v>0.002137766517022535</v>
      </c>
      <c r="JC50">
        <v>-2.142525240951635E-06</v>
      </c>
      <c r="JD50">
        <v>6.57826092630254E-10</v>
      </c>
      <c r="JE50">
        <v>-0.1998923143878532</v>
      </c>
      <c r="JF50">
        <v>0.0047845183494569</v>
      </c>
      <c r="JG50">
        <v>-0.0004863429586180694</v>
      </c>
      <c r="JH50">
        <v>1.400204132939322E-05</v>
      </c>
      <c r="JI50">
        <v>18</v>
      </c>
      <c r="JJ50">
        <v>2240</v>
      </c>
      <c r="JK50">
        <v>2</v>
      </c>
      <c r="JL50">
        <v>19</v>
      </c>
      <c r="JM50">
        <v>130.2</v>
      </c>
      <c r="JN50">
        <v>130.3</v>
      </c>
      <c r="JO50">
        <v>1.02295</v>
      </c>
      <c r="JP50">
        <v>2.59277</v>
      </c>
      <c r="JQ50">
        <v>1.44531</v>
      </c>
      <c r="JR50">
        <v>2.13989</v>
      </c>
      <c r="JS50">
        <v>1.54907</v>
      </c>
      <c r="JT50">
        <v>2.49146</v>
      </c>
      <c r="JU50">
        <v>36.5287</v>
      </c>
      <c r="JV50">
        <v>24.14</v>
      </c>
      <c r="JW50">
        <v>18</v>
      </c>
      <c r="JX50">
        <v>304.69</v>
      </c>
      <c r="JY50">
        <v>724.52</v>
      </c>
      <c r="JZ50">
        <v>24.2535</v>
      </c>
      <c r="KA50">
        <v>25.501</v>
      </c>
      <c r="KB50">
        <v>30.0001</v>
      </c>
      <c r="KC50">
        <v>25.5769</v>
      </c>
      <c r="KD50">
        <v>25.5594</v>
      </c>
      <c r="KE50">
        <v>20.4828</v>
      </c>
      <c r="KF50">
        <v>31.4778</v>
      </c>
      <c r="KG50">
        <v>0</v>
      </c>
      <c r="KH50">
        <v>24.2615</v>
      </c>
      <c r="KI50">
        <v>410</v>
      </c>
      <c r="KJ50">
        <v>9.45574</v>
      </c>
      <c r="KK50">
        <v>101.42</v>
      </c>
      <c r="KL50">
        <v>99.9139</v>
      </c>
    </row>
    <row r="51" spans="1:298">
      <c r="A51">
        <v>35</v>
      </c>
      <c r="B51">
        <v>1749215518.6</v>
      </c>
      <c r="C51">
        <v>4097.5</v>
      </c>
      <c r="D51" t="s">
        <v>513</v>
      </c>
      <c r="E51" t="s">
        <v>514</v>
      </c>
      <c r="F51" t="s">
        <v>435</v>
      </c>
      <c r="G51" t="s">
        <v>436</v>
      </c>
      <c r="H51" t="s">
        <v>437</v>
      </c>
      <c r="I51" t="s">
        <v>438</v>
      </c>
      <c r="J51" t="s">
        <v>439</v>
      </c>
      <c r="N51">
        <v>1749215518.6</v>
      </c>
      <c r="O51">
        <f>(P51)/1000</f>
        <v>0</v>
      </c>
      <c r="P51">
        <f>IF(DU51, AS51, AM51)</f>
        <v>0</v>
      </c>
      <c r="Q51">
        <f>IF(DU51, AN51, AL51)</f>
        <v>0</v>
      </c>
      <c r="R51">
        <f>DW51 - IF(AZ51&gt;1, Q51*DQ51*100.0/(BB51), 0)</f>
        <v>0</v>
      </c>
      <c r="S51">
        <f>((Y51-O51/2)*R51-Q51)/(Y51+O51/2)</f>
        <v>0</v>
      </c>
      <c r="T51">
        <f>S51*(ED51+EE51)/1000.0</f>
        <v>0</v>
      </c>
      <c r="U51">
        <f>(DW51 - IF(AZ51&gt;1, Q51*DQ51*100.0/(BB51), 0))*(ED51+EE51)/1000.0</f>
        <v>0</v>
      </c>
      <c r="V51">
        <f>2.0/((1/X51-1/W51)+SIGN(X51)*SQRT((1/X51-1/W51)*(1/X51-1/W51) + 4*DR51/((DR51+1)*(DR51+1))*(2*1/X51*1/W51-1/W51*1/W51)))</f>
        <v>0</v>
      </c>
      <c r="W51">
        <f>IF(LEFT(DS51,1)&lt;&gt;"0",IF(LEFT(DS51,1)="1",3.0,DT51),$D$5+$E$5*(EK51*ED51/($K$5*1000))+$F$5*(EK51*ED51/($K$5*1000))*MAX(MIN(DQ51,$J$5),$I$5)*MAX(MIN(DQ51,$J$5),$I$5)+$G$5*MAX(MIN(DQ51,$J$5),$I$5)*(EK51*ED51/($K$5*1000))+$H$5*(EK51*ED51/($K$5*1000))*(EK51*ED51/($K$5*1000)))</f>
        <v>0</v>
      </c>
      <c r="X51">
        <f>O51*(1000-(1000*0.61365*exp(17.502*AB51/(240.97+AB51))/(ED51+EE51)+DY51)/2)/(1000*0.61365*exp(17.502*AB51/(240.97+AB51))/(ED51+EE51)-DY51)</f>
        <v>0</v>
      </c>
      <c r="Y51">
        <f>1/((DR51+1)/(V51/1.6)+1/(W51/1.37)) + DR51/((DR51+1)/(V51/1.6) + DR51/(W51/1.37))</f>
        <v>0</v>
      </c>
      <c r="Z51">
        <f>(DM51*DP51)</f>
        <v>0</v>
      </c>
      <c r="AA51">
        <f>(EF51+(Z51+2*0.95*5.67E-8*(((EF51+$B$7)+273)^4-(EF51+273)^4)-44100*O51)/(1.84*29.3*W51+8*0.95*5.67E-8*(EF51+273)^3))</f>
        <v>0</v>
      </c>
      <c r="AB51">
        <f>($C$7*EG51+$D$7*EH51+$E$7*AA51)</f>
        <v>0</v>
      </c>
      <c r="AC51">
        <f>0.61365*exp(17.502*AB51/(240.97+AB51))</f>
        <v>0</v>
      </c>
      <c r="AD51">
        <f>(AE51/AF51*100)</f>
        <v>0</v>
      </c>
      <c r="AE51">
        <f>DY51*(ED51+EE51)/1000</f>
        <v>0</v>
      </c>
      <c r="AF51">
        <f>0.61365*exp(17.502*EF51/(240.97+EF51))</f>
        <v>0</v>
      </c>
      <c r="AG51">
        <f>(AC51-DY51*(ED51+EE51)/1000)</f>
        <v>0</v>
      </c>
      <c r="AH51">
        <f>(-O51*44100)</f>
        <v>0</v>
      </c>
      <c r="AI51">
        <f>2*29.3*W51*0.92*(EF51-AB51)</f>
        <v>0</v>
      </c>
      <c r="AJ51">
        <f>2*0.95*5.67E-8*(((EF51+$B$7)+273)^4-(AB51+273)^4)</f>
        <v>0</v>
      </c>
      <c r="AK51">
        <f>Z51+AJ51+AH51+AI51</f>
        <v>0</v>
      </c>
      <c r="AL51">
        <f>EC51*AZ51*(DX51-DW51*(1000-AZ51*DZ51)/(1000-AZ51*DY51))/(100*DQ51)</f>
        <v>0</v>
      </c>
      <c r="AM51">
        <f>1000*EC51*AZ51*(DY51-DZ51)/(100*DQ51*(1000-AZ51*DY51))</f>
        <v>0</v>
      </c>
      <c r="AN51">
        <f>(AO51 - AP51 - ED51*1E3/(8.314*(EF51+273.15)) * AR51/EC51 * AQ51) * EC51/(100*DQ51) * (1000 - DZ51)/1000</f>
        <v>0</v>
      </c>
      <c r="AO51">
        <v>434.0781681012935</v>
      </c>
      <c r="AP51">
        <v>433.8109818181817</v>
      </c>
      <c r="AQ51">
        <v>-0.0002060301562606424</v>
      </c>
      <c r="AR51">
        <v>65.93384186329908</v>
      </c>
      <c r="AS51">
        <f>(AU51 - AT51 + ED51*1E3/(8.314*(EF51+273.15)) * AW51/EC51 * AV51) * EC51/(100*DQ51) * 1000/(1000 - AU51)</f>
        <v>0</v>
      </c>
      <c r="AT51">
        <v>9.406243109754371</v>
      </c>
      <c r="AU51">
        <v>9.412180279720285</v>
      </c>
      <c r="AV51">
        <v>-1.01610931869913E-08</v>
      </c>
      <c r="AW51">
        <v>77.18488506186137</v>
      </c>
      <c r="AX51">
        <v>77</v>
      </c>
      <c r="AY51">
        <v>19</v>
      </c>
      <c r="AZ51">
        <f>IF(AX51*$H$13&gt;=BB51,1.0,(BB51/(BB51-AX51*$H$13)))</f>
        <v>0</v>
      </c>
      <c r="BA51">
        <f>(AZ51-1)*100</f>
        <v>0</v>
      </c>
      <c r="BB51">
        <f>MAX(0,($B$13+$C$13*EK51)/(1+$D$13*EK51)*ED51/(EF51+273)*$E$13)</f>
        <v>0</v>
      </c>
      <c r="BC51" t="s">
        <v>440</v>
      </c>
      <c r="BD51" t="s">
        <v>440</v>
      </c>
      <c r="BE51">
        <v>0</v>
      </c>
      <c r="BF51">
        <v>0</v>
      </c>
      <c r="BG51">
        <f>1-BE51/BF51</f>
        <v>0</v>
      </c>
      <c r="BH51">
        <v>0</v>
      </c>
      <c r="BI51" t="s">
        <v>440</v>
      </c>
      <c r="BJ51" t="s">
        <v>440</v>
      </c>
      <c r="BK51">
        <v>0</v>
      </c>
      <c r="BL51">
        <v>0</v>
      </c>
      <c r="BM51">
        <f>1-BK51/BL51</f>
        <v>0</v>
      </c>
      <c r="BN51">
        <v>0.5</v>
      </c>
      <c r="BO51">
        <f>DN51</f>
        <v>0</v>
      </c>
      <c r="BP51">
        <f>Q51</f>
        <v>0</v>
      </c>
      <c r="BQ51">
        <f>BM51*BN51*BO51</f>
        <v>0</v>
      </c>
      <c r="BR51">
        <f>(BP51-BH51)/BO51</f>
        <v>0</v>
      </c>
      <c r="BS51">
        <f>(BF51-BL51)/BL51</f>
        <v>0</v>
      </c>
      <c r="BT51">
        <f>BE51/(BG51+BE51/BL51)</f>
        <v>0</v>
      </c>
      <c r="BU51" t="s">
        <v>440</v>
      </c>
      <c r="BV51">
        <v>0</v>
      </c>
      <c r="BW51">
        <f>IF(BV51&lt;&gt;0, BV51, BT51)</f>
        <v>0</v>
      </c>
      <c r="BX51">
        <f>1-BW51/BL51</f>
        <v>0</v>
      </c>
      <c r="BY51">
        <f>(BL51-BK51)/(BL51-BW51)</f>
        <v>0</v>
      </c>
      <c r="BZ51">
        <f>(BF51-BL51)/(BF51-BW51)</f>
        <v>0</v>
      </c>
      <c r="CA51">
        <f>(BL51-BK51)/(BL51-BE51)</f>
        <v>0</v>
      </c>
      <c r="CB51">
        <f>(BF51-BL51)/(BF51-BE51)</f>
        <v>0</v>
      </c>
      <c r="CC51">
        <f>(BY51*BW51/BK51)</f>
        <v>0</v>
      </c>
      <c r="CD51">
        <f>(1-CC51)</f>
        <v>0</v>
      </c>
      <c r="DM51">
        <f>$B$11*EL51+$C$11*EM51+$F$11*EX51*(1-FA51)</f>
        <v>0</v>
      </c>
      <c r="DN51">
        <f>DM51*DO51</f>
        <v>0</v>
      </c>
      <c r="DO51">
        <f>($B$11*$D$9+$C$11*$D$9+$F$11*((FK51+FC51)/MAX(FK51+FC51+FL51, 0.1)*$I$9+FL51/MAX(FK51+FC51+FL51, 0.1)*$J$9))/($B$11+$C$11+$F$11)</f>
        <v>0</v>
      </c>
      <c r="DP51">
        <f>($B$11*$K$9+$C$11*$K$9+$F$11*((FK51+FC51)/MAX(FK51+FC51+FL51, 0.1)*$P$9+FL51/MAX(FK51+FC51+FL51, 0.1)*$Q$9))/($B$11+$C$11+$F$11)</f>
        <v>0</v>
      </c>
      <c r="DQ51">
        <v>6</v>
      </c>
      <c r="DR51">
        <v>0.5</v>
      </c>
      <c r="DS51" t="s">
        <v>441</v>
      </c>
      <c r="DT51">
        <v>2</v>
      </c>
      <c r="DU51" t="b">
        <v>1</v>
      </c>
      <c r="DV51">
        <v>1749215518.6</v>
      </c>
      <c r="DW51">
        <v>429.739</v>
      </c>
      <c r="DX51">
        <v>429.975</v>
      </c>
      <c r="DY51">
        <v>9.41249</v>
      </c>
      <c r="DZ51">
        <v>9.40676</v>
      </c>
      <c r="EA51">
        <v>430.481</v>
      </c>
      <c r="EB51">
        <v>9.598890000000001</v>
      </c>
      <c r="EC51">
        <v>399.884</v>
      </c>
      <c r="ED51">
        <v>100.724</v>
      </c>
      <c r="EE51">
        <v>0.09990789999999999</v>
      </c>
      <c r="EF51">
        <v>25.0018</v>
      </c>
      <c r="EG51">
        <v>24.6722</v>
      </c>
      <c r="EH51">
        <v>999.9</v>
      </c>
      <c r="EI51">
        <v>0</v>
      </c>
      <c r="EJ51">
        <v>0</v>
      </c>
      <c r="EK51">
        <v>10050</v>
      </c>
      <c r="EL51">
        <v>0</v>
      </c>
      <c r="EM51">
        <v>0</v>
      </c>
      <c r="EN51">
        <v>-0.236145</v>
      </c>
      <c r="EO51">
        <v>433.822</v>
      </c>
      <c r="EP51">
        <v>434.058</v>
      </c>
      <c r="EQ51">
        <v>0.00573349</v>
      </c>
      <c r="ER51">
        <v>429.975</v>
      </c>
      <c r="ES51">
        <v>9.40676</v>
      </c>
      <c r="ET51">
        <v>0.948063</v>
      </c>
      <c r="EU51">
        <v>0.9474860000000001</v>
      </c>
      <c r="EV51">
        <v>6.14174</v>
      </c>
      <c r="EW51">
        <v>6.13291</v>
      </c>
      <c r="EX51">
        <v>0.0499957</v>
      </c>
      <c r="EY51">
        <v>0</v>
      </c>
      <c r="EZ51">
        <v>0</v>
      </c>
      <c r="FA51">
        <v>0</v>
      </c>
      <c r="FB51">
        <v>-9.02</v>
      </c>
      <c r="FC51">
        <v>0.0499957</v>
      </c>
      <c r="FD51">
        <v>0.49</v>
      </c>
      <c r="FE51">
        <v>-0.76</v>
      </c>
      <c r="FF51">
        <v>34.5</v>
      </c>
      <c r="FG51">
        <v>40.375</v>
      </c>
      <c r="FH51">
        <v>37.062</v>
      </c>
      <c r="FI51">
        <v>40.562</v>
      </c>
      <c r="FJ51">
        <v>37.625</v>
      </c>
      <c r="FK51">
        <v>0</v>
      </c>
      <c r="FL51">
        <v>0</v>
      </c>
      <c r="FM51">
        <v>0</v>
      </c>
      <c r="FN51">
        <v>1749215518.5</v>
      </c>
      <c r="FO51">
        <v>0</v>
      </c>
      <c r="FP51">
        <v>2.5684</v>
      </c>
      <c r="FQ51">
        <v>33.63461536794256</v>
      </c>
      <c r="FR51">
        <v>-16.2599996573497</v>
      </c>
      <c r="FS51">
        <v>-5.6404</v>
      </c>
      <c r="FT51">
        <v>15</v>
      </c>
      <c r="FU51">
        <v>1749207587.6</v>
      </c>
      <c r="FV51" t="s">
        <v>442</v>
      </c>
      <c r="FW51">
        <v>1749207587.6</v>
      </c>
      <c r="FX51">
        <v>1749207577.6</v>
      </c>
      <c r="FY51">
        <v>1</v>
      </c>
      <c r="FZ51">
        <v>0.131</v>
      </c>
      <c r="GA51">
        <v>-0.03</v>
      </c>
      <c r="GB51">
        <v>-0.763</v>
      </c>
      <c r="GC51">
        <v>-0.186</v>
      </c>
      <c r="GD51">
        <v>400</v>
      </c>
      <c r="GE51">
        <v>9</v>
      </c>
      <c r="GF51">
        <v>0.04</v>
      </c>
      <c r="GG51">
        <v>0.07000000000000001</v>
      </c>
      <c r="GH51">
        <v>0.174028743990183</v>
      </c>
      <c r="GI51">
        <v>-0.03004537253902344</v>
      </c>
      <c r="GJ51">
        <v>0.02484388506416152</v>
      </c>
      <c r="GK51">
        <v>1</v>
      </c>
      <c r="GL51">
        <v>0.0001771670112059131</v>
      </c>
      <c r="GM51">
        <v>1.630974081584624E-05</v>
      </c>
      <c r="GN51">
        <v>1.399108698381741E-05</v>
      </c>
      <c r="GO51">
        <v>1</v>
      </c>
      <c r="GP51">
        <v>2</v>
      </c>
      <c r="GQ51">
        <v>2</v>
      </c>
      <c r="GR51" t="s">
        <v>443</v>
      </c>
      <c r="GS51">
        <v>2.99503</v>
      </c>
      <c r="GT51">
        <v>2.81095</v>
      </c>
      <c r="GU51">
        <v>0.101569</v>
      </c>
      <c r="GV51">
        <v>0.10212</v>
      </c>
      <c r="GW51">
        <v>0.0569069</v>
      </c>
      <c r="GX51">
        <v>0.0569671</v>
      </c>
      <c r="GY51">
        <v>24474.3</v>
      </c>
      <c r="GZ51">
        <v>25380.4</v>
      </c>
      <c r="HA51">
        <v>30989.7</v>
      </c>
      <c r="HB51">
        <v>31347.3</v>
      </c>
      <c r="HC51">
        <v>45808.7</v>
      </c>
      <c r="HD51">
        <v>42810.2</v>
      </c>
      <c r="HE51">
        <v>44870.3</v>
      </c>
      <c r="HF51">
        <v>41738.7</v>
      </c>
      <c r="HG51">
        <v>1.74437</v>
      </c>
      <c r="HH51">
        <v>2.23638</v>
      </c>
      <c r="HI51">
        <v>0.0606664</v>
      </c>
      <c r="HJ51">
        <v>0</v>
      </c>
      <c r="HK51">
        <v>23.6755</v>
      </c>
      <c r="HL51">
        <v>999.9</v>
      </c>
      <c r="HM51">
        <v>26.3</v>
      </c>
      <c r="HN51">
        <v>32.1</v>
      </c>
      <c r="HO51">
        <v>12.5387</v>
      </c>
      <c r="HP51">
        <v>62.1538</v>
      </c>
      <c r="HQ51">
        <v>6.59055</v>
      </c>
      <c r="HR51">
        <v>1</v>
      </c>
      <c r="HS51">
        <v>-0.134096</v>
      </c>
      <c r="HT51">
        <v>-0.0790087</v>
      </c>
      <c r="HU51">
        <v>20.2432</v>
      </c>
      <c r="HV51">
        <v>5.22298</v>
      </c>
      <c r="HW51">
        <v>11.9056</v>
      </c>
      <c r="HX51">
        <v>4.9723</v>
      </c>
      <c r="HY51">
        <v>3.273</v>
      </c>
      <c r="HZ51">
        <v>9999</v>
      </c>
      <c r="IA51">
        <v>9999</v>
      </c>
      <c r="IB51">
        <v>9999</v>
      </c>
      <c r="IC51">
        <v>999.9</v>
      </c>
      <c r="ID51">
        <v>1.87958</v>
      </c>
      <c r="IE51">
        <v>1.87973</v>
      </c>
      <c r="IF51">
        <v>1.88184</v>
      </c>
      <c r="IG51">
        <v>1.87485</v>
      </c>
      <c r="IH51">
        <v>1.8782</v>
      </c>
      <c r="II51">
        <v>1.87759</v>
      </c>
      <c r="IJ51">
        <v>1.87471</v>
      </c>
      <c r="IK51">
        <v>1.88232</v>
      </c>
      <c r="IL51">
        <v>0</v>
      </c>
      <c r="IM51">
        <v>0</v>
      </c>
      <c r="IN51">
        <v>0</v>
      </c>
      <c r="IO51">
        <v>0</v>
      </c>
      <c r="IP51" t="s">
        <v>444</v>
      </c>
      <c r="IQ51" t="s">
        <v>445</v>
      </c>
      <c r="IR51" t="s">
        <v>446</v>
      </c>
      <c r="IS51" t="s">
        <v>446</v>
      </c>
      <c r="IT51" t="s">
        <v>446</v>
      </c>
      <c r="IU51" t="s">
        <v>446</v>
      </c>
      <c r="IV51">
        <v>0</v>
      </c>
      <c r="IW51">
        <v>100</v>
      </c>
      <c r="IX51">
        <v>100</v>
      </c>
      <c r="IY51">
        <v>-0.742</v>
      </c>
      <c r="IZ51">
        <v>-0.1864</v>
      </c>
      <c r="JA51">
        <v>-1.317961907018709</v>
      </c>
      <c r="JB51">
        <v>0.002137766517022535</v>
      </c>
      <c r="JC51">
        <v>-2.142525240951635E-06</v>
      </c>
      <c r="JD51">
        <v>6.57826092630254E-10</v>
      </c>
      <c r="JE51">
        <v>-0.1998923143878532</v>
      </c>
      <c r="JF51">
        <v>0.0047845183494569</v>
      </c>
      <c r="JG51">
        <v>-0.0004863429586180694</v>
      </c>
      <c r="JH51">
        <v>1.400204132939322E-05</v>
      </c>
      <c r="JI51">
        <v>18</v>
      </c>
      <c r="JJ51">
        <v>2240</v>
      </c>
      <c r="JK51">
        <v>2</v>
      </c>
      <c r="JL51">
        <v>19</v>
      </c>
      <c r="JM51">
        <v>132.2</v>
      </c>
      <c r="JN51">
        <v>132.3</v>
      </c>
      <c r="JO51">
        <v>1.06323</v>
      </c>
      <c r="JP51">
        <v>2.6062</v>
      </c>
      <c r="JQ51">
        <v>1.44531</v>
      </c>
      <c r="JR51">
        <v>2.13989</v>
      </c>
      <c r="JS51">
        <v>1.54907</v>
      </c>
      <c r="JT51">
        <v>2.34863</v>
      </c>
      <c r="JU51">
        <v>36.4343</v>
      </c>
      <c r="JV51">
        <v>24.1313</v>
      </c>
      <c r="JW51">
        <v>18</v>
      </c>
      <c r="JX51">
        <v>304.314</v>
      </c>
      <c r="JY51">
        <v>725.184</v>
      </c>
      <c r="JZ51">
        <v>24.1914</v>
      </c>
      <c r="KA51">
        <v>25.5004</v>
      </c>
      <c r="KB51">
        <v>30</v>
      </c>
      <c r="KC51">
        <v>25.5769</v>
      </c>
      <c r="KD51">
        <v>25.5594</v>
      </c>
      <c r="KE51">
        <v>21.2786</v>
      </c>
      <c r="KF51">
        <v>31.4778</v>
      </c>
      <c r="KG51">
        <v>0</v>
      </c>
      <c r="KH51">
        <v>24.1902</v>
      </c>
      <c r="KI51">
        <v>430</v>
      </c>
      <c r="KJ51">
        <v>9.45574</v>
      </c>
      <c r="KK51">
        <v>101.417</v>
      </c>
      <c r="KL51">
        <v>99.9128</v>
      </c>
    </row>
    <row r="52" spans="1:298">
      <c r="A52">
        <v>36</v>
      </c>
      <c r="B52">
        <v>1749215639.1</v>
      </c>
      <c r="C52">
        <v>4218</v>
      </c>
      <c r="D52" t="s">
        <v>515</v>
      </c>
      <c r="E52" t="s">
        <v>516</v>
      </c>
      <c r="F52" t="s">
        <v>435</v>
      </c>
      <c r="G52" t="s">
        <v>436</v>
      </c>
      <c r="H52" t="s">
        <v>437</v>
      </c>
      <c r="I52" t="s">
        <v>438</v>
      </c>
      <c r="J52" t="s">
        <v>439</v>
      </c>
      <c r="N52">
        <v>1749215639.1</v>
      </c>
      <c r="O52">
        <f>(P52)/1000</f>
        <v>0</v>
      </c>
      <c r="P52">
        <f>IF(DU52, AS52, AM52)</f>
        <v>0</v>
      </c>
      <c r="Q52">
        <f>IF(DU52, AN52, AL52)</f>
        <v>0</v>
      </c>
      <c r="R52">
        <f>DW52 - IF(AZ52&gt;1, Q52*DQ52*100.0/(BB52), 0)</f>
        <v>0</v>
      </c>
      <c r="S52">
        <f>((Y52-O52/2)*R52-Q52)/(Y52+O52/2)</f>
        <v>0</v>
      </c>
      <c r="T52">
        <f>S52*(ED52+EE52)/1000.0</f>
        <v>0</v>
      </c>
      <c r="U52">
        <f>(DW52 - IF(AZ52&gt;1, Q52*DQ52*100.0/(BB52), 0))*(ED52+EE52)/1000.0</f>
        <v>0</v>
      </c>
      <c r="V52">
        <f>2.0/((1/X52-1/W52)+SIGN(X52)*SQRT((1/X52-1/W52)*(1/X52-1/W52) + 4*DR52/((DR52+1)*(DR52+1))*(2*1/X52*1/W52-1/W52*1/W52)))</f>
        <v>0</v>
      </c>
      <c r="W52">
        <f>IF(LEFT(DS52,1)&lt;&gt;"0",IF(LEFT(DS52,1)="1",3.0,DT52),$D$5+$E$5*(EK52*ED52/($K$5*1000))+$F$5*(EK52*ED52/($K$5*1000))*MAX(MIN(DQ52,$J$5),$I$5)*MAX(MIN(DQ52,$J$5),$I$5)+$G$5*MAX(MIN(DQ52,$J$5),$I$5)*(EK52*ED52/($K$5*1000))+$H$5*(EK52*ED52/($K$5*1000))*(EK52*ED52/($K$5*1000)))</f>
        <v>0</v>
      </c>
      <c r="X52">
        <f>O52*(1000-(1000*0.61365*exp(17.502*AB52/(240.97+AB52))/(ED52+EE52)+DY52)/2)/(1000*0.61365*exp(17.502*AB52/(240.97+AB52))/(ED52+EE52)-DY52)</f>
        <v>0</v>
      </c>
      <c r="Y52">
        <f>1/((DR52+1)/(V52/1.6)+1/(W52/1.37)) + DR52/((DR52+1)/(V52/1.6) + DR52/(W52/1.37))</f>
        <v>0</v>
      </c>
      <c r="Z52">
        <f>(DM52*DP52)</f>
        <v>0</v>
      </c>
      <c r="AA52">
        <f>(EF52+(Z52+2*0.95*5.67E-8*(((EF52+$B$7)+273)^4-(EF52+273)^4)-44100*O52)/(1.84*29.3*W52+8*0.95*5.67E-8*(EF52+273)^3))</f>
        <v>0</v>
      </c>
      <c r="AB52">
        <f>($C$7*EG52+$D$7*EH52+$E$7*AA52)</f>
        <v>0</v>
      </c>
      <c r="AC52">
        <f>0.61365*exp(17.502*AB52/(240.97+AB52))</f>
        <v>0</v>
      </c>
      <c r="AD52">
        <f>(AE52/AF52*100)</f>
        <v>0</v>
      </c>
      <c r="AE52">
        <f>DY52*(ED52+EE52)/1000</f>
        <v>0</v>
      </c>
      <c r="AF52">
        <f>0.61365*exp(17.502*EF52/(240.97+EF52))</f>
        <v>0</v>
      </c>
      <c r="AG52">
        <f>(AC52-DY52*(ED52+EE52)/1000)</f>
        <v>0</v>
      </c>
      <c r="AH52">
        <f>(-O52*44100)</f>
        <v>0</v>
      </c>
      <c r="AI52">
        <f>2*29.3*W52*0.92*(EF52-AB52)</f>
        <v>0</v>
      </c>
      <c r="AJ52">
        <f>2*0.95*5.67E-8*(((EF52+$B$7)+273)^4-(AB52+273)^4)</f>
        <v>0</v>
      </c>
      <c r="AK52">
        <f>Z52+AJ52+AH52+AI52</f>
        <v>0</v>
      </c>
      <c r="AL52">
        <f>EC52*AZ52*(DX52-DW52*(1000-AZ52*DZ52)/(1000-AZ52*DY52))/(100*DQ52)</f>
        <v>0</v>
      </c>
      <c r="AM52">
        <f>1000*EC52*AZ52*(DY52-DZ52)/(100*DQ52*(1000-AZ52*DY52))</f>
        <v>0</v>
      </c>
      <c r="AN52">
        <f>(AO52 - AP52 - ED52*1E3/(8.314*(EF52+273.15)) * AR52/EC52 * AQ52) * EC52/(100*DQ52) * (1000 - DZ52)/1000</f>
        <v>0</v>
      </c>
      <c r="AO52">
        <v>454.2602603339442</v>
      </c>
      <c r="AP52">
        <v>454.0240666666666</v>
      </c>
      <c r="AQ52">
        <v>-0.0004700549602866485</v>
      </c>
      <c r="AR52">
        <v>65.93384186329908</v>
      </c>
      <c r="AS52">
        <f>(AU52 - AT52 + ED52*1E3/(8.314*(EF52+273.15)) * AW52/EC52 * AV52) * EC52/(100*DQ52) * 1000/(1000 - AU52)</f>
        <v>0</v>
      </c>
      <c r="AT52">
        <v>9.435834840091136</v>
      </c>
      <c r="AU52">
        <v>9.432437552447556</v>
      </c>
      <c r="AV52">
        <v>1.324117658086199E-07</v>
      </c>
      <c r="AW52">
        <v>77.18488506186137</v>
      </c>
      <c r="AX52">
        <v>77</v>
      </c>
      <c r="AY52">
        <v>19</v>
      </c>
      <c r="AZ52">
        <f>IF(AX52*$H$13&gt;=BB52,1.0,(BB52/(BB52-AX52*$H$13)))</f>
        <v>0</v>
      </c>
      <c r="BA52">
        <f>(AZ52-1)*100</f>
        <v>0</v>
      </c>
      <c r="BB52">
        <f>MAX(0,($B$13+$C$13*EK52)/(1+$D$13*EK52)*ED52/(EF52+273)*$E$13)</f>
        <v>0</v>
      </c>
      <c r="BC52" t="s">
        <v>440</v>
      </c>
      <c r="BD52" t="s">
        <v>440</v>
      </c>
      <c r="BE52">
        <v>0</v>
      </c>
      <c r="BF52">
        <v>0</v>
      </c>
      <c r="BG52">
        <f>1-BE52/BF52</f>
        <v>0</v>
      </c>
      <c r="BH52">
        <v>0</v>
      </c>
      <c r="BI52" t="s">
        <v>440</v>
      </c>
      <c r="BJ52" t="s">
        <v>440</v>
      </c>
      <c r="BK52">
        <v>0</v>
      </c>
      <c r="BL52">
        <v>0</v>
      </c>
      <c r="BM52">
        <f>1-BK52/BL52</f>
        <v>0</v>
      </c>
      <c r="BN52">
        <v>0.5</v>
      </c>
      <c r="BO52">
        <f>DN52</f>
        <v>0</v>
      </c>
      <c r="BP52">
        <f>Q52</f>
        <v>0</v>
      </c>
      <c r="BQ52">
        <f>BM52*BN52*BO52</f>
        <v>0</v>
      </c>
      <c r="BR52">
        <f>(BP52-BH52)/BO52</f>
        <v>0</v>
      </c>
      <c r="BS52">
        <f>(BF52-BL52)/BL52</f>
        <v>0</v>
      </c>
      <c r="BT52">
        <f>BE52/(BG52+BE52/BL52)</f>
        <v>0</v>
      </c>
      <c r="BU52" t="s">
        <v>440</v>
      </c>
      <c r="BV52">
        <v>0</v>
      </c>
      <c r="BW52">
        <f>IF(BV52&lt;&gt;0, BV52, BT52)</f>
        <v>0</v>
      </c>
      <c r="BX52">
        <f>1-BW52/BL52</f>
        <v>0</v>
      </c>
      <c r="BY52">
        <f>(BL52-BK52)/(BL52-BW52)</f>
        <v>0</v>
      </c>
      <c r="BZ52">
        <f>(BF52-BL52)/(BF52-BW52)</f>
        <v>0</v>
      </c>
      <c r="CA52">
        <f>(BL52-BK52)/(BL52-BE52)</f>
        <v>0</v>
      </c>
      <c r="CB52">
        <f>(BF52-BL52)/(BF52-BE52)</f>
        <v>0</v>
      </c>
      <c r="CC52">
        <f>(BY52*BW52/BK52)</f>
        <v>0</v>
      </c>
      <c r="CD52">
        <f>(1-CC52)</f>
        <v>0</v>
      </c>
      <c r="DM52">
        <f>$B$11*EL52+$C$11*EM52+$F$11*EX52*(1-FA52)</f>
        <v>0</v>
      </c>
      <c r="DN52">
        <f>DM52*DO52</f>
        <v>0</v>
      </c>
      <c r="DO52">
        <f>($B$11*$D$9+$C$11*$D$9+$F$11*((FK52+FC52)/MAX(FK52+FC52+FL52, 0.1)*$I$9+FL52/MAX(FK52+FC52+FL52, 0.1)*$J$9))/($B$11+$C$11+$F$11)</f>
        <v>0</v>
      </c>
      <c r="DP52">
        <f>($B$11*$K$9+$C$11*$K$9+$F$11*((FK52+FC52)/MAX(FK52+FC52+FL52, 0.1)*$P$9+FL52/MAX(FK52+FC52+FL52, 0.1)*$Q$9))/($B$11+$C$11+$F$11)</f>
        <v>0</v>
      </c>
      <c r="DQ52">
        <v>6</v>
      </c>
      <c r="DR52">
        <v>0.5</v>
      </c>
      <c r="DS52" t="s">
        <v>441</v>
      </c>
      <c r="DT52">
        <v>2</v>
      </c>
      <c r="DU52" t="b">
        <v>1</v>
      </c>
      <c r="DV52">
        <v>1749215639.1</v>
      </c>
      <c r="DW52">
        <v>449.74</v>
      </c>
      <c r="DX52">
        <v>450.003</v>
      </c>
      <c r="DY52">
        <v>9.43244</v>
      </c>
      <c r="DZ52">
        <v>9.43402</v>
      </c>
      <c r="EA52">
        <v>450.47</v>
      </c>
      <c r="EB52">
        <v>9.61885</v>
      </c>
      <c r="EC52">
        <v>399.994</v>
      </c>
      <c r="ED52">
        <v>100.725</v>
      </c>
      <c r="EE52">
        <v>0.100146</v>
      </c>
      <c r="EF52">
        <v>25.0006</v>
      </c>
      <c r="EG52">
        <v>24.6525</v>
      </c>
      <c r="EH52">
        <v>999.9</v>
      </c>
      <c r="EI52">
        <v>0</v>
      </c>
      <c r="EJ52">
        <v>0</v>
      </c>
      <c r="EK52">
        <v>10028.8</v>
      </c>
      <c r="EL52">
        <v>0</v>
      </c>
      <c r="EM52">
        <v>0</v>
      </c>
      <c r="EN52">
        <v>-0.262939</v>
      </c>
      <c r="EO52">
        <v>454.023</v>
      </c>
      <c r="EP52">
        <v>454.289</v>
      </c>
      <c r="EQ52">
        <v>-0.00158024</v>
      </c>
      <c r="ER52">
        <v>450.003</v>
      </c>
      <c r="ES52">
        <v>9.43402</v>
      </c>
      <c r="ET52">
        <v>0.950087</v>
      </c>
      <c r="EU52">
        <v>0.950246</v>
      </c>
      <c r="EV52">
        <v>6.17261</v>
      </c>
      <c r="EW52">
        <v>6.17504</v>
      </c>
      <c r="EX52">
        <v>0.0499957</v>
      </c>
      <c r="EY52">
        <v>0</v>
      </c>
      <c r="EZ52">
        <v>0</v>
      </c>
      <c r="FA52">
        <v>0</v>
      </c>
      <c r="FB52">
        <v>-6.06</v>
      </c>
      <c r="FC52">
        <v>0.0499957</v>
      </c>
      <c r="FD52">
        <v>-5.95</v>
      </c>
      <c r="FE52">
        <v>-1.36</v>
      </c>
      <c r="FF52">
        <v>35.125</v>
      </c>
      <c r="FG52">
        <v>41.25</v>
      </c>
      <c r="FH52">
        <v>37.75</v>
      </c>
      <c r="FI52">
        <v>41.812</v>
      </c>
      <c r="FJ52">
        <v>38.25</v>
      </c>
      <c r="FK52">
        <v>0</v>
      </c>
      <c r="FL52">
        <v>0</v>
      </c>
      <c r="FM52">
        <v>0</v>
      </c>
      <c r="FN52">
        <v>1749215638.5</v>
      </c>
      <c r="FO52">
        <v>0</v>
      </c>
      <c r="FP52">
        <v>2.158</v>
      </c>
      <c r="FQ52">
        <v>-8.543846052598225</v>
      </c>
      <c r="FR52">
        <v>2.706922861530488</v>
      </c>
      <c r="FS52">
        <v>-4.478</v>
      </c>
      <c r="FT52">
        <v>15</v>
      </c>
      <c r="FU52">
        <v>1749207587.6</v>
      </c>
      <c r="FV52" t="s">
        <v>442</v>
      </c>
      <c r="FW52">
        <v>1749207587.6</v>
      </c>
      <c r="FX52">
        <v>1749207577.6</v>
      </c>
      <c r="FY52">
        <v>1</v>
      </c>
      <c r="FZ52">
        <v>0.131</v>
      </c>
      <c r="GA52">
        <v>-0.03</v>
      </c>
      <c r="GB52">
        <v>-0.763</v>
      </c>
      <c r="GC52">
        <v>-0.186</v>
      </c>
      <c r="GD52">
        <v>400</v>
      </c>
      <c r="GE52">
        <v>9</v>
      </c>
      <c r="GF52">
        <v>0.04</v>
      </c>
      <c r="GG52">
        <v>0.07000000000000001</v>
      </c>
      <c r="GH52">
        <v>0.1752442068928012</v>
      </c>
      <c r="GI52">
        <v>0.06474571691088944</v>
      </c>
      <c r="GJ52">
        <v>0.02154942893794673</v>
      </c>
      <c r="GK52">
        <v>1</v>
      </c>
      <c r="GL52">
        <v>-0.0002084793743038413</v>
      </c>
      <c r="GM52">
        <v>-0.00032578093300051</v>
      </c>
      <c r="GN52">
        <v>0.0002063710400664434</v>
      </c>
      <c r="GO52">
        <v>1</v>
      </c>
      <c r="GP52">
        <v>2</v>
      </c>
      <c r="GQ52">
        <v>2</v>
      </c>
      <c r="GR52" t="s">
        <v>443</v>
      </c>
      <c r="GS52">
        <v>2.99515</v>
      </c>
      <c r="GT52">
        <v>2.811</v>
      </c>
      <c r="GU52">
        <v>0.105081</v>
      </c>
      <c r="GV52">
        <v>0.105658</v>
      </c>
      <c r="GW52">
        <v>0.0570004</v>
      </c>
      <c r="GX52">
        <v>0.0570971</v>
      </c>
      <c r="GY52">
        <v>24378.3</v>
      </c>
      <c r="GZ52">
        <v>25279.5</v>
      </c>
      <c r="HA52">
        <v>30989.3</v>
      </c>
      <c r="HB52">
        <v>31346.2</v>
      </c>
      <c r="HC52">
        <v>45803.2</v>
      </c>
      <c r="HD52">
        <v>42802.9</v>
      </c>
      <c r="HE52">
        <v>44869.3</v>
      </c>
      <c r="HF52">
        <v>41737.4</v>
      </c>
      <c r="HG52">
        <v>1.7448</v>
      </c>
      <c r="HH52">
        <v>2.23657</v>
      </c>
      <c r="HI52">
        <v>0.0610203</v>
      </c>
      <c r="HJ52">
        <v>0</v>
      </c>
      <c r="HK52">
        <v>23.6499</v>
      </c>
      <c r="HL52">
        <v>999.9</v>
      </c>
      <c r="HM52">
        <v>26.3</v>
      </c>
      <c r="HN52">
        <v>32</v>
      </c>
      <c r="HO52">
        <v>12.4668</v>
      </c>
      <c r="HP52">
        <v>62.2038</v>
      </c>
      <c r="HQ52">
        <v>7.05128</v>
      </c>
      <c r="HR52">
        <v>1</v>
      </c>
      <c r="HS52">
        <v>-0.133684</v>
      </c>
      <c r="HT52">
        <v>-0.0947876</v>
      </c>
      <c r="HU52">
        <v>20.2409</v>
      </c>
      <c r="HV52">
        <v>5.22268</v>
      </c>
      <c r="HW52">
        <v>11.9078</v>
      </c>
      <c r="HX52">
        <v>4.9717</v>
      </c>
      <c r="HY52">
        <v>3.273</v>
      </c>
      <c r="HZ52">
        <v>9999</v>
      </c>
      <c r="IA52">
        <v>9999</v>
      </c>
      <c r="IB52">
        <v>9999</v>
      </c>
      <c r="IC52">
        <v>999.9</v>
      </c>
      <c r="ID52">
        <v>1.87958</v>
      </c>
      <c r="IE52">
        <v>1.87973</v>
      </c>
      <c r="IF52">
        <v>1.88182</v>
      </c>
      <c r="IG52">
        <v>1.87485</v>
      </c>
      <c r="IH52">
        <v>1.8782</v>
      </c>
      <c r="II52">
        <v>1.87759</v>
      </c>
      <c r="IJ52">
        <v>1.87472</v>
      </c>
      <c r="IK52">
        <v>1.88238</v>
      </c>
      <c r="IL52">
        <v>0</v>
      </c>
      <c r="IM52">
        <v>0</v>
      </c>
      <c r="IN52">
        <v>0</v>
      </c>
      <c r="IO52">
        <v>0</v>
      </c>
      <c r="IP52" t="s">
        <v>444</v>
      </c>
      <c r="IQ52" t="s">
        <v>445</v>
      </c>
      <c r="IR52" t="s">
        <v>446</v>
      </c>
      <c r="IS52" t="s">
        <v>446</v>
      </c>
      <c r="IT52" t="s">
        <v>446</v>
      </c>
      <c r="IU52" t="s">
        <v>446</v>
      </c>
      <c r="IV52">
        <v>0</v>
      </c>
      <c r="IW52">
        <v>100</v>
      </c>
      <c r="IX52">
        <v>100</v>
      </c>
      <c r="IY52">
        <v>-0.73</v>
      </c>
      <c r="IZ52">
        <v>-0.1864</v>
      </c>
      <c r="JA52">
        <v>-1.317961907018709</v>
      </c>
      <c r="JB52">
        <v>0.002137766517022535</v>
      </c>
      <c r="JC52">
        <v>-2.142525240951635E-06</v>
      </c>
      <c r="JD52">
        <v>6.57826092630254E-10</v>
      </c>
      <c r="JE52">
        <v>-0.1998923143878532</v>
      </c>
      <c r="JF52">
        <v>0.0047845183494569</v>
      </c>
      <c r="JG52">
        <v>-0.0004863429586180694</v>
      </c>
      <c r="JH52">
        <v>1.400204132939322E-05</v>
      </c>
      <c r="JI52">
        <v>18</v>
      </c>
      <c r="JJ52">
        <v>2240</v>
      </c>
      <c r="JK52">
        <v>2</v>
      </c>
      <c r="JL52">
        <v>19</v>
      </c>
      <c r="JM52">
        <v>134.2</v>
      </c>
      <c r="JN52">
        <v>134.4</v>
      </c>
      <c r="JO52">
        <v>1.10229</v>
      </c>
      <c r="JP52">
        <v>2.58423</v>
      </c>
      <c r="JQ52">
        <v>1.44531</v>
      </c>
      <c r="JR52">
        <v>2.13989</v>
      </c>
      <c r="JS52">
        <v>1.54907</v>
      </c>
      <c r="JT52">
        <v>2.50854</v>
      </c>
      <c r="JU52">
        <v>36.3635</v>
      </c>
      <c r="JV52">
        <v>24.1313</v>
      </c>
      <c r="JW52">
        <v>18</v>
      </c>
      <c r="JX52">
        <v>304.497</v>
      </c>
      <c r="JY52">
        <v>725.396</v>
      </c>
      <c r="JZ52">
        <v>24.1186</v>
      </c>
      <c r="KA52">
        <v>25.5052</v>
      </c>
      <c r="KB52">
        <v>30</v>
      </c>
      <c r="KC52">
        <v>25.5791</v>
      </c>
      <c r="KD52">
        <v>25.5615</v>
      </c>
      <c r="KE52">
        <v>22.0615</v>
      </c>
      <c r="KF52">
        <v>31.1942</v>
      </c>
      <c r="KG52">
        <v>0</v>
      </c>
      <c r="KH52">
        <v>24.1114</v>
      </c>
      <c r="KI52">
        <v>450</v>
      </c>
      <c r="KJ52">
        <v>9.45772</v>
      </c>
      <c r="KK52">
        <v>101.416</v>
      </c>
      <c r="KL52">
        <v>99.90940000000001</v>
      </c>
    </row>
    <row r="53" spans="1:298">
      <c r="A53">
        <v>37</v>
      </c>
      <c r="B53">
        <v>1749215760</v>
      </c>
      <c r="C53">
        <v>4338.900000095367</v>
      </c>
      <c r="D53" t="s">
        <v>517</v>
      </c>
      <c r="E53" t="s">
        <v>518</v>
      </c>
      <c r="F53" t="s">
        <v>435</v>
      </c>
      <c r="G53" t="s">
        <v>436</v>
      </c>
      <c r="H53" t="s">
        <v>437</v>
      </c>
      <c r="I53" t="s">
        <v>438</v>
      </c>
      <c r="J53" t="s">
        <v>439</v>
      </c>
      <c r="N53">
        <v>1749215760</v>
      </c>
      <c r="O53">
        <f>(P53)/1000</f>
        <v>0</v>
      </c>
      <c r="P53">
        <f>IF(DU53, AS53, AM53)</f>
        <v>0</v>
      </c>
      <c r="Q53">
        <f>IF(DU53, AN53, AL53)</f>
        <v>0</v>
      </c>
      <c r="R53">
        <f>DW53 - IF(AZ53&gt;1, Q53*DQ53*100.0/(BB53), 0)</f>
        <v>0</v>
      </c>
      <c r="S53">
        <f>((Y53-O53/2)*R53-Q53)/(Y53+O53/2)</f>
        <v>0</v>
      </c>
      <c r="T53">
        <f>S53*(ED53+EE53)/1000.0</f>
        <v>0</v>
      </c>
      <c r="U53">
        <f>(DW53 - IF(AZ53&gt;1, Q53*DQ53*100.0/(BB53), 0))*(ED53+EE53)/1000.0</f>
        <v>0</v>
      </c>
      <c r="V53">
        <f>2.0/((1/X53-1/W53)+SIGN(X53)*SQRT((1/X53-1/W53)*(1/X53-1/W53) + 4*DR53/((DR53+1)*(DR53+1))*(2*1/X53*1/W53-1/W53*1/W53)))</f>
        <v>0</v>
      </c>
      <c r="W53">
        <f>IF(LEFT(DS53,1)&lt;&gt;"0",IF(LEFT(DS53,1)="1",3.0,DT53),$D$5+$E$5*(EK53*ED53/($K$5*1000))+$F$5*(EK53*ED53/($K$5*1000))*MAX(MIN(DQ53,$J$5),$I$5)*MAX(MIN(DQ53,$J$5),$I$5)+$G$5*MAX(MIN(DQ53,$J$5),$I$5)*(EK53*ED53/($K$5*1000))+$H$5*(EK53*ED53/($K$5*1000))*(EK53*ED53/($K$5*1000)))</f>
        <v>0</v>
      </c>
      <c r="X53">
        <f>O53*(1000-(1000*0.61365*exp(17.502*AB53/(240.97+AB53))/(ED53+EE53)+DY53)/2)/(1000*0.61365*exp(17.502*AB53/(240.97+AB53))/(ED53+EE53)-DY53)</f>
        <v>0</v>
      </c>
      <c r="Y53">
        <f>1/((DR53+1)/(V53/1.6)+1/(W53/1.37)) + DR53/((DR53+1)/(V53/1.6) + DR53/(W53/1.37))</f>
        <v>0</v>
      </c>
      <c r="Z53">
        <f>(DM53*DP53)</f>
        <v>0</v>
      </c>
      <c r="AA53">
        <f>(EF53+(Z53+2*0.95*5.67E-8*(((EF53+$B$7)+273)^4-(EF53+273)^4)-44100*O53)/(1.84*29.3*W53+8*0.95*5.67E-8*(EF53+273)^3))</f>
        <v>0</v>
      </c>
      <c r="AB53">
        <f>($C$7*EG53+$D$7*EH53+$E$7*AA53)</f>
        <v>0</v>
      </c>
      <c r="AC53">
        <f>0.61365*exp(17.502*AB53/(240.97+AB53))</f>
        <v>0</v>
      </c>
      <c r="AD53">
        <f>(AE53/AF53*100)</f>
        <v>0</v>
      </c>
      <c r="AE53">
        <f>DY53*(ED53+EE53)/1000</f>
        <v>0</v>
      </c>
      <c r="AF53">
        <f>0.61365*exp(17.502*EF53/(240.97+EF53))</f>
        <v>0</v>
      </c>
      <c r="AG53">
        <f>(AC53-DY53*(ED53+EE53)/1000)</f>
        <v>0</v>
      </c>
      <c r="AH53">
        <f>(-O53*44100)</f>
        <v>0</v>
      </c>
      <c r="AI53">
        <f>2*29.3*W53*0.92*(EF53-AB53)</f>
        <v>0</v>
      </c>
      <c r="AJ53">
        <f>2*0.95*5.67E-8*(((EF53+$B$7)+273)^4-(AB53+273)^4)</f>
        <v>0</v>
      </c>
      <c r="AK53">
        <f>Z53+AJ53+AH53+AI53</f>
        <v>0</v>
      </c>
      <c r="AL53">
        <f>EC53*AZ53*(DX53-DW53*(1000-AZ53*DZ53)/(1000-AZ53*DY53))/(100*DQ53)</f>
        <v>0</v>
      </c>
      <c r="AM53">
        <f>1000*EC53*AZ53*(DY53-DZ53)/(100*DQ53*(1000-AZ53*DY53))</f>
        <v>0</v>
      </c>
      <c r="AN53">
        <f>(AO53 - AP53 - ED53*1E3/(8.314*(EF53+273.15)) * AR53/EC53 * AQ53) * EC53/(100*DQ53) * (1000 - DZ53)/1000</f>
        <v>0</v>
      </c>
      <c r="AO53">
        <v>434.0847060835126</v>
      </c>
      <c r="AP53">
        <v>433.8471212121213</v>
      </c>
      <c r="AQ53">
        <v>-0.0001199481661634284</v>
      </c>
      <c r="AR53">
        <v>65.93384186329908</v>
      </c>
      <c r="AS53">
        <f>(AU53 - AT53 + ED53*1E3/(8.314*(EF53+273.15)) * AW53/EC53 * AV53) * EC53/(100*DQ53) * 1000/(1000 - AU53)</f>
        <v>0</v>
      </c>
      <c r="AT53">
        <v>9.413373981720996</v>
      </c>
      <c r="AU53">
        <v>9.418197482517488</v>
      </c>
      <c r="AV53">
        <v>8.342538671860068E-08</v>
      </c>
      <c r="AW53">
        <v>77.18488506186137</v>
      </c>
      <c r="AX53">
        <v>78</v>
      </c>
      <c r="AY53">
        <v>20</v>
      </c>
      <c r="AZ53">
        <f>IF(AX53*$H$13&gt;=BB53,1.0,(BB53/(BB53-AX53*$H$13)))</f>
        <v>0</v>
      </c>
      <c r="BA53">
        <f>(AZ53-1)*100</f>
        <v>0</v>
      </c>
      <c r="BB53">
        <f>MAX(0,($B$13+$C$13*EK53)/(1+$D$13*EK53)*ED53/(EF53+273)*$E$13)</f>
        <v>0</v>
      </c>
      <c r="BC53" t="s">
        <v>440</v>
      </c>
      <c r="BD53" t="s">
        <v>440</v>
      </c>
      <c r="BE53">
        <v>0</v>
      </c>
      <c r="BF53">
        <v>0</v>
      </c>
      <c r="BG53">
        <f>1-BE53/BF53</f>
        <v>0</v>
      </c>
      <c r="BH53">
        <v>0</v>
      </c>
      <c r="BI53" t="s">
        <v>440</v>
      </c>
      <c r="BJ53" t="s">
        <v>440</v>
      </c>
      <c r="BK53">
        <v>0</v>
      </c>
      <c r="BL53">
        <v>0</v>
      </c>
      <c r="BM53">
        <f>1-BK53/BL53</f>
        <v>0</v>
      </c>
      <c r="BN53">
        <v>0.5</v>
      </c>
      <c r="BO53">
        <f>DN53</f>
        <v>0</v>
      </c>
      <c r="BP53">
        <f>Q53</f>
        <v>0</v>
      </c>
      <c r="BQ53">
        <f>BM53*BN53*BO53</f>
        <v>0</v>
      </c>
      <c r="BR53">
        <f>(BP53-BH53)/BO53</f>
        <v>0</v>
      </c>
      <c r="BS53">
        <f>(BF53-BL53)/BL53</f>
        <v>0</v>
      </c>
      <c r="BT53">
        <f>BE53/(BG53+BE53/BL53)</f>
        <v>0</v>
      </c>
      <c r="BU53" t="s">
        <v>440</v>
      </c>
      <c r="BV53">
        <v>0</v>
      </c>
      <c r="BW53">
        <f>IF(BV53&lt;&gt;0, BV53, BT53)</f>
        <v>0</v>
      </c>
      <c r="BX53">
        <f>1-BW53/BL53</f>
        <v>0</v>
      </c>
      <c r="BY53">
        <f>(BL53-BK53)/(BL53-BW53)</f>
        <v>0</v>
      </c>
      <c r="BZ53">
        <f>(BF53-BL53)/(BF53-BW53)</f>
        <v>0</v>
      </c>
      <c r="CA53">
        <f>(BL53-BK53)/(BL53-BE53)</f>
        <v>0</v>
      </c>
      <c r="CB53">
        <f>(BF53-BL53)/(BF53-BE53)</f>
        <v>0</v>
      </c>
      <c r="CC53">
        <f>(BY53*BW53/BK53)</f>
        <v>0</v>
      </c>
      <c r="CD53">
        <f>(1-CC53)</f>
        <v>0</v>
      </c>
      <c r="DM53">
        <f>$B$11*EL53+$C$11*EM53+$F$11*EX53*(1-FA53)</f>
        <v>0</v>
      </c>
      <c r="DN53">
        <f>DM53*DO53</f>
        <v>0</v>
      </c>
      <c r="DO53">
        <f>($B$11*$D$9+$C$11*$D$9+$F$11*((FK53+FC53)/MAX(FK53+FC53+FL53, 0.1)*$I$9+FL53/MAX(FK53+FC53+FL53, 0.1)*$J$9))/($B$11+$C$11+$F$11)</f>
        <v>0</v>
      </c>
      <c r="DP53">
        <f>($B$11*$K$9+$C$11*$K$9+$F$11*((FK53+FC53)/MAX(FK53+FC53+FL53, 0.1)*$P$9+FL53/MAX(FK53+FC53+FL53, 0.1)*$Q$9))/($B$11+$C$11+$F$11)</f>
        <v>0</v>
      </c>
      <c r="DQ53">
        <v>6</v>
      </c>
      <c r="DR53">
        <v>0.5</v>
      </c>
      <c r="DS53" t="s">
        <v>441</v>
      </c>
      <c r="DT53">
        <v>2</v>
      </c>
      <c r="DU53" t="b">
        <v>1</v>
      </c>
      <c r="DV53">
        <v>1749215760</v>
      </c>
      <c r="DW53">
        <v>429.757</v>
      </c>
      <c r="DX53">
        <v>430.053</v>
      </c>
      <c r="DY53">
        <v>9.418010000000001</v>
      </c>
      <c r="DZ53">
        <v>9.41277</v>
      </c>
      <c r="EA53">
        <v>430.499</v>
      </c>
      <c r="EB53">
        <v>9.60441</v>
      </c>
      <c r="EC53">
        <v>399.966</v>
      </c>
      <c r="ED53">
        <v>100.728</v>
      </c>
      <c r="EE53">
        <v>0.100022</v>
      </c>
      <c r="EF53">
        <v>24.9845</v>
      </c>
      <c r="EG53">
        <v>24.6358</v>
      </c>
      <c r="EH53">
        <v>999.9</v>
      </c>
      <c r="EI53">
        <v>0</v>
      </c>
      <c r="EJ53">
        <v>0</v>
      </c>
      <c r="EK53">
        <v>10043.8</v>
      </c>
      <c r="EL53">
        <v>0</v>
      </c>
      <c r="EM53">
        <v>0</v>
      </c>
      <c r="EN53">
        <v>-0.296143</v>
      </c>
      <c r="EO53">
        <v>433.843</v>
      </c>
      <c r="EP53">
        <v>434.139</v>
      </c>
      <c r="EQ53">
        <v>0.00523472</v>
      </c>
      <c r="ER53">
        <v>430.053</v>
      </c>
      <c r="ES53">
        <v>9.41277</v>
      </c>
      <c r="ET53">
        <v>0.948659</v>
      </c>
      <c r="EU53">
        <v>0.948132</v>
      </c>
      <c r="EV53">
        <v>6.15084</v>
      </c>
      <c r="EW53">
        <v>6.14279</v>
      </c>
      <c r="EX53">
        <v>0.0499957</v>
      </c>
      <c r="EY53">
        <v>0</v>
      </c>
      <c r="EZ53">
        <v>0</v>
      </c>
      <c r="FA53">
        <v>0</v>
      </c>
      <c r="FB53">
        <v>2.24</v>
      </c>
      <c r="FC53">
        <v>0.0499957</v>
      </c>
      <c r="FD53">
        <v>-4.46</v>
      </c>
      <c r="FE53">
        <v>-1.68</v>
      </c>
      <c r="FF53">
        <v>33.75</v>
      </c>
      <c r="FG53">
        <v>38</v>
      </c>
      <c r="FH53">
        <v>35.562</v>
      </c>
      <c r="FI53">
        <v>37.375</v>
      </c>
      <c r="FJ53">
        <v>36.375</v>
      </c>
      <c r="FK53">
        <v>0</v>
      </c>
      <c r="FL53">
        <v>0</v>
      </c>
      <c r="FM53">
        <v>0</v>
      </c>
      <c r="FN53">
        <v>1749215759.7</v>
      </c>
      <c r="FO53">
        <v>0</v>
      </c>
      <c r="FP53">
        <v>1.9136</v>
      </c>
      <c r="FQ53">
        <v>14.62153853881053</v>
      </c>
      <c r="FR53">
        <v>-12.76076952830339</v>
      </c>
      <c r="FS53">
        <v>-4.0472</v>
      </c>
      <c r="FT53">
        <v>15</v>
      </c>
      <c r="FU53">
        <v>1749207587.6</v>
      </c>
      <c r="FV53" t="s">
        <v>442</v>
      </c>
      <c r="FW53">
        <v>1749207587.6</v>
      </c>
      <c r="FX53">
        <v>1749207577.6</v>
      </c>
      <c r="FY53">
        <v>1</v>
      </c>
      <c r="FZ53">
        <v>0.131</v>
      </c>
      <c r="GA53">
        <v>-0.03</v>
      </c>
      <c r="GB53">
        <v>-0.763</v>
      </c>
      <c r="GC53">
        <v>-0.186</v>
      </c>
      <c r="GD53">
        <v>400</v>
      </c>
      <c r="GE53">
        <v>9</v>
      </c>
      <c r="GF53">
        <v>0.04</v>
      </c>
      <c r="GG53">
        <v>0.07000000000000001</v>
      </c>
      <c r="GH53">
        <v>0.1611913588201156</v>
      </c>
      <c r="GI53">
        <v>-0.003689726182868814</v>
      </c>
      <c r="GJ53">
        <v>0.02563377393311978</v>
      </c>
      <c r="GK53">
        <v>1</v>
      </c>
      <c r="GL53">
        <v>0.0001336078956232476</v>
      </c>
      <c r="GM53">
        <v>-3.168151023566781E-05</v>
      </c>
      <c r="GN53">
        <v>1.623519916368678E-05</v>
      </c>
      <c r="GO53">
        <v>1</v>
      </c>
      <c r="GP53">
        <v>2</v>
      </c>
      <c r="GQ53">
        <v>2</v>
      </c>
      <c r="GR53" t="s">
        <v>443</v>
      </c>
      <c r="GS53">
        <v>2.99512</v>
      </c>
      <c r="GT53">
        <v>2.81101</v>
      </c>
      <c r="GU53">
        <v>0.101576</v>
      </c>
      <c r="GV53">
        <v>0.102138</v>
      </c>
      <c r="GW53">
        <v>0.056935</v>
      </c>
      <c r="GX53">
        <v>0.056998</v>
      </c>
      <c r="GY53">
        <v>24473.7</v>
      </c>
      <c r="GZ53">
        <v>25379.5</v>
      </c>
      <c r="HA53">
        <v>30989.3</v>
      </c>
      <c r="HB53">
        <v>31346.8</v>
      </c>
      <c r="HC53">
        <v>45806.7</v>
      </c>
      <c r="HD53">
        <v>42808.3</v>
      </c>
      <c r="HE53">
        <v>44869.6</v>
      </c>
      <c r="HF53">
        <v>41738.2</v>
      </c>
      <c r="HG53">
        <v>1.74443</v>
      </c>
      <c r="HH53">
        <v>2.2368</v>
      </c>
      <c r="HI53">
        <v>0.0612289</v>
      </c>
      <c r="HJ53">
        <v>0</v>
      </c>
      <c r="HK53">
        <v>23.6297</v>
      </c>
      <c r="HL53">
        <v>999.9</v>
      </c>
      <c r="HM53">
        <v>26.3</v>
      </c>
      <c r="HN53">
        <v>32</v>
      </c>
      <c r="HO53">
        <v>12.4688</v>
      </c>
      <c r="HP53">
        <v>62.1638</v>
      </c>
      <c r="HQ53">
        <v>6.55849</v>
      </c>
      <c r="HR53">
        <v>1</v>
      </c>
      <c r="HS53">
        <v>-0.134019</v>
      </c>
      <c r="HT53">
        <v>-0.159278</v>
      </c>
      <c r="HU53">
        <v>20.2414</v>
      </c>
      <c r="HV53">
        <v>5.22163</v>
      </c>
      <c r="HW53">
        <v>11.908</v>
      </c>
      <c r="HX53">
        <v>4.97205</v>
      </c>
      <c r="HY53">
        <v>3.273</v>
      </c>
      <c r="HZ53">
        <v>9999</v>
      </c>
      <c r="IA53">
        <v>9999</v>
      </c>
      <c r="IB53">
        <v>9999</v>
      </c>
      <c r="IC53">
        <v>999.9</v>
      </c>
      <c r="ID53">
        <v>1.87957</v>
      </c>
      <c r="IE53">
        <v>1.87971</v>
      </c>
      <c r="IF53">
        <v>1.88183</v>
      </c>
      <c r="IG53">
        <v>1.87485</v>
      </c>
      <c r="IH53">
        <v>1.8782</v>
      </c>
      <c r="II53">
        <v>1.87759</v>
      </c>
      <c r="IJ53">
        <v>1.8747</v>
      </c>
      <c r="IK53">
        <v>1.88234</v>
      </c>
      <c r="IL53">
        <v>0</v>
      </c>
      <c r="IM53">
        <v>0</v>
      </c>
      <c r="IN53">
        <v>0</v>
      </c>
      <c r="IO53">
        <v>0</v>
      </c>
      <c r="IP53" t="s">
        <v>444</v>
      </c>
      <c r="IQ53" t="s">
        <v>445</v>
      </c>
      <c r="IR53" t="s">
        <v>446</v>
      </c>
      <c r="IS53" t="s">
        <v>446</v>
      </c>
      <c r="IT53" t="s">
        <v>446</v>
      </c>
      <c r="IU53" t="s">
        <v>446</v>
      </c>
      <c r="IV53">
        <v>0</v>
      </c>
      <c r="IW53">
        <v>100</v>
      </c>
      <c r="IX53">
        <v>100</v>
      </c>
      <c r="IY53">
        <v>-0.742</v>
      </c>
      <c r="IZ53">
        <v>-0.1864</v>
      </c>
      <c r="JA53">
        <v>-1.317961907018709</v>
      </c>
      <c r="JB53">
        <v>0.002137766517022535</v>
      </c>
      <c r="JC53">
        <v>-2.142525240951635E-06</v>
      </c>
      <c r="JD53">
        <v>6.57826092630254E-10</v>
      </c>
      <c r="JE53">
        <v>-0.1998923143878532</v>
      </c>
      <c r="JF53">
        <v>0.0047845183494569</v>
      </c>
      <c r="JG53">
        <v>-0.0004863429586180694</v>
      </c>
      <c r="JH53">
        <v>1.400204132939322E-05</v>
      </c>
      <c r="JI53">
        <v>18</v>
      </c>
      <c r="JJ53">
        <v>2240</v>
      </c>
      <c r="JK53">
        <v>2</v>
      </c>
      <c r="JL53">
        <v>19</v>
      </c>
      <c r="JM53">
        <v>136.2</v>
      </c>
      <c r="JN53">
        <v>136.4</v>
      </c>
      <c r="JO53">
        <v>1.06201</v>
      </c>
      <c r="JP53">
        <v>2.59399</v>
      </c>
      <c r="JQ53">
        <v>1.44531</v>
      </c>
      <c r="JR53">
        <v>2.13989</v>
      </c>
      <c r="JS53">
        <v>1.54907</v>
      </c>
      <c r="JT53">
        <v>2.39624</v>
      </c>
      <c r="JU53">
        <v>36.2694</v>
      </c>
      <c r="JV53">
        <v>24.1313</v>
      </c>
      <c r="JW53">
        <v>18</v>
      </c>
      <c r="JX53">
        <v>304.334</v>
      </c>
      <c r="JY53">
        <v>725.573</v>
      </c>
      <c r="JZ53">
        <v>24.2099</v>
      </c>
      <c r="KA53">
        <v>25.501</v>
      </c>
      <c r="KB53">
        <v>30.0001</v>
      </c>
      <c r="KC53">
        <v>25.5769</v>
      </c>
      <c r="KD53">
        <v>25.5594</v>
      </c>
      <c r="KE53">
        <v>21.2741</v>
      </c>
      <c r="KF53">
        <v>31.1942</v>
      </c>
      <c r="KG53">
        <v>0</v>
      </c>
      <c r="KH53">
        <v>24.2175</v>
      </c>
      <c r="KI53">
        <v>430</v>
      </c>
      <c r="KJ53">
        <v>9.45772</v>
      </c>
      <c r="KK53">
        <v>101.416</v>
      </c>
      <c r="KL53">
        <v>99.9115</v>
      </c>
    </row>
    <row r="54" spans="1:298">
      <c r="A54">
        <v>38</v>
      </c>
      <c r="B54">
        <v>1749215880.5</v>
      </c>
      <c r="C54">
        <v>4459.400000095367</v>
      </c>
      <c r="D54" t="s">
        <v>519</v>
      </c>
      <c r="E54" t="s">
        <v>520</v>
      </c>
      <c r="F54" t="s">
        <v>435</v>
      </c>
      <c r="G54" t="s">
        <v>436</v>
      </c>
      <c r="H54" t="s">
        <v>437</v>
      </c>
      <c r="I54" t="s">
        <v>438</v>
      </c>
      <c r="J54" t="s">
        <v>439</v>
      </c>
      <c r="N54">
        <v>1749215880.5</v>
      </c>
      <c r="O54">
        <f>(P54)/1000</f>
        <v>0</v>
      </c>
      <c r="P54">
        <f>IF(DU54, AS54, AM54)</f>
        <v>0</v>
      </c>
      <c r="Q54">
        <f>IF(DU54, AN54, AL54)</f>
        <v>0</v>
      </c>
      <c r="R54">
        <f>DW54 - IF(AZ54&gt;1, Q54*DQ54*100.0/(BB54), 0)</f>
        <v>0</v>
      </c>
      <c r="S54">
        <f>((Y54-O54/2)*R54-Q54)/(Y54+O54/2)</f>
        <v>0</v>
      </c>
      <c r="T54">
        <f>S54*(ED54+EE54)/1000.0</f>
        <v>0</v>
      </c>
      <c r="U54">
        <f>(DW54 - IF(AZ54&gt;1, Q54*DQ54*100.0/(BB54), 0))*(ED54+EE54)/1000.0</f>
        <v>0</v>
      </c>
      <c r="V54">
        <f>2.0/((1/X54-1/W54)+SIGN(X54)*SQRT((1/X54-1/W54)*(1/X54-1/W54) + 4*DR54/((DR54+1)*(DR54+1))*(2*1/X54*1/W54-1/W54*1/W54)))</f>
        <v>0</v>
      </c>
      <c r="W54">
        <f>IF(LEFT(DS54,1)&lt;&gt;"0",IF(LEFT(DS54,1)="1",3.0,DT54),$D$5+$E$5*(EK54*ED54/($K$5*1000))+$F$5*(EK54*ED54/($K$5*1000))*MAX(MIN(DQ54,$J$5),$I$5)*MAX(MIN(DQ54,$J$5),$I$5)+$G$5*MAX(MIN(DQ54,$J$5),$I$5)*(EK54*ED54/($K$5*1000))+$H$5*(EK54*ED54/($K$5*1000))*(EK54*ED54/($K$5*1000)))</f>
        <v>0</v>
      </c>
      <c r="X54">
        <f>O54*(1000-(1000*0.61365*exp(17.502*AB54/(240.97+AB54))/(ED54+EE54)+DY54)/2)/(1000*0.61365*exp(17.502*AB54/(240.97+AB54))/(ED54+EE54)-DY54)</f>
        <v>0</v>
      </c>
      <c r="Y54">
        <f>1/((DR54+1)/(V54/1.6)+1/(W54/1.37)) + DR54/((DR54+1)/(V54/1.6) + DR54/(W54/1.37))</f>
        <v>0</v>
      </c>
      <c r="Z54">
        <f>(DM54*DP54)</f>
        <v>0</v>
      </c>
      <c r="AA54">
        <f>(EF54+(Z54+2*0.95*5.67E-8*(((EF54+$B$7)+273)^4-(EF54+273)^4)-44100*O54)/(1.84*29.3*W54+8*0.95*5.67E-8*(EF54+273)^3))</f>
        <v>0</v>
      </c>
      <c r="AB54">
        <f>($C$7*EG54+$D$7*EH54+$E$7*AA54)</f>
        <v>0</v>
      </c>
      <c r="AC54">
        <f>0.61365*exp(17.502*AB54/(240.97+AB54))</f>
        <v>0</v>
      </c>
      <c r="AD54">
        <f>(AE54/AF54*100)</f>
        <v>0</v>
      </c>
      <c r="AE54">
        <f>DY54*(ED54+EE54)/1000</f>
        <v>0</v>
      </c>
      <c r="AF54">
        <f>0.61365*exp(17.502*EF54/(240.97+EF54))</f>
        <v>0</v>
      </c>
      <c r="AG54">
        <f>(AC54-DY54*(ED54+EE54)/1000)</f>
        <v>0</v>
      </c>
      <c r="AH54">
        <f>(-O54*44100)</f>
        <v>0</v>
      </c>
      <c r="AI54">
        <f>2*29.3*W54*0.92*(EF54-AB54)</f>
        <v>0</v>
      </c>
      <c r="AJ54">
        <f>2*0.95*5.67E-8*(((EF54+$B$7)+273)^4-(AB54+273)^4)</f>
        <v>0</v>
      </c>
      <c r="AK54">
        <f>Z54+AJ54+AH54+AI54</f>
        <v>0</v>
      </c>
      <c r="AL54">
        <f>EC54*AZ54*(DX54-DW54*(1000-AZ54*DZ54)/(1000-AZ54*DY54))/(100*DQ54)</f>
        <v>0</v>
      </c>
      <c r="AM54">
        <f>1000*EC54*AZ54*(DY54-DZ54)/(100*DQ54*(1000-AZ54*DY54))</f>
        <v>0</v>
      </c>
      <c r="AN54">
        <f>(AO54 - AP54 - ED54*1E3/(8.314*(EF54+273.15)) * AR54/EC54 * AQ54) * EC54/(100*DQ54) * (1000 - DZ54)/1000</f>
        <v>0</v>
      </c>
      <c r="AO54">
        <v>413.8569660923794</v>
      </c>
      <c r="AP54">
        <v>413.6651757575758</v>
      </c>
      <c r="AQ54">
        <v>0.0006444644151866229</v>
      </c>
      <c r="AR54">
        <v>65.93384186329908</v>
      </c>
      <c r="AS54">
        <f>(AU54 - AT54 + ED54*1E3/(8.314*(EF54+273.15)) * AW54/EC54 * AV54) * EC54/(100*DQ54) * 1000/(1000 - AU54)</f>
        <v>0</v>
      </c>
      <c r="AT54">
        <v>9.429170237256699</v>
      </c>
      <c r="AU54">
        <v>9.43093377622378</v>
      </c>
      <c r="AV54">
        <v>-1.146553578081851E-07</v>
      </c>
      <c r="AW54">
        <v>77.18488506186137</v>
      </c>
      <c r="AX54">
        <v>78</v>
      </c>
      <c r="AY54">
        <v>19</v>
      </c>
      <c r="AZ54">
        <f>IF(AX54*$H$13&gt;=BB54,1.0,(BB54/(BB54-AX54*$H$13)))</f>
        <v>0</v>
      </c>
      <c r="BA54">
        <f>(AZ54-1)*100</f>
        <v>0</v>
      </c>
      <c r="BB54">
        <f>MAX(0,($B$13+$C$13*EK54)/(1+$D$13*EK54)*ED54/(EF54+273)*$E$13)</f>
        <v>0</v>
      </c>
      <c r="BC54" t="s">
        <v>440</v>
      </c>
      <c r="BD54" t="s">
        <v>440</v>
      </c>
      <c r="BE54">
        <v>0</v>
      </c>
      <c r="BF54">
        <v>0</v>
      </c>
      <c r="BG54">
        <f>1-BE54/BF54</f>
        <v>0</v>
      </c>
      <c r="BH54">
        <v>0</v>
      </c>
      <c r="BI54" t="s">
        <v>440</v>
      </c>
      <c r="BJ54" t="s">
        <v>440</v>
      </c>
      <c r="BK54">
        <v>0</v>
      </c>
      <c r="BL54">
        <v>0</v>
      </c>
      <c r="BM54">
        <f>1-BK54/BL54</f>
        <v>0</v>
      </c>
      <c r="BN54">
        <v>0.5</v>
      </c>
      <c r="BO54">
        <f>DN54</f>
        <v>0</v>
      </c>
      <c r="BP54">
        <f>Q54</f>
        <v>0</v>
      </c>
      <c r="BQ54">
        <f>BM54*BN54*BO54</f>
        <v>0</v>
      </c>
      <c r="BR54">
        <f>(BP54-BH54)/BO54</f>
        <v>0</v>
      </c>
      <c r="BS54">
        <f>(BF54-BL54)/BL54</f>
        <v>0</v>
      </c>
      <c r="BT54">
        <f>BE54/(BG54+BE54/BL54)</f>
        <v>0</v>
      </c>
      <c r="BU54" t="s">
        <v>440</v>
      </c>
      <c r="BV54">
        <v>0</v>
      </c>
      <c r="BW54">
        <f>IF(BV54&lt;&gt;0, BV54, BT54)</f>
        <v>0</v>
      </c>
      <c r="BX54">
        <f>1-BW54/BL54</f>
        <v>0</v>
      </c>
      <c r="BY54">
        <f>(BL54-BK54)/(BL54-BW54)</f>
        <v>0</v>
      </c>
      <c r="BZ54">
        <f>(BF54-BL54)/(BF54-BW54)</f>
        <v>0</v>
      </c>
      <c r="CA54">
        <f>(BL54-BK54)/(BL54-BE54)</f>
        <v>0</v>
      </c>
      <c r="CB54">
        <f>(BF54-BL54)/(BF54-BE54)</f>
        <v>0</v>
      </c>
      <c r="CC54">
        <f>(BY54*BW54/BK54)</f>
        <v>0</v>
      </c>
      <c r="CD54">
        <f>(1-CC54)</f>
        <v>0</v>
      </c>
      <c r="DM54">
        <f>$B$11*EL54+$C$11*EM54+$F$11*EX54*(1-FA54)</f>
        <v>0</v>
      </c>
      <c r="DN54">
        <f>DM54*DO54</f>
        <v>0</v>
      </c>
      <c r="DO54">
        <f>($B$11*$D$9+$C$11*$D$9+$F$11*((FK54+FC54)/MAX(FK54+FC54+FL54, 0.1)*$I$9+FL54/MAX(FK54+FC54+FL54, 0.1)*$J$9))/($B$11+$C$11+$F$11)</f>
        <v>0</v>
      </c>
      <c r="DP54">
        <f>($B$11*$K$9+$C$11*$K$9+$F$11*((FK54+FC54)/MAX(FK54+FC54+FL54, 0.1)*$P$9+FL54/MAX(FK54+FC54+FL54, 0.1)*$Q$9))/($B$11+$C$11+$F$11)</f>
        <v>0</v>
      </c>
      <c r="DQ54">
        <v>6</v>
      </c>
      <c r="DR54">
        <v>0.5</v>
      </c>
      <c r="DS54" t="s">
        <v>441</v>
      </c>
      <c r="DT54">
        <v>2</v>
      </c>
      <c r="DU54" t="b">
        <v>1</v>
      </c>
      <c r="DV54">
        <v>1749215880.5</v>
      </c>
      <c r="DW54">
        <v>409.769</v>
      </c>
      <c r="DX54">
        <v>410.012</v>
      </c>
      <c r="DY54">
        <v>9.43146</v>
      </c>
      <c r="DZ54">
        <v>9.43045</v>
      </c>
      <c r="EA54">
        <v>410.525</v>
      </c>
      <c r="EB54">
        <v>9.61786</v>
      </c>
      <c r="EC54">
        <v>400.126</v>
      </c>
      <c r="ED54">
        <v>100.727</v>
      </c>
      <c r="EE54">
        <v>0.100006</v>
      </c>
      <c r="EF54">
        <v>25.0066</v>
      </c>
      <c r="EG54">
        <v>24.6671</v>
      </c>
      <c r="EH54">
        <v>999.9</v>
      </c>
      <c r="EI54">
        <v>0</v>
      </c>
      <c r="EJ54">
        <v>0</v>
      </c>
      <c r="EK54">
        <v>10052.5</v>
      </c>
      <c r="EL54">
        <v>0</v>
      </c>
      <c r="EM54">
        <v>0</v>
      </c>
      <c r="EN54">
        <v>-0.243256</v>
      </c>
      <c r="EO54">
        <v>413.67</v>
      </c>
      <c r="EP54">
        <v>413.915</v>
      </c>
      <c r="EQ54">
        <v>0.00100517</v>
      </c>
      <c r="ER54">
        <v>410.012</v>
      </c>
      <c r="ES54">
        <v>9.43045</v>
      </c>
      <c r="ET54">
        <v>0.949998</v>
      </c>
      <c r="EU54">
        <v>0.949897</v>
      </c>
      <c r="EV54">
        <v>6.17127</v>
      </c>
      <c r="EW54">
        <v>6.16972</v>
      </c>
      <c r="EX54">
        <v>0.0499957</v>
      </c>
      <c r="EY54">
        <v>0</v>
      </c>
      <c r="EZ54">
        <v>0</v>
      </c>
      <c r="FA54">
        <v>0</v>
      </c>
      <c r="FB54">
        <v>5.49</v>
      </c>
      <c r="FC54">
        <v>0.0499957</v>
      </c>
      <c r="FD54">
        <v>-6.01</v>
      </c>
      <c r="FE54">
        <v>-0.78</v>
      </c>
      <c r="FF54">
        <v>34.312</v>
      </c>
      <c r="FG54">
        <v>40.062</v>
      </c>
      <c r="FH54">
        <v>36.937</v>
      </c>
      <c r="FI54">
        <v>40.125</v>
      </c>
      <c r="FJ54">
        <v>37.437</v>
      </c>
      <c r="FK54">
        <v>0</v>
      </c>
      <c r="FL54">
        <v>0</v>
      </c>
      <c r="FM54">
        <v>0</v>
      </c>
      <c r="FN54">
        <v>1749215880.3</v>
      </c>
      <c r="FO54">
        <v>0</v>
      </c>
      <c r="FP54">
        <v>1.47</v>
      </c>
      <c r="FQ54">
        <v>8.705641359489041</v>
      </c>
      <c r="FR54">
        <v>-8.398291057287137</v>
      </c>
      <c r="FS54">
        <v>-4.607307692307693</v>
      </c>
      <c r="FT54">
        <v>15</v>
      </c>
      <c r="FU54">
        <v>1749207587.6</v>
      </c>
      <c r="FV54" t="s">
        <v>442</v>
      </c>
      <c r="FW54">
        <v>1749207587.6</v>
      </c>
      <c r="FX54">
        <v>1749207577.6</v>
      </c>
      <c r="FY54">
        <v>1</v>
      </c>
      <c r="FZ54">
        <v>0.131</v>
      </c>
      <c r="GA54">
        <v>-0.03</v>
      </c>
      <c r="GB54">
        <v>-0.763</v>
      </c>
      <c r="GC54">
        <v>-0.186</v>
      </c>
      <c r="GD54">
        <v>400</v>
      </c>
      <c r="GE54">
        <v>9</v>
      </c>
      <c r="GF54">
        <v>0.04</v>
      </c>
      <c r="GG54">
        <v>0.07000000000000001</v>
      </c>
      <c r="GH54">
        <v>0.1694822706804135</v>
      </c>
      <c r="GI54">
        <v>-0.04643560885310402</v>
      </c>
      <c r="GJ54">
        <v>0.0367378589140585</v>
      </c>
      <c r="GK54">
        <v>1</v>
      </c>
      <c r="GL54">
        <v>-6.820964014862191E-05</v>
      </c>
      <c r="GM54">
        <v>0.0005992985613569982</v>
      </c>
      <c r="GN54">
        <v>9.109324921262657E-05</v>
      </c>
      <c r="GO54">
        <v>1</v>
      </c>
      <c r="GP54">
        <v>2</v>
      </c>
      <c r="GQ54">
        <v>2</v>
      </c>
      <c r="GR54" t="s">
        <v>443</v>
      </c>
      <c r="GS54">
        <v>2.9953</v>
      </c>
      <c r="GT54">
        <v>2.81107</v>
      </c>
      <c r="GU54">
        <v>0.0979897</v>
      </c>
      <c r="GV54">
        <v>0.0985186</v>
      </c>
      <c r="GW54">
        <v>0.0569971</v>
      </c>
      <c r="GX54">
        <v>0.0570811</v>
      </c>
      <c r="GY54">
        <v>24571</v>
      </c>
      <c r="GZ54">
        <v>25481.5</v>
      </c>
      <c r="HA54">
        <v>30988.8</v>
      </c>
      <c r="HB54">
        <v>31346.6</v>
      </c>
      <c r="HC54">
        <v>45803.1</v>
      </c>
      <c r="HD54">
        <v>42804.4</v>
      </c>
      <c r="HE54">
        <v>44869</v>
      </c>
      <c r="HF54">
        <v>41738.1</v>
      </c>
      <c r="HG54">
        <v>1.74487</v>
      </c>
      <c r="HH54">
        <v>2.23695</v>
      </c>
      <c r="HI54">
        <v>0.0606626</v>
      </c>
      <c r="HJ54">
        <v>0</v>
      </c>
      <c r="HK54">
        <v>23.6705</v>
      </c>
      <c r="HL54">
        <v>999.9</v>
      </c>
      <c r="HM54">
        <v>26.3</v>
      </c>
      <c r="HN54">
        <v>31.9</v>
      </c>
      <c r="HO54">
        <v>12.3981</v>
      </c>
      <c r="HP54">
        <v>61.9538</v>
      </c>
      <c r="HQ54">
        <v>6.74279</v>
      </c>
      <c r="HR54">
        <v>1</v>
      </c>
      <c r="HS54">
        <v>-0.134284</v>
      </c>
      <c r="HT54">
        <v>-0.0605855</v>
      </c>
      <c r="HU54">
        <v>20.2434</v>
      </c>
      <c r="HV54">
        <v>5.22223</v>
      </c>
      <c r="HW54">
        <v>11.9072</v>
      </c>
      <c r="HX54">
        <v>4.9717</v>
      </c>
      <c r="HY54">
        <v>3.273</v>
      </c>
      <c r="HZ54">
        <v>9999</v>
      </c>
      <c r="IA54">
        <v>9999</v>
      </c>
      <c r="IB54">
        <v>9999</v>
      </c>
      <c r="IC54">
        <v>999.9</v>
      </c>
      <c r="ID54">
        <v>1.87957</v>
      </c>
      <c r="IE54">
        <v>1.87972</v>
      </c>
      <c r="IF54">
        <v>1.88177</v>
      </c>
      <c r="IG54">
        <v>1.87485</v>
      </c>
      <c r="IH54">
        <v>1.8782</v>
      </c>
      <c r="II54">
        <v>1.87759</v>
      </c>
      <c r="IJ54">
        <v>1.87469</v>
      </c>
      <c r="IK54">
        <v>1.88233</v>
      </c>
      <c r="IL54">
        <v>0</v>
      </c>
      <c r="IM54">
        <v>0</v>
      </c>
      <c r="IN54">
        <v>0</v>
      </c>
      <c r="IO54">
        <v>0</v>
      </c>
      <c r="IP54" t="s">
        <v>444</v>
      </c>
      <c r="IQ54" t="s">
        <v>445</v>
      </c>
      <c r="IR54" t="s">
        <v>446</v>
      </c>
      <c r="IS54" t="s">
        <v>446</v>
      </c>
      <c r="IT54" t="s">
        <v>446</v>
      </c>
      <c r="IU54" t="s">
        <v>446</v>
      </c>
      <c r="IV54">
        <v>0</v>
      </c>
      <c r="IW54">
        <v>100</v>
      </c>
      <c r="IX54">
        <v>100</v>
      </c>
      <c r="IY54">
        <v>-0.756</v>
      </c>
      <c r="IZ54">
        <v>-0.1864</v>
      </c>
      <c r="JA54">
        <v>-1.317961907018709</v>
      </c>
      <c r="JB54">
        <v>0.002137766517022535</v>
      </c>
      <c r="JC54">
        <v>-2.142525240951635E-06</v>
      </c>
      <c r="JD54">
        <v>6.57826092630254E-10</v>
      </c>
      <c r="JE54">
        <v>-0.1998923143878532</v>
      </c>
      <c r="JF54">
        <v>0.0047845183494569</v>
      </c>
      <c r="JG54">
        <v>-0.0004863429586180694</v>
      </c>
      <c r="JH54">
        <v>1.400204132939322E-05</v>
      </c>
      <c r="JI54">
        <v>18</v>
      </c>
      <c r="JJ54">
        <v>2240</v>
      </c>
      <c r="JK54">
        <v>2</v>
      </c>
      <c r="JL54">
        <v>19</v>
      </c>
      <c r="JM54">
        <v>138.2</v>
      </c>
      <c r="JN54">
        <v>138.4</v>
      </c>
      <c r="JO54">
        <v>1.02295</v>
      </c>
      <c r="JP54">
        <v>2.58179</v>
      </c>
      <c r="JQ54">
        <v>1.44531</v>
      </c>
      <c r="JR54">
        <v>2.13989</v>
      </c>
      <c r="JS54">
        <v>1.54907</v>
      </c>
      <c r="JT54">
        <v>2.46826</v>
      </c>
      <c r="JU54">
        <v>36.2224</v>
      </c>
      <c r="JV54">
        <v>24.1313</v>
      </c>
      <c r="JW54">
        <v>18</v>
      </c>
      <c r="JX54">
        <v>304.508</v>
      </c>
      <c r="JY54">
        <v>725.711</v>
      </c>
      <c r="JZ54">
        <v>24.1912</v>
      </c>
      <c r="KA54">
        <v>25.4988</v>
      </c>
      <c r="KB54">
        <v>30.0001</v>
      </c>
      <c r="KC54">
        <v>25.5748</v>
      </c>
      <c r="KD54">
        <v>25.5594</v>
      </c>
      <c r="KE54">
        <v>20.4846</v>
      </c>
      <c r="KF54">
        <v>30.9071</v>
      </c>
      <c r="KG54">
        <v>0</v>
      </c>
      <c r="KH54">
        <v>24.1864</v>
      </c>
      <c r="KI54">
        <v>410</v>
      </c>
      <c r="KJ54">
        <v>9.45796</v>
      </c>
      <c r="KK54">
        <v>101.414</v>
      </c>
      <c r="KL54">
        <v>99.911</v>
      </c>
    </row>
    <row r="55" spans="1:298">
      <c r="A55">
        <v>39</v>
      </c>
      <c r="B55">
        <v>1749216001</v>
      </c>
      <c r="C55">
        <v>4579.900000095367</v>
      </c>
      <c r="D55" t="s">
        <v>521</v>
      </c>
      <c r="E55" t="s">
        <v>522</v>
      </c>
      <c r="F55" t="s">
        <v>435</v>
      </c>
      <c r="G55" t="s">
        <v>436</v>
      </c>
      <c r="H55" t="s">
        <v>437</v>
      </c>
      <c r="I55" t="s">
        <v>438</v>
      </c>
      <c r="J55" t="s">
        <v>439</v>
      </c>
      <c r="N55">
        <v>1749216001</v>
      </c>
      <c r="O55">
        <f>(P55)/1000</f>
        <v>0</v>
      </c>
      <c r="P55">
        <f>IF(DU55, AS55, AM55)</f>
        <v>0</v>
      </c>
      <c r="Q55">
        <f>IF(DU55, AN55, AL55)</f>
        <v>0</v>
      </c>
      <c r="R55">
        <f>DW55 - IF(AZ55&gt;1, Q55*DQ55*100.0/(BB55), 0)</f>
        <v>0</v>
      </c>
      <c r="S55">
        <f>((Y55-O55/2)*R55-Q55)/(Y55+O55/2)</f>
        <v>0</v>
      </c>
      <c r="T55">
        <f>S55*(ED55+EE55)/1000.0</f>
        <v>0</v>
      </c>
      <c r="U55">
        <f>(DW55 - IF(AZ55&gt;1, Q55*DQ55*100.0/(BB55), 0))*(ED55+EE55)/1000.0</f>
        <v>0</v>
      </c>
      <c r="V55">
        <f>2.0/((1/X55-1/W55)+SIGN(X55)*SQRT((1/X55-1/W55)*(1/X55-1/W55) + 4*DR55/((DR55+1)*(DR55+1))*(2*1/X55*1/W55-1/W55*1/W55)))</f>
        <v>0</v>
      </c>
      <c r="W55">
        <f>IF(LEFT(DS55,1)&lt;&gt;"0",IF(LEFT(DS55,1)="1",3.0,DT55),$D$5+$E$5*(EK55*ED55/($K$5*1000))+$F$5*(EK55*ED55/($K$5*1000))*MAX(MIN(DQ55,$J$5),$I$5)*MAX(MIN(DQ55,$J$5),$I$5)+$G$5*MAX(MIN(DQ55,$J$5),$I$5)*(EK55*ED55/($K$5*1000))+$H$5*(EK55*ED55/($K$5*1000))*(EK55*ED55/($K$5*1000)))</f>
        <v>0</v>
      </c>
      <c r="X55">
        <f>O55*(1000-(1000*0.61365*exp(17.502*AB55/(240.97+AB55))/(ED55+EE55)+DY55)/2)/(1000*0.61365*exp(17.502*AB55/(240.97+AB55))/(ED55+EE55)-DY55)</f>
        <v>0</v>
      </c>
      <c r="Y55">
        <f>1/((DR55+1)/(V55/1.6)+1/(W55/1.37)) + DR55/((DR55+1)/(V55/1.6) + DR55/(W55/1.37))</f>
        <v>0</v>
      </c>
      <c r="Z55">
        <f>(DM55*DP55)</f>
        <v>0</v>
      </c>
      <c r="AA55">
        <f>(EF55+(Z55+2*0.95*5.67E-8*(((EF55+$B$7)+273)^4-(EF55+273)^4)-44100*O55)/(1.84*29.3*W55+8*0.95*5.67E-8*(EF55+273)^3))</f>
        <v>0</v>
      </c>
      <c r="AB55">
        <f>($C$7*EG55+$D$7*EH55+$E$7*AA55)</f>
        <v>0</v>
      </c>
      <c r="AC55">
        <f>0.61365*exp(17.502*AB55/(240.97+AB55))</f>
        <v>0</v>
      </c>
      <c r="AD55">
        <f>(AE55/AF55*100)</f>
        <v>0</v>
      </c>
      <c r="AE55">
        <f>DY55*(ED55+EE55)/1000</f>
        <v>0</v>
      </c>
      <c r="AF55">
        <f>0.61365*exp(17.502*EF55/(240.97+EF55))</f>
        <v>0</v>
      </c>
      <c r="AG55">
        <f>(AC55-DY55*(ED55+EE55)/1000)</f>
        <v>0</v>
      </c>
      <c r="AH55">
        <f>(-O55*44100)</f>
        <v>0</v>
      </c>
      <c r="AI55">
        <f>2*29.3*W55*0.92*(EF55-AB55)</f>
        <v>0</v>
      </c>
      <c r="AJ55">
        <f>2*0.95*5.67E-8*(((EF55+$B$7)+273)^4-(AB55+273)^4)</f>
        <v>0</v>
      </c>
      <c r="AK55">
        <f>Z55+AJ55+AH55+AI55</f>
        <v>0</v>
      </c>
      <c r="AL55">
        <f>EC55*AZ55*(DX55-DW55*(1000-AZ55*DZ55)/(1000-AZ55*DY55))/(100*DQ55)</f>
        <v>0</v>
      </c>
      <c r="AM55">
        <f>1000*EC55*AZ55*(DY55-DZ55)/(100*DQ55*(1000-AZ55*DY55))</f>
        <v>0</v>
      </c>
      <c r="AN55">
        <f>(AO55 - AP55 - ED55*1E3/(8.314*(EF55+273.15)) * AR55/EC55 * AQ55) * EC55/(100*DQ55) * (1000 - DZ55)/1000</f>
        <v>0</v>
      </c>
      <c r="AO55">
        <v>393.6946005835258</v>
      </c>
      <c r="AP55">
        <v>393.4810727272726</v>
      </c>
      <c r="AQ55">
        <v>0.00134808476276281</v>
      </c>
      <c r="AR55">
        <v>65.93384186329908</v>
      </c>
      <c r="AS55">
        <f>(AU55 - AT55 + ED55*1E3/(8.314*(EF55+273.15)) * AW55/EC55 * AV55) * EC55/(100*DQ55) * 1000/(1000 - AU55)</f>
        <v>0</v>
      </c>
      <c r="AT55">
        <v>9.421219877134137</v>
      </c>
      <c r="AU55">
        <v>9.42582944055945</v>
      </c>
      <c r="AV55">
        <v>-4.956216090388562E-10</v>
      </c>
      <c r="AW55">
        <v>77.18488506186137</v>
      </c>
      <c r="AX55">
        <v>77</v>
      </c>
      <c r="AY55">
        <v>19</v>
      </c>
      <c r="AZ55">
        <f>IF(AX55*$H$13&gt;=BB55,1.0,(BB55/(BB55-AX55*$H$13)))</f>
        <v>0</v>
      </c>
      <c r="BA55">
        <f>(AZ55-1)*100</f>
        <v>0</v>
      </c>
      <c r="BB55">
        <f>MAX(0,($B$13+$C$13*EK55)/(1+$D$13*EK55)*ED55/(EF55+273)*$E$13)</f>
        <v>0</v>
      </c>
      <c r="BC55" t="s">
        <v>440</v>
      </c>
      <c r="BD55" t="s">
        <v>440</v>
      </c>
      <c r="BE55">
        <v>0</v>
      </c>
      <c r="BF55">
        <v>0</v>
      </c>
      <c r="BG55">
        <f>1-BE55/BF55</f>
        <v>0</v>
      </c>
      <c r="BH55">
        <v>0</v>
      </c>
      <c r="BI55" t="s">
        <v>440</v>
      </c>
      <c r="BJ55" t="s">
        <v>440</v>
      </c>
      <c r="BK55">
        <v>0</v>
      </c>
      <c r="BL55">
        <v>0</v>
      </c>
      <c r="BM55">
        <f>1-BK55/BL55</f>
        <v>0</v>
      </c>
      <c r="BN55">
        <v>0.5</v>
      </c>
      <c r="BO55">
        <f>DN55</f>
        <v>0</v>
      </c>
      <c r="BP55">
        <f>Q55</f>
        <v>0</v>
      </c>
      <c r="BQ55">
        <f>BM55*BN55*BO55</f>
        <v>0</v>
      </c>
      <c r="BR55">
        <f>(BP55-BH55)/BO55</f>
        <v>0</v>
      </c>
      <c r="BS55">
        <f>(BF55-BL55)/BL55</f>
        <v>0</v>
      </c>
      <c r="BT55">
        <f>BE55/(BG55+BE55/BL55)</f>
        <v>0</v>
      </c>
      <c r="BU55" t="s">
        <v>440</v>
      </c>
      <c r="BV55">
        <v>0</v>
      </c>
      <c r="BW55">
        <f>IF(BV55&lt;&gt;0, BV55, BT55)</f>
        <v>0</v>
      </c>
      <c r="BX55">
        <f>1-BW55/BL55</f>
        <v>0</v>
      </c>
      <c r="BY55">
        <f>(BL55-BK55)/(BL55-BW55)</f>
        <v>0</v>
      </c>
      <c r="BZ55">
        <f>(BF55-BL55)/(BF55-BW55)</f>
        <v>0</v>
      </c>
      <c r="CA55">
        <f>(BL55-BK55)/(BL55-BE55)</f>
        <v>0</v>
      </c>
      <c r="CB55">
        <f>(BF55-BL55)/(BF55-BE55)</f>
        <v>0</v>
      </c>
      <c r="CC55">
        <f>(BY55*BW55/BK55)</f>
        <v>0</v>
      </c>
      <c r="CD55">
        <f>(1-CC55)</f>
        <v>0</v>
      </c>
      <c r="DM55">
        <f>$B$11*EL55+$C$11*EM55+$F$11*EX55*(1-FA55)</f>
        <v>0</v>
      </c>
      <c r="DN55">
        <f>DM55*DO55</f>
        <v>0</v>
      </c>
      <c r="DO55">
        <f>($B$11*$D$9+$C$11*$D$9+$F$11*((FK55+FC55)/MAX(FK55+FC55+FL55, 0.1)*$I$9+FL55/MAX(FK55+FC55+FL55, 0.1)*$J$9))/($B$11+$C$11+$F$11)</f>
        <v>0</v>
      </c>
      <c r="DP55">
        <f>($B$11*$K$9+$C$11*$K$9+$F$11*((FK55+FC55)/MAX(FK55+FC55+FL55, 0.1)*$P$9+FL55/MAX(FK55+FC55+FL55, 0.1)*$Q$9))/($B$11+$C$11+$F$11)</f>
        <v>0</v>
      </c>
      <c r="DQ55">
        <v>6</v>
      </c>
      <c r="DR55">
        <v>0.5</v>
      </c>
      <c r="DS55" t="s">
        <v>441</v>
      </c>
      <c r="DT55">
        <v>2</v>
      </c>
      <c r="DU55" t="b">
        <v>1</v>
      </c>
      <c r="DV55">
        <v>1749216001</v>
      </c>
      <c r="DW55">
        <v>389.776</v>
      </c>
      <c r="DX55">
        <v>389.983</v>
      </c>
      <c r="DY55">
        <v>9.425750000000001</v>
      </c>
      <c r="DZ55">
        <v>9.42141</v>
      </c>
      <c r="EA55">
        <v>390.547</v>
      </c>
      <c r="EB55">
        <v>9.61215</v>
      </c>
      <c r="EC55">
        <v>399.937</v>
      </c>
      <c r="ED55">
        <v>100.729</v>
      </c>
      <c r="EE55">
        <v>0.100113</v>
      </c>
      <c r="EF55">
        <v>24.9984</v>
      </c>
      <c r="EG55">
        <v>24.6603</v>
      </c>
      <c r="EH55">
        <v>999.9</v>
      </c>
      <c r="EI55">
        <v>0</v>
      </c>
      <c r="EJ55">
        <v>0</v>
      </c>
      <c r="EK55">
        <v>10036.2</v>
      </c>
      <c r="EL55">
        <v>0</v>
      </c>
      <c r="EM55">
        <v>0</v>
      </c>
      <c r="EN55">
        <v>-0.207214</v>
      </c>
      <c r="EO55">
        <v>393.485</v>
      </c>
      <c r="EP55">
        <v>393.692</v>
      </c>
      <c r="EQ55">
        <v>0.00433636</v>
      </c>
      <c r="ER55">
        <v>389.983</v>
      </c>
      <c r="ES55">
        <v>9.42141</v>
      </c>
      <c r="ET55">
        <v>0.949442</v>
      </c>
      <c r="EU55">
        <v>0.949006</v>
      </c>
      <c r="EV55">
        <v>6.16279</v>
      </c>
      <c r="EW55">
        <v>6.15612</v>
      </c>
      <c r="EX55">
        <v>0.0499957</v>
      </c>
      <c r="EY55">
        <v>0</v>
      </c>
      <c r="EZ55">
        <v>0</v>
      </c>
      <c r="FA55">
        <v>0</v>
      </c>
      <c r="FB55">
        <v>4.58</v>
      </c>
      <c r="FC55">
        <v>0.0499957</v>
      </c>
      <c r="FD55">
        <v>-6.27</v>
      </c>
      <c r="FE55">
        <v>-1</v>
      </c>
      <c r="FF55">
        <v>35</v>
      </c>
      <c r="FG55">
        <v>41.187</v>
      </c>
      <c r="FH55">
        <v>37.75</v>
      </c>
      <c r="FI55">
        <v>41.812</v>
      </c>
      <c r="FJ55">
        <v>38.187</v>
      </c>
      <c r="FK55">
        <v>0</v>
      </c>
      <c r="FL55">
        <v>0</v>
      </c>
      <c r="FM55">
        <v>0</v>
      </c>
      <c r="FN55">
        <v>1749216000.9</v>
      </c>
      <c r="FO55">
        <v>0</v>
      </c>
      <c r="FP55">
        <v>0.1048000000000002</v>
      </c>
      <c r="FQ55">
        <v>20.44538467937436</v>
      </c>
      <c r="FR55">
        <v>-8.475384756799281</v>
      </c>
      <c r="FS55">
        <v>-3.7752</v>
      </c>
      <c r="FT55">
        <v>15</v>
      </c>
      <c r="FU55">
        <v>1749207587.6</v>
      </c>
      <c r="FV55" t="s">
        <v>442</v>
      </c>
      <c r="FW55">
        <v>1749207587.6</v>
      </c>
      <c r="FX55">
        <v>1749207577.6</v>
      </c>
      <c r="FY55">
        <v>1</v>
      </c>
      <c r="FZ55">
        <v>0.131</v>
      </c>
      <c r="GA55">
        <v>-0.03</v>
      </c>
      <c r="GB55">
        <v>-0.763</v>
      </c>
      <c r="GC55">
        <v>-0.186</v>
      </c>
      <c r="GD55">
        <v>400</v>
      </c>
      <c r="GE55">
        <v>9</v>
      </c>
      <c r="GF55">
        <v>0.04</v>
      </c>
      <c r="GG55">
        <v>0.07000000000000001</v>
      </c>
      <c r="GH55">
        <v>0.1740734956812016</v>
      </c>
      <c r="GI55">
        <v>-0.0599654486031785</v>
      </c>
      <c r="GJ55">
        <v>0.06466641638564075</v>
      </c>
      <c r="GK55">
        <v>1</v>
      </c>
      <c r="GL55">
        <v>0.0001597454358759157</v>
      </c>
      <c r="GM55">
        <v>-4.936484970774572E-05</v>
      </c>
      <c r="GN55">
        <v>2.629939356717268E-05</v>
      </c>
      <c r="GO55">
        <v>1</v>
      </c>
      <c r="GP55">
        <v>2</v>
      </c>
      <c r="GQ55">
        <v>2</v>
      </c>
      <c r="GR55" t="s">
        <v>443</v>
      </c>
      <c r="GS55">
        <v>2.99509</v>
      </c>
      <c r="GT55">
        <v>2.81103</v>
      </c>
      <c r="GU55">
        <v>0.09432359999999999</v>
      </c>
      <c r="GV55">
        <v>0.0948227</v>
      </c>
      <c r="GW55">
        <v>0.0569716</v>
      </c>
      <c r="GX55">
        <v>0.0570396</v>
      </c>
      <c r="GY55">
        <v>24670.8</v>
      </c>
      <c r="GZ55">
        <v>25585.9</v>
      </c>
      <c r="HA55">
        <v>30988.8</v>
      </c>
      <c r="HB55">
        <v>31346.5</v>
      </c>
      <c r="HC55">
        <v>45804.2</v>
      </c>
      <c r="HD55">
        <v>42806.1</v>
      </c>
      <c r="HE55">
        <v>44868.9</v>
      </c>
      <c r="HF55">
        <v>41738</v>
      </c>
      <c r="HG55">
        <v>1.74452</v>
      </c>
      <c r="HH55">
        <v>2.2376</v>
      </c>
      <c r="HI55">
        <v>0.0595897</v>
      </c>
      <c r="HJ55">
        <v>0</v>
      </c>
      <c r="HK55">
        <v>23.6813</v>
      </c>
      <c r="HL55">
        <v>999.9</v>
      </c>
      <c r="HM55">
        <v>26.3</v>
      </c>
      <c r="HN55">
        <v>31.9</v>
      </c>
      <c r="HO55">
        <v>12.3972</v>
      </c>
      <c r="HP55">
        <v>62.2738</v>
      </c>
      <c r="HQ55">
        <v>6.9391</v>
      </c>
      <c r="HR55">
        <v>1</v>
      </c>
      <c r="HS55">
        <v>-0.134527</v>
      </c>
      <c r="HT55">
        <v>-0.258287</v>
      </c>
      <c r="HU55">
        <v>20.2432</v>
      </c>
      <c r="HV55">
        <v>5.22328</v>
      </c>
      <c r="HW55">
        <v>11.9056</v>
      </c>
      <c r="HX55">
        <v>4.97305</v>
      </c>
      <c r="HY55">
        <v>3.273</v>
      </c>
      <c r="HZ55">
        <v>9999</v>
      </c>
      <c r="IA55">
        <v>9999</v>
      </c>
      <c r="IB55">
        <v>9999</v>
      </c>
      <c r="IC55">
        <v>999.9</v>
      </c>
      <c r="ID55">
        <v>1.87957</v>
      </c>
      <c r="IE55">
        <v>1.87972</v>
      </c>
      <c r="IF55">
        <v>1.88177</v>
      </c>
      <c r="IG55">
        <v>1.87485</v>
      </c>
      <c r="IH55">
        <v>1.8782</v>
      </c>
      <c r="II55">
        <v>1.87759</v>
      </c>
      <c r="IJ55">
        <v>1.87471</v>
      </c>
      <c r="IK55">
        <v>1.88232</v>
      </c>
      <c r="IL55">
        <v>0</v>
      </c>
      <c r="IM55">
        <v>0</v>
      </c>
      <c r="IN55">
        <v>0</v>
      </c>
      <c r="IO55">
        <v>0</v>
      </c>
      <c r="IP55" t="s">
        <v>444</v>
      </c>
      <c r="IQ55" t="s">
        <v>445</v>
      </c>
      <c r="IR55" t="s">
        <v>446</v>
      </c>
      <c r="IS55" t="s">
        <v>446</v>
      </c>
      <c r="IT55" t="s">
        <v>446</v>
      </c>
      <c r="IU55" t="s">
        <v>446</v>
      </c>
      <c r="IV55">
        <v>0</v>
      </c>
      <c r="IW55">
        <v>100</v>
      </c>
      <c r="IX55">
        <v>100</v>
      </c>
      <c r="IY55">
        <v>-0.771</v>
      </c>
      <c r="IZ55">
        <v>-0.1864</v>
      </c>
      <c r="JA55">
        <v>-1.317961907018709</v>
      </c>
      <c r="JB55">
        <v>0.002137766517022535</v>
      </c>
      <c r="JC55">
        <v>-2.142525240951635E-06</v>
      </c>
      <c r="JD55">
        <v>6.57826092630254E-10</v>
      </c>
      <c r="JE55">
        <v>-0.1998923143878532</v>
      </c>
      <c r="JF55">
        <v>0.0047845183494569</v>
      </c>
      <c r="JG55">
        <v>-0.0004863429586180694</v>
      </c>
      <c r="JH55">
        <v>1.400204132939322E-05</v>
      </c>
      <c r="JI55">
        <v>18</v>
      </c>
      <c r="JJ55">
        <v>2240</v>
      </c>
      <c r="JK55">
        <v>2</v>
      </c>
      <c r="JL55">
        <v>19</v>
      </c>
      <c r="JM55">
        <v>140.2</v>
      </c>
      <c r="JN55">
        <v>140.4</v>
      </c>
      <c r="JO55">
        <v>0.982666</v>
      </c>
      <c r="JP55">
        <v>2.58789</v>
      </c>
      <c r="JQ55">
        <v>1.44531</v>
      </c>
      <c r="JR55">
        <v>2.13989</v>
      </c>
      <c r="JS55">
        <v>1.54907</v>
      </c>
      <c r="JT55">
        <v>2.49023</v>
      </c>
      <c r="JU55">
        <v>36.1754</v>
      </c>
      <c r="JV55">
        <v>24.1313</v>
      </c>
      <c r="JW55">
        <v>18</v>
      </c>
      <c r="JX55">
        <v>304.365</v>
      </c>
      <c r="JY55">
        <v>726.277</v>
      </c>
      <c r="JZ55">
        <v>24.0494</v>
      </c>
      <c r="KA55">
        <v>25.4988</v>
      </c>
      <c r="KB55">
        <v>30</v>
      </c>
      <c r="KC55">
        <v>25.5748</v>
      </c>
      <c r="KD55">
        <v>25.5572</v>
      </c>
      <c r="KE55">
        <v>19.6849</v>
      </c>
      <c r="KF55">
        <v>30.9071</v>
      </c>
      <c r="KG55">
        <v>0</v>
      </c>
      <c r="KH55">
        <v>24.1157</v>
      </c>
      <c r="KI55">
        <v>390</v>
      </c>
      <c r="KJ55">
        <v>9.45796</v>
      </c>
      <c r="KK55">
        <v>101.414</v>
      </c>
      <c r="KL55">
        <v>99.91070000000001</v>
      </c>
    </row>
    <row r="56" spans="1:298">
      <c r="A56">
        <v>40</v>
      </c>
      <c r="B56">
        <v>1749216121.5</v>
      </c>
      <c r="C56">
        <v>4700.400000095367</v>
      </c>
      <c r="D56" t="s">
        <v>523</v>
      </c>
      <c r="E56" t="s">
        <v>524</v>
      </c>
      <c r="F56" t="s">
        <v>435</v>
      </c>
      <c r="G56" t="s">
        <v>436</v>
      </c>
      <c r="H56" t="s">
        <v>437</v>
      </c>
      <c r="I56" t="s">
        <v>438</v>
      </c>
      <c r="J56" t="s">
        <v>439</v>
      </c>
      <c r="N56">
        <v>1749216121.5</v>
      </c>
      <c r="O56">
        <f>(P56)/1000</f>
        <v>0</v>
      </c>
      <c r="P56">
        <f>IF(DU56, AS56, AM56)</f>
        <v>0</v>
      </c>
      <c r="Q56">
        <f>IF(DU56, AN56, AL56)</f>
        <v>0</v>
      </c>
      <c r="R56">
        <f>DW56 - IF(AZ56&gt;1, Q56*DQ56*100.0/(BB56), 0)</f>
        <v>0</v>
      </c>
      <c r="S56">
        <f>((Y56-O56/2)*R56-Q56)/(Y56+O56/2)</f>
        <v>0</v>
      </c>
      <c r="T56">
        <f>S56*(ED56+EE56)/1000.0</f>
        <v>0</v>
      </c>
      <c r="U56">
        <f>(DW56 - IF(AZ56&gt;1, Q56*DQ56*100.0/(BB56), 0))*(ED56+EE56)/1000.0</f>
        <v>0</v>
      </c>
      <c r="V56">
        <f>2.0/((1/X56-1/W56)+SIGN(X56)*SQRT((1/X56-1/W56)*(1/X56-1/W56) + 4*DR56/((DR56+1)*(DR56+1))*(2*1/X56*1/W56-1/W56*1/W56)))</f>
        <v>0</v>
      </c>
      <c r="W56">
        <f>IF(LEFT(DS56,1)&lt;&gt;"0",IF(LEFT(DS56,1)="1",3.0,DT56),$D$5+$E$5*(EK56*ED56/($K$5*1000))+$F$5*(EK56*ED56/($K$5*1000))*MAX(MIN(DQ56,$J$5),$I$5)*MAX(MIN(DQ56,$J$5),$I$5)+$G$5*MAX(MIN(DQ56,$J$5),$I$5)*(EK56*ED56/($K$5*1000))+$H$5*(EK56*ED56/($K$5*1000))*(EK56*ED56/($K$5*1000)))</f>
        <v>0</v>
      </c>
      <c r="X56">
        <f>O56*(1000-(1000*0.61365*exp(17.502*AB56/(240.97+AB56))/(ED56+EE56)+DY56)/2)/(1000*0.61365*exp(17.502*AB56/(240.97+AB56))/(ED56+EE56)-DY56)</f>
        <v>0</v>
      </c>
      <c r="Y56">
        <f>1/((DR56+1)/(V56/1.6)+1/(W56/1.37)) + DR56/((DR56+1)/(V56/1.6) + DR56/(W56/1.37))</f>
        <v>0</v>
      </c>
      <c r="Z56">
        <f>(DM56*DP56)</f>
        <v>0</v>
      </c>
      <c r="AA56">
        <f>(EF56+(Z56+2*0.95*5.67E-8*(((EF56+$B$7)+273)^4-(EF56+273)^4)-44100*O56)/(1.84*29.3*W56+8*0.95*5.67E-8*(EF56+273)^3))</f>
        <v>0</v>
      </c>
      <c r="AB56">
        <f>($C$7*EG56+$D$7*EH56+$E$7*AA56)</f>
        <v>0</v>
      </c>
      <c r="AC56">
        <f>0.61365*exp(17.502*AB56/(240.97+AB56))</f>
        <v>0</v>
      </c>
      <c r="AD56">
        <f>(AE56/AF56*100)</f>
        <v>0</v>
      </c>
      <c r="AE56">
        <f>DY56*(ED56+EE56)/1000</f>
        <v>0</v>
      </c>
      <c r="AF56">
        <f>0.61365*exp(17.502*EF56/(240.97+EF56))</f>
        <v>0</v>
      </c>
      <c r="AG56">
        <f>(AC56-DY56*(ED56+EE56)/1000)</f>
        <v>0</v>
      </c>
      <c r="AH56">
        <f>(-O56*44100)</f>
        <v>0</v>
      </c>
      <c r="AI56">
        <f>2*29.3*W56*0.92*(EF56-AB56)</f>
        <v>0</v>
      </c>
      <c r="AJ56">
        <f>2*0.95*5.67E-8*(((EF56+$B$7)+273)^4-(AB56+273)^4)</f>
        <v>0</v>
      </c>
      <c r="AK56">
        <f>Z56+AJ56+AH56+AI56</f>
        <v>0</v>
      </c>
      <c r="AL56">
        <f>EC56*AZ56*(DX56-DW56*(1000-AZ56*DZ56)/(1000-AZ56*DY56))/(100*DQ56)</f>
        <v>0</v>
      </c>
      <c r="AM56">
        <f>1000*EC56*AZ56*(DY56-DZ56)/(100*DQ56*(1000-AZ56*DY56))</f>
        <v>0</v>
      </c>
      <c r="AN56">
        <f>(AO56 - AP56 - ED56*1E3/(8.314*(EF56+273.15)) * AR56/EC56 * AQ56) * EC56/(100*DQ56) * (1000 - DZ56)/1000</f>
        <v>0</v>
      </c>
      <c r="AO56">
        <v>373.5582016113099</v>
      </c>
      <c r="AP56">
        <v>373.2873696969696</v>
      </c>
      <c r="AQ56">
        <v>-0.0003934734921103348</v>
      </c>
      <c r="AR56">
        <v>65.93384186329908</v>
      </c>
      <c r="AS56">
        <f>(AU56 - AT56 + ED56*1E3/(8.314*(EF56+273.15)) * AW56/EC56 * AV56) * EC56/(100*DQ56) * 1000/(1000 - AU56)</f>
        <v>0</v>
      </c>
      <c r="AT56">
        <v>9.424691223299662</v>
      </c>
      <c r="AU56">
        <v>9.42742496503497</v>
      </c>
      <c r="AV56">
        <v>-6.548998194041589E-08</v>
      </c>
      <c r="AW56">
        <v>77.18488506186137</v>
      </c>
      <c r="AX56">
        <v>77</v>
      </c>
      <c r="AY56">
        <v>19</v>
      </c>
      <c r="AZ56">
        <f>IF(AX56*$H$13&gt;=BB56,1.0,(BB56/(BB56-AX56*$H$13)))</f>
        <v>0</v>
      </c>
      <c r="BA56">
        <f>(AZ56-1)*100</f>
        <v>0</v>
      </c>
      <c r="BB56">
        <f>MAX(0,($B$13+$C$13*EK56)/(1+$D$13*EK56)*ED56/(EF56+273)*$E$13)</f>
        <v>0</v>
      </c>
      <c r="BC56" t="s">
        <v>440</v>
      </c>
      <c r="BD56" t="s">
        <v>440</v>
      </c>
      <c r="BE56">
        <v>0</v>
      </c>
      <c r="BF56">
        <v>0</v>
      </c>
      <c r="BG56">
        <f>1-BE56/BF56</f>
        <v>0</v>
      </c>
      <c r="BH56">
        <v>0</v>
      </c>
      <c r="BI56" t="s">
        <v>440</v>
      </c>
      <c r="BJ56" t="s">
        <v>440</v>
      </c>
      <c r="BK56">
        <v>0</v>
      </c>
      <c r="BL56">
        <v>0</v>
      </c>
      <c r="BM56">
        <f>1-BK56/BL56</f>
        <v>0</v>
      </c>
      <c r="BN56">
        <v>0.5</v>
      </c>
      <c r="BO56">
        <f>DN56</f>
        <v>0</v>
      </c>
      <c r="BP56">
        <f>Q56</f>
        <v>0</v>
      </c>
      <c r="BQ56">
        <f>BM56*BN56*BO56</f>
        <v>0</v>
      </c>
      <c r="BR56">
        <f>(BP56-BH56)/BO56</f>
        <v>0</v>
      </c>
      <c r="BS56">
        <f>(BF56-BL56)/BL56</f>
        <v>0</v>
      </c>
      <c r="BT56">
        <f>BE56/(BG56+BE56/BL56)</f>
        <v>0</v>
      </c>
      <c r="BU56" t="s">
        <v>440</v>
      </c>
      <c r="BV56">
        <v>0</v>
      </c>
      <c r="BW56">
        <f>IF(BV56&lt;&gt;0, BV56, BT56)</f>
        <v>0</v>
      </c>
      <c r="BX56">
        <f>1-BW56/BL56</f>
        <v>0</v>
      </c>
      <c r="BY56">
        <f>(BL56-BK56)/(BL56-BW56)</f>
        <v>0</v>
      </c>
      <c r="BZ56">
        <f>(BF56-BL56)/(BF56-BW56)</f>
        <v>0</v>
      </c>
      <c r="CA56">
        <f>(BL56-BK56)/(BL56-BE56)</f>
        <v>0</v>
      </c>
      <c r="CB56">
        <f>(BF56-BL56)/(BF56-BE56)</f>
        <v>0</v>
      </c>
      <c r="CC56">
        <f>(BY56*BW56/BK56)</f>
        <v>0</v>
      </c>
      <c r="CD56">
        <f>(1-CC56)</f>
        <v>0</v>
      </c>
      <c r="DM56">
        <f>$B$11*EL56+$C$11*EM56+$F$11*EX56*(1-FA56)</f>
        <v>0</v>
      </c>
      <c r="DN56">
        <f>DM56*DO56</f>
        <v>0</v>
      </c>
      <c r="DO56">
        <f>($B$11*$D$9+$C$11*$D$9+$F$11*((FK56+FC56)/MAX(FK56+FC56+FL56, 0.1)*$I$9+FL56/MAX(FK56+FC56+FL56, 0.1)*$J$9))/($B$11+$C$11+$F$11)</f>
        <v>0</v>
      </c>
      <c r="DP56">
        <f>($B$11*$K$9+$C$11*$K$9+$F$11*((FK56+FC56)/MAX(FK56+FC56+FL56, 0.1)*$P$9+FL56/MAX(FK56+FC56+FL56, 0.1)*$Q$9))/($B$11+$C$11+$F$11)</f>
        <v>0</v>
      </c>
      <c r="DQ56">
        <v>6</v>
      </c>
      <c r="DR56">
        <v>0.5</v>
      </c>
      <c r="DS56" t="s">
        <v>441</v>
      </c>
      <c r="DT56">
        <v>2</v>
      </c>
      <c r="DU56" t="b">
        <v>1</v>
      </c>
      <c r="DV56">
        <v>1749216121.5</v>
      </c>
      <c r="DW56">
        <v>369.789</v>
      </c>
      <c r="DX56">
        <v>370.006</v>
      </c>
      <c r="DY56">
        <v>9.427659999999999</v>
      </c>
      <c r="DZ56">
        <v>9.424429999999999</v>
      </c>
      <c r="EA56">
        <v>370.576</v>
      </c>
      <c r="EB56">
        <v>9.61406</v>
      </c>
      <c r="EC56">
        <v>400.127</v>
      </c>
      <c r="ED56">
        <v>100.724</v>
      </c>
      <c r="EE56">
        <v>0.0999389</v>
      </c>
      <c r="EF56">
        <v>24.9851</v>
      </c>
      <c r="EG56">
        <v>24.6299</v>
      </c>
      <c r="EH56">
        <v>999.9</v>
      </c>
      <c r="EI56">
        <v>0</v>
      </c>
      <c r="EJ56">
        <v>0</v>
      </c>
      <c r="EK56">
        <v>10048.8</v>
      </c>
      <c r="EL56">
        <v>0</v>
      </c>
      <c r="EM56">
        <v>0</v>
      </c>
      <c r="EN56">
        <v>-0.216461</v>
      </c>
      <c r="EO56">
        <v>373.309</v>
      </c>
      <c r="EP56">
        <v>373.526</v>
      </c>
      <c r="EQ56">
        <v>0.00322437</v>
      </c>
      <c r="ER56">
        <v>370.006</v>
      </c>
      <c r="ES56">
        <v>9.424429999999999</v>
      </c>
      <c r="ET56">
        <v>0.949591</v>
      </c>
      <c r="EU56">
        <v>0.9492660000000001</v>
      </c>
      <c r="EV56">
        <v>6.16506</v>
      </c>
      <c r="EW56">
        <v>6.1601</v>
      </c>
      <c r="EX56">
        <v>0.0499957</v>
      </c>
      <c r="EY56">
        <v>0</v>
      </c>
      <c r="EZ56">
        <v>0</v>
      </c>
      <c r="FA56">
        <v>0</v>
      </c>
      <c r="FB56">
        <v>5.67</v>
      </c>
      <c r="FC56">
        <v>0.0499957</v>
      </c>
      <c r="FD56">
        <v>-12.33</v>
      </c>
      <c r="FE56">
        <v>-0.89</v>
      </c>
      <c r="FF56">
        <v>34</v>
      </c>
      <c r="FG56">
        <v>38.437</v>
      </c>
      <c r="FH56">
        <v>35.937</v>
      </c>
      <c r="FI56">
        <v>37.875</v>
      </c>
      <c r="FJ56">
        <v>36.687</v>
      </c>
      <c r="FK56">
        <v>0</v>
      </c>
      <c r="FL56">
        <v>0</v>
      </c>
      <c r="FM56">
        <v>0</v>
      </c>
      <c r="FN56">
        <v>1749216121.5</v>
      </c>
      <c r="FO56">
        <v>0</v>
      </c>
      <c r="FP56">
        <v>2.024615384615385</v>
      </c>
      <c r="FQ56">
        <v>2.336410821505992</v>
      </c>
      <c r="FR56">
        <v>-8.33128227893776</v>
      </c>
      <c r="FS56">
        <v>-5.943461538461539</v>
      </c>
      <c r="FT56">
        <v>15</v>
      </c>
      <c r="FU56">
        <v>1749207587.6</v>
      </c>
      <c r="FV56" t="s">
        <v>442</v>
      </c>
      <c r="FW56">
        <v>1749207587.6</v>
      </c>
      <c r="FX56">
        <v>1749207577.6</v>
      </c>
      <c r="FY56">
        <v>1</v>
      </c>
      <c r="FZ56">
        <v>0.131</v>
      </c>
      <c r="GA56">
        <v>-0.03</v>
      </c>
      <c r="GB56">
        <v>-0.763</v>
      </c>
      <c r="GC56">
        <v>-0.186</v>
      </c>
      <c r="GD56">
        <v>400</v>
      </c>
      <c r="GE56">
        <v>9</v>
      </c>
      <c r="GF56">
        <v>0.04</v>
      </c>
      <c r="GG56">
        <v>0.07000000000000001</v>
      </c>
      <c r="GH56">
        <v>0.1547159164678251</v>
      </c>
      <c r="GI56">
        <v>-0.04299203074498965</v>
      </c>
      <c r="GJ56">
        <v>0.02984257008333893</v>
      </c>
      <c r="GK56">
        <v>1</v>
      </c>
      <c r="GL56">
        <v>0.0001074248658374373</v>
      </c>
      <c r="GM56">
        <v>-3.68457958493317E-05</v>
      </c>
      <c r="GN56">
        <v>1.900359082224189E-05</v>
      </c>
      <c r="GO56">
        <v>1</v>
      </c>
      <c r="GP56">
        <v>2</v>
      </c>
      <c r="GQ56">
        <v>2</v>
      </c>
      <c r="GR56" t="s">
        <v>443</v>
      </c>
      <c r="GS56">
        <v>2.9953</v>
      </c>
      <c r="GT56">
        <v>2.81097</v>
      </c>
      <c r="GU56">
        <v>0.0905668</v>
      </c>
      <c r="GV56">
        <v>0.0910429</v>
      </c>
      <c r="GW56">
        <v>0.0569779</v>
      </c>
      <c r="GX56">
        <v>0.0570514</v>
      </c>
      <c r="GY56">
        <v>24772.8</v>
      </c>
      <c r="GZ56">
        <v>25692.4</v>
      </c>
      <c r="HA56">
        <v>30988.4</v>
      </c>
      <c r="HB56">
        <v>31346.2</v>
      </c>
      <c r="HC56">
        <v>45803.2</v>
      </c>
      <c r="HD56">
        <v>42805</v>
      </c>
      <c r="HE56">
        <v>44868.3</v>
      </c>
      <c r="HF56">
        <v>41737.4</v>
      </c>
      <c r="HG56">
        <v>1.74533</v>
      </c>
      <c r="HH56">
        <v>2.23725</v>
      </c>
      <c r="HI56">
        <v>0.0595674</v>
      </c>
      <c r="HJ56">
        <v>0</v>
      </c>
      <c r="HK56">
        <v>23.6511</v>
      </c>
      <c r="HL56">
        <v>999.9</v>
      </c>
      <c r="HM56">
        <v>26.4</v>
      </c>
      <c r="HN56">
        <v>31.9</v>
      </c>
      <c r="HO56">
        <v>12.4449</v>
      </c>
      <c r="HP56">
        <v>62.0038</v>
      </c>
      <c r="HQ56">
        <v>6.6867</v>
      </c>
      <c r="HR56">
        <v>1</v>
      </c>
      <c r="HS56">
        <v>-0.134197</v>
      </c>
      <c r="HT56">
        <v>-0.134624</v>
      </c>
      <c r="HU56">
        <v>20.2415</v>
      </c>
      <c r="HV56">
        <v>5.22328</v>
      </c>
      <c r="HW56">
        <v>11.9066</v>
      </c>
      <c r="HX56">
        <v>4.97175</v>
      </c>
      <c r="HY56">
        <v>3.273</v>
      </c>
      <c r="HZ56">
        <v>9999</v>
      </c>
      <c r="IA56">
        <v>9999</v>
      </c>
      <c r="IB56">
        <v>9999</v>
      </c>
      <c r="IC56">
        <v>999.9</v>
      </c>
      <c r="ID56">
        <v>1.87958</v>
      </c>
      <c r="IE56">
        <v>1.87972</v>
      </c>
      <c r="IF56">
        <v>1.88175</v>
      </c>
      <c r="IG56">
        <v>1.87485</v>
      </c>
      <c r="IH56">
        <v>1.8782</v>
      </c>
      <c r="II56">
        <v>1.87759</v>
      </c>
      <c r="IJ56">
        <v>1.8747</v>
      </c>
      <c r="IK56">
        <v>1.88234</v>
      </c>
      <c r="IL56">
        <v>0</v>
      </c>
      <c r="IM56">
        <v>0</v>
      </c>
      <c r="IN56">
        <v>0</v>
      </c>
      <c r="IO56">
        <v>0</v>
      </c>
      <c r="IP56" t="s">
        <v>444</v>
      </c>
      <c r="IQ56" t="s">
        <v>445</v>
      </c>
      <c r="IR56" t="s">
        <v>446</v>
      </c>
      <c r="IS56" t="s">
        <v>446</v>
      </c>
      <c r="IT56" t="s">
        <v>446</v>
      </c>
      <c r="IU56" t="s">
        <v>446</v>
      </c>
      <c r="IV56">
        <v>0</v>
      </c>
      <c r="IW56">
        <v>100</v>
      </c>
      <c r="IX56">
        <v>100</v>
      </c>
      <c r="IY56">
        <v>-0.787</v>
      </c>
      <c r="IZ56">
        <v>-0.1864</v>
      </c>
      <c r="JA56">
        <v>-1.317961907018709</v>
      </c>
      <c r="JB56">
        <v>0.002137766517022535</v>
      </c>
      <c r="JC56">
        <v>-2.142525240951635E-06</v>
      </c>
      <c r="JD56">
        <v>6.57826092630254E-10</v>
      </c>
      <c r="JE56">
        <v>-0.1998923143878532</v>
      </c>
      <c r="JF56">
        <v>0.0047845183494569</v>
      </c>
      <c r="JG56">
        <v>-0.0004863429586180694</v>
      </c>
      <c r="JH56">
        <v>1.400204132939322E-05</v>
      </c>
      <c r="JI56">
        <v>18</v>
      </c>
      <c r="JJ56">
        <v>2240</v>
      </c>
      <c r="JK56">
        <v>2</v>
      </c>
      <c r="JL56">
        <v>19</v>
      </c>
      <c r="JM56">
        <v>142.2</v>
      </c>
      <c r="JN56">
        <v>142.4</v>
      </c>
      <c r="JO56">
        <v>0.942383</v>
      </c>
      <c r="JP56">
        <v>2.58911</v>
      </c>
      <c r="JQ56">
        <v>1.44531</v>
      </c>
      <c r="JR56">
        <v>2.14111</v>
      </c>
      <c r="JS56">
        <v>1.54907</v>
      </c>
      <c r="JT56">
        <v>2.44873</v>
      </c>
      <c r="JU56">
        <v>36.1285</v>
      </c>
      <c r="JV56">
        <v>24.1313</v>
      </c>
      <c r="JW56">
        <v>18</v>
      </c>
      <c r="JX56">
        <v>304.691</v>
      </c>
      <c r="JY56">
        <v>725.957</v>
      </c>
      <c r="JZ56">
        <v>24.1748</v>
      </c>
      <c r="KA56">
        <v>25.4988</v>
      </c>
      <c r="KB56">
        <v>30</v>
      </c>
      <c r="KC56">
        <v>25.5748</v>
      </c>
      <c r="KD56">
        <v>25.5572</v>
      </c>
      <c r="KE56">
        <v>18.8792</v>
      </c>
      <c r="KF56">
        <v>30.9071</v>
      </c>
      <c r="KG56">
        <v>0</v>
      </c>
      <c r="KH56">
        <v>24.1785</v>
      </c>
      <c r="KI56">
        <v>370</v>
      </c>
      <c r="KJ56">
        <v>9.45796</v>
      </c>
      <c r="KK56">
        <v>101.413</v>
      </c>
      <c r="KL56">
        <v>99.9096</v>
      </c>
    </row>
    <row r="57" spans="1:298">
      <c r="A57">
        <v>41</v>
      </c>
      <c r="B57">
        <v>1749216242</v>
      </c>
      <c r="C57">
        <v>4820.900000095367</v>
      </c>
      <c r="D57" t="s">
        <v>525</v>
      </c>
      <c r="E57" t="s">
        <v>526</v>
      </c>
      <c r="F57" t="s">
        <v>435</v>
      </c>
      <c r="G57" t="s">
        <v>436</v>
      </c>
      <c r="H57" t="s">
        <v>437</v>
      </c>
      <c r="I57" t="s">
        <v>438</v>
      </c>
      <c r="J57" t="s">
        <v>439</v>
      </c>
      <c r="N57">
        <v>1749216242</v>
      </c>
      <c r="O57">
        <f>(P57)/1000</f>
        <v>0</v>
      </c>
      <c r="P57">
        <f>IF(DU57, AS57, AM57)</f>
        <v>0</v>
      </c>
      <c r="Q57">
        <f>IF(DU57, AN57, AL57)</f>
        <v>0</v>
      </c>
      <c r="R57">
        <f>DW57 - IF(AZ57&gt;1, Q57*DQ57*100.0/(BB57), 0)</f>
        <v>0</v>
      </c>
      <c r="S57">
        <f>((Y57-O57/2)*R57-Q57)/(Y57+O57/2)</f>
        <v>0</v>
      </c>
      <c r="T57">
        <f>S57*(ED57+EE57)/1000.0</f>
        <v>0</v>
      </c>
      <c r="U57">
        <f>(DW57 - IF(AZ57&gt;1, Q57*DQ57*100.0/(BB57), 0))*(ED57+EE57)/1000.0</f>
        <v>0</v>
      </c>
      <c r="V57">
        <f>2.0/((1/X57-1/W57)+SIGN(X57)*SQRT((1/X57-1/W57)*(1/X57-1/W57) + 4*DR57/((DR57+1)*(DR57+1))*(2*1/X57*1/W57-1/W57*1/W57)))</f>
        <v>0</v>
      </c>
      <c r="W57">
        <f>IF(LEFT(DS57,1)&lt;&gt;"0",IF(LEFT(DS57,1)="1",3.0,DT57),$D$5+$E$5*(EK57*ED57/($K$5*1000))+$F$5*(EK57*ED57/($K$5*1000))*MAX(MIN(DQ57,$J$5),$I$5)*MAX(MIN(DQ57,$J$5),$I$5)+$G$5*MAX(MIN(DQ57,$J$5),$I$5)*(EK57*ED57/($K$5*1000))+$H$5*(EK57*ED57/($K$5*1000))*(EK57*ED57/($K$5*1000)))</f>
        <v>0</v>
      </c>
      <c r="X57">
        <f>O57*(1000-(1000*0.61365*exp(17.502*AB57/(240.97+AB57))/(ED57+EE57)+DY57)/2)/(1000*0.61365*exp(17.502*AB57/(240.97+AB57))/(ED57+EE57)-DY57)</f>
        <v>0</v>
      </c>
      <c r="Y57">
        <f>1/((DR57+1)/(V57/1.6)+1/(W57/1.37)) + DR57/((DR57+1)/(V57/1.6) + DR57/(W57/1.37))</f>
        <v>0</v>
      </c>
      <c r="Z57">
        <f>(DM57*DP57)</f>
        <v>0</v>
      </c>
      <c r="AA57">
        <f>(EF57+(Z57+2*0.95*5.67E-8*(((EF57+$B$7)+273)^4-(EF57+273)^4)-44100*O57)/(1.84*29.3*W57+8*0.95*5.67E-8*(EF57+273)^3))</f>
        <v>0</v>
      </c>
      <c r="AB57">
        <f>($C$7*EG57+$D$7*EH57+$E$7*AA57)</f>
        <v>0</v>
      </c>
      <c r="AC57">
        <f>0.61365*exp(17.502*AB57/(240.97+AB57))</f>
        <v>0</v>
      </c>
      <c r="AD57">
        <f>(AE57/AF57*100)</f>
        <v>0</v>
      </c>
      <c r="AE57">
        <f>DY57*(ED57+EE57)/1000</f>
        <v>0</v>
      </c>
      <c r="AF57">
        <f>0.61365*exp(17.502*EF57/(240.97+EF57))</f>
        <v>0</v>
      </c>
      <c r="AG57">
        <f>(AC57-DY57*(ED57+EE57)/1000)</f>
        <v>0</v>
      </c>
      <c r="AH57">
        <f>(-O57*44100)</f>
        <v>0</v>
      </c>
      <c r="AI57">
        <f>2*29.3*W57*0.92*(EF57-AB57)</f>
        <v>0</v>
      </c>
      <c r="AJ57">
        <f>2*0.95*5.67E-8*(((EF57+$B$7)+273)^4-(AB57+273)^4)</f>
        <v>0</v>
      </c>
      <c r="AK57">
        <f>Z57+AJ57+AH57+AI57</f>
        <v>0</v>
      </c>
      <c r="AL57">
        <f>EC57*AZ57*(DX57-DW57*(1000-AZ57*DZ57)/(1000-AZ57*DY57))/(100*DQ57)</f>
        <v>0</v>
      </c>
      <c r="AM57">
        <f>1000*EC57*AZ57*(DY57-DZ57)/(100*DQ57*(1000-AZ57*DY57))</f>
        <v>0</v>
      </c>
      <c r="AN57">
        <f>(AO57 - AP57 - ED57*1E3/(8.314*(EF57+273.15)) * AR57/EC57 * AQ57) * EC57/(100*DQ57) * (1000 - DZ57)/1000</f>
        <v>0</v>
      </c>
      <c r="AO57">
        <v>353.3491643896514</v>
      </c>
      <c r="AP57">
        <v>353.148309090909</v>
      </c>
      <c r="AQ57">
        <v>0.000540090608049302</v>
      </c>
      <c r="AR57">
        <v>65.93384186329908</v>
      </c>
      <c r="AS57">
        <f>(AU57 - AT57 + ED57*1E3/(8.314*(EF57+273.15)) * AW57/EC57 * AV57) * EC57/(100*DQ57) * 1000/(1000 - AU57)</f>
        <v>0</v>
      </c>
      <c r="AT57">
        <v>9.416433364628942</v>
      </c>
      <c r="AU57">
        <v>9.423556783216789</v>
      </c>
      <c r="AV57">
        <v>-1.054080663632563E-07</v>
      </c>
      <c r="AW57">
        <v>77.18488506186137</v>
      </c>
      <c r="AX57">
        <v>78</v>
      </c>
      <c r="AY57">
        <v>19</v>
      </c>
      <c r="AZ57">
        <f>IF(AX57*$H$13&gt;=BB57,1.0,(BB57/(BB57-AX57*$H$13)))</f>
        <v>0</v>
      </c>
      <c r="BA57">
        <f>(AZ57-1)*100</f>
        <v>0</v>
      </c>
      <c r="BB57">
        <f>MAX(0,($B$13+$C$13*EK57)/(1+$D$13*EK57)*ED57/(EF57+273)*$E$13)</f>
        <v>0</v>
      </c>
      <c r="BC57" t="s">
        <v>440</v>
      </c>
      <c r="BD57" t="s">
        <v>440</v>
      </c>
      <c r="BE57">
        <v>0</v>
      </c>
      <c r="BF57">
        <v>0</v>
      </c>
      <c r="BG57">
        <f>1-BE57/BF57</f>
        <v>0</v>
      </c>
      <c r="BH57">
        <v>0</v>
      </c>
      <c r="BI57" t="s">
        <v>440</v>
      </c>
      <c r="BJ57" t="s">
        <v>440</v>
      </c>
      <c r="BK57">
        <v>0</v>
      </c>
      <c r="BL57">
        <v>0</v>
      </c>
      <c r="BM57">
        <f>1-BK57/BL57</f>
        <v>0</v>
      </c>
      <c r="BN57">
        <v>0.5</v>
      </c>
      <c r="BO57">
        <f>DN57</f>
        <v>0</v>
      </c>
      <c r="BP57">
        <f>Q57</f>
        <v>0</v>
      </c>
      <c r="BQ57">
        <f>BM57*BN57*BO57</f>
        <v>0</v>
      </c>
      <c r="BR57">
        <f>(BP57-BH57)/BO57</f>
        <v>0</v>
      </c>
      <c r="BS57">
        <f>(BF57-BL57)/BL57</f>
        <v>0</v>
      </c>
      <c r="BT57">
        <f>BE57/(BG57+BE57/BL57)</f>
        <v>0</v>
      </c>
      <c r="BU57" t="s">
        <v>440</v>
      </c>
      <c r="BV57">
        <v>0</v>
      </c>
      <c r="BW57">
        <f>IF(BV57&lt;&gt;0, BV57, BT57)</f>
        <v>0</v>
      </c>
      <c r="BX57">
        <f>1-BW57/BL57</f>
        <v>0</v>
      </c>
      <c r="BY57">
        <f>(BL57-BK57)/(BL57-BW57)</f>
        <v>0</v>
      </c>
      <c r="BZ57">
        <f>(BF57-BL57)/(BF57-BW57)</f>
        <v>0</v>
      </c>
      <c r="CA57">
        <f>(BL57-BK57)/(BL57-BE57)</f>
        <v>0</v>
      </c>
      <c r="CB57">
        <f>(BF57-BL57)/(BF57-BE57)</f>
        <v>0</v>
      </c>
      <c r="CC57">
        <f>(BY57*BW57/BK57)</f>
        <v>0</v>
      </c>
      <c r="CD57">
        <f>(1-CC57)</f>
        <v>0</v>
      </c>
      <c r="DM57">
        <f>$B$11*EL57+$C$11*EM57+$F$11*EX57*(1-FA57)</f>
        <v>0</v>
      </c>
      <c r="DN57">
        <f>DM57*DO57</f>
        <v>0</v>
      </c>
      <c r="DO57">
        <f>($B$11*$D$9+$C$11*$D$9+$F$11*((FK57+FC57)/MAX(FK57+FC57+FL57, 0.1)*$I$9+FL57/MAX(FK57+FC57+FL57, 0.1)*$J$9))/($B$11+$C$11+$F$11)</f>
        <v>0</v>
      </c>
      <c r="DP57">
        <f>($B$11*$K$9+$C$11*$K$9+$F$11*((FK57+FC57)/MAX(FK57+FC57+FL57, 0.1)*$P$9+FL57/MAX(FK57+FC57+FL57, 0.1)*$Q$9))/($B$11+$C$11+$F$11)</f>
        <v>0</v>
      </c>
      <c r="DQ57">
        <v>6</v>
      </c>
      <c r="DR57">
        <v>0.5</v>
      </c>
      <c r="DS57" t="s">
        <v>441</v>
      </c>
      <c r="DT57">
        <v>2</v>
      </c>
      <c r="DU57" t="b">
        <v>1</v>
      </c>
      <c r="DV57">
        <v>1749216242</v>
      </c>
      <c r="DW57">
        <v>349.819</v>
      </c>
      <c r="DX57">
        <v>350.026</v>
      </c>
      <c r="DY57">
        <v>9.42333</v>
      </c>
      <c r="DZ57">
        <v>9.416930000000001</v>
      </c>
      <c r="EA57">
        <v>350.623</v>
      </c>
      <c r="EB57">
        <v>9.609730000000001</v>
      </c>
      <c r="EC57">
        <v>400.011</v>
      </c>
      <c r="ED57">
        <v>100.722</v>
      </c>
      <c r="EE57">
        <v>0.100307</v>
      </c>
      <c r="EF57">
        <v>25.002</v>
      </c>
      <c r="EG57">
        <v>24.6583</v>
      </c>
      <c r="EH57">
        <v>999.9</v>
      </c>
      <c r="EI57">
        <v>0</v>
      </c>
      <c r="EJ57">
        <v>0</v>
      </c>
      <c r="EK57">
        <v>10031.2</v>
      </c>
      <c r="EL57">
        <v>0</v>
      </c>
      <c r="EM57">
        <v>0</v>
      </c>
      <c r="EN57">
        <v>-0.207062</v>
      </c>
      <c r="EO57">
        <v>353.147</v>
      </c>
      <c r="EP57">
        <v>353.354</v>
      </c>
      <c r="EQ57">
        <v>0.00639534</v>
      </c>
      <c r="ER57">
        <v>350.026</v>
      </c>
      <c r="ES57">
        <v>9.416930000000001</v>
      </c>
      <c r="ET57">
        <v>0.949141</v>
      </c>
      <c r="EU57">
        <v>0.948497</v>
      </c>
      <c r="EV57">
        <v>6.15819</v>
      </c>
      <c r="EW57">
        <v>6.14836</v>
      </c>
      <c r="EX57">
        <v>0.0499957</v>
      </c>
      <c r="EY57">
        <v>0</v>
      </c>
      <c r="EZ57">
        <v>0</v>
      </c>
      <c r="FA57">
        <v>0</v>
      </c>
      <c r="FB57">
        <v>-3</v>
      </c>
      <c r="FC57">
        <v>0.0499957</v>
      </c>
      <c r="FD57">
        <v>-0.87</v>
      </c>
      <c r="FE57">
        <v>-0.78</v>
      </c>
      <c r="FF57">
        <v>34.187</v>
      </c>
      <c r="FG57">
        <v>39.75</v>
      </c>
      <c r="FH57">
        <v>36.75</v>
      </c>
      <c r="FI57">
        <v>39.625</v>
      </c>
      <c r="FJ57">
        <v>37.25</v>
      </c>
      <c r="FK57">
        <v>0</v>
      </c>
      <c r="FL57">
        <v>0</v>
      </c>
      <c r="FM57">
        <v>0</v>
      </c>
      <c r="FN57">
        <v>1749216241.5</v>
      </c>
      <c r="FO57">
        <v>0</v>
      </c>
      <c r="FP57">
        <v>3.111538461538462</v>
      </c>
      <c r="FQ57">
        <v>2.312478583049284</v>
      </c>
      <c r="FR57">
        <v>2.04923051266456</v>
      </c>
      <c r="FS57">
        <v>-4.723846153846154</v>
      </c>
      <c r="FT57">
        <v>15</v>
      </c>
      <c r="FU57">
        <v>1749207587.6</v>
      </c>
      <c r="FV57" t="s">
        <v>442</v>
      </c>
      <c r="FW57">
        <v>1749207587.6</v>
      </c>
      <c r="FX57">
        <v>1749207577.6</v>
      </c>
      <c r="FY57">
        <v>1</v>
      </c>
      <c r="FZ57">
        <v>0.131</v>
      </c>
      <c r="GA57">
        <v>-0.03</v>
      </c>
      <c r="GB57">
        <v>-0.763</v>
      </c>
      <c r="GC57">
        <v>-0.186</v>
      </c>
      <c r="GD57">
        <v>400</v>
      </c>
      <c r="GE57">
        <v>9</v>
      </c>
      <c r="GF57">
        <v>0.04</v>
      </c>
      <c r="GG57">
        <v>0.07000000000000001</v>
      </c>
      <c r="GH57">
        <v>0.1333815111775635</v>
      </c>
      <c r="GI57">
        <v>-0.04994535703395359</v>
      </c>
      <c r="GJ57">
        <v>0.03126091238472493</v>
      </c>
      <c r="GK57">
        <v>1</v>
      </c>
      <c r="GL57">
        <v>0.0001847678134394205</v>
      </c>
      <c r="GM57">
        <v>-1.65495128959579E-05</v>
      </c>
      <c r="GN57">
        <v>1.984551603581638E-05</v>
      </c>
      <c r="GO57">
        <v>1</v>
      </c>
      <c r="GP57">
        <v>2</v>
      </c>
      <c r="GQ57">
        <v>2</v>
      </c>
      <c r="GR57" t="s">
        <v>443</v>
      </c>
      <c r="GS57">
        <v>2.99517</v>
      </c>
      <c r="GT57">
        <v>2.81118</v>
      </c>
      <c r="GU57">
        <v>0.08672580000000001</v>
      </c>
      <c r="GV57">
        <v>0.0871741</v>
      </c>
      <c r="GW57">
        <v>0.0569572</v>
      </c>
      <c r="GX57">
        <v>0.0570152</v>
      </c>
      <c r="GY57">
        <v>24877.1</v>
      </c>
      <c r="GZ57">
        <v>25801.8</v>
      </c>
      <c r="HA57">
        <v>30988.1</v>
      </c>
      <c r="HB57">
        <v>31346.3</v>
      </c>
      <c r="HC57">
        <v>45803.5</v>
      </c>
      <c r="HD57">
        <v>42806.8</v>
      </c>
      <c r="HE57">
        <v>44867.6</v>
      </c>
      <c r="HF57">
        <v>41737.6</v>
      </c>
      <c r="HG57">
        <v>1.74443</v>
      </c>
      <c r="HH57">
        <v>2.2379</v>
      </c>
      <c r="HI57">
        <v>0.0596941</v>
      </c>
      <c r="HJ57">
        <v>0</v>
      </c>
      <c r="HK57">
        <v>23.6775</v>
      </c>
      <c r="HL57">
        <v>999.9</v>
      </c>
      <c r="HM57">
        <v>26.4</v>
      </c>
      <c r="HN57">
        <v>31.8</v>
      </c>
      <c r="HO57">
        <v>12.3752</v>
      </c>
      <c r="HP57">
        <v>62.2939</v>
      </c>
      <c r="HQ57">
        <v>6.56651</v>
      </c>
      <c r="HR57">
        <v>1</v>
      </c>
      <c r="HS57">
        <v>-0.134421</v>
      </c>
      <c r="HT57">
        <v>-0.088671</v>
      </c>
      <c r="HU57">
        <v>20.2433</v>
      </c>
      <c r="HV57">
        <v>5.22313</v>
      </c>
      <c r="HW57">
        <v>11.9077</v>
      </c>
      <c r="HX57">
        <v>4.9717</v>
      </c>
      <c r="HY57">
        <v>3.273</v>
      </c>
      <c r="HZ57">
        <v>9999</v>
      </c>
      <c r="IA57">
        <v>9999</v>
      </c>
      <c r="IB57">
        <v>9999</v>
      </c>
      <c r="IC57">
        <v>999.9</v>
      </c>
      <c r="ID57">
        <v>1.87955</v>
      </c>
      <c r="IE57">
        <v>1.87973</v>
      </c>
      <c r="IF57">
        <v>1.88173</v>
      </c>
      <c r="IG57">
        <v>1.87485</v>
      </c>
      <c r="IH57">
        <v>1.8782</v>
      </c>
      <c r="II57">
        <v>1.87759</v>
      </c>
      <c r="IJ57">
        <v>1.87469</v>
      </c>
      <c r="IK57">
        <v>1.88232</v>
      </c>
      <c r="IL57">
        <v>0</v>
      </c>
      <c r="IM57">
        <v>0</v>
      </c>
      <c r="IN57">
        <v>0</v>
      </c>
      <c r="IO57">
        <v>0</v>
      </c>
      <c r="IP57" t="s">
        <v>444</v>
      </c>
      <c r="IQ57" t="s">
        <v>445</v>
      </c>
      <c r="IR57" t="s">
        <v>446</v>
      </c>
      <c r="IS57" t="s">
        <v>446</v>
      </c>
      <c r="IT57" t="s">
        <v>446</v>
      </c>
      <c r="IU57" t="s">
        <v>446</v>
      </c>
      <c r="IV57">
        <v>0</v>
      </c>
      <c r="IW57">
        <v>100</v>
      </c>
      <c r="IX57">
        <v>100</v>
      </c>
      <c r="IY57">
        <v>-0.804</v>
      </c>
      <c r="IZ57">
        <v>-0.1864</v>
      </c>
      <c r="JA57">
        <v>-1.317961907018709</v>
      </c>
      <c r="JB57">
        <v>0.002137766517022535</v>
      </c>
      <c r="JC57">
        <v>-2.142525240951635E-06</v>
      </c>
      <c r="JD57">
        <v>6.57826092630254E-10</v>
      </c>
      <c r="JE57">
        <v>-0.1998923143878532</v>
      </c>
      <c r="JF57">
        <v>0.0047845183494569</v>
      </c>
      <c r="JG57">
        <v>-0.0004863429586180694</v>
      </c>
      <c r="JH57">
        <v>1.400204132939322E-05</v>
      </c>
      <c r="JI57">
        <v>18</v>
      </c>
      <c r="JJ57">
        <v>2240</v>
      </c>
      <c r="JK57">
        <v>2</v>
      </c>
      <c r="JL57">
        <v>19</v>
      </c>
      <c r="JM57">
        <v>144.2</v>
      </c>
      <c r="JN57">
        <v>144.4</v>
      </c>
      <c r="JO57">
        <v>0.9021</v>
      </c>
      <c r="JP57">
        <v>2.59521</v>
      </c>
      <c r="JQ57">
        <v>1.44531</v>
      </c>
      <c r="JR57">
        <v>2.13989</v>
      </c>
      <c r="JS57">
        <v>1.54907</v>
      </c>
      <c r="JT57">
        <v>2.40845</v>
      </c>
      <c r="JU57">
        <v>36.0582</v>
      </c>
      <c r="JV57">
        <v>24.1313</v>
      </c>
      <c r="JW57">
        <v>18</v>
      </c>
      <c r="JX57">
        <v>304.314</v>
      </c>
      <c r="JY57">
        <v>726.523</v>
      </c>
      <c r="JZ57">
        <v>24.1861</v>
      </c>
      <c r="KA57">
        <v>25.4945</v>
      </c>
      <c r="KB57">
        <v>30.0002</v>
      </c>
      <c r="KC57">
        <v>25.5727</v>
      </c>
      <c r="KD57">
        <v>25.5551</v>
      </c>
      <c r="KE57">
        <v>18.0663</v>
      </c>
      <c r="KF57">
        <v>30.9071</v>
      </c>
      <c r="KG57">
        <v>0</v>
      </c>
      <c r="KH57">
        <v>24.1863</v>
      </c>
      <c r="KI57">
        <v>350</v>
      </c>
      <c r="KJ57">
        <v>9.45796</v>
      </c>
      <c r="KK57">
        <v>101.412</v>
      </c>
      <c r="KL57">
        <v>99.90989999999999</v>
      </c>
    </row>
    <row r="58" spans="1:298">
      <c r="A58">
        <v>42</v>
      </c>
      <c r="B58">
        <v>1749216362.5</v>
      </c>
      <c r="C58">
        <v>4941.400000095367</v>
      </c>
      <c r="D58" t="s">
        <v>527</v>
      </c>
      <c r="E58" t="s">
        <v>528</v>
      </c>
      <c r="F58" t="s">
        <v>435</v>
      </c>
      <c r="G58" t="s">
        <v>436</v>
      </c>
      <c r="H58" t="s">
        <v>437</v>
      </c>
      <c r="I58" t="s">
        <v>438</v>
      </c>
      <c r="J58" t="s">
        <v>439</v>
      </c>
      <c r="N58">
        <v>1749216362.5</v>
      </c>
      <c r="O58">
        <f>(P58)/1000</f>
        <v>0</v>
      </c>
      <c r="P58">
        <f>IF(DU58, AS58, AM58)</f>
        <v>0</v>
      </c>
      <c r="Q58">
        <f>IF(DU58, AN58, AL58)</f>
        <v>0</v>
      </c>
      <c r="R58">
        <f>DW58 - IF(AZ58&gt;1, Q58*DQ58*100.0/(BB58), 0)</f>
        <v>0</v>
      </c>
      <c r="S58">
        <f>((Y58-O58/2)*R58-Q58)/(Y58+O58/2)</f>
        <v>0</v>
      </c>
      <c r="T58">
        <f>S58*(ED58+EE58)/1000.0</f>
        <v>0</v>
      </c>
      <c r="U58">
        <f>(DW58 - IF(AZ58&gt;1, Q58*DQ58*100.0/(BB58), 0))*(ED58+EE58)/1000.0</f>
        <v>0</v>
      </c>
      <c r="V58">
        <f>2.0/((1/X58-1/W58)+SIGN(X58)*SQRT((1/X58-1/W58)*(1/X58-1/W58) + 4*DR58/((DR58+1)*(DR58+1))*(2*1/X58*1/W58-1/W58*1/W58)))</f>
        <v>0</v>
      </c>
      <c r="W58">
        <f>IF(LEFT(DS58,1)&lt;&gt;"0",IF(LEFT(DS58,1)="1",3.0,DT58),$D$5+$E$5*(EK58*ED58/($K$5*1000))+$F$5*(EK58*ED58/($K$5*1000))*MAX(MIN(DQ58,$J$5),$I$5)*MAX(MIN(DQ58,$J$5),$I$5)+$G$5*MAX(MIN(DQ58,$J$5),$I$5)*(EK58*ED58/($K$5*1000))+$H$5*(EK58*ED58/($K$5*1000))*(EK58*ED58/($K$5*1000)))</f>
        <v>0</v>
      </c>
      <c r="X58">
        <f>O58*(1000-(1000*0.61365*exp(17.502*AB58/(240.97+AB58))/(ED58+EE58)+DY58)/2)/(1000*0.61365*exp(17.502*AB58/(240.97+AB58))/(ED58+EE58)-DY58)</f>
        <v>0</v>
      </c>
      <c r="Y58">
        <f>1/((DR58+1)/(V58/1.6)+1/(W58/1.37)) + DR58/((DR58+1)/(V58/1.6) + DR58/(W58/1.37))</f>
        <v>0</v>
      </c>
      <c r="Z58">
        <f>(DM58*DP58)</f>
        <v>0</v>
      </c>
      <c r="AA58">
        <f>(EF58+(Z58+2*0.95*5.67E-8*(((EF58+$B$7)+273)^4-(EF58+273)^4)-44100*O58)/(1.84*29.3*W58+8*0.95*5.67E-8*(EF58+273)^3))</f>
        <v>0</v>
      </c>
      <c r="AB58">
        <f>($C$7*EG58+$D$7*EH58+$E$7*AA58)</f>
        <v>0</v>
      </c>
      <c r="AC58">
        <f>0.61365*exp(17.502*AB58/(240.97+AB58))</f>
        <v>0</v>
      </c>
      <c r="AD58">
        <f>(AE58/AF58*100)</f>
        <v>0</v>
      </c>
      <c r="AE58">
        <f>DY58*(ED58+EE58)/1000</f>
        <v>0</v>
      </c>
      <c r="AF58">
        <f>0.61365*exp(17.502*EF58/(240.97+EF58))</f>
        <v>0</v>
      </c>
      <c r="AG58">
        <f>(AC58-DY58*(ED58+EE58)/1000)</f>
        <v>0</v>
      </c>
      <c r="AH58">
        <f>(-O58*44100)</f>
        <v>0</v>
      </c>
      <c r="AI58">
        <f>2*29.3*W58*0.92*(EF58-AB58)</f>
        <v>0</v>
      </c>
      <c r="AJ58">
        <f>2*0.95*5.67E-8*(((EF58+$B$7)+273)^4-(AB58+273)^4)</f>
        <v>0</v>
      </c>
      <c r="AK58">
        <f>Z58+AJ58+AH58+AI58</f>
        <v>0</v>
      </c>
      <c r="AL58">
        <f>EC58*AZ58*(DX58-DW58*(1000-AZ58*DZ58)/(1000-AZ58*DY58))/(100*DQ58)</f>
        <v>0</v>
      </c>
      <c r="AM58">
        <f>1000*EC58*AZ58*(DY58-DZ58)/(100*DQ58*(1000-AZ58*DY58))</f>
        <v>0</v>
      </c>
      <c r="AN58">
        <f>(AO58 - AP58 - ED58*1E3/(8.314*(EF58+273.15)) * AR58/EC58 * AQ58) * EC58/(100*DQ58) * (1000 - DZ58)/1000</f>
        <v>0</v>
      </c>
      <c r="AO58">
        <v>373.5273281786156</v>
      </c>
      <c r="AP58">
        <v>373.256909090909</v>
      </c>
      <c r="AQ58">
        <v>-0.000944414034834783</v>
      </c>
      <c r="AR58">
        <v>65.93384186329908</v>
      </c>
      <c r="AS58">
        <f>(AU58 - AT58 + ED58*1E3/(8.314*(EF58+273.15)) * AW58/EC58 * AV58) * EC58/(100*DQ58) * 1000/(1000 - AU58)</f>
        <v>0</v>
      </c>
      <c r="AT58">
        <v>9.413257419675169</v>
      </c>
      <c r="AU58">
        <v>9.4168555944056</v>
      </c>
      <c r="AV58">
        <v>-1.342085366149009E-08</v>
      </c>
      <c r="AW58">
        <v>77.18488506186137</v>
      </c>
      <c r="AX58">
        <v>77</v>
      </c>
      <c r="AY58">
        <v>19</v>
      </c>
      <c r="AZ58">
        <f>IF(AX58*$H$13&gt;=BB58,1.0,(BB58/(BB58-AX58*$H$13)))</f>
        <v>0</v>
      </c>
      <c r="BA58">
        <f>(AZ58-1)*100</f>
        <v>0</v>
      </c>
      <c r="BB58">
        <f>MAX(0,($B$13+$C$13*EK58)/(1+$D$13*EK58)*ED58/(EF58+273)*$E$13)</f>
        <v>0</v>
      </c>
      <c r="BC58" t="s">
        <v>440</v>
      </c>
      <c r="BD58" t="s">
        <v>440</v>
      </c>
      <c r="BE58">
        <v>0</v>
      </c>
      <c r="BF58">
        <v>0</v>
      </c>
      <c r="BG58">
        <f>1-BE58/BF58</f>
        <v>0</v>
      </c>
      <c r="BH58">
        <v>0</v>
      </c>
      <c r="BI58" t="s">
        <v>440</v>
      </c>
      <c r="BJ58" t="s">
        <v>440</v>
      </c>
      <c r="BK58">
        <v>0</v>
      </c>
      <c r="BL58">
        <v>0</v>
      </c>
      <c r="BM58">
        <f>1-BK58/BL58</f>
        <v>0</v>
      </c>
      <c r="BN58">
        <v>0.5</v>
      </c>
      <c r="BO58">
        <f>DN58</f>
        <v>0</v>
      </c>
      <c r="BP58">
        <f>Q58</f>
        <v>0</v>
      </c>
      <c r="BQ58">
        <f>BM58*BN58*BO58</f>
        <v>0</v>
      </c>
      <c r="BR58">
        <f>(BP58-BH58)/BO58</f>
        <v>0</v>
      </c>
      <c r="BS58">
        <f>(BF58-BL58)/BL58</f>
        <v>0</v>
      </c>
      <c r="BT58">
        <f>BE58/(BG58+BE58/BL58)</f>
        <v>0</v>
      </c>
      <c r="BU58" t="s">
        <v>440</v>
      </c>
      <c r="BV58">
        <v>0</v>
      </c>
      <c r="BW58">
        <f>IF(BV58&lt;&gt;0, BV58, BT58)</f>
        <v>0</v>
      </c>
      <c r="BX58">
        <f>1-BW58/BL58</f>
        <v>0</v>
      </c>
      <c r="BY58">
        <f>(BL58-BK58)/(BL58-BW58)</f>
        <v>0</v>
      </c>
      <c r="BZ58">
        <f>(BF58-BL58)/(BF58-BW58)</f>
        <v>0</v>
      </c>
      <c r="CA58">
        <f>(BL58-BK58)/(BL58-BE58)</f>
        <v>0</v>
      </c>
      <c r="CB58">
        <f>(BF58-BL58)/(BF58-BE58)</f>
        <v>0</v>
      </c>
      <c r="CC58">
        <f>(BY58*BW58/BK58)</f>
        <v>0</v>
      </c>
      <c r="CD58">
        <f>(1-CC58)</f>
        <v>0</v>
      </c>
      <c r="DM58">
        <f>$B$11*EL58+$C$11*EM58+$F$11*EX58*(1-FA58)</f>
        <v>0</v>
      </c>
      <c r="DN58">
        <f>DM58*DO58</f>
        <v>0</v>
      </c>
      <c r="DO58">
        <f>($B$11*$D$9+$C$11*$D$9+$F$11*((FK58+FC58)/MAX(FK58+FC58+FL58, 0.1)*$I$9+FL58/MAX(FK58+FC58+FL58, 0.1)*$J$9))/($B$11+$C$11+$F$11)</f>
        <v>0</v>
      </c>
      <c r="DP58">
        <f>($B$11*$K$9+$C$11*$K$9+$F$11*((FK58+FC58)/MAX(FK58+FC58+FL58, 0.1)*$P$9+FL58/MAX(FK58+FC58+FL58, 0.1)*$Q$9))/($B$11+$C$11+$F$11)</f>
        <v>0</v>
      </c>
      <c r="DQ58">
        <v>6</v>
      </c>
      <c r="DR58">
        <v>0.5</v>
      </c>
      <c r="DS58" t="s">
        <v>441</v>
      </c>
      <c r="DT58">
        <v>2</v>
      </c>
      <c r="DU58" t="b">
        <v>1</v>
      </c>
      <c r="DV58">
        <v>1749216362.5</v>
      </c>
      <c r="DW58">
        <v>369.739</v>
      </c>
      <c r="DX58">
        <v>370.005</v>
      </c>
      <c r="DY58">
        <v>9.41732</v>
      </c>
      <c r="DZ58">
        <v>9.41269</v>
      </c>
      <c r="EA58">
        <v>370.525</v>
      </c>
      <c r="EB58">
        <v>9.603719999999999</v>
      </c>
      <c r="EC58">
        <v>400.054</v>
      </c>
      <c r="ED58">
        <v>100.718</v>
      </c>
      <c r="EE58">
        <v>0.0999319</v>
      </c>
      <c r="EF58">
        <v>25.0044</v>
      </c>
      <c r="EG58">
        <v>24.6586</v>
      </c>
      <c r="EH58">
        <v>999.9</v>
      </c>
      <c r="EI58">
        <v>0</v>
      </c>
      <c r="EJ58">
        <v>0</v>
      </c>
      <c r="EK58">
        <v>10047.5</v>
      </c>
      <c r="EL58">
        <v>0</v>
      </c>
      <c r="EM58">
        <v>0</v>
      </c>
      <c r="EN58">
        <v>-0.266418</v>
      </c>
      <c r="EO58">
        <v>373.254</v>
      </c>
      <c r="EP58">
        <v>373.521</v>
      </c>
      <c r="EQ58">
        <v>0.00463772</v>
      </c>
      <c r="ER58">
        <v>370.005</v>
      </c>
      <c r="ES58">
        <v>9.41269</v>
      </c>
      <c r="ET58">
        <v>0.948489</v>
      </c>
      <c r="EU58">
        <v>0.948022</v>
      </c>
      <c r="EV58">
        <v>6.14825</v>
      </c>
      <c r="EW58">
        <v>6.14111</v>
      </c>
      <c r="EX58">
        <v>0.0499957</v>
      </c>
      <c r="EY58">
        <v>0</v>
      </c>
      <c r="EZ58">
        <v>0</v>
      </c>
      <c r="FA58">
        <v>0</v>
      </c>
      <c r="FB58">
        <v>-8.52</v>
      </c>
      <c r="FC58">
        <v>0.0499957</v>
      </c>
      <c r="FD58">
        <v>3.47</v>
      </c>
      <c r="FE58">
        <v>-0.63</v>
      </c>
      <c r="FF58">
        <v>34.875</v>
      </c>
      <c r="FG58">
        <v>41</v>
      </c>
      <c r="FH58">
        <v>37.625</v>
      </c>
      <c r="FI58">
        <v>41.562</v>
      </c>
      <c r="FJ58">
        <v>38.062</v>
      </c>
      <c r="FK58">
        <v>0</v>
      </c>
      <c r="FL58">
        <v>0</v>
      </c>
      <c r="FM58">
        <v>0</v>
      </c>
      <c r="FN58">
        <v>1749216362.1</v>
      </c>
      <c r="FO58">
        <v>0</v>
      </c>
      <c r="FP58">
        <v>1.1792</v>
      </c>
      <c r="FQ58">
        <v>-10.48384631372064</v>
      </c>
      <c r="FR58">
        <v>-0.06153817654125101</v>
      </c>
      <c r="FS58">
        <v>-4.465999999999999</v>
      </c>
      <c r="FT58">
        <v>15</v>
      </c>
      <c r="FU58">
        <v>1749207587.6</v>
      </c>
      <c r="FV58" t="s">
        <v>442</v>
      </c>
      <c r="FW58">
        <v>1749207587.6</v>
      </c>
      <c r="FX58">
        <v>1749207577.6</v>
      </c>
      <c r="FY58">
        <v>1</v>
      </c>
      <c r="FZ58">
        <v>0.131</v>
      </c>
      <c r="GA58">
        <v>-0.03</v>
      </c>
      <c r="GB58">
        <v>-0.763</v>
      </c>
      <c r="GC58">
        <v>-0.186</v>
      </c>
      <c r="GD58">
        <v>400</v>
      </c>
      <c r="GE58">
        <v>9</v>
      </c>
      <c r="GF58">
        <v>0.04</v>
      </c>
      <c r="GG58">
        <v>0.07000000000000001</v>
      </c>
      <c r="GH58">
        <v>0.1654583398586227</v>
      </c>
      <c r="GI58">
        <v>-0.04640841285430145</v>
      </c>
      <c r="GJ58">
        <v>0.0304876915280096</v>
      </c>
      <c r="GK58">
        <v>1</v>
      </c>
      <c r="GL58">
        <v>0.0001409763442427946</v>
      </c>
      <c r="GM58">
        <v>8.865267637326857E-06</v>
      </c>
      <c r="GN58">
        <v>2.74658427778916E-05</v>
      </c>
      <c r="GO58">
        <v>1</v>
      </c>
      <c r="GP58">
        <v>2</v>
      </c>
      <c r="GQ58">
        <v>2</v>
      </c>
      <c r="GR58" t="s">
        <v>443</v>
      </c>
      <c r="GS58">
        <v>2.99522</v>
      </c>
      <c r="GT58">
        <v>2.81095</v>
      </c>
      <c r="GU58">
        <v>0.0905514</v>
      </c>
      <c r="GV58">
        <v>0.09103700000000001</v>
      </c>
      <c r="GW58">
        <v>0.0569262</v>
      </c>
      <c r="GX58">
        <v>0.056992</v>
      </c>
      <c r="GY58">
        <v>24773</v>
      </c>
      <c r="GZ58">
        <v>25692.2</v>
      </c>
      <c r="HA58">
        <v>30988.1</v>
      </c>
      <c r="HB58">
        <v>31345.7</v>
      </c>
      <c r="HC58">
        <v>45805.4</v>
      </c>
      <c r="HD58">
        <v>42807.4</v>
      </c>
      <c r="HE58">
        <v>44867.9</v>
      </c>
      <c r="HF58">
        <v>41737.1</v>
      </c>
      <c r="HG58">
        <v>1.74492</v>
      </c>
      <c r="HH58">
        <v>2.2381</v>
      </c>
      <c r="HI58">
        <v>0.0595301</v>
      </c>
      <c r="HJ58">
        <v>0</v>
      </c>
      <c r="HK58">
        <v>23.6805</v>
      </c>
      <c r="HL58">
        <v>999.9</v>
      </c>
      <c r="HM58">
        <v>26.4</v>
      </c>
      <c r="HN58">
        <v>31.8</v>
      </c>
      <c r="HO58">
        <v>12.3758</v>
      </c>
      <c r="HP58">
        <v>62.0839</v>
      </c>
      <c r="HQ58">
        <v>6.51442</v>
      </c>
      <c r="HR58">
        <v>1</v>
      </c>
      <c r="HS58">
        <v>-0.134357</v>
      </c>
      <c r="HT58">
        <v>0.0215196</v>
      </c>
      <c r="HU58">
        <v>20.2435</v>
      </c>
      <c r="HV58">
        <v>5.22373</v>
      </c>
      <c r="HW58">
        <v>11.9065</v>
      </c>
      <c r="HX58">
        <v>4.9729</v>
      </c>
      <c r="HY58">
        <v>3.273</v>
      </c>
      <c r="HZ58">
        <v>9999</v>
      </c>
      <c r="IA58">
        <v>9999</v>
      </c>
      <c r="IB58">
        <v>9999</v>
      </c>
      <c r="IC58">
        <v>999.9</v>
      </c>
      <c r="ID58">
        <v>1.87952</v>
      </c>
      <c r="IE58">
        <v>1.87973</v>
      </c>
      <c r="IF58">
        <v>1.88173</v>
      </c>
      <c r="IG58">
        <v>1.87485</v>
      </c>
      <c r="IH58">
        <v>1.8782</v>
      </c>
      <c r="II58">
        <v>1.87759</v>
      </c>
      <c r="IJ58">
        <v>1.87469</v>
      </c>
      <c r="IK58">
        <v>1.88232</v>
      </c>
      <c r="IL58">
        <v>0</v>
      </c>
      <c r="IM58">
        <v>0</v>
      </c>
      <c r="IN58">
        <v>0</v>
      </c>
      <c r="IO58">
        <v>0</v>
      </c>
      <c r="IP58" t="s">
        <v>444</v>
      </c>
      <c r="IQ58" t="s">
        <v>445</v>
      </c>
      <c r="IR58" t="s">
        <v>446</v>
      </c>
      <c r="IS58" t="s">
        <v>446</v>
      </c>
      <c r="IT58" t="s">
        <v>446</v>
      </c>
      <c r="IU58" t="s">
        <v>446</v>
      </c>
      <c r="IV58">
        <v>0</v>
      </c>
      <c r="IW58">
        <v>100</v>
      </c>
      <c r="IX58">
        <v>100</v>
      </c>
      <c r="IY58">
        <v>-0.786</v>
      </c>
      <c r="IZ58">
        <v>-0.1864</v>
      </c>
      <c r="JA58">
        <v>-1.317961907018709</v>
      </c>
      <c r="JB58">
        <v>0.002137766517022535</v>
      </c>
      <c r="JC58">
        <v>-2.142525240951635E-06</v>
      </c>
      <c r="JD58">
        <v>6.57826092630254E-10</v>
      </c>
      <c r="JE58">
        <v>-0.1998923143878532</v>
      </c>
      <c r="JF58">
        <v>0.0047845183494569</v>
      </c>
      <c r="JG58">
        <v>-0.0004863429586180694</v>
      </c>
      <c r="JH58">
        <v>1.400204132939322E-05</v>
      </c>
      <c r="JI58">
        <v>18</v>
      </c>
      <c r="JJ58">
        <v>2240</v>
      </c>
      <c r="JK58">
        <v>2</v>
      </c>
      <c r="JL58">
        <v>19</v>
      </c>
      <c r="JM58">
        <v>146.2</v>
      </c>
      <c r="JN58">
        <v>146.4</v>
      </c>
      <c r="JO58">
        <v>0.942383</v>
      </c>
      <c r="JP58">
        <v>2.60742</v>
      </c>
      <c r="JQ58">
        <v>1.44531</v>
      </c>
      <c r="JR58">
        <v>2.13989</v>
      </c>
      <c r="JS58">
        <v>1.54907</v>
      </c>
      <c r="JT58">
        <v>2.40723</v>
      </c>
      <c r="JU58">
        <v>36.0113</v>
      </c>
      <c r="JV58">
        <v>24.1313</v>
      </c>
      <c r="JW58">
        <v>18</v>
      </c>
      <c r="JX58">
        <v>304.528</v>
      </c>
      <c r="JY58">
        <v>726.736</v>
      </c>
      <c r="JZ58">
        <v>24.0717</v>
      </c>
      <c r="KA58">
        <v>25.4984</v>
      </c>
      <c r="KB58">
        <v>30</v>
      </c>
      <c r="KC58">
        <v>25.5748</v>
      </c>
      <c r="KD58">
        <v>25.5572</v>
      </c>
      <c r="KE58">
        <v>18.8783</v>
      </c>
      <c r="KF58">
        <v>30.9071</v>
      </c>
      <c r="KG58">
        <v>0</v>
      </c>
      <c r="KH58">
        <v>24.0722</v>
      </c>
      <c r="KI58">
        <v>370</v>
      </c>
      <c r="KJ58">
        <v>9.45796</v>
      </c>
      <c r="KK58">
        <v>101.412</v>
      </c>
      <c r="KL58">
        <v>99.9085</v>
      </c>
    </row>
    <row r="59" spans="1:298">
      <c r="A59">
        <v>43</v>
      </c>
      <c r="B59">
        <v>1749216483</v>
      </c>
      <c r="C59">
        <v>5061.900000095367</v>
      </c>
      <c r="D59" t="s">
        <v>529</v>
      </c>
      <c r="E59" t="s">
        <v>530</v>
      </c>
      <c r="F59" t="s">
        <v>435</v>
      </c>
      <c r="G59" t="s">
        <v>436</v>
      </c>
      <c r="H59" t="s">
        <v>437</v>
      </c>
      <c r="I59" t="s">
        <v>438</v>
      </c>
      <c r="J59" t="s">
        <v>439</v>
      </c>
      <c r="N59">
        <v>1749216483</v>
      </c>
      <c r="O59">
        <f>(P59)/1000</f>
        <v>0</v>
      </c>
      <c r="P59">
        <f>IF(DU59, AS59, AM59)</f>
        <v>0</v>
      </c>
      <c r="Q59">
        <f>IF(DU59, AN59, AL59)</f>
        <v>0</v>
      </c>
      <c r="R59">
        <f>DW59 - IF(AZ59&gt;1, Q59*DQ59*100.0/(BB59), 0)</f>
        <v>0</v>
      </c>
      <c r="S59">
        <f>((Y59-O59/2)*R59-Q59)/(Y59+O59/2)</f>
        <v>0</v>
      </c>
      <c r="T59">
        <f>S59*(ED59+EE59)/1000.0</f>
        <v>0</v>
      </c>
      <c r="U59">
        <f>(DW59 - IF(AZ59&gt;1, Q59*DQ59*100.0/(BB59), 0))*(ED59+EE59)/1000.0</f>
        <v>0</v>
      </c>
      <c r="V59">
        <f>2.0/((1/X59-1/W59)+SIGN(X59)*SQRT((1/X59-1/W59)*(1/X59-1/W59) + 4*DR59/((DR59+1)*(DR59+1))*(2*1/X59*1/W59-1/W59*1/W59)))</f>
        <v>0</v>
      </c>
      <c r="W59">
        <f>IF(LEFT(DS59,1)&lt;&gt;"0",IF(LEFT(DS59,1)="1",3.0,DT59),$D$5+$E$5*(EK59*ED59/($K$5*1000))+$F$5*(EK59*ED59/($K$5*1000))*MAX(MIN(DQ59,$J$5),$I$5)*MAX(MIN(DQ59,$J$5),$I$5)+$G$5*MAX(MIN(DQ59,$J$5),$I$5)*(EK59*ED59/($K$5*1000))+$H$5*(EK59*ED59/($K$5*1000))*(EK59*ED59/($K$5*1000)))</f>
        <v>0</v>
      </c>
      <c r="X59">
        <f>O59*(1000-(1000*0.61365*exp(17.502*AB59/(240.97+AB59))/(ED59+EE59)+DY59)/2)/(1000*0.61365*exp(17.502*AB59/(240.97+AB59))/(ED59+EE59)-DY59)</f>
        <v>0</v>
      </c>
      <c r="Y59">
        <f>1/((DR59+1)/(V59/1.6)+1/(W59/1.37)) + DR59/((DR59+1)/(V59/1.6) + DR59/(W59/1.37))</f>
        <v>0</v>
      </c>
      <c r="Z59">
        <f>(DM59*DP59)</f>
        <v>0</v>
      </c>
      <c r="AA59">
        <f>(EF59+(Z59+2*0.95*5.67E-8*(((EF59+$B$7)+273)^4-(EF59+273)^4)-44100*O59)/(1.84*29.3*W59+8*0.95*5.67E-8*(EF59+273)^3))</f>
        <v>0</v>
      </c>
      <c r="AB59">
        <f>($C$7*EG59+$D$7*EH59+$E$7*AA59)</f>
        <v>0</v>
      </c>
      <c r="AC59">
        <f>0.61365*exp(17.502*AB59/(240.97+AB59))</f>
        <v>0</v>
      </c>
      <c r="AD59">
        <f>(AE59/AF59*100)</f>
        <v>0</v>
      </c>
      <c r="AE59">
        <f>DY59*(ED59+EE59)/1000</f>
        <v>0</v>
      </c>
      <c r="AF59">
        <f>0.61365*exp(17.502*EF59/(240.97+EF59))</f>
        <v>0</v>
      </c>
      <c r="AG59">
        <f>(AC59-DY59*(ED59+EE59)/1000)</f>
        <v>0</v>
      </c>
      <c r="AH59">
        <f>(-O59*44100)</f>
        <v>0</v>
      </c>
      <c r="AI59">
        <f>2*29.3*W59*0.92*(EF59-AB59)</f>
        <v>0</v>
      </c>
      <c r="AJ59">
        <f>2*0.95*5.67E-8*(((EF59+$B$7)+273)^4-(AB59+273)^4)</f>
        <v>0</v>
      </c>
      <c r="AK59">
        <f>Z59+AJ59+AH59+AI59</f>
        <v>0</v>
      </c>
      <c r="AL59">
        <f>EC59*AZ59*(DX59-DW59*(1000-AZ59*DZ59)/(1000-AZ59*DY59))/(100*DQ59)</f>
        <v>0</v>
      </c>
      <c r="AM59">
        <f>1000*EC59*AZ59*(DY59-DZ59)/(100*DQ59*(1000-AZ59*DY59))</f>
        <v>0</v>
      </c>
      <c r="AN59">
        <f>(AO59 - AP59 - ED59*1E3/(8.314*(EF59+273.15)) * AR59/EC59 * AQ59) * EC59/(100*DQ59) * (1000 - DZ59)/1000</f>
        <v>0</v>
      </c>
      <c r="AO59">
        <v>393.7186877467781</v>
      </c>
      <c r="AP59">
        <v>393.4459575757572</v>
      </c>
      <c r="AQ59">
        <v>-9.605880080679199E-05</v>
      </c>
      <c r="AR59">
        <v>65.93384186329908</v>
      </c>
      <c r="AS59">
        <f>(AU59 - AT59 + ED59*1E3/(8.314*(EF59+273.15)) * AW59/EC59 * AV59) * EC59/(100*DQ59) * 1000/(1000 - AU59)</f>
        <v>0</v>
      </c>
      <c r="AT59">
        <v>9.440466290650244</v>
      </c>
      <c r="AU59">
        <v>9.438584475524483</v>
      </c>
      <c r="AV59">
        <v>-6.814893435178372E-08</v>
      </c>
      <c r="AW59">
        <v>77.18488506186137</v>
      </c>
      <c r="AX59">
        <v>78</v>
      </c>
      <c r="AY59">
        <v>19</v>
      </c>
      <c r="AZ59">
        <f>IF(AX59*$H$13&gt;=BB59,1.0,(BB59/(BB59-AX59*$H$13)))</f>
        <v>0</v>
      </c>
      <c r="BA59">
        <f>(AZ59-1)*100</f>
        <v>0</v>
      </c>
      <c r="BB59">
        <f>MAX(0,($B$13+$C$13*EK59)/(1+$D$13*EK59)*ED59/(EF59+273)*$E$13)</f>
        <v>0</v>
      </c>
      <c r="BC59" t="s">
        <v>440</v>
      </c>
      <c r="BD59" t="s">
        <v>440</v>
      </c>
      <c r="BE59">
        <v>0</v>
      </c>
      <c r="BF59">
        <v>0</v>
      </c>
      <c r="BG59">
        <f>1-BE59/BF59</f>
        <v>0</v>
      </c>
      <c r="BH59">
        <v>0</v>
      </c>
      <c r="BI59" t="s">
        <v>440</v>
      </c>
      <c r="BJ59" t="s">
        <v>440</v>
      </c>
      <c r="BK59">
        <v>0</v>
      </c>
      <c r="BL59">
        <v>0</v>
      </c>
      <c r="BM59">
        <f>1-BK59/BL59</f>
        <v>0</v>
      </c>
      <c r="BN59">
        <v>0.5</v>
      </c>
      <c r="BO59">
        <f>DN59</f>
        <v>0</v>
      </c>
      <c r="BP59">
        <f>Q59</f>
        <v>0</v>
      </c>
      <c r="BQ59">
        <f>BM59*BN59*BO59</f>
        <v>0</v>
      </c>
      <c r="BR59">
        <f>(BP59-BH59)/BO59</f>
        <v>0</v>
      </c>
      <c r="BS59">
        <f>(BF59-BL59)/BL59</f>
        <v>0</v>
      </c>
      <c r="BT59">
        <f>BE59/(BG59+BE59/BL59)</f>
        <v>0</v>
      </c>
      <c r="BU59" t="s">
        <v>440</v>
      </c>
      <c r="BV59">
        <v>0</v>
      </c>
      <c r="BW59">
        <f>IF(BV59&lt;&gt;0, BV59, BT59)</f>
        <v>0</v>
      </c>
      <c r="BX59">
        <f>1-BW59/BL59</f>
        <v>0</v>
      </c>
      <c r="BY59">
        <f>(BL59-BK59)/(BL59-BW59)</f>
        <v>0</v>
      </c>
      <c r="BZ59">
        <f>(BF59-BL59)/(BF59-BW59)</f>
        <v>0</v>
      </c>
      <c r="CA59">
        <f>(BL59-BK59)/(BL59-BE59)</f>
        <v>0</v>
      </c>
      <c r="CB59">
        <f>(BF59-BL59)/(BF59-BE59)</f>
        <v>0</v>
      </c>
      <c r="CC59">
        <f>(BY59*BW59/BK59)</f>
        <v>0</v>
      </c>
      <c r="CD59">
        <f>(1-CC59)</f>
        <v>0</v>
      </c>
      <c r="DM59">
        <f>$B$11*EL59+$C$11*EM59+$F$11*EX59*(1-FA59)</f>
        <v>0</v>
      </c>
      <c r="DN59">
        <f>DM59*DO59</f>
        <v>0</v>
      </c>
      <c r="DO59">
        <f>($B$11*$D$9+$C$11*$D$9+$F$11*((FK59+FC59)/MAX(FK59+FC59+FL59, 0.1)*$I$9+FL59/MAX(FK59+FC59+FL59, 0.1)*$J$9))/($B$11+$C$11+$F$11)</f>
        <v>0</v>
      </c>
      <c r="DP59">
        <f>($B$11*$K$9+$C$11*$K$9+$F$11*((FK59+FC59)/MAX(FK59+FC59+FL59, 0.1)*$P$9+FL59/MAX(FK59+FC59+FL59, 0.1)*$Q$9))/($B$11+$C$11+$F$11)</f>
        <v>0</v>
      </c>
      <c r="DQ59">
        <v>6</v>
      </c>
      <c r="DR59">
        <v>0.5</v>
      </c>
      <c r="DS59" t="s">
        <v>441</v>
      </c>
      <c r="DT59">
        <v>2</v>
      </c>
      <c r="DU59" t="b">
        <v>1</v>
      </c>
      <c r="DV59">
        <v>1749216483</v>
      </c>
      <c r="DW59">
        <v>389.729</v>
      </c>
      <c r="DX59">
        <v>389.946</v>
      </c>
      <c r="DY59">
        <v>9.43882</v>
      </c>
      <c r="DZ59">
        <v>9.44143</v>
      </c>
      <c r="EA59">
        <v>390.5</v>
      </c>
      <c r="EB59">
        <v>9.62523</v>
      </c>
      <c r="EC59">
        <v>400.089</v>
      </c>
      <c r="ED59">
        <v>100.722</v>
      </c>
      <c r="EE59">
        <v>0.09977270000000001</v>
      </c>
      <c r="EF59">
        <v>24.9926</v>
      </c>
      <c r="EG59">
        <v>24.6336</v>
      </c>
      <c r="EH59">
        <v>999.9</v>
      </c>
      <c r="EI59">
        <v>0</v>
      </c>
      <c r="EJ59">
        <v>0</v>
      </c>
      <c r="EK59">
        <v>10076.9</v>
      </c>
      <c r="EL59">
        <v>0</v>
      </c>
      <c r="EM59">
        <v>0</v>
      </c>
      <c r="EN59">
        <v>-0.216614</v>
      </c>
      <c r="EO59">
        <v>393.443</v>
      </c>
      <c r="EP59">
        <v>393.663</v>
      </c>
      <c r="EQ59">
        <v>-0.00261116</v>
      </c>
      <c r="ER59">
        <v>389.946</v>
      </c>
      <c r="ES59">
        <v>9.44143</v>
      </c>
      <c r="ET59">
        <v>0.950693</v>
      </c>
      <c r="EU59">
        <v>0.950956</v>
      </c>
      <c r="EV59">
        <v>6.18185</v>
      </c>
      <c r="EW59">
        <v>6.18586</v>
      </c>
      <c r="EX59">
        <v>0.0499957</v>
      </c>
      <c r="EY59">
        <v>0</v>
      </c>
      <c r="EZ59">
        <v>0</v>
      </c>
      <c r="FA59">
        <v>0</v>
      </c>
      <c r="FB59">
        <v>2.9</v>
      </c>
      <c r="FC59">
        <v>0.0499957</v>
      </c>
      <c r="FD59">
        <v>-6.71</v>
      </c>
      <c r="FE59">
        <v>-2.02</v>
      </c>
      <c r="FF59">
        <v>34.375</v>
      </c>
      <c r="FG59">
        <v>39</v>
      </c>
      <c r="FH59">
        <v>36.312</v>
      </c>
      <c r="FI59">
        <v>38.625</v>
      </c>
      <c r="FJ59">
        <v>37.062</v>
      </c>
      <c r="FK59">
        <v>0</v>
      </c>
      <c r="FL59">
        <v>0</v>
      </c>
      <c r="FM59">
        <v>0</v>
      </c>
      <c r="FN59">
        <v>1749216482.7</v>
      </c>
      <c r="FO59">
        <v>0</v>
      </c>
      <c r="FP59">
        <v>1.711538461538461</v>
      </c>
      <c r="FQ59">
        <v>4.994871222325817</v>
      </c>
      <c r="FR59">
        <v>-3.645811518268008</v>
      </c>
      <c r="FS59">
        <v>-4.020769230769231</v>
      </c>
      <c r="FT59">
        <v>15</v>
      </c>
      <c r="FU59">
        <v>1749207587.6</v>
      </c>
      <c r="FV59" t="s">
        <v>442</v>
      </c>
      <c r="FW59">
        <v>1749207587.6</v>
      </c>
      <c r="FX59">
        <v>1749207577.6</v>
      </c>
      <c r="FY59">
        <v>1</v>
      </c>
      <c r="FZ59">
        <v>0.131</v>
      </c>
      <c r="GA59">
        <v>-0.03</v>
      </c>
      <c r="GB59">
        <v>-0.763</v>
      </c>
      <c r="GC59">
        <v>-0.186</v>
      </c>
      <c r="GD59">
        <v>400</v>
      </c>
      <c r="GE59">
        <v>9</v>
      </c>
      <c r="GF59">
        <v>0.04</v>
      </c>
      <c r="GG59">
        <v>0.07000000000000001</v>
      </c>
      <c r="GH59">
        <v>0.2004275821093402</v>
      </c>
      <c r="GI59">
        <v>-0.016465384871473</v>
      </c>
      <c r="GJ59">
        <v>0.01977118980482365</v>
      </c>
      <c r="GK59">
        <v>1</v>
      </c>
      <c r="GL59">
        <v>-0.0002506675861104181</v>
      </c>
      <c r="GM59">
        <v>0.0008979418587667496</v>
      </c>
      <c r="GN59">
        <v>0.0001361913524857736</v>
      </c>
      <c r="GO59">
        <v>1</v>
      </c>
      <c r="GP59">
        <v>2</v>
      </c>
      <c r="GQ59">
        <v>2</v>
      </c>
      <c r="GR59" t="s">
        <v>443</v>
      </c>
      <c r="GS59">
        <v>2.99526</v>
      </c>
      <c r="GT59">
        <v>2.81105</v>
      </c>
      <c r="GU59">
        <v>0.0943087</v>
      </c>
      <c r="GV59">
        <v>0.0948095</v>
      </c>
      <c r="GW59">
        <v>0.0570286</v>
      </c>
      <c r="GX59">
        <v>0.0571308</v>
      </c>
      <c r="GY59">
        <v>24670.5</v>
      </c>
      <c r="GZ59">
        <v>25585.3</v>
      </c>
      <c r="HA59">
        <v>30987.9</v>
      </c>
      <c r="HB59">
        <v>31345.3</v>
      </c>
      <c r="HC59">
        <v>45799.9</v>
      </c>
      <c r="HD59">
        <v>42800.6</v>
      </c>
      <c r="HE59">
        <v>44867.4</v>
      </c>
      <c r="HF59">
        <v>41736.6</v>
      </c>
      <c r="HG59">
        <v>1.74472</v>
      </c>
      <c r="HH59">
        <v>2.2384</v>
      </c>
      <c r="HI59">
        <v>0.0599921</v>
      </c>
      <c r="HJ59">
        <v>0</v>
      </c>
      <c r="HK59">
        <v>23.6479</v>
      </c>
      <c r="HL59">
        <v>999.9</v>
      </c>
      <c r="HM59">
        <v>26.5</v>
      </c>
      <c r="HN59">
        <v>31.7</v>
      </c>
      <c r="HO59">
        <v>12.3532</v>
      </c>
      <c r="HP59">
        <v>61.8039</v>
      </c>
      <c r="HQ59">
        <v>6.79086</v>
      </c>
      <c r="HR59">
        <v>1</v>
      </c>
      <c r="HS59">
        <v>-0.133923</v>
      </c>
      <c r="HT59">
        <v>-0.0696242</v>
      </c>
      <c r="HU59">
        <v>20.2417</v>
      </c>
      <c r="HV59">
        <v>5.22283</v>
      </c>
      <c r="HW59">
        <v>11.9071</v>
      </c>
      <c r="HX59">
        <v>4.9716</v>
      </c>
      <c r="HY59">
        <v>3.273</v>
      </c>
      <c r="HZ59">
        <v>9999</v>
      </c>
      <c r="IA59">
        <v>9999</v>
      </c>
      <c r="IB59">
        <v>9999</v>
      </c>
      <c r="IC59">
        <v>999.9</v>
      </c>
      <c r="ID59">
        <v>1.87956</v>
      </c>
      <c r="IE59">
        <v>1.87973</v>
      </c>
      <c r="IF59">
        <v>1.88178</v>
      </c>
      <c r="IG59">
        <v>1.87485</v>
      </c>
      <c r="IH59">
        <v>1.8782</v>
      </c>
      <c r="II59">
        <v>1.87759</v>
      </c>
      <c r="IJ59">
        <v>1.87469</v>
      </c>
      <c r="IK59">
        <v>1.88232</v>
      </c>
      <c r="IL59">
        <v>0</v>
      </c>
      <c r="IM59">
        <v>0</v>
      </c>
      <c r="IN59">
        <v>0</v>
      </c>
      <c r="IO59">
        <v>0</v>
      </c>
      <c r="IP59" t="s">
        <v>444</v>
      </c>
      <c r="IQ59" t="s">
        <v>445</v>
      </c>
      <c r="IR59" t="s">
        <v>446</v>
      </c>
      <c r="IS59" t="s">
        <v>446</v>
      </c>
      <c r="IT59" t="s">
        <v>446</v>
      </c>
      <c r="IU59" t="s">
        <v>446</v>
      </c>
      <c r="IV59">
        <v>0</v>
      </c>
      <c r="IW59">
        <v>100</v>
      </c>
      <c r="IX59">
        <v>100</v>
      </c>
      <c r="IY59">
        <v>-0.771</v>
      </c>
      <c r="IZ59">
        <v>-0.1864</v>
      </c>
      <c r="JA59">
        <v>-1.317961907018709</v>
      </c>
      <c r="JB59">
        <v>0.002137766517022535</v>
      </c>
      <c r="JC59">
        <v>-2.142525240951635E-06</v>
      </c>
      <c r="JD59">
        <v>6.57826092630254E-10</v>
      </c>
      <c r="JE59">
        <v>-0.1998923143878532</v>
      </c>
      <c r="JF59">
        <v>0.0047845183494569</v>
      </c>
      <c r="JG59">
        <v>-0.0004863429586180694</v>
      </c>
      <c r="JH59">
        <v>1.400204132939322E-05</v>
      </c>
      <c r="JI59">
        <v>18</v>
      </c>
      <c r="JJ59">
        <v>2240</v>
      </c>
      <c r="JK59">
        <v>2</v>
      </c>
      <c r="JL59">
        <v>19</v>
      </c>
      <c r="JM59">
        <v>148.3</v>
      </c>
      <c r="JN59">
        <v>148.4</v>
      </c>
      <c r="JO59">
        <v>0.982666</v>
      </c>
      <c r="JP59">
        <v>2.59888</v>
      </c>
      <c r="JQ59">
        <v>1.44531</v>
      </c>
      <c r="JR59">
        <v>2.13989</v>
      </c>
      <c r="JS59">
        <v>1.55029</v>
      </c>
      <c r="JT59">
        <v>2.4585</v>
      </c>
      <c r="JU59">
        <v>35.9645</v>
      </c>
      <c r="JV59">
        <v>24.1313</v>
      </c>
      <c r="JW59">
        <v>18</v>
      </c>
      <c r="JX59">
        <v>304.446</v>
      </c>
      <c r="JY59">
        <v>727.011</v>
      </c>
      <c r="JZ59">
        <v>24.1114</v>
      </c>
      <c r="KA59">
        <v>25.501</v>
      </c>
      <c r="KB59">
        <v>30.0002</v>
      </c>
      <c r="KC59">
        <v>25.5748</v>
      </c>
      <c r="KD59">
        <v>25.5572</v>
      </c>
      <c r="KE59">
        <v>19.6818</v>
      </c>
      <c r="KF59">
        <v>30.6296</v>
      </c>
      <c r="KG59">
        <v>0</v>
      </c>
      <c r="KH59">
        <v>24.1163</v>
      </c>
      <c r="KI59">
        <v>390</v>
      </c>
      <c r="KJ59">
        <v>9.458690000000001</v>
      </c>
      <c r="KK59">
        <v>101.411</v>
      </c>
      <c r="KL59">
        <v>99.9072</v>
      </c>
    </row>
    <row r="60" spans="1:298">
      <c r="A60">
        <v>44</v>
      </c>
      <c r="B60">
        <v>1749216603.5</v>
      </c>
      <c r="C60">
        <v>5182.400000095367</v>
      </c>
      <c r="D60" t="s">
        <v>531</v>
      </c>
      <c r="E60" t="s">
        <v>532</v>
      </c>
      <c r="F60" t="s">
        <v>435</v>
      </c>
      <c r="G60" t="s">
        <v>436</v>
      </c>
      <c r="H60" t="s">
        <v>437</v>
      </c>
      <c r="I60" t="s">
        <v>438</v>
      </c>
      <c r="J60" t="s">
        <v>439</v>
      </c>
      <c r="N60">
        <v>1749216603.5</v>
      </c>
      <c r="O60">
        <f>(P60)/1000</f>
        <v>0</v>
      </c>
      <c r="P60">
        <f>IF(DU60, AS60, AM60)</f>
        <v>0</v>
      </c>
      <c r="Q60">
        <f>IF(DU60, AN60, AL60)</f>
        <v>0</v>
      </c>
      <c r="R60">
        <f>DW60 - IF(AZ60&gt;1, Q60*DQ60*100.0/(BB60), 0)</f>
        <v>0</v>
      </c>
      <c r="S60">
        <f>((Y60-O60/2)*R60-Q60)/(Y60+O60/2)</f>
        <v>0</v>
      </c>
      <c r="T60">
        <f>S60*(ED60+EE60)/1000.0</f>
        <v>0</v>
      </c>
      <c r="U60">
        <f>(DW60 - IF(AZ60&gt;1, Q60*DQ60*100.0/(BB60), 0))*(ED60+EE60)/1000.0</f>
        <v>0</v>
      </c>
      <c r="V60">
        <f>2.0/((1/X60-1/W60)+SIGN(X60)*SQRT((1/X60-1/W60)*(1/X60-1/W60) + 4*DR60/((DR60+1)*(DR60+1))*(2*1/X60*1/W60-1/W60*1/W60)))</f>
        <v>0</v>
      </c>
      <c r="W60">
        <f>IF(LEFT(DS60,1)&lt;&gt;"0",IF(LEFT(DS60,1)="1",3.0,DT60),$D$5+$E$5*(EK60*ED60/($K$5*1000))+$F$5*(EK60*ED60/($K$5*1000))*MAX(MIN(DQ60,$J$5),$I$5)*MAX(MIN(DQ60,$J$5),$I$5)+$G$5*MAX(MIN(DQ60,$J$5),$I$5)*(EK60*ED60/($K$5*1000))+$H$5*(EK60*ED60/($K$5*1000))*(EK60*ED60/($K$5*1000)))</f>
        <v>0</v>
      </c>
      <c r="X60">
        <f>O60*(1000-(1000*0.61365*exp(17.502*AB60/(240.97+AB60))/(ED60+EE60)+DY60)/2)/(1000*0.61365*exp(17.502*AB60/(240.97+AB60))/(ED60+EE60)-DY60)</f>
        <v>0</v>
      </c>
      <c r="Y60">
        <f>1/((DR60+1)/(V60/1.6)+1/(W60/1.37)) + DR60/((DR60+1)/(V60/1.6) + DR60/(W60/1.37))</f>
        <v>0</v>
      </c>
      <c r="Z60">
        <f>(DM60*DP60)</f>
        <v>0</v>
      </c>
      <c r="AA60">
        <f>(EF60+(Z60+2*0.95*5.67E-8*(((EF60+$B$7)+273)^4-(EF60+273)^4)-44100*O60)/(1.84*29.3*W60+8*0.95*5.67E-8*(EF60+273)^3))</f>
        <v>0</v>
      </c>
      <c r="AB60">
        <f>($C$7*EG60+$D$7*EH60+$E$7*AA60)</f>
        <v>0</v>
      </c>
      <c r="AC60">
        <f>0.61365*exp(17.502*AB60/(240.97+AB60))</f>
        <v>0</v>
      </c>
      <c r="AD60">
        <f>(AE60/AF60*100)</f>
        <v>0</v>
      </c>
      <c r="AE60">
        <f>DY60*(ED60+EE60)/1000</f>
        <v>0</v>
      </c>
      <c r="AF60">
        <f>0.61365*exp(17.502*EF60/(240.97+EF60))</f>
        <v>0</v>
      </c>
      <c r="AG60">
        <f>(AC60-DY60*(ED60+EE60)/1000)</f>
        <v>0</v>
      </c>
      <c r="AH60">
        <f>(-O60*44100)</f>
        <v>0</v>
      </c>
      <c r="AI60">
        <f>2*29.3*W60*0.92*(EF60-AB60)</f>
        <v>0</v>
      </c>
      <c r="AJ60">
        <f>2*0.95*5.67E-8*(((EF60+$B$7)+273)^4-(AB60+273)^4)</f>
        <v>0</v>
      </c>
      <c r="AK60">
        <f>Z60+AJ60+AH60+AI60</f>
        <v>0</v>
      </c>
      <c r="AL60">
        <f>EC60*AZ60*(DX60-DW60*(1000-AZ60*DZ60)/(1000-AZ60*DY60))/(100*DQ60)</f>
        <v>0</v>
      </c>
      <c r="AM60">
        <f>1000*EC60*AZ60*(DY60-DZ60)/(100*DQ60*(1000-AZ60*DY60))</f>
        <v>0</v>
      </c>
      <c r="AN60">
        <f>(AO60 - AP60 - ED60*1E3/(8.314*(EF60+273.15)) * AR60/EC60 * AQ60) * EC60/(100*DQ60) * (1000 - DZ60)/1000</f>
        <v>0</v>
      </c>
      <c r="AO60">
        <v>413.9464709899373</v>
      </c>
      <c r="AP60">
        <v>413.6084666666666</v>
      </c>
      <c r="AQ60">
        <v>0.0003217838692100819</v>
      </c>
      <c r="AR60">
        <v>65.93384186329908</v>
      </c>
      <c r="AS60">
        <f>(AU60 - AT60 + ED60*1E3/(8.314*(EF60+273.15)) * AW60/EC60 * AV60) * EC60/(100*DQ60) * 1000/(1000 - AU60)</f>
        <v>0</v>
      </c>
      <c r="AT60">
        <v>9.4222596702726</v>
      </c>
      <c r="AU60">
        <v>9.428552167832175</v>
      </c>
      <c r="AV60">
        <v>-1.959612108563656E-07</v>
      </c>
      <c r="AW60">
        <v>77.18488506186137</v>
      </c>
      <c r="AX60">
        <v>77</v>
      </c>
      <c r="AY60">
        <v>19</v>
      </c>
      <c r="AZ60">
        <f>IF(AX60*$H$13&gt;=BB60,1.0,(BB60/(BB60-AX60*$H$13)))</f>
        <v>0</v>
      </c>
      <c r="BA60">
        <f>(AZ60-1)*100</f>
        <v>0</v>
      </c>
      <c r="BB60">
        <f>MAX(0,($B$13+$C$13*EK60)/(1+$D$13*EK60)*ED60/(EF60+273)*$E$13)</f>
        <v>0</v>
      </c>
      <c r="BC60" t="s">
        <v>440</v>
      </c>
      <c r="BD60" t="s">
        <v>440</v>
      </c>
      <c r="BE60">
        <v>0</v>
      </c>
      <c r="BF60">
        <v>0</v>
      </c>
      <c r="BG60">
        <f>1-BE60/BF60</f>
        <v>0</v>
      </c>
      <c r="BH60">
        <v>0</v>
      </c>
      <c r="BI60" t="s">
        <v>440</v>
      </c>
      <c r="BJ60" t="s">
        <v>440</v>
      </c>
      <c r="BK60">
        <v>0</v>
      </c>
      <c r="BL60">
        <v>0</v>
      </c>
      <c r="BM60">
        <f>1-BK60/BL60</f>
        <v>0</v>
      </c>
      <c r="BN60">
        <v>0.5</v>
      </c>
      <c r="BO60">
        <f>DN60</f>
        <v>0</v>
      </c>
      <c r="BP60">
        <f>Q60</f>
        <v>0</v>
      </c>
      <c r="BQ60">
        <f>BM60*BN60*BO60</f>
        <v>0</v>
      </c>
      <c r="BR60">
        <f>(BP60-BH60)/BO60</f>
        <v>0</v>
      </c>
      <c r="BS60">
        <f>(BF60-BL60)/BL60</f>
        <v>0</v>
      </c>
      <c r="BT60">
        <f>BE60/(BG60+BE60/BL60)</f>
        <v>0</v>
      </c>
      <c r="BU60" t="s">
        <v>440</v>
      </c>
      <c r="BV60">
        <v>0</v>
      </c>
      <c r="BW60">
        <f>IF(BV60&lt;&gt;0, BV60, BT60)</f>
        <v>0</v>
      </c>
      <c r="BX60">
        <f>1-BW60/BL60</f>
        <v>0</v>
      </c>
      <c r="BY60">
        <f>(BL60-BK60)/(BL60-BW60)</f>
        <v>0</v>
      </c>
      <c r="BZ60">
        <f>(BF60-BL60)/(BF60-BW60)</f>
        <v>0</v>
      </c>
      <c r="CA60">
        <f>(BL60-BK60)/(BL60-BE60)</f>
        <v>0</v>
      </c>
      <c r="CB60">
        <f>(BF60-BL60)/(BF60-BE60)</f>
        <v>0</v>
      </c>
      <c r="CC60">
        <f>(BY60*BW60/BK60)</f>
        <v>0</v>
      </c>
      <c r="CD60">
        <f>(1-CC60)</f>
        <v>0</v>
      </c>
      <c r="DM60">
        <f>$B$11*EL60+$C$11*EM60+$F$11*EX60*(1-FA60)</f>
        <v>0</v>
      </c>
      <c r="DN60">
        <f>DM60*DO60</f>
        <v>0</v>
      </c>
      <c r="DO60">
        <f>($B$11*$D$9+$C$11*$D$9+$F$11*((FK60+FC60)/MAX(FK60+FC60+FL60, 0.1)*$I$9+FL60/MAX(FK60+FC60+FL60, 0.1)*$J$9))/($B$11+$C$11+$F$11)</f>
        <v>0</v>
      </c>
      <c r="DP60">
        <f>($B$11*$K$9+$C$11*$K$9+$F$11*((FK60+FC60)/MAX(FK60+FC60+FL60, 0.1)*$P$9+FL60/MAX(FK60+FC60+FL60, 0.1)*$Q$9))/($B$11+$C$11+$F$11)</f>
        <v>0</v>
      </c>
      <c r="DQ60">
        <v>6</v>
      </c>
      <c r="DR60">
        <v>0.5</v>
      </c>
      <c r="DS60" t="s">
        <v>441</v>
      </c>
      <c r="DT60">
        <v>2</v>
      </c>
      <c r="DU60" t="b">
        <v>1</v>
      </c>
      <c r="DV60">
        <v>1749216603.5</v>
      </c>
      <c r="DW60">
        <v>409.696</v>
      </c>
      <c r="DX60">
        <v>409.946</v>
      </c>
      <c r="DY60">
        <v>9.42826</v>
      </c>
      <c r="DZ60">
        <v>9.42079</v>
      </c>
      <c r="EA60">
        <v>410.452</v>
      </c>
      <c r="EB60">
        <v>9.614660000000001</v>
      </c>
      <c r="EC60">
        <v>399.991</v>
      </c>
      <c r="ED60">
        <v>100.724</v>
      </c>
      <c r="EE60">
        <v>0.09998070000000001</v>
      </c>
      <c r="EF60">
        <v>24.9987</v>
      </c>
      <c r="EG60">
        <v>24.6622</v>
      </c>
      <c r="EH60">
        <v>999.9</v>
      </c>
      <c r="EI60">
        <v>0</v>
      </c>
      <c r="EJ60">
        <v>0</v>
      </c>
      <c r="EK60">
        <v>10035</v>
      </c>
      <c r="EL60">
        <v>0</v>
      </c>
      <c r="EM60">
        <v>0</v>
      </c>
      <c r="EN60">
        <v>-0.250092</v>
      </c>
      <c r="EO60">
        <v>413.595</v>
      </c>
      <c r="EP60">
        <v>413.844</v>
      </c>
      <c r="EQ60">
        <v>0.0074625</v>
      </c>
      <c r="ER60">
        <v>409.946</v>
      </c>
      <c r="ES60">
        <v>9.42079</v>
      </c>
      <c r="ET60">
        <v>0.949649</v>
      </c>
      <c r="EU60">
        <v>0.948897</v>
      </c>
      <c r="EV60">
        <v>6.16594</v>
      </c>
      <c r="EW60">
        <v>6.15447</v>
      </c>
      <c r="EX60">
        <v>0.0499957</v>
      </c>
      <c r="EY60">
        <v>0</v>
      </c>
      <c r="EZ60">
        <v>0</v>
      </c>
      <c r="FA60">
        <v>0</v>
      </c>
      <c r="FB60">
        <v>-2.53</v>
      </c>
      <c r="FC60">
        <v>0.0499957</v>
      </c>
      <c r="FD60">
        <v>1.66</v>
      </c>
      <c r="FE60">
        <v>-1.01</v>
      </c>
      <c r="FF60">
        <v>34.062</v>
      </c>
      <c r="FG60">
        <v>39.312</v>
      </c>
      <c r="FH60">
        <v>36.5</v>
      </c>
      <c r="FI60">
        <v>39</v>
      </c>
      <c r="FJ60">
        <v>37.062</v>
      </c>
      <c r="FK60">
        <v>0</v>
      </c>
      <c r="FL60">
        <v>0</v>
      </c>
      <c r="FM60">
        <v>0</v>
      </c>
      <c r="FN60">
        <v>1749216603.3</v>
      </c>
      <c r="FO60">
        <v>0</v>
      </c>
      <c r="FP60">
        <v>2.546</v>
      </c>
      <c r="FQ60">
        <v>-4.737692770095029</v>
      </c>
      <c r="FR60">
        <v>5.727692574194418</v>
      </c>
      <c r="FS60">
        <v>-5.468</v>
      </c>
      <c r="FT60">
        <v>15</v>
      </c>
      <c r="FU60">
        <v>1749207587.6</v>
      </c>
      <c r="FV60" t="s">
        <v>442</v>
      </c>
      <c r="FW60">
        <v>1749207587.6</v>
      </c>
      <c r="FX60">
        <v>1749207577.6</v>
      </c>
      <c r="FY60">
        <v>1</v>
      </c>
      <c r="FZ60">
        <v>0.131</v>
      </c>
      <c r="GA60">
        <v>-0.03</v>
      </c>
      <c r="GB60">
        <v>-0.763</v>
      </c>
      <c r="GC60">
        <v>-0.186</v>
      </c>
      <c r="GD60">
        <v>400</v>
      </c>
      <c r="GE60">
        <v>9</v>
      </c>
      <c r="GF60">
        <v>0.04</v>
      </c>
      <c r="GG60">
        <v>0.07000000000000001</v>
      </c>
      <c r="GH60">
        <v>0.2036593034594681</v>
      </c>
      <c r="GI60">
        <v>-0.01890071571141427</v>
      </c>
      <c r="GJ60">
        <v>0.03296065417043983</v>
      </c>
      <c r="GK60">
        <v>1</v>
      </c>
      <c r="GL60">
        <v>0.0001721786838242007</v>
      </c>
      <c r="GM60">
        <v>1.56266699363488E-05</v>
      </c>
      <c r="GN60">
        <v>1.382748220750426E-05</v>
      </c>
      <c r="GO60">
        <v>1</v>
      </c>
      <c r="GP60">
        <v>2</v>
      </c>
      <c r="GQ60">
        <v>2</v>
      </c>
      <c r="GR60" t="s">
        <v>443</v>
      </c>
      <c r="GS60">
        <v>2.99515</v>
      </c>
      <c r="GT60">
        <v>2.81089</v>
      </c>
      <c r="GU60">
        <v>0.09797359999999999</v>
      </c>
      <c r="GV60">
        <v>0.0985042</v>
      </c>
      <c r="GW60">
        <v>0.0569806</v>
      </c>
      <c r="GX60">
        <v>0.0570339</v>
      </c>
      <c r="GY60">
        <v>24570.2</v>
      </c>
      <c r="GZ60">
        <v>25481.1</v>
      </c>
      <c r="HA60">
        <v>30987.2</v>
      </c>
      <c r="HB60">
        <v>31345.6</v>
      </c>
      <c r="HC60">
        <v>45801.4</v>
      </c>
      <c r="HD60">
        <v>42805.1</v>
      </c>
      <c r="HE60">
        <v>44866.7</v>
      </c>
      <c r="HF60">
        <v>41736.7</v>
      </c>
      <c r="HG60">
        <v>1.74483</v>
      </c>
      <c r="HH60">
        <v>2.23913</v>
      </c>
      <c r="HI60">
        <v>0.0623614</v>
      </c>
      <c r="HJ60">
        <v>0</v>
      </c>
      <c r="HK60">
        <v>23.6376</v>
      </c>
      <c r="HL60">
        <v>999.9</v>
      </c>
      <c r="HM60">
        <v>26.5</v>
      </c>
      <c r="HN60">
        <v>31.7</v>
      </c>
      <c r="HO60">
        <v>12.3519</v>
      </c>
      <c r="HP60">
        <v>61.9839</v>
      </c>
      <c r="HQ60">
        <v>6.78686</v>
      </c>
      <c r="HR60">
        <v>1</v>
      </c>
      <c r="HS60">
        <v>-0.134093</v>
      </c>
      <c r="HT60">
        <v>-0.0733007</v>
      </c>
      <c r="HU60">
        <v>20.2435</v>
      </c>
      <c r="HV60">
        <v>5.22283</v>
      </c>
      <c r="HW60">
        <v>11.9072</v>
      </c>
      <c r="HX60">
        <v>4.9721</v>
      </c>
      <c r="HY60">
        <v>3.273</v>
      </c>
      <c r="HZ60">
        <v>9999</v>
      </c>
      <c r="IA60">
        <v>9999</v>
      </c>
      <c r="IB60">
        <v>9999</v>
      </c>
      <c r="IC60">
        <v>999.9</v>
      </c>
      <c r="ID60">
        <v>1.87954</v>
      </c>
      <c r="IE60">
        <v>1.87973</v>
      </c>
      <c r="IF60">
        <v>1.8818</v>
      </c>
      <c r="IG60">
        <v>1.87485</v>
      </c>
      <c r="IH60">
        <v>1.8782</v>
      </c>
      <c r="II60">
        <v>1.87759</v>
      </c>
      <c r="IJ60">
        <v>1.8747</v>
      </c>
      <c r="IK60">
        <v>1.88232</v>
      </c>
      <c r="IL60">
        <v>0</v>
      </c>
      <c r="IM60">
        <v>0</v>
      </c>
      <c r="IN60">
        <v>0</v>
      </c>
      <c r="IO60">
        <v>0</v>
      </c>
      <c r="IP60" t="s">
        <v>444</v>
      </c>
      <c r="IQ60" t="s">
        <v>445</v>
      </c>
      <c r="IR60" t="s">
        <v>446</v>
      </c>
      <c r="IS60" t="s">
        <v>446</v>
      </c>
      <c r="IT60" t="s">
        <v>446</v>
      </c>
      <c r="IU60" t="s">
        <v>446</v>
      </c>
      <c r="IV60">
        <v>0</v>
      </c>
      <c r="IW60">
        <v>100</v>
      </c>
      <c r="IX60">
        <v>100</v>
      </c>
      <c r="IY60">
        <v>-0.756</v>
      </c>
      <c r="IZ60">
        <v>-0.1864</v>
      </c>
      <c r="JA60">
        <v>-1.317961907018709</v>
      </c>
      <c r="JB60">
        <v>0.002137766517022535</v>
      </c>
      <c r="JC60">
        <v>-2.142525240951635E-06</v>
      </c>
      <c r="JD60">
        <v>6.57826092630254E-10</v>
      </c>
      <c r="JE60">
        <v>-0.1998923143878532</v>
      </c>
      <c r="JF60">
        <v>0.0047845183494569</v>
      </c>
      <c r="JG60">
        <v>-0.0004863429586180694</v>
      </c>
      <c r="JH60">
        <v>1.400204132939322E-05</v>
      </c>
      <c r="JI60">
        <v>18</v>
      </c>
      <c r="JJ60">
        <v>2240</v>
      </c>
      <c r="JK60">
        <v>2</v>
      </c>
      <c r="JL60">
        <v>19</v>
      </c>
      <c r="JM60">
        <v>150.3</v>
      </c>
      <c r="JN60">
        <v>150.4</v>
      </c>
      <c r="JO60">
        <v>1.02295</v>
      </c>
      <c r="JP60">
        <v>2.59766</v>
      </c>
      <c r="JQ60">
        <v>1.44531</v>
      </c>
      <c r="JR60">
        <v>2.14111</v>
      </c>
      <c r="JS60">
        <v>1.55029</v>
      </c>
      <c r="JT60">
        <v>2.48413</v>
      </c>
      <c r="JU60">
        <v>35.9412</v>
      </c>
      <c r="JV60">
        <v>24.1313</v>
      </c>
      <c r="JW60">
        <v>18</v>
      </c>
      <c r="JX60">
        <v>304.487</v>
      </c>
      <c r="JY60">
        <v>727.677</v>
      </c>
      <c r="JZ60">
        <v>24.1987</v>
      </c>
      <c r="KA60">
        <v>25.4988</v>
      </c>
      <c r="KB60">
        <v>30</v>
      </c>
      <c r="KC60">
        <v>25.5748</v>
      </c>
      <c r="KD60">
        <v>25.5572</v>
      </c>
      <c r="KE60">
        <v>20.4802</v>
      </c>
      <c r="KF60">
        <v>30.6296</v>
      </c>
      <c r="KG60">
        <v>0</v>
      </c>
      <c r="KH60">
        <v>24.207</v>
      </c>
      <c r="KI60">
        <v>410</v>
      </c>
      <c r="KJ60">
        <v>9.458690000000001</v>
      </c>
      <c r="KK60">
        <v>101.409</v>
      </c>
      <c r="KL60">
        <v>99.90770000000001</v>
      </c>
    </row>
    <row r="61" spans="1:298">
      <c r="A61">
        <v>45</v>
      </c>
      <c r="B61">
        <v>1749216724</v>
      </c>
      <c r="C61">
        <v>5302.900000095367</v>
      </c>
      <c r="D61" t="s">
        <v>533</v>
      </c>
      <c r="E61" t="s">
        <v>534</v>
      </c>
      <c r="F61" t="s">
        <v>435</v>
      </c>
      <c r="G61" t="s">
        <v>436</v>
      </c>
      <c r="H61" t="s">
        <v>437</v>
      </c>
      <c r="I61" t="s">
        <v>438</v>
      </c>
      <c r="J61" t="s">
        <v>439</v>
      </c>
      <c r="N61">
        <v>1749216724</v>
      </c>
      <c r="O61">
        <f>(P61)/1000</f>
        <v>0</v>
      </c>
      <c r="P61">
        <f>IF(DU61, AS61, AM61)</f>
        <v>0</v>
      </c>
      <c r="Q61">
        <f>IF(DU61, AN61, AL61)</f>
        <v>0</v>
      </c>
      <c r="R61">
        <f>DW61 - IF(AZ61&gt;1, Q61*DQ61*100.0/(BB61), 0)</f>
        <v>0</v>
      </c>
      <c r="S61">
        <f>((Y61-O61/2)*R61-Q61)/(Y61+O61/2)</f>
        <v>0</v>
      </c>
      <c r="T61">
        <f>S61*(ED61+EE61)/1000.0</f>
        <v>0</v>
      </c>
      <c r="U61">
        <f>(DW61 - IF(AZ61&gt;1, Q61*DQ61*100.0/(BB61), 0))*(ED61+EE61)/1000.0</f>
        <v>0</v>
      </c>
      <c r="V61">
        <f>2.0/((1/X61-1/W61)+SIGN(X61)*SQRT((1/X61-1/W61)*(1/X61-1/W61) + 4*DR61/((DR61+1)*(DR61+1))*(2*1/X61*1/W61-1/W61*1/W61)))</f>
        <v>0</v>
      </c>
      <c r="W61">
        <f>IF(LEFT(DS61,1)&lt;&gt;"0",IF(LEFT(DS61,1)="1",3.0,DT61),$D$5+$E$5*(EK61*ED61/($K$5*1000))+$F$5*(EK61*ED61/($K$5*1000))*MAX(MIN(DQ61,$J$5),$I$5)*MAX(MIN(DQ61,$J$5),$I$5)+$G$5*MAX(MIN(DQ61,$J$5),$I$5)*(EK61*ED61/($K$5*1000))+$H$5*(EK61*ED61/($K$5*1000))*(EK61*ED61/($K$5*1000)))</f>
        <v>0</v>
      </c>
      <c r="X61">
        <f>O61*(1000-(1000*0.61365*exp(17.502*AB61/(240.97+AB61))/(ED61+EE61)+DY61)/2)/(1000*0.61365*exp(17.502*AB61/(240.97+AB61))/(ED61+EE61)-DY61)</f>
        <v>0</v>
      </c>
      <c r="Y61">
        <f>1/((DR61+1)/(V61/1.6)+1/(W61/1.37)) + DR61/((DR61+1)/(V61/1.6) + DR61/(W61/1.37))</f>
        <v>0</v>
      </c>
      <c r="Z61">
        <f>(DM61*DP61)</f>
        <v>0</v>
      </c>
      <c r="AA61">
        <f>(EF61+(Z61+2*0.95*5.67E-8*(((EF61+$B$7)+273)^4-(EF61+273)^4)-44100*O61)/(1.84*29.3*W61+8*0.95*5.67E-8*(EF61+273)^3))</f>
        <v>0</v>
      </c>
      <c r="AB61">
        <f>($C$7*EG61+$D$7*EH61+$E$7*AA61)</f>
        <v>0</v>
      </c>
      <c r="AC61">
        <f>0.61365*exp(17.502*AB61/(240.97+AB61))</f>
        <v>0</v>
      </c>
      <c r="AD61">
        <f>(AE61/AF61*100)</f>
        <v>0</v>
      </c>
      <c r="AE61">
        <f>DY61*(ED61+EE61)/1000</f>
        <v>0</v>
      </c>
      <c r="AF61">
        <f>0.61365*exp(17.502*EF61/(240.97+EF61))</f>
        <v>0</v>
      </c>
      <c r="AG61">
        <f>(AC61-DY61*(ED61+EE61)/1000)</f>
        <v>0</v>
      </c>
      <c r="AH61">
        <f>(-O61*44100)</f>
        <v>0</v>
      </c>
      <c r="AI61">
        <f>2*29.3*W61*0.92*(EF61-AB61)</f>
        <v>0</v>
      </c>
      <c r="AJ61">
        <f>2*0.95*5.67E-8*(((EF61+$B$7)+273)^4-(AB61+273)^4)</f>
        <v>0</v>
      </c>
      <c r="AK61">
        <f>Z61+AJ61+AH61+AI61</f>
        <v>0</v>
      </c>
      <c r="AL61">
        <f>EC61*AZ61*(DX61-DW61*(1000-AZ61*DZ61)/(1000-AZ61*DY61))/(100*DQ61)</f>
        <v>0</v>
      </c>
      <c r="AM61">
        <f>1000*EC61*AZ61*(DY61-DZ61)/(100*DQ61*(1000-AZ61*DY61))</f>
        <v>0</v>
      </c>
      <c r="AN61">
        <f>(AO61 - AP61 - ED61*1E3/(8.314*(EF61+273.15)) * AR61/EC61 * AQ61) * EC61/(100*DQ61) * (1000 - DZ61)/1000</f>
        <v>0</v>
      </c>
      <c r="AO61">
        <v>434.1099424537666</v>
      </c>
      <c r="AP61">
        <v>433.8034606060605</v>
      </c>
      <c r="AQ61">
        <v>0.000544689331417953</v>
      </c>
      <c r="AR61">
        <v>65.93384186329908</v>
      </c>
      <c r="AS61">
        <f>(AU61 - AT61 + ED61*1E3/(8.314*(EF61+273.15)) * AW61/EC61 * AV61) * EC61/(100*DQ61) * 1000/(1000 - AU61)</f>
        <v>0</v>
      </c>
      <c r="AT61">
        <v>9.41331860310464</v>
      </c>
      <c r="AU61">
        <v>9.417015034965047</v>
      </c>
      <c r="AV61">
        <v>-2.677316799361084E-08</v>
      </c>
      <c r="AW61">
        <v>77.18488506186137</v>
      </c>
      <c r="AX61">
        <v>78</v>
      </c>
      <c r="AY61">
        <v>20</v>
      </c>
      <c r="AZ61">
        <f>IF(AX61*$H$13&gt;=BB61,1.0,(BB61/(BB61-AX61*$H$13)))</f>
        <v>0</v>
      </c>
      <c r="BA61">
        <f>(AZ61-1)*100</f>
        <v>0</v>
      </c>
      <c r="BB61">
        <f>MAX(0,($B$13+$C$13*EK61)/(1+$D$13*EK61)*ED61/(EF61+273)*$E$13)</f>
        <v>0</v>
      </c>
      <c r="BC61" t="s">
        <v>440</v>
      </c>
      <c r="BD61" t="s">
        <v>440</v>
      </c>
      <c r="BE61">
        <v>0</v>
      </c>
      <c r="BF61">
        <v>0</v>
      </c>
      <c r="BG61">
        <f>1-BE61/BF61</f>
        <v>0</v>
      </c>
      <c r="BH61">
        <v>0</v>
      </c>
      <c r="BI61" t="s">
        <v>440</v>
      </c>
      <c r="BJ61" t="s">
        <v>440</v>
      </c>
      <c r="BK61">
        <v>0</v>
      </c>
      <c r="BL61">
        <v>0</v>
      </c>
      <c r="BM61">
        <f>1-BK61/BL61</f>
        <v>0</v>
      </c>
      <c r="BN61">
        <v>0.5</v>
      </c>
      <c r="BO61">
        <f>DN61</f>
        <v>0</v>
      </c>
      <c r="BP61">
        <f>Q61</f>
        <v>0</v>
      </c>
      <c r="BQ61">
        <f>BM61*BN61*BO61</f>
        <v>0</v>
      </c>
      <c r="BR61">
        <f>(BP61-BH61)/BO61</f>
        <v>0</v>
      </c>
      <c r="BS61">
        <f>(BF61-BL61)/BL61</f>
        <v>0</v>
      </c>
      <c r="BT61">
        <f>BE61/(BG61+BE61/BL61)</f>
        <v>0</v>
      </c>
      <c r="BU61" t="s">
        <v>440</v>
      </c>
      <c r="BV61">
        <v>0</v>
      </c>
      <c r="BW61">
        <f>IF(BV61&lt;&gt;0, BV61, BT61)</f>
        <v>0</v>
      </c>
      <c r="BX61">
        <f>1-BW61/BL61</f>
        <v>0</v>
      </c>
      <c r="BY61">
        <f>(BL61-BK61)/(BL61-BW61)</f>
        <v>0</v>
      </c>
      <c r="BZ61">
        <f>(BF61-BL61)/(BF61-BW61)</f>
        <v>0</v>
      </c>
      <c r="CA61">
        <f>(BL61-BK61)/(BL61-BE61)</f>
        <v>0</v>
      </c>
      <c r="CB61">
        <f>(BF61-BL61)/(BF61-BE61)</f>
        <v>0</v>
      </c>
      <c r="CC61">
        <f>(BY61*BW61/BK61)</f>
        <v>0</v>
      </c>
      <c r="CD61">
        <f>(1-CC61)</f>
        <v>0</v>
      </c>
      <c r="DM61">
        <f>$B$11*EL61+$C$11*EM61+$F$11*EX61*(1-FA61)</f>
        <v>0</v>
      </c>
      <c r="DN61">
        <f>DM61*DO61</f>
        <v>0</v>
      </c>
      <c r="DO61">
        <f>($B$11*$D$9+$C$11*$D$9+$F$11*((FK61+FC61)/MAX(FK61+FC61+FL61, 0.1)*$I$9+FL61/MAX(FK61+FC61+FL61, 0.1)*$J$9))/($B$11+$C$11+$F$11)</f>
        <v>0</v>
      </c>
      <c r="DP61">
        <f>($B$11*$K$9+$C$11*$K$9+$F$11*((FK61+FC61)/MAX(FK61+FC61+FL61, 0.1)*$P$9+FL61/MAX(FK61+FC61+FL61, 0.1)*$Q$9))/($B$11+$C$11+$F$11)</f>
        <v>0</v>
      </c>
      <c r="DQ61">
        <v>6</v>
      </c>
      <c r="DR61">
        <v>0.5</v>
      </c>
      <c r="DS61" t="s">
        <v>441</v>
      </c>
      <c r="DT61">
        <v>2</v>
      </c>
      <c r="DU61" t="b">
        <v>1</v>
      </c>
      <c r="DV61">
        <v>1749216724</v>
      </c>
      <c r="DW61">
        <v>429.723</v>
      </c>
      <c r="DX61">
        <v>429.97</v>
      </c>
      <c r="DY61">
        <v>9.416969999999999</v>
      </c>
      <c r="DZ61">
        <v>9.41366</v>
      </c>
      <c r="EA61">
        <v>430.465</v>
      </c>
      <c r="EB61">
        <v>9.60337</v>
      </c>
      <c r="EC61">
        <v>399.998</v>
      </c>
      <c r="ED61">
        <v>100.722</v>
      </c>
      <c r="EE61">
        <v>0.100084</v>
      </c>
      <c r="EF61">
        <v>25.01</v>
      </c>
      <c r="EG61">
        <v>24.6565</v>
      </c>
      <c r="EH61">
        <v>999.9</v>
      </c>
      <c r="EI61">
        <v>0</v>
      </c>
      <c r="EJ61">
        <v>0</v>
      </c>
      <c r="EK61">
        <v>10040</v>
      </c>
      <c r="EL61">
        <v>0</v>
      </c>
      <c r="EM61">
        <v>0</v>
      </c>
      <c r="EN61">
        <v>-0.24704</v>
      </c>
      <c r="EO61">
        <v>433.808</v>
      </c>
      <c r="EP61">
        <v>434.056</v>
      </c>
      <c r="EQ61">
        <v>0.00330544</v>
      </c>
      <c r="ER61">
        <v>429.97</v>
      </c>
      <c r="ES61">
        <v>9.41366</v>
      </c>
      <c r="ET61">
        <v>0.948496</v>
      </c>
      <c r="EU61">
        <v>0.948163</v>
      </c>
      <c r="EV61">
        <v>6.14835</v>
      </c>
      <c r="EW61">
        <v>6.14326</v>
      </c>
      <c r="EX61">
        <v>0.0499957</v>
      </c>
      <c r="EY61">
        <v>0</v>
      </c>
      <c r="EZ61">
        <v>0</v>
      </c>
      <c r="FA61">
        <v>0</v>
      </c>
      <c r="FB61">
        <v>8.35</v>
      </c>
      <c r="FC61">
        <v>0.0499957</v>
      </c>
      <c r="FD61">
        <v>-3.91</v>
      </c>
      <c r="FE61">
        <v>-0.99</v>
      </c>
      <c r="FF61">
        <v>34.687</v>
      </c>
      <c r="FG61">
        <v>40.75</v>
      </c>
      <c r="FH61">
        <v>37.375</v>
      </c>
      <c r="FI61">
        <v>41.187</v>
      </c>
      <c r="FJ61">
        <v>37.875</v>
      </c>
      <c r="FK61">
        <v>0</v>
      </c>
      <c r="FL61">
        <v>0</v>
      </c>
      <c r="FM61">
        <v>0</v>
      </c>
      <c r="FN61">
        <v>1749216723.9</v>
      </c>
      <c r="FO61">
        <v>0</v>
      </c>
      <c r="FP61">
        <v>4.925000000000001</v>
      </c>
      <c r="FQ61">
        <v>-12.38871792632968</v>
      </c>
      <c r="FR61">
        <v>17.25162380251106</v>
      </c>
      <c r="FS61">
        <v>-6.385</v>
      </c>
      <c r="FT61">
        <v>15</v>
      </c>
      <c r="FU61">
        <v>1749207587.6</v>
      </c>
      <c r="FV61" t="s">
        <v>442</v>
      </c>
      <c r="FW61">
        <v>1749207587.6</v>
      </c>
      <c r="FX61">
        <v>1749207577.6</v>
      </c>
      <c r="FY61">
        <v>1</v>
      </c>
      <c r="FZ61">
        <v>0.131</v>
      </c>
      <c r="GA61">
        <v>-0.03</v>
      </c>
      <c r="GB61">
        <v>-0.763</v>
      </c>
      <c r="GC61">
        <v>-0.186</v>
      </c>
      <c r="GD61">
        <v>400</v>
      </c>
      <c r="GE61">
        <v>9</v>
      </c>
      <c r="GF61">
        <v>0.04</v>
      </c>
      <c r="GG61">
        <v>0.07000000000000001</v>
      </c>
      <c r="GH61">
        <v>0.201325534302739</v>
      </c>
      <c r="GI61">
        <v>0.03661602042542647</v>
      </c>
      <c r="GJ61">
        <v>0.03620872444625885</v>
      </c>
      <c r="GK61">
        <v>1</v>
      </c>
      <c r="GL61">
        <v>7.65845043216059E-05</v>
      </c>
      <c r="GM61">
        <v>4.841385405334015E-05</v>
      </c>
      <c r="GN61">
        <v>2.837712971664571E-05</v>
      </c>
      <c r="GO61">
        <v>1</v>
      </c>
      <c r="GP61">
        <v>2</v>
      </c>
      <c r="GQ61">
        <v>2</v>
      </c>
      <c r="GR61" t="s">
        <v>443</v>
      </c>
      <c r="GS61">
        <v>2.99516</v>
      </c>
      <c r="GT61">
        <v>2.81104</v>
      </c>
      <c r="GU61">
        <v>0.101564</v>
      </c>
      <c r="GV61">
        <v>0.102117</v>
      </c>
      <c r="GW61">
        <v>0.0569267</v>
      </c>
      <c r="GX61">
        <v>0.0569988</v>
      </c>
      <c r="GY61">
        <v>24472.1</v>
      </c>
      <c r="GZ61">
        <v>25378.9</v>
      </c>
      <c r="HA61">
        <v>30986.7</v>
      </c>
      <c r="HB61">
        <v>31345.4</v>
      </c>
      <c r="HC61">
        <v>45803.2</v>
      </c>
      <c r="HD61">
        <v>42806.6</v>
      </c>
      <c r="HE61">
        <v>44865.9</v>
      </c>
      <c r="HF61">
        <v>41736.6</v>
      </c>
      <c r="HG61">
        <v>1.74443</v>
      </c>
      <c r="HH61">
        <v>2.23933</v>
      </c>
      <c r="HI61">
        <v>0.06238</v>
      </c>
      <c r="HJ61">
        <v>0</v>
      </c>
      <c r="HK61">
        <v>23.6315</v>
      </c>
      <c r="HL61">
        <v>999.9</v>
      </c>
      <c r="HM61">
        <v>26.5</v>
      </c>
      <c r="HN61">
        <v>31.7</v>
      </c>
      <c r="HO61">
        <v>12.3516</v>
      </c>
      <c r="HP61">
        <v>62.1539</v>
      </c>
      <c r="HQ61">
        <v>6.60256</v>
      </c>
      <c r="HR61">
        <v>1</v>
      </c>
      <c r="HS61">
        <v>-0.133941</v>
      </c>
      <c r="HT61">
        <v>-0.000201525</v>
      </c>
      <c r="HU61">
        <v>20.2433</v>
      </c>
      <c r="HV61">
        <v>5.22358</v>
      </c>
      <c r="HW61">
        <v>11.9075</v>
      </c>
      <c r="HX61">
        <v>4.972</v>
      </c>
      <c r="HY61">
        <v>3.273</v>
      </c>
      <c r="HZ61">
        <v>9999</v>
      </c>
      <c r="IA61">
        <v>9999</v>
      </c>
      <c r="IB61">
        <v>9999</v>
      </c>
      <c r="IC61">
        <v>999.9</v>
      </c>
      <c r="ID61">
        <v>1.87957</v>
      </c>
      <c r="IE61">
        <v>1.87973</v>
      </c>
      <c r="IF61">
        <v>1.88177</v>
      </c>
      <c r="IG61">
        <v>1.87485</v>
      </c>
      <c r="IH61">
        <v>1.8782</v>
      </c>
      <c r="II61">
        <v>1.87759</v>
      </c>
      <c r="IJ61">
        <v>1.87469</v>
      </c>
      <c r="IK61">
        <v>1.88232</v>
      </c>
      <c r="IL61">
        <v>0</v>
      </c>
      <c r="IM61">
        <v>0</v>
      </c>
      <c r="IN61">
        <v>0</v>
      </c>
      <c r="IO61">
        <v>0</v>
      </c>
      <c r="IP61" t="s">
        <v>444</v>
      </c>
      <c r="IQ61" t="s">
        <v>445</v>
      </c>
      <c r="IR61" t="s">
        <v>446</v>
      </c>
      <c r="IS61" t="s">
        <v>446</v>
      </c>
      <c r="IT61" t="s">
        <v>446</v>
      </c>
      <c r="IU61" t="s">
        <v>446</v>
      </c>
      <c r="IV61">
        <v>0</v>
      </c>
      <c r="IW61">
        <v>100</v>
      </c>
      <c r="IX61">
        <v>100</v>
      </c>
      <c r="IY61">
        <v>-0.742</v>
      </c>
      <c r="IZ61">
        <v>-0.1864</v>
      </c>
      <c r="JA61">
        <v>-1.317961907018709</v>
      </c>
      <c r="JB61">
        <v>0.002137766517022535</v>
      </c>
      <c r="JC61">
        <v>-2.142525240951635E-06</v>
      </c>
      <c r="JD61">
        <v>6.57826092630254E-10</v>
      </c>
      <c r="JE61">
        <v>-0.1998923143878532</v>
      </c>
      <c r="JF61">
        <v>0.0047845183494569</v>
      </c>
      <c r="JG61">
        <v>-0.0004863429586180694</v>
      </c>
      <c r="JH61">
        <v>1.400204132939322E-05</v>
      </c>
      <c r="JI61">
        <v>18</v>
      </c>
      <c r="JJ61">
        <v>2240</v>
      </c>
      <c r="JK61">
        <v>2</v>
      </c>
      <c r="JL61">
        <v>19</v>
      </c>
      <c r="JM61">
        <v>152.3</v>
      </c>
      <c r="JN61">
        <v>152.4</v>
      </c>
      <c r="JO61">
        <v>1.06201</v>
      </c>
      <c r="JP61">
        <v>2.59888</v>
      </c>
      <c r="JQ61">
        <v>1.44531</v>
      </c>
      <c r="JR61">
        <v>2.13989</v>
      </c>
      <c r="JS61">
        <v>1.54907</v>
      </c>
      <c r="JT61">
        <v>2.44385</v>
      </c>
      <c r="JU61">
        <v>35.8944</v>
      </c>
      <c r="JV61">
        <v>24.1313</v>
      </c>
      <c r="JW61">
        <v>18</v>
      </c>
      <c r="JX61">
        <v>304.334</v>
      </c>
      <c r="JY61">
        <v>727.89</v>
      </c>
      <c r="JZ61">
        <v>24.1481</v>
      </c>
      <c r="KA61">
        <v>25.501</v>
      </c>
      <c r="KB61">
        <v>30.0001</v>
      </c>
      <c r="KC61">
        <v>25.5769</v>
      </c>
      <c r="KD61">
        <v>25.5594</v>
      </c>
      <c r="KE61">
        <v>21.2698</v>
      </c>
      <c r="KF61">
        <v>30.6296</v>
      </c>
      <c r="KG61">
        <v>0</v>
      </c>
      <c r="KH61">
        <v>24.139</v>
      </c>
      <c r="KI61">
        <v>430</v>
      </c>
      <c r="KJ61">
        <v>9.458690000000001</v>
      </c>
      <c r="KK61">
        <v>101.407</v>
      </c>
      <c r="KL61">
        <v>99.90730000000001</v>
      </c>
    </row>
    <row r="62" spans="1:298">
      <c r="A62">
        <v>46</v>
      </c>
      <c r="B62">
        <v>1749216844.5</v>
      </c>
      <c r="C62">
        <v>5423.400000095367</v>
      </c>
      <c r="D62" t="s">
        <v>535</v>
      </c>
      <c r="E62" t="s">
        <v>536</v>
      </c>
      <c r="F62" t="s">
        <v>435</v>
      </c>
      <c r="G62" t="s">
        <v>436</v>
      </c>
      <c r="H62" t="s">
        <v>437</v>
      </c>
      <c r="I62" t="s">
        <v>438</v>
      </c>
      <c r="J62" t="s">
        <v>439</v>
      </c>
      <c r="N62">
        <v>1749216844.5</v>
      </c>
      <c r="O62">
        <f>(P62)/1000</f>
        <v>0</v>
      </c>
      <c r="P62">
        <f>IF(DU62, AS62, AM62)</f>
        <v>0</v>
      </c>
      <c r="Q62">
        <f>IF(DU62, AN62, AL62)</f>
        <v>0</v>
      </c>
      <c r="R62">
        <f>DW62 - IF(AZ62&gt;1, Q62*DQ62*100.0/(BB62), 0)</f>
        <v>0</v>
      </c>
      <c r="S62">
        <f>((Y62-O62/2)*R62-Q62)/(Y62+O62/2)</f>
        <v>0</v>
      </c>
      <c r="T62">
        <f>S62*(ED62+EE62)/1000.0</f>
        <v>0</v>
      </c>
      <c r="U62">
        <f>(DW62 - IF(AZ62&gt;1, Q62*DQ62*100.0/(BB62), 0))*(ED62+EE62)/1000.0</f>
        <v>0</v>
      </c>
      <c r="V62">
        <f>2.0/((1/X62-1/W62)+SIGN(X62)*SQRT((1/X62-1/W62)*(1/X62-1/W62) + 4*DR62/((DR62+1)*(DR62+1))*(2*1/X62*1/W62-1/W62*1/W62)))</f>
        <v>0</v>
      </c>
      <c r="W62">
        <f>IF(LEFT(DS62,1)&lt;&gt;"0",IF(LEFT(DS62,1)="1",3.0,DT62),$D$5+$E$5*(EK62*ED62/($K$5*1000))+$F$5*(EK62*ED62/($K$5*1000))*MAX(MIN(DQ62,$J$5),$I$5)*MAX(MIN(DQ62,$J$5),$I$5)+$G$5*MAX(MIN(DQ62,$J$5),$I$5)*(EK62*ED62/($K$5*1000))+$H$5*(EK62*ED62/($K$5*1000))*(EK62*ED62/($K$5*1000)))</f>
        <v>0</v>
      </c>
      <c r="X62">
        <f>O62*(1000-(1000*0.61365*exp(17.502*AB62/(240.97+AB62))/(ED62+EE62)+DY62)/2)/(1000*0.61365*exp(17.502*AB62/(240.97+AB62))/(ED62+EE62)-DY62)</f>
        <v>0</v>
      </c>
      <c r="Y62">
        <f>1/((DR62+1)/(V62/1.6)+1/(W62/1.37)) + DR62/((DR62+1)/(V62/1.6) + DR62/(W62/1.37))</f>
        <v>0</v>
      </c>
      <c r="Z62">
        <f>(DM62*DP62)</f>
        <v>0</v>
      </c>
      <c r="AA62">
        <f>(EF62+(Z62+2*0.95*5.67E-8*(((EF62+$B$7)+273)^4-(EF62+273)^4)-44100*O62)/(1.84*29.3*W62+8*0.95*5.67E-8*(EF62+273)^3))</f>
        <v>0</v>
      </c>
      <c r="AB62">
        <f>($C$7*EG62+$D$7*EH62+$E$7*AA62)</f>
        <v>0</v>
      </c>
      <c r="AC62">
        <f>0.61365*exp(17.502*AB62/(240.97+AB62))</f>
        <v>0</v>
      </c>
      <c r="AD62">
        <f>(AE62/AF62*100)</f>
        <v>0</v>
      </c>
      <c r="AE62">
        <f>DY62*(ED62+EE62)/1000</f>
        <v>0</v>
      </c>
      <c r="AF62">
        <f>0.61365*exp(17.502*EF62/(240.97+EF62))</f>
        <v>0</v>
      </c>
      <c r="AG62">
        <f>(AC62-DY62*(ED62+EE62)/1000)</f>
        <v>0</v>
      </c>
      <c r="AH62">
        <f>(-O62*44100)</f>
        <v>0</v>
      </c>
      <c r="AI62">
        <f>2*29.3*W62*0.92*(EF62-AB62)</f>
        <v>0</v>
      </c>
      <c r="AJ62">
        <f>2*0.95*5.67E-8*(((EF62+$B$7)+273)^4-(AB62+273)^4)</f>
        <v>0</v>
      </c>
      <c r="AK62">
        <f>Z62+AJ62+AH62+AI62</f>
        <v>0</v>
      </c>
      <c r="AL62">
        <f>EC62*AZ62*(DX62-DW62*(1000-AZ62*DZ62)/(1000-AZ62*DY62))/(100*DQ62)</f>
        <v>0</v>
      </c>
      <c r="AM62">
        <f>1000*EC62*AZ62*(DY62-DZ62)/(100*DQ62*(1000-AZ62*DY62))</f>
        <v>0</v>
      </c>
      <c r="AN62">
        <f>(AO62 - AP62 - ED62*1E3/(8.314*(EF62+273.15)) * AR62/EC62 * AQ62) * EC62/(100*DQ62) * (1000 - DZ62)/1000</f>
        <v>0</v>
      </c>
      <c r="AO62">
        <v>454.3527701130781</v>
      </c>
      <c r="AP62">
        <v>454.0228424242423</v>
      </c>
      <c r="AQ62">
        <v>-8.466128134849612E-05</v>
      </c>
      <c r="AR62">
        <v>65.93384186329908</v>
      </c>
      <c r="AS62">
        <f>(AU62 - AT62 + ED62*1E3/(8.314*(EF62+273.15)) * AW62/EC62 * AV62) * EC62/(100*DQ62) * 1000/(1000 - AU62)</f>
        <v>0</v>
      </c>
      <c r="AT62">
        <v>9.421295954323709</v>
      </c>
      <c r="AU62">
        <v>9.419867202797208</v>
      </c>
      <c r="AV62">
        <v>-8.012495452896483E-09</v>
      </c>
      <c r="AW62">
        <v>77.18488506186137</v>
      </c>
      <c r="AX62">
        <v>77</v>
      </c>
      <c r="AY62">
        <v>19</v>
      </c>
      <c r="AZ62">
        <f>IF(AX62*$H$13&gt;=BB62,1.0,(BB62/(BB62-AX62*$H$13)))</f>
        <v>0</v>
      </c>
      <c r="BA62">
        <f>(AZ62-1)*100</f>
        <v>0</v>
      </c>
      <c r="BB62">
        <f>MAX(0,($B$13+$C$13*EK62)/(1+$D$13*EK62)*ED62/(EF62+273)*$E$13)</f>
        <v>0</v>
      </c>
      <c r="BC62" t="s">
        <v>440</v>
      </c>
      <c r="BD62" t="s">
        <v>440</v>
      </c>
      <c r="BE62">
        <v>0</v>
      </c>
      <c r="BF62">
        <v>0</v>
      </c>
      <c r="BG62">
        <f>1-BE62/BF62</f>
        <v>0</v>
      </c>
      <c r="BH62">
        <v>0</v>
      </c>
      <c r="BI62" t="s">
        <v>440</v>
      </c>
      <c r="BJ62" t="s">
        <v>440</v>
      </c>
      <c r="BK62">
        <v>0</v>
      </c>
      <c r="BL62">
        <v>0</v>
      </c>
      <c r="BM62">
        <f>1-BK62/BL62</f>
        <v>0</v>
      </c>
      <c r="BN62">
        <v>0.5</v>
      </c>
      <c r="BO62">
        <f>DN62</f>
        <v>0</v>
      </c>
      <c r="BP62">
        <f>Q62</f>
        <v>0</v>
      </c>
      <c r="BQ62">
        <f>BM62*BN62*BO62</f>
        <v>0</v>
      </c>
      <c r="BR62">
        <f>(BP62-BH62)/BO62</f>
        <v>0</v>
      </c>
      <c r="BS62">
        <f>(BF62-BL62)/BL62</f>
        <v>0</v>
      </c>
      <c r="BT62">
        <f>BE62/(BG62+BE62/BL62)</f>
        <v>0</v>
      </c>
      <c r="BU62" t="s">
        <v>440</v>
      </c>
      <c r="BV62">
        <v>0</v>
      </c>
      <c r="BW62">
        <f>IF(BV62&lt;&gt;0, BV62, BT62)</f>
        <v>0</v>
      </c>
      <c r="BX62">
        <f>1-BW62/BL62</f>
        <v>0</v>
      </c>
      <c r="BY62">
        <f>(BL62-BK62)/(BL62-BW62)</f>
        <v>0</v>
      </c>
      <c r="BZ62">
        <f>(BF62-BL62)/(BF62-BW62)</f>
        <v>0</v>
      </c>
      <c r="CA62">
        <f>(BL62-BK62)/(BL62-BE62)</f>
        <v>0</v>
      </c>
      <c r="CB62">
        <f>(BF62-BL62)/(BF62-BE62)</f>
        <v>0</v>
      </c>
      <c r="CC62">
        <f>(BY62*BW62/BK62)</f>
        <v>0</v>
      </c>
      <c r="CD62">
        <f>(1-CC62)</f>
        <v>0</v>
      </c>
      <c r="DM62">
        <f>$B$11*EL62+$C$11*EM62+$F$11*EX62*(1-FA62)</f>
        <v>0</v>
      </c>
      <c r="DN62">
        <f>DM62*DO62</f>
        <v>0</v>
      </c>
      <c r="DO62">
        <f>($B$11*$D$9+$C$11*$D$9+$F$11*((FK62+FC62)/MAX(FK62+FC62+FL62, 0.1)*$I$9+FL62/MAX(FK62+FC62+FL62, 0.1)*$J$9))/($B$11+$C$11+$F$11)</f>
        <v>0</v>
      </c>
      <c r="DP62">
        <f>($B$11*$K$9+$C$11*$K$9+$F$11*((FK62+FC62)/MAX(FK62+FC62+FL62, 0.1)*$P$9+FL62/MAX(FK62+FC62+FL62, 0.1)*$Q$9))/($B$11+$C$11+$F$11)</f>
        <v>0</v>
      </c>
      <c r="DQ62">
        <v>6</v>
      </c>
      <c r="DR62">
        <v>0.5</v>
      </c>
      <c r="DS62" t="s">
        <v>441</v>
      </c>
      <c r="DT62">
        <v>2</v>
      </c>
      <c r="DU62" t="b">
        <v>1</v>
      </c>
      <c r="DV62">
        <v>1749216844.5</v>
      </c>
      <c r="DW62">
        <v>449.77</v>
      </c>
      <c r="DX62">
        <v>449.974</v>
      </c>
      <c r="DY62">
        <v>9.41999</v>
      </c>
      <c r="DZ62">
        <v>9.421110000000001</v>
      </c>
      <c r="EA62">
        <v>450.499</v>
      </c>
      <c r="EB62">
        <v>9.606389999999999</v>
      </c>
      <c r="EC62">
        <v>399.967</v>
      </c>
      <c r="ED62">
        <v>100.72</v>
      </c>
      <c r="EE62">
        <v>0.0998079</v>
      </c>
      <c r="EF62">
        <v>25.0002</v>
      </c>
      <c r="EG62">
        <v>24.6403</v>
      </c>
      <c r="EH62">
        <v>999.9</v>
      </c>
      <c r="EI62">
        <v>0</v>
      </c>
      <c r="EJ62">
        <v>0</v>
      </c>
      <c r="EK62">
        <v>10053.8</v>
      </c>
      <c r="EL62">
        <v>0</v>
      </c>
      <c r="EM62">
        <v>0</v>
      </c>
      <c r="EN62">
        <v>-0.204224</v>
      </c>
      <c r="EO62">
        <v>454.047</v>
      </c>
      <c r="EP62">
        <v>454.253</v>
      </c>
      <c r="EQ62">
        <v>-0.00111961</v>
      </c>
      <c r="ER62">
        <v>449.974</v>
      </c>
      <c r="ES62">
        <v>9.421110000000001</v>
      </c>
      <c r="ET62">
        <v>0.948784</v>
      </c>
      <c r="EU62">
        <v>0.948897</v>
      </c>
      <c r="EV62">
        <v>6.15274</v>
      </c>
      <c r="EW62">
        <v>6.15446</v>
      </c>
      <c r="EX62">
        <v>0.0499957</v>
      </c>
      <c r="EY62">
        <v>0</v>
      </c>
      <c r="EZ62">
        <v>0</v>
      </c>
      <c r="FA62">
        <v>0</v>
      </c>
      <c r="FB62">
        <v>4.2</v>
      </c>
      <c r="FC62">
        <v>0.0499957</v>
      </c>
      <c r="FD62">
        <v>-9.67</v>
      </c>
      <c r="FE62">
        <v>-1.26</v>
      </c>
      <c r="FF62">
        <v>34.687</v>
      </c>
      <c r="FG62">
        <v>39.687</v>
      </c>
      <c r="FH62">
        <v>36.812</v>
      </c>
      <c r="FI62">
        <v>39.625</v>
      </c>
      <c r="FJ62">
        <v>37.5</v>
      </c>
      <c r="FK62">
        <v>0</v>
      </c>
      <c r="FL62">
        <v>0</v>
      </c>
      <c r="FM62">
        <v>0</v>
      </c>
      <c r="FN62">
        <v>1749216844.5</v>
      </c>
      <c r="FO62">
        <v>0</v>
      </c>
      <c r="FP62">
        <v>3.1696</v>
      </c>
      <c r="FQ62">
        <v>-1.715384627808709</v>
      </c>
      <c r="FR62">
        <v>-0.8230767298261836</v>
      </c>
      <c r="FS62">
        <v>-5.589999999999999</v>
      </c>
      <c r="FT62">
        <v>15</v>
      </c>
      <c r="FU62">
        <v>1749207587.6</v>
      </c>
      <c r="FV62" t="s">
        <v>442</v>
      </c>
      <c r="FW62">
        <v>1749207587.6</v>
      </c>
      <c r="FX62">
        <v>1749207577.6</v>
      </c>
      <c r="FY62">
        <v>1</v>
      </c>
      <c r="FZ62">
        <v>0.131</v>
      </c>
      <c r="GA62">
        <v>-0.03</v>
      </c>
      <c r="GB62">
        <v>-0.763</v>
      </c>
      <c r="GC62">
        <v>-0.186</v>
      </c>
      <c r="GD62">
        <v>400</v>
      </c>
      <c r="GE62">
        <v>9</v>
      </c>
      <c r="GF62">
        <v>0.04</v>
      </c>
      <c r="GG62">
        <v>0.07000000000000001</v>
      </c>
      <c r="GH62">
        <v>0.1890946491981656</v>
      </c>
      <c r="GI62">
        <v>-0.008304720572153318</v>
      </c>
      <c r="GJ62">
        <v>0.02944763133078148</v>
      </c>
      <c r="GK62">
        <v>1</v>
      </c>
      <c r="GL62">
        <v>-0.0001094695805964994</v>
      </c>
      <c r="GM62">
        <v>0.0003051070550939856</v>
      </c>
      <c r="GN62">
        <v>4.639101876426269E-05</v>
      </c>
      <c r="GO62">
        <v>1</v>
      </c>
      <c r="GP62">
        <v>2</v>
      </c>
      <c r="GQ62">
        <v>2</v>
      </c>
      <c r="GR62" t="s">
        <v>443</v>
      </c>
      <c r="GS62">
        <v>2.99512</v>
      </c>
      <c r="GT62">
        <v>2.81088</v>
      </c>
      <c r="GU62">
        <v>0.105081</v>
      </c>
      <c r="GV62">
        <v>0.105648</v>
      </c>
      <c r="GW62">
        <v>0.0569399</v>
      </c>
      <c r="GX62">
        <v>0.0570332</v>
      </c>
      <c r="GY62">
        <v>24376.2</v>
      </c>
      <c r="GZ62">
        <v>25278.8</v>
      </c>
      <c r="HA62">
        <v>30986.6</v>
      </c>
      <c r="HB62">
        <v>31344.9</v>
      </c>
      <c r="HC62">
        <v>45802.4</v>
      </c>
      <c r="HD62">
        <v>42804.2</v>
      </c>
      <c r="HE62">
        <v>44865.6</v>
      </c>
      <c r="HF62">
        <v>41735.8</v>
      </c>
      <c r="HG62">
        <v>1.74492</v>
      </c>
      <c r="HH62">
        <v>2.23957</v>
      </c>
      <c r="HI62">
        <v>0.0624731</v>
      </c>
      <c r="HJ62">
        <v>0</v>
      </c>
      <c r="HK62">
        <v>23.6138</v>
      </c>
      <c r="HL62">
        <v>999.9</v>
      </c>
      <c r="HM62">
        <v>26.5</v>
      </c>
      <c r="HN62">
        <v>31.6</v>
      </c>
      <c r="HO62">
        <v>12.2815</v>
      </c>
      <c r="HP62">
        <v>62.1839</v>
      </c>
      <c r="HQ62">
        <v>6.40224</v>
      </c>
      <c r="HR62">
        <v>1</v>
      </c>
      <c r="HS62">
        <v>-0.134047</v>
      </c>
      <c r="HT62">
        <v>-0.00157952</v>
      </c>
      <c r="HU62">
        <v>20.2417</v>
      </c>
      <c r="HV62">
        <v>5.22283</v>
      </c>
      <c r="HW62">
        <v>11.9075</v>
      </c>
      <c r="HX62">
        <v>4.97175</v>
      </c>
      <c r="HY62">
        <v>3.273</v>
      </c>
      <c r="HZ62">
        <v>9999</v>
      </c>
      <c r="IA62">
        <v>9999</v>
      </c>
      <c r="IB62">
        <v>9999</v>
      </c>
      <c r="IC62">
        <v>999.9</v>
      </c>
      <c r="ID62">
        <v>1.87957</v>
      </c>
      <c r="IE62">
        <v>1.87973</v>
      </c>
      <c r="IF62">
        <v>1.88175</v>
      </c>
      <c r="IG62">
        <v>1.87485</v>
      </c>
      <c r="IH62">
        <v>1.8782</v>
      </c>
      <c r="II62">
        <v>1.87759</v>
      </c>
      <c r="IJ62">
        <v>1.8747</v>
      </c>
      <c r="IK62">
        <v>1.88233</v>
      </c>
      <c r="IL62">
        <v>0</v>
      </c>
      <c r="IM62">
        <v>0</v>
      </c>
      <c r="IN62">
        <v>0</v>
      </c>
      <c r="IO62">
        <v>0</v>
      </c>
      <c r="IP62" t="s">
        <v>444</v>
      </c>
      <c r="IQ62" t="s">
        <v>445</v>
      </c>
      <c r="IR62" t="s">
        <v>446</v>
      </c>
      <c r="IS62" t="s">
        <v>446</v>
      </c>
      <c r="IT62" t="s">
        <v>446</v>
      </c>
      <c r="IU62" t="s">
        <v>446</v>
      </c>
      <c r="IV62">
        <v>0</v>
      </c>
      <c r="IW62">
        <v>100</v>
      </c>
      <c r="IX62">
        <v>100</v>
      </c>
      <c r="IY62">
        <v>-0.729</v>
      </c>
      <c r="IZ62">
        <v>-0.1864</v>
      </c>
      <c r="JA62">
        <v>-1.317961907018709</v>
      </c>
      <c r="JB62">
        <v>0.002137766517022535</v>
      </c>
      <c r="JC62">
        <v>-2.142525240951635E-06</v>
      </c>
      <c r="JD62">
        <v>6.57826092630254E-10</v>
      </c>
      <c r="JE62">
        <v>-0.1998923143878532</v>
      </c>
      <c r="JF62">
        <v>0.0047845183494569</v>
      </c>
      <c r="JG62">
        <v>-0.0004863429586180694</v>
      </c>
      <c r="JH62">
        <v>1.400204132939322E-05</v>
      </c>
      <c r="JI62">
        <v>18</v>
      </c>
      <c r="JJ62">
        <v>2240</v>
      </c>
      <c r="JK62">
        <v>2</v>
      </c>
      <c r="JL62">
        <v>19</v>
      </c>
      <c r="JM62">
        <v>154.3</v>
      </c>
      <c r="JN62">
        <v>154.4</v>
      </c>
      <c r="JO62">
        <v>1.10229</v>
      </c>
      <c r="JP62">
        <v>2.6001</v>
      </c>
      <c r="JQ62">
        <v>1.44531</v>
      </c>
      <c r="JR62">
        <v>2.13989</v>
      </c>
      <c r="JS62">
        <v>1.54907</v>
      </c>
      <c r="JT62">
        <v>2.3938</v>
      </c>
      <c r="JU62">
        <v>35.8477</v>
      </c>
      <c r="JV62">
        <v>24.1313</v>
      </c>
      <c r="JW62">
        <v>18</v>
      </c>
      <c r="JX62">
        <v>304.538</v>
      </c>
      <c r="JY62">
        <v>728.12</v>
      </c>
      <c r="JZ62">
        <v>24.0762</v>
      </c>
      <c r="KA62">
        <v>25.5031</v>
      </c>
      <c r="KB62">
        <v>30</v>
      </c>
      <c r="KC62">
        <v>25.5769</v>
      </c>
      <c r="KD62">
        <v>25.5594</v>
      </c>
      <c r="KE62">
        <v>22.0535</v>
      </c>
      <c r="KF62">
        <v>30.34</v>
      </c>
      <c r="KG62">
        <v>0</v>
      </c>
      <c r="KH62">
        <v>24.0763</v>
      </c>
      <c r="KI62">
        <v>450</v>
      </c>
      <c r="KJ62">
        <v>9.46027</v>
      </c>
      <c r="KK62">
        <v>101.407</v>
      </c>
      <c r="KL62">
        <v>99.9054</v>
      </c>
    </row>
    <row r="63" spans="1:298">
      <c r="A63">
        <v>47</v>
      </c>
      <c r="B63">
        <v>1749216965</v>
      </c>
      <c r="C63">
        <v>5543.900000095367</v>
      </c>
      <c r="D63" t="s">
        <v>537</v>
      </c>
      <c r="E63" t="s">
        <v>538</v>
      </c>
      <c r="F63" t="s">
        <v>435</v>
      </c>
      <c r="G63" t="s">
        <v>436</v>
      </c>
      <c r="H63" t="s">
        <v>437</v>
      </c>
      <c r="I63" t="s">
        <v>438</v>
      </c>
      <c r="J63" t="s">
        <v>439</v>
      </c>
      <c r="N63">
        <v>1749216965</v>
      </c>
      <c r="O63">
        <f>(P63)/1000</f>
        <v>0</v>
      </c>
      <c r="P63">
        <f>IF(DU63, AS63, AM63)</f>
        <v>0</v>
      </c>
      <c r="Q63">
        <f>IF(DU63, AN63, AL63)</f>
        <v>0</v>
      </c>
      <c r="R63">
        <f>DW63 - IF(AZ63&gt;1, Q63*DQ63*100.0/(BB63), 0)</f>
        <v>0</v>
      </c>
      <c r="S63">
        <f>((Y63-O63/2)*R63-Q63)/(Y63+O63/2)</f>
        <v>0</v>
      </c>
      <c r="T63">
        <f>S63*(ED63+EE63)/1000.0</f>
        <v>0</v>
      </c>
      <c r="U63">
        <f>(DW63 - IF(AZ63&gt;1, Q63*DQ63*100.0/(BB63), 0))*(ED63+EE63)/1000.0</f>
        <v>0</v>
      </c>
      <c r="V63">
        <f>2.0/((1/X63-1/W63)+SIGN(X63)*SQRT((1/X63-1/W63)*(1/X63-1/W63) + 4*DR63/((DR63+1)*(DR63+1))*(2*1/X63*1/W63-1/W63*1/W63)))</f>
        <v>0</v>
      </c>
      <c r="W63">
        <f>IF(LEFT(DS63,1)&lt;&gt;"0",IF(LEFT(DS63,1)="1",3.0,DT63),$D$5+$E$5*(EK63*ED63/($K$5*1000))+$F$5*(EK63*ED63/($K$5*1000))*MAX(MIN(DQ63,$J$5),$I$5)*MAX(MIN(DQ63,$J$5),$I$5)+$G$5*MAX(MIN(DQ63,$J$5),$I$5)*(EK63*ED63/($K$5*1000))+$H$5*(EK63*ED63/($K$5*1000))*(EK63*ED63/($K$5*1000)))</f>
        <v>0</v>
      </c>
      <c r="X63">
        <f>O63*(1000-(1000*0.61365*exp(17.502*AB63/(240.97+AB63))/(ED63+EE63)+DY63)/2)/(1000*0.61365*exp(17.502*AB63/(240.97+AB63))/(ED63+EE63)-DY63)</f>
        <v>0</v>
      </c>
      <c r="Y63">
        <f>1/((DR63+1)/(V63/1.6)+1/(W63/1.37)) + DR63/((DR63+1)/(V63/1.6) + DR63/(W63/1.37))</f>
        <v>0</v>
      </c>
      <c r="Z63">
        <f>(DM63*DP63)</f>
        <v>0</v>
      </c>
      <c r="AA63">
        <f>(EF63+(Z63+2*0.95*5.67E-8*(((EF63+$B$7)+273)^4-(EF63+273)^4)-44100*O63)/(1.84*29.3*W63+8*0.95*5.67E-8*(EF63+273)^3))</f>
        <v>0</v>
      </c>
      <c r="AB63">
        <f>($C$7*EG63+$D$7*EH63+$E$7*AA63)</f>
        <v>0</v>
      </c>
      <c r="AC63">
        <f>0.61365*exp(17.502*AB63/(240.97+AB63))</f>
        <v>0</v>
      </c>
      <c r="AD63">
        <f>(AE63/AF63*100)</f>
        <v>0</v>
      </c>
      <c r="AE63">
        <f>DY63*(ED63+EE63)/1000</f>
        <v>0</v>
      </c>
      <c r="AF63">
        <f>0.61365*exp(17.502*EF63/(240.97+EF63))</f>
        <v>0</v>
      </c>
      <c r="AG63">
        <f>(AC63-DY63*(ED63+EE63)/1000)</f>
        <v>0</v>
      </c>
      <c r="AH63">
        <f>(-O63*44100)</f>
        <v>0</v>
      </c>
      <c r="AI63">
        <f>2*29.3*W63*0.92*(EF63-AB63)</f>
        <v>0</v>
      </c>
      <c r="AJ63">
        <f>2*0.95*5.67E-8*(((EF63+$B$7)+273)^4-(AB63+273)^4)</f>
        <v>0</v>
      </c>
      <c r="AK63">
        <f>Z63+AJ63+AH63+AI63</f>
        <v>0</v>
      </c>
      <c r="AL63">
        <f>EC63*AZ63*(DX63-DW63*(1000-AZ63*DZ63)/(1000-AZ63*DY63))/(100*DQ63)</f>
        <v>0</v>
      </c>
      <c r="AM63">
        <f>1000*EC63*AZ63*(DY63-DZ63)/(100*DQ63*(1000-AZ63*DY63))</f>
        <v>0</v>
      </c>
      <c r="AN63">
        <f>(AO63 - AP63 - ED63*1E3/(8.314*(EF63+273.15)) * AR63/EC63 * AQ63) * EC63/(100*DQ63) * (1000 - DZ63)/1000</f>
        <v>0</v>
      </c>
      <c r="AO63">
        <v>434.1109280888084</v>
      </c>
      <c r="AP63">
        <v>433.8103757575759</v>
      </c>
      <c r="AQ63">
        <v>-0.002114805079753786</v>
      </c>
      <c r="AR63">
        <v>65.93384186329908</v>
      </c>
      <c r="AS63">
        <f>(AU63 - AT63 + ED63*1E3/(8.314*(EF63+273.15)) * AW63/EC63 * AV63) * EC63/(100*DQ63) * 1000/(1000 - AU63)</f>
        <v>0</v>
      </c>
      <c r="AT63">
        <v>9.423819751984777</v>
      </c>
      <c r="AU63">
        <v>9.426706433566441</v>
      </c>
      <c r="AV63">
        <v>1.095830612091319E-07</v>
      </c>
      <c r="AW63">
        <v>77.18488506186137</v>
      </c>
      <c r="AX63">
        <v>77</v>
      </c>
      <c r="AY63">
        <v>19</v>
      </c>
      <c r="AZ63">
        <f>IF(AX63*$H$13&gt;=BB63,1.0,(BB63/(BB63-AX63*$H$13)))</f>
        <v>0</v>
      </c>
      <c r="BA63">
        <f>(AZ63-1)*100</f>
        <v>0</v>
      </c>
      <c r="BB63">
        <f>MAX(0,($B$13+$C$13*EK63)/(1+$D$13*EK63)*ED63/(EF63+273)*$E$13)</f>
        <v>0</v>
      </c>
      <c r="BC63" t="s">
        <v>440</v>
      </c>
      <c r="BD63" t="s">
        <v>440</v>
      </c>
      <c r="BE63">
        <v>0</v>
      </c>
      <c r="BF63">
        <v>0</v>
      </c>
      <c r="BG63">
        <f>1-BE63/BF63</f>
        <v>0</v>
      </c>
      <c r="BH63">
        <v>0</v>
      </c>
      <c r="BI63" t="s">
        <v>440</v>
      </c>
      <c r="BJ63" t="s">
        <v>440</v>
      </c>
      <c r="BK63">
        <v>0</v>
      </c>
      <c r="BL63">
        <v>0</v>
      </c>
      <c r="BM63">
        <f>1-BK63/BL63</f>
        <v>0</v>
      </c>
      <c r="BN63">
        <v>0.5</v>
      </c>
      <c r="BO63">
        <f>DN63</f>
        <v>0</v>
      </c>
      <c r="BP63">
        <f>Q63</f>
        <v>0</v>
      </c>
      <c r="BQ63">
        <f>BM63*BN63*BO63</f>
        <v>0</v>
      </c>
      <c r="BR63">
        <f>(BP63-BH63)/BO63</f>
        <v>0</v>
      </c>
      <c r="BS63">
        <f>(BF63-BL63)/BL63</f>
        <v>0</v>
      </c>
      <c r="BT63">
        <f>BE63/(BG63+BE63/BL63)</f>
        <v>0</v>
      </c>
      <c r="BU63" t="s">
        <v>440</v>
      </c>
      <c r="BV63">
        <v>0</v>
      </c>
      <c r="BW63">
        <f>IF(BV63&lt;&gt;0, BV63, BT63)</f>
        <v>0</v>
      </c>
      <c r="BX63">
        <f>1-BW63/BL63</f>
        <v>0</v>
      </c>
      <c r="BY63">
        <f>(BL63-BK63)/(BL63-BW63)</f>
        <v>0</v>
      </c>
      <c r="BZ63">
        <f>(BF63-BL63)/(BF63-BW63)</f>
        <v>0</v>
      </c>
      <c r="CA63">
        <f>(BL63-BK63)/(BL63-BE63)</f>
        <v>0</v>
      </c>
      <c r="CB63">
        <f>(BF63-BL63)/(BF63-BE63)</f>
        <v>0</v>
      </c>
      <c r="CC63">
        <f>(BY63*BW63/BK63)</f>
        <v>0</v>
      </c>
      <c r="CD63">
        <f>(1-CC63)</f>
        <v>0</v>
      </c>
      <c r="DM63">
        <f>$B$11*EL63+$C$11*EM63+$F$11*EX63*(1-FA63)</f>
        <v>0</v>
      </c>
      <c r="DN63">
        <f>DM63*DO63</f>
        <v>0</v>
      </c>
      <c r="DO63">
        <f>($B$11*$D$9+$C$11*$D$9+$F$11*((FK63+FC63)/MAX(FK63+FC63+FL63, 0.1)*$I$9+FL63/MAX(FK63+FC63+FL63, 0.1)*$J$9))/($B$11+$C$11+$F$11)</f>
        <v>0</v>
      </c>
      <c r="DP63">
        <f>($B$11*$K$9+$C$11*$K$9+$F$11*((FK63+FC63)/MAX(FK63+FC63+FL63, 0.1)*$P$9+FL63/MAX(FK63+FC63+FL63, 0.1)*$Q$9))/($B$11+$C$11+$F$11)</f>
        <v>0</v>
      </c>
      <c r="DQ63">
        <v>6</v>
      </c>
      <c r="DR63">
        <v>0.5</v>
      </c>
      <c r="DS63" t="s">
        <v>441</v>
      </c>
      <c r="DT63">
        <v>2</v>
      </c>
      <c r="DU63" t="b">
        <v>1</v>
      </c>
      <c r="DV63">
        <v>1749216965</v>
      </c>
      <c r="DW63">
        <v>429.725</v>
      </c>
      <c r="DX63">
        <v>429.974</v>
      </c>
      <c r="DY63">
        <v>9.426629999999999</v>
      </c>
      <c r="DZ63">
        <v>9.4236</v>
      </c>
      <c r="EA63">
        <v>430.468</v>
      </c>
      <c r="EB63">
        <v>9.61303</v>
      </c>
      <c r="EC63">
        <v>400.062</v>
      </c>
      <c r="ED63">
        <v>100.718</v>
      </c>
      <c r="EE63">
        <v>0.100016</v>
      </c>
      <c r="EF63">
        <v>24.9897</v>
      </c>
      <c r="EG63">
        <v>24.6544</v>
      </c>
      <c r="EH63">
        <v>999.9</v>
      </c>
      <c r="EI63">
        <v>0</v>
      </c>
      <c r="EJ63">
        <v>0</v>
      </c>
      <c r="EK63">
        <v>10033.8</v>
      </c>
      <c r="EL63">
        <v>0</v>
      </c>
      <c r="EM63">
        <v>0</v>
      </c>
      <c r="EN63">
        <v>-0.248718</v>
      </c>
      <c r="EO63">
        <v>433.815</v>
      </c>
      <c r="EP63">
        <v>434.065</v>
      </c>
      <c r="EQ63">
        <v>0.00302505</v>
      </c>
      <c r="ER63">
        <v>429.974</v>
      </c>
      <c r="ES63">
        <v>9.4236</v>
      </c>
      <c r="ET63">
        <v>0.949431</v>
      </c>
      <c r="EU63">
        <v>0.9491270000000001</v>
      </c>
      <c r="EV63">
        <v>6.16262</v>
      </c>
      <c r="EW63">
        <v>6.15797</v>
      </c>
      <c r="EX63">
        <v>0.0499957</v>
      </c>
      <c r="EY63">
        <v>0</v>
      </c>
      <c r="EZ63">
        <v>0</v>
      </c>
      <c r="FA63">
        <v>0</v>
      </c>
      <c r="FB63">
        <v>16.51</v>
      </c>
      <c r="FC63">
        <v>0.0499957</v>
      </c>
      <c r="FD63">
        <v>-8.02</v>
      </c>
      <c r="FE63">
        <v>-0.74</v>
      </c>
      <c r="FF63">
        <v>33.875</v>
      </c>
      <c r="FG63">
        <v>38.75</v>
      </c>
      <c r="FH63">
        <v>36.187</v>
      </c>
      <c r="FI63">
        <v>38.312</v>
      </c>
      <c r="FJ63">
        <v>36.812</v>
      </c>
      <c r="FK63">
        <v>0</v>
      </c>
      <c r="FL63">
        <v>0</v>
      </c>
      <c r="FM63">
        <v>0</v>
      </c>
      <c r="FN63">
        <v>1749216964.5</v>
      </c>
      <c r="FO63">
        <v>0</v>
      </c>
      <c r="FP63">
        <v>4.309200000000001</v>
      </c>
      <c r="FQ63">
        <v>19.59076951298724</v>
      </c>
      <c r="FR63">
        <v>-1.51692315237055</v>
      </c>
      <c r="FS63">
        <v>-6.274400000000001</v>
      </c>
      <c r="FT63">
        <v>15</v>
      </c>
      <c r="FU63">
        <v>1749207587.6</v>
      </c>
      <c r="FV63" t="s">
        <v>442</v>
      </c>
      <c r="FW63">
        <v>1749207587.6</v>
      </c>
      <c r="FX63">
        <v>1749207577.6</v>
      </c>
      <c r="FY63">
        <v>1</v>
      </c>
      <c r="FZ63">
        <v>0.131</v>
      </c>
      <c r="GA63">
        <v>-0.03</v>
      </c>
      <c r="GB63">
        <v>-0.763</v>
      </c>
      <c r="GC63">
        <v>-0.186</v>
      </c>
      <c r="GD63">
        <v>400</v>
      </c>
      <c r="GE63">
        <v>9</v>
      </c>
      <c r="GF63">
        <v>0.04</v>
      </c>
      <c r="GG63">
        <v>0.07000000000000001</v>
      </c>
      <c r="GH63">
        <v>0.1680570086227615</v>
      </c>
      <c r="GI63">
        <v>0.07654036879169787</v>
      </c>
      <c r="GJ63">
        <v>0.04013444346881956</v>
      </c>
      <c r="GK63">
        <v>1</v>
      </c>
      <c r="GL63">
        <v>6.776966389027016E-05</v>
      </c>
      <c r="GM63">
        <v>0.0001174929139746751</v>
      </c>
      <c r="GN63">
        <v>2.203602232979146E-05</v>
      </c>
      <c r="GO63">
        <v>1</v>
      </c>
      <c r="GP63">
        <v>2</v>
      </c>
      <c r="GQ63">
        <v>2</v>
      </c>
      <c r="GR63" t="s">
        <v>443</v>
      </c>
      <c r="GS63">
        <v>2.99523</v>
      </c>
      <c r="GT63">
        <v>2.81091</v>
      </c>
      <c r="GU63">
        <v>0.10156</v>
      </c>
      <c r="GV63">
        <v>0.102113</v>
      </c>
      <c r="GW63">
        <v>0.0569692</v>
      </c>
      <c r="GX63">
        <v>0.0570435</v>
      </c>
      <c r="GY63">
        <v>24471.9</v>
      </c>
      <c r="GZ63">
        <v>25378.9</v>
      </c>
      <c r="HA63">
        <v>30986.4</v>
      </c>
      <c r="HB63">
        <v>31345.2</v>
      </c>
      <c r="HC63">
        <v>45800.8</v>
      </c>
      <c r="HD63">
        <v>42804.4</v>
      </c>
      <c r="HE63">
        <v>44865.5</v>
      </c>
      <c r="HF63">
        <v>41736.4</v>
      </c>
      <c r="HG63">
        <v>1.74503</v>
      </c>
      <c r="HH63">
        <v>2.23948</v>
      </c>
      <c r="HI63">
        <v>0.0624731</v>
      </c>
      <c r="HJ63">
        <v>0</v>
      </c>
      <c r="HK63">
        <v>23.6279</v>
      </c>
      <c r="HL63">
        <v>999.9</v>
      </c>
      <c r="HM63">
        <v>26.5</v>
      </c>
      <c r="HN63">
        <v>31.6</v>
      </c>
      <c r="HO63">
        <v>12.2835</v>
      </c>
      <c r="HP63">
        <v>62.084</v>
      </c>
      <c r="HQ63">
        <v>6.49439</v>
      </c>
      <c r="HR63">
        <v>1</v>
      </c>
      <c r="HS63">
        <v>-0.133864</v>
      </c>
      <c r="HT63">
        <v>-0.201697</v>
      </c>
      <c r="HU63">
        <v>20.2432</v>
      </c>
      <c r="HV63">
        <v>5.22238</v>
      </c>
      <c r="HW63">
        <v>11.9077</v>
      </c>
      <c r="HX63">
        <v>4.97195</v>
      </c>
      <c r="HY63">
        <v>3.273</v>
      </c>
      <c r="HZ63">
        <v>9999</v>
      </c>
      <c r="IA63">
        <v>9999</v>
      </c>
      <c r="IB63">
        <v>9999</v>
      </c>
      <c r="IC63">
        <v>999.9</v>
      </c>
      <c r="ID63">
        <v>1.87957</v>
      </c>
      <c r="IE63">
        <v>1.87972</v>
      </c>
      <c r="IF63">
        <v>1.88173</v>
      </c>
      <c r="IG63">
        <v>1.87485</v>
      </c>
      <c r="IH63">
        <v>1.8782</v>
      </c>
      <c r="II63">
        <v>1.87759</v>
      </c>
      <c r="IJ63">
        <v>1.87471</v>
      </c>
      <c r="IK63">
        <v>1.88233</v>
      </c>
      <c r="IL63">
        <v>0</v>
      </c>
      <c r="IM63">
        <v>0</v>
      </c>
      <c r="IN63">
        <v>0</v>
      </c>
      <c r="IO63">
        <v>0</v>
      </c>
      <c r="IP63" t="s">
        <v>444</v>
      </c>
      <c r="IQ63" t="s">
        <v>445</v>
      </c>
      <c r="IR63" t="s">
        <v>446</v>
      </c>
      <c r="IS63" t="s">
        <v>446</v>
      </c>
      <c r="IT63" t="s">
        <v>446</v>
      </c>
      <c r="IU63" t="s">
        <v>446</v>
      </c>
      <c r="IV63">
        <v>0</v>
      </c>
      <c r="IW63">
        <v>100</v>
      </c>
      <c r="IX63">
        <v>100</v>
      </c>
      <c r="IY63">
        <v>-0.743</v>
      </c>
      <c r="IZ63">
        <v>-0.1864</v>
      </c>
      <c r="JA63">
        <v>-1.317961907018709</v>
      </c>
      <c r="JB63">
        <v>0.002137766517022535</v>
      </c>
      <c r="JC63">
        <v>-2.142525240951635E-06</v>
      </c>
      <c r="JD63">
        <v>6.57826092630254E-10</v>
      </c>
      <c r="JE63">
        <v>-0.1998923143878532</v>
      </c>
      <c r="JF63">
        <v>0.0047845183494569</v>
      </c>
      <c r="JG63">
        <v>-0.0004863429586180694</v>
      </c>
      <c r="JH63">
        <v>1.400204132939322E-05</v>
      </c>
      <c r="JI63">
        <v>18</v>
      </c>
      <c r="JJ63">
        <v>2240</v>
      </c>
      <c r="JK63">
        <v>2</v>
      </c>
      <c r="JL63">
        <v>19</v>
      </c>
      <c r="JM63">
        <v>156.3</v>
      </c>
      <c r="JN63">
        <v>156.5</v>
      </c>
      <c r="JO63">
        <v>1.06201</v>
      </c>
      <c r="JP63">
        <v>2.59155</v>
      </c>
      <c r="JQ63">
        <v>1.44531</v>
      </c>
      <c r="JR63">
        <v>2.13989</v>
      </c>
      <c r="JS63">
        <v>1.54907</v>
      </c>
      <c r="JT63">
        <v>2.3938</v>
      </c>
      <c r="JU63">
        <v>35.8244</v>
      </c>
      <c r="JV63">
        <v>24.1313</v>
      </c>
      <c r="JW63">
        <v>18</v>
      </c>
      <c r="JX63">
        <v>304.589</v>
      </c>
      <c r="JY63">
        <v>728.057</v>
      </c>
      <c r="JZ63">
        <v>24.2986</v>
      </c>
      <c r="KA63">
        <v>25.5031</v>
      </c>
      <c r="KB63">
        <v>30.0001</v>
      </c>
      <c r="KC63">
        <v>25.5791</v>
      </c>
      <c r="KD63">
        <v>25.5615</v>
      </c>
      <c r="KE63">
        <v>21.2678</v>
      </c>
      <c r="KF63">
        <v>30.34</v>
      </c>
      <c r="KG63">
        <v>0</v>
      </c>
      <c r="KH63">
        <v>24.3025</v>
      </c>
      <c r="KI63">
        <v>430</v>
      </c>
      <c r="KJ63">
        <v>9.46027</v>
      </c>
      <c r="KK63">
        <v>101.407</v>
      </c>
      <c r="KL63">
        <v>99.9067</v>
      </c>
    </row>
    <row r="64" spans="1:298">
      <c r="A64">
        <v>48</v>
      </c>
      <c r="B64">
        <v>1749217085.5</v>
      </c>
      <c r="C64">
        <v>5664.400000095367</v>
      </c>
      <c r="D64" t="s">
        <v>539</v>
      </c>
      <c r="E64" t="s">
        <v>540</v>
      </c>
      <c r="F64" t="s">
        <v>435</v>
      </c>
      <c r="G64" t="s">
        <v>436</v>
      </c>
      <c r="H64" t="s">
        <v>437</v>
      </c>
      <c r="I64" t="s">
        <v>438</v>
      </c>
      <c r="J64" t="s">
        <v>439</v>
      </c>
      <c r="N64">
        <v>1749217085.5</v>
      </c>
      <c r="O64">
        <f>(P64)/1000</f>
        <v>0</v>
      </c>
      <c r="P64">
        <f>IF(DU64, AS64, AM64)</f>
        <v>0</v>
      </c>
      <c r="Q64">
        <f>IF(DU64, AN64, AL64)</f>
        <v>0</v>
      </c>
      <c r="R64">
        <f>DW64 - IF(AZ64&gt;1, Q64*DQ64*100.0/(BB64), 0)</f>
        <v>0</v>
      </c>
      <c r="S64">
        <f>((Y64-O64/2)*R64-Q64)/(Y64+O64/2)</f>
        <v>0</v>
      </c>
      <c r="T64">
        <f>S64*(ED64+EE64)/1000.0</f>
        <v>0</v>
      </c>
      <c r="U64">
        <f>(DW64 - IF(AZ64&gt;1, Q64*DQ64*100.0/(BB64), 0))*(ED64+EE64)/1000.0</f>
        <v>0</v>
      </c>
      <c r="V64">
        <f>2.0/((1/X64-1/W64)+SIGN(X64)*SQRT((1/X64-1/W64)*(1/X64-1/W64) + 4*DR64/((DR64+1)*(DR64+1))*(2*1/X64*1/W64-1/W64*1/W64)))</f>
        <v>0</v>
      </c>
      <c r="W64">
        <f>IF(LEFT(DS64,1)&lt;&gt;"0",IF(LEFT(DS64,1)="1",3.0,DT64),$D$5+$E$5*(EK64*ED64/($K$5*1000))+$F$5*(EK64*ED64/($K$5*1000))*MAX(MIN(DQ64,$J$5),$I$5)*MAX(MIN(DQ64,$J$5),$I$5)+$G$5*MAX(MIN(DQ64,$J$5),$I$5)*(EK64*ED64/($K$5*1000))+$H$5*(EK64*ED64/($K$5*1000))*(EK64*ED64/($K$5*1000)))</f>
        <v>0</v>
      </c>
      <c r="X64">
        <f>O64*(1000-(1000*0.61365*exp(17.502*AB64/(240.97+AB64))/(ED64+EE64)+DY64)/2)/(1000*0.61365*exp(17.502*AB64/(240.97+AB64))/(ED64+EE64)-DY64)</f>
        <v>0</v>
      </c>
      <c r="Y64">
        <f>1/((DR64+1)/(V64/1.6)+1/(W64/1.37)) + DR64/((DR64+1)/(V64/1.6) + DR64/(W64/1.37))</f>
        <v>0</v>
      </c>
      <c r="Z64">
        <f>(DM64*DP64)</f>
        <v>0</v>
      </c>
      <c r="AA64">
        <f>(EF64+(Z64+2*0.95*5.67E-8*(((EF64+$B$7)+273)^4-(EF64+273)^4)-44100*O64)/(1.84*29.3*W64+8*0.95*5.67E-8*(EF64+273)^3))</f>
        <v>0</v>
      </c>
      <c r="AB64">
        <f>($C$7*EG64+$D$7*EH64+$E$7*AA64)</f>
        <v>0</v>
      </c>
      <c r="AC64">
        <f>0.61365*exp(17.502*AB64/(240.97+AB64))</f>
        <v>0</v>
      </c>
      <c r="AD64">
        <f>(AE64/AF64*100)</f>
        <v>0</v>
      </c>
      <c r="AE64">
        <f>DY64*(ED64+EE64)/1000</f>
        <v>0</v>
      </c>
      <c r="AF64">
        <f>0.61365*exp(17.502*EF64/(240.97+EF64))</f>
        <v>0</v>
      </c>
      <c r="AG64">
        <f>(AC64-DY64*(ED64+EE64)/1000)</f>
        <v>0</v>
      </c>
      <c r="AH64">
        <f>(-O64*44100)</f>
        <v>0</v>
      </c>
      <c r="AI64">
        <f>2*29.3*W64*0.92*(EF64-AB64)</f>
        <v>0</v>
      </c>
      <c r="AJ64">
        <f>2*0.95*5.67E-8*(((EF64+$B$7)+273)^4-(AB64+273)^4)</f>
        <v>0</v>
      </c>
      <c r="AK64">
        <f>Z64+AJ64+AH64+AI64</f>
        <v>0</v>
      </c>
      <c r="AL64">
        <f>EC64*AZ64*(DX64-DW64*(1000-AZ64*DZ64)/(1000-AZ64*DY64))/(100*DQ64)</f>
        <v>0</v>
      </c>
      <c r="AM64">
        <f>1000*EC64*AZ64*(DY64-DZ64)/(100*DQ64*(1000-AZ64*DY64))</f>
        <v>0</v>
      </c>
      <c r="AN64">
        <f>(AO64 - AP64 - ED64*1E3/(8.314*(EF64+273.15)) * AR64/EC64 * AQ64) * EC64/(100*DQ64) * (1000 - DZ64)/1000</f>
        <v>0</v>
      </c>
      <c r="AO64">
        <v>413.8792567277208</v>
      </c>
      <c r="AP64">
        <v>413.6292969696968</v>
      </c>
      <c r="AQ64">
        <v>0.0004553369770404343</v>
      </c>
      <c r="AR64">
        <v>65.93384186329908</v>
      </c>
      <c r="AS64">
        <f>(AU64 - AT64 + ED64*1E3/(8.314*(EF64+273.15)) * AW64/EC64 * AV64) * EC64/(100*DQ64) * 1000/(1000 - AU64)</f>
        <v>0</v>
      </c>
      <c r="AT64">
        <v>9.428395145827603</v>
      </c>
      <c r="AU64">
        <v>9.429133006993009</v>
      </c>
      <c r="AV64">
        <v>1.019557593000405E-07</v>
      </c>
      <c r="AW64">
        <v>77.18488506186137</v>
      </c>
      <c r="AX64">
        <v>77</v>
      </c>
      <c r="AY64">
        <v>19</v>
      </c>
      <c r="AZ64">
        <f>IF(AX64*$H$13&gt;=BB64,1.0,(BB64/(BB64-AX64*$H$13)))</f>
        <v>0</v>
      </c>
      <c r="BA64">
        <f>(AZ64-1)*100</f>
        <v>0</v>
      </c>
      <c r="BB64">
        <f>MAX(0,($B$13+$C$13*EK64)/(1+$D$13*EK64)*ED64/(EF64+273)*$E$13)</f>
        <v>0</v>
      </c>
      <c r="BC64" t="s">
        <v>440</v>
      </c>
      <c r="BD64" t="s">
        <v>440</v>
      </c>
      <c r="BE64">
        <v>0</v>
      </c>
      <c r="BF64">
        <v>0</v>
      </c>
      <c r="BG64">
        <f>1-BE64/BF64</f>
        <v>0</v>
      </c>
      <c r="BH64">
        <v>0</v>
      </c>
      <c r="BI64" t="s">
        <v>440</v>
      </c>
      <c r="BJ64" t="s">
        <v>440</v>
      </c>
      <c r="BK64">
        <v>0</v>
      </c>
      <c r="BL64">
        <v>0</v>
      </c>
      <c r="BM64">
        <f>1-BK64/BL64</f>
        <v>0</v>
      </c>
      <c r="BN64">
        <v>0.5</v>
      </c>
      <c r="BO64">
        <f>DN64</f>
        <v>0</v>
      </c>
      <c r="BP64">
        <f>Q64</f>
        <v>0</v>
      </c>
      <c r="BQ64">
        <f>BM64*BN64*BO64</f>
        <v>0</v>
      </c>
      <c r="BR64">
        <f>(BP64-BH64)/BO64</f>
        <v>0</v>
      </c>
      <c r="BS64">
        <f>(BF64-BL64)/BL64</f>
        <v>0</v>
      </c>
      <c r="BT64">
        <f>BE64/(BG64+BE64/BL64)</f>
        <v>0</v>
      </c>
      <c r="BU64" t="s">
        <v>440</v>
      </c>
      <c r="BV64">
        <v>0</v>
      </c>
      <c r="BW64">
        <f>IF(BV64&lt;&gt;0, BV64, BT64)</f>
        <v>0</v>
      </c>
      <c r="BX64">
        <f>1-BW64/BL64</f>
        <v>0</v>
      </c>
      <c r="BY64">
        <f>(BL64-BK64)/(BL64-BW64)</f>
        <v>0</v>
      </c>
      <c r="BZ64">
        <f>(BF64-BL64)/(BF64-BW64)</f>
        <v>0</v>
      </c>
      <c r="CA64">
        <f>(BL64-BK64)/(BL64-BE64)</f>
        <v>0</v>
      </c>
      <c r="CB64">
        <f>(BF64-BL64)/(BF64-BE64)</f>
        <v>0</v>
      </c>
      <c r="CC64">
        <f>(BY64*BW64/BK64)</f>
        <v>0</v>
      </c>
      <c r="CD64">
        <f>(1-CC64)</f>
        <v>0</v>
      </c>
      <c r="DM64">
        <f>$B$11*EL64+$C$11*EM64+$F$11*EX64*(1-FA64)</f>
        <v>0</v>
      </c>
      <c r="DN64">
        <f>DM64*DO64</f>
        <v>0</v>
      </c>
      <c r="DO64">
        <f>($B$11*$D$9+$C$11*$D$9+$F$11*((FK64+FC64)/MAX(FK64+FC64+FL64, 0.1)*$I$9+FL64/MAX(FK64+FC64+FL64, 0.1)*$J$9))/($B$11+$C$11+$F$11)</f>
        <v>0</v>
      </c>
      <c r="DP64">
        <f>($B$11*$K$9+$C$11*$K$9+$F$11*((FK64+FC64)/MAX(FK64+FC64+FL64, 0.1)*$P$9+FL64/MAX(FK64+FC64+FL64, 0.1)*$Q$9))/($B$11+$C$11+$F$11)</f>
        <v>0</v>
      </c>
      <c r="DQ64">
        <v>6</v>
      </c>
      <c r="DR64">
        <v>0.5</v>
      </c>
      <c r="DS64" t="s">
        <v>441</v>
      </c>
      <c r="DT64">
        <v>2</v>
      </c>
      <c r="DU64" t="b">
        <v>1</v>
      </c>
      <c r="DV64">
        <v>1749217085.5</v>
      </c>
      <c r="DW64">
        <v>409.756</v>
      </c>
      <c r="DX64">
        <v>409.97</v>
      </c>
      <c r="DY64">
        <v>9.42897</v>
      </c>
      <c r="DZ64">
        <v>9.430199999999999</v>
      </c>
      <c r="EA64">
        <v>410.512</v>
      </c>
      <c r="EB64">
        <v>9.61537</v>
      </c>
      <c r="EC64">
        <v>400.095</v>
      </c>
      <c r="ED64">
        <v>100.716</v>
      </c>
      <c r="EE64">
        <v>0.0998859</v>
      </c>
      <c r="EF64">
        <v>25.0065</v>
      </c>
      <c r="EG64">
        <v>24.6599</v>
      </c>
      <c r="EH64">
        <v>999.9</v>
      </c>
      <c r="EI64">
        <v>0</v>
      </c>
      <c r="EJ64">
        <v>0</v>
      </c>
      <c r="EK64">
        <v>10053.8</v>
      </c>
      <c r="EL64">
        <v>0</v>
      </c>
      <c r="EM64">
        <v>0</v>
      </c>
      <c r="EN64">
        <v>-0.214233</v>
      </c>
      <c r="EO64">
        <v>413.657</v>
      </c>
      <c r="EP64">
        <v>413.873</v>
      </c>
      <c r="EQ64">
        <v>-0.00123119</v>
      </c>
      <c r="ER64">
        <v>409.97</v>
      </c>
      <c r="ES64">
        <v>9.430199999999999</v>
      </c>
      <c r="ET64">
        <v>0.94965</v>
      </c>
      <c r="EU64">
        <v>0.949774</v>
      </c>
      <c r="EV64">
        <v>6.16595</v>
      </c>
      <c r="EW64">
        <v>6.16784</v>
      </c>
      <c r="EX64">
        <v>0.0499957</v>
      </c>
      <c r="EY64">
        <v>0</v>
      </c>
      <c r="EZ64">
        <v>0</v>
      </c>
      <c r="FA64">
        <v>0</v>
      </c>
      <c r="FB64">
        <v>-6.24</v>
      </c>
      <c r="FC64">
        <v>0.0499957</v>
      </c>
      <c r="FD64">
        <v>-2.2</v>
      </c>
      <c r="FE64">
        <v>-0.74</v>
      </c>
      <c r="FF64">
        <v>34.562</v>
      </c>
      <c r="FG64">
        <v>40.5</v>
      </c>
      <c r="FH64">
        <v>37.187</v>
      </c>
      <c r="FI64">
        <v>40.812</v>
      </c>
      <c r="FJ64">
        <v>37.687</v>
      </c>
      <c r="FK64">
        <v>0</v>
      </c>
      <c r="FL64">
        <v>0</v>
      </c>
      <c r="FM64">
        <v>0</v>
      </c>
      <c r="FN64">
        <v>1749217085.1</v>
      </c>
      <c r="FO64">
        <v>0</v>
      </c>
      <c r="FP64">
        <v>1.841923076923077</v>
      </c>
      <c r="FQ64">
        <v>-43.51760656593824</v>
      </c>
      <c r="FR64">
        <v>19.86871809103552</v>
      </c>
      <c r="FS64">
        <v>-5.239999999999999</v>
      </c>
      <c r="FT64">
        <v>15</v>
      </c>
      <c r="FU64">
        <v>1749207587.6</v>
      </c>
      <c r="FV64" t="s">
        <v>442</v>
      </c>
      <c r="FW64">
        <v>1749207587.6</v>
      </c>
      <c r="FX64">
        <v>1749207577.6</v>
      </c>
      <c r="FY64">
        <v>1</v>
      </c>
      <c r="FZ64">
        <v>0.131</v>
      </c>
      <c r="GA64">
        <v>-0.03</v>
      </c>
      <c r="GB64">
        <v>-0.763</v>
      </c>
      <c r="GC64">
        <v>-0.186</v>
      </c>
      <c r="GD64">
        <v>400</v>
      </c>
      <c r="GE64">
        <v>9</v>
      </c>
      <c r="GF64">
        <v>0.04</v>
      </c>
      <c r="GG64">
        <v>0.07000000000000001</v>
      </c>
      <c r="GH64">
        <v>0.1691289680051401</v>
      </c>
      <c r="GI64">
        <v>0.07495802464099689</v>
      </c>
      <c r="GJ64">
        <v>0.02792638212830265</v>
      </c>
      <c r="GK64">
        <v>1</v>
      </c>
      <c r="GL64">
        <v>9.939093342867303E-07</v>
      </c>
      <c r="GM64">
        <v>-0.0001015059441584286</v>
      </c>
      <c r="GN64">
        <v>2.694271388299642E-05</v>
      </c>
      <c r="GO64">
        <v>1</v>
      </c>
      <c r="GP64">
        <v>2</v>
      </c>
      <c r="GQ64">
        <v>2</v>
      </c>
      <c r="GR64" t="s">
        <v>443</v>
      </c>
      <c r="GS64">
        <v>2.99527</v>
      </c>
      <c r="GT64">
        <v>2.81095</v>
      </c>
      <c r="GU64">
        <v>0.09797640000000001</v>
      </c>
      <c r="GV64">
        <v>0.0985005</v>
      </c>
      <c r="GW64">
        <v>0.0569791</v>
      </c>
      <c r="GX64">
        <v>0.0570738</v>
      </c>
      <c r="GY64">
        <v>24569.4</v>
      </c>
      <c r="GZ64">
        <v>25481</v>
      </c>
      <c r="HA64">
        <v>30986.3</v>
      </c>
      <c r="HB64">
        <v>31345.2</v>
      </c>
      <c r="HC64">
        <v>45800</v>
      </c>
      <c r="HD64">
        <v>42803.1</v>
      </c>
      <c r="HE64">
        <v>44865.2</v>
      </c>
      <c r="HF64">
        <v>41736.5</v>
      </c>
      <c r="HG64">
        <v>1.74535</v>
      </c>
      <c r="HH64">
        <v>2.2396</v>
      </c>
      <c r="HI64">
        <v>0.0607595</v>
      </c>
      <c r="HJ64">
        <v>0</v>
      </c>
      <c r="HK64">
        <v>23.6617</v>
      </c>
      <c r="HL64">
        <v>999.9</v>
      </c>
      <c r="HM64">
        <v>26.6</v>
      </c>
      <c r="HN64">
        <v>31.5</v>
      </c>
      <c r="HO64">
        <v>12.2593</v>
      </c>
      <c r="HP64">
        <v>62.0239</v>
      </c>
      <c r="HQ64">
        <v>6.89904</v>
      </c>
      <c r="HR64">
        <v>1</v>
      </c>
      <c r="HS64">
        <v>-0.133941</v>
      </c>
      <c r="HT64">
        <v>-0.0162636</v>
      </c>
      <c r="HU64">
        <v>20.2434</v>
      </c>
      <c r="HV64">
        <v>5.22418</v>
      </c>
      <c r="HW64">
        <v>11.908</v>
      </c>
      <c r="HX64">
        <v>4.9722</v>
      </c>
      <c r="HY64">
        <v>3.273</v>
      </c>
      <c r="HZ64">
        <v>9999</v>
      </c>
      <c r="IA64">
        <v>9999</v>
      </c>
      <c r="IB64">
        <v>9999</v>
      </c>
      <c r="IC64">
        <v>999.9</v>
      </c>
      <c r="ID64">
        <v>1.87957</v>
      </c>
      <c r="IE64">
        <v>1.87973</v>
      </c>
      <c r="IF64">
        <v>1.88171</v>
      </c>
      <c r="IG64">
        <v>1.87485</v>
      </c>
      <c r="IH64">
        <v>1.8782</v>
      </c>
      <c r="II64">
        <v>1.87759</v>
      </c>
      <c r="IJ64">
        <v>1.87469</v>
      </c>
      <c r="IK64">
        <v>1.88233</v>
      </c>
      <c r="IL64">
        <v>0</v>
      </c>
      <c r="IM64">
        <v>0</v>
      </c>
      <c r="IN64">
        <v>0</v>
      </c>
      <c r="IO64">
        <v>0</v>
      </c>
      <c r="IP64" t="s">
        <v>444</v>
      </c>
      <c r="IQ64" t="s">
        <v>445</v>
      </c>
      <c r="IR64" t="s">
        <v>446</v>
      </c>
      <c r="IS64" t="s">
        <v>446</v>
      </c>
      <c r="IT64" t="s">
        <v>446</v>
      </c>
      <c r="IU64" t="s">
        <v>446</v>
      </c>
      <c r="IV64">
        <v>0</v>
      </c>
      <c r="IW64">
        <v>100</v>
      </c>
      <c r="IX64">
        <v>100</v>
      </c>
      <c r="IY64">
        <v>-0.756</v>
      </c>
      <c r="IZ64">
        <v>-0.1864</v>
      </c>
      <c r="JA64">
        <v>-1.317961907018709</v>
      </c>
      <c r="JB64">
        <v>0.002137766517022535</v>
      </c>
      <c r="JC64">
        <v>-2.142525240951635E-06</v>
      </c>
      <c r="JD64">
        <v>6.57826092630254E-10</v>
      </c>
      <c r="JE64">
        <v>-0.1998923143878532</v>
      </c>
      <c r="JF64">
        <v>0.0047845183494569</v>
      </c>
      <c r="JG64">
        <v>-0.0004863429586180694</v>
      </c>
      <c r="JH64">
        <v>1.400204132939322E-05</v>
      </c>
      <c r="JI64">
        <v>18</v>
      </c>
      <c r="JJ64">
        <v>2240</v>
      </c>
      <c r="JK64">
        <v>2</v>
      </c>
      <c r="JL64">
        <v>19</v>
      </c>
      <c r="JM64">
        <v>158.3</v>
      </c>
      <c r="JN64">
        <v>158.5</v>
      </c>
      <c r="JO64">
        <v>1.02295</v>
      </c>
      <c r="JP64">
        <v>2.57812</v>
      </c>
      <c r="JQ64">
        <v>1.44531</v>
      </c>
      <c r="JR64">
        <v>2.14111</v>
      </c>
      <c r="JS64">
        <v>1.54907</v>
      </c>
      <c r="JT64">
        <v>2.5</v>
      </c>
      <c r="JU64">
        <v>35.801</v>
      </c>
      <c r="JV64">
        <v>24.1313</v>
      </c>
      <c r="JW64">
        <v>18</v>
      </c>
      <c r="JX64">
        <v>304.721</v>
      </c>
      <c r="JY64">
        <v>728.172</v>
      </c>
      <c r="JZ64">
        <v>24.1366</v>
      </c>
      <c r="KA64">
        <v>25.5031</v>
      </c>
      <c r="KB64">
        <v>30.0001</v>
      </c>
      <c r="KC64">
        <v>25.5791</v>
      </c>
      <c r="KD64">
        <v>25.5615</v>
      </c>
      <c r="KE64">
        <v>20.4748</v>
      </c>
      <c r="KF64">
        <v>30.34</v>
      </c>
      <c r="KG64">
        <v>0</v>
      </c>
      <c r="KH64">
        <v>24.1327</v>
      </c>
      <c r="KI64">
        <v>410</v>
      </c>
      <c r="KJ64">
        <v>9.46027</v>
      </c>
      <c r="KK64">
        <v>101.406</v>
      </c>
      <c r="KL64">
        <v>99.90689999999999</v>
      </c>
    </row>
    <row r="65" spans="1:298">
      <c r="A65">
        <v>49</v>
      </c>
      <c r="B65">
        <v>1749217206</v>
      </c>
      <c r="C65">
        <v>5784.900000095367</v>
      </c>
      <c r="D65" t="s">
        <v>541</v>
      </c>
      <c r="E65" t="s">
        <v>542</v>
      </c>
      <c r="F65" t="s">
        <v>435</v>
      </c>
      <c r="G65" t="s">
        <v>436</v>
      </c>
      <c r="H65" t="s">
        <v>437</v>
      </c>
      <c r="I65" t="s">
        <v>438</v>
      </c>
      <c r="J65" t="s">
        <v>439</v>
      </c>
      <c r="N65">
        <v>1749217206</v>
      </c>
      <c r="O65">
        <f>(P65)/1000</f>
        <v>0</v>
      </c>
      <c r="P65">
        <f>IF(DU65, AS65, AM65)</f>
        <v>0</v>
      </c>
      <c r="Q65">
        <f>IF(DU65, AN65, AL65)</f>
        <v>0</v>
      </c>
      <c r="R65">
        <f>DW65 - IF(AZ65&gt;1, Q65*DQ65*100.0/(BB65), 0)</f>
        <v>0</v>
      </c>
      <c r="S65">
        <f>((Y65-O65/2)*R65-Q65)/(Y65+O65/2)</f>
        <v>0</v>
      </c>
      <c r="T65">
        <f>S65*(ED65+EE65)/1000.0</f>
        <v>0</v>
      </c>
      <c r="U65">
        <f>(DW65 - IF(AZ65&gt;1, Q65*DQ65*100.0/(BB65), 0))*(ED65+EE65)/1000.0</f>
        <v>0</v>
      </c>
      <c r="V65">
        <f>2.0/((1/X65-1/W65)+SIGN(X65)*SQRT((1/X65-1/W65)*(1/X65-1/W65) + 4*DR65/((DR65+1)*(DR65+1))*(2*1/X65*1/W65-1/W65*1/W65)))</f>
        <v>0</v>
      </c>
      <c r="W65">
        <f>IF(LEFT(DS65,1)&lt;&gt;"0",IF(LEFT(DS65,1)="1",3.0,DT65),$D$5+$E$5*(EK65*ED65/($K$5*1000))+$F$5*(EK65*ED65/($K$5*1000))*MAX(MIN(DQ65,$J$5),$I$5)*MAX(MIN(DQ65,$J$5),$I$5)+$G$5*MAX(MIN(DQ65,$J$5),$I$5)*(EK65*ED65/($K$5*1000))+$H$5*(EK65*ED65/($K$5*1000))*(EK65*ED65/($K$5*1000)))</f>
        <v>0</v>
      </c>
      <c r="X65">
        <f>O65*(1000-(1000*0.61365*exp(17.502*AB65/(240.97+AB65))/(ED65+EE65)+DY65)/2)/(1000*0.61365*exp(17.502*AB65/(240.97+AB65))/(ED65+EE65)-DY65)</f>
        <v>0</v>
      </c>
      <c r="Y65">
        <f>1/((DR65+1)/(V65/1.6)+1/(W65/1.37)) + DR65/((DR65+1)/(V65/1.6) + DR65/(W65/1.37))</f>
        <v>0</v>
      </c>
      <c r="Z65">
        <f>(DM65*DP65)</f>
        <v>0</v>
      </c>
      <c r="AA65">
        <f>(EF65+(Z65+2*0.95*5.67E-8*(((EF65+$B$7)+273)^4-(EF65+273)^4)-44100*O65)/(1.84*29.3*W65+8*0.95*5.67E-8*(EF65+273)^3))</f>
        <v>0</v>
      </c>
      <c r="AB65">
        <f>($C$7*EG65+$D$7*EH65+$E$7*AA65)</f>
        <v>0</v>
      </c>
      <c r="AC65">
        <f>0.61365*exp(17.502*AB65/(240.97+AB65))</f>
        <v>0</v>
      </c>
      <c r="AD65">
        <f>(AE65/AF65*100)</f>
        <v>0</v>
      </c>
      <c r="AE65">
        <f>DY65*(ED65+EE65)/1000</f>
        <v>0</v>
      </c>
      <c r="AF65">
        <f>0.61365*exp(17.502*EF65/(240.97+EF65))</f>
        <v>0</v>
      </c>
      <c r="AG65">
        <f>(AC65-DY65*(ED65+EE65)/1000)</f>
        <v>0</v>
      </c>
      <c r="AH65">
        <f>(-O65*44100)</f>
        <v>0</v>
      </c>
      <c r="AI65">
        <f>2*29.3*W65*0.92*(EF65-AB65)</f>
        <v>0</v>
      </c>
      <c r="AJ65">
        <f>2*0.95*5.67E-8*(((EF65+$B$7)+273)^4-(AB65+273)^4)</f>
        <v>0</v>
      </c>
      <c r="AK65">
        <f>Z65+AJ65+AH65+AI65</f>
        <v>0</v>
      </c>
      <c r="AL65">
        <f>EC65*AZ65*(DX65-DW65*(1000-AZ65*DZ65)/(1000-AZ65*DY65))/(100*DQ65)</f>
        <v>0</v>
      </c>
      <c r="AM65">
        <f>1000*EC65*AZ65*(DY65-DZ65)/(100*DQ65*(1000-AZ65*DY65))</f>
        <v>0</v>
      </c>
      <c r="AN65">
        <f>(AO65 - AP65 - ED65*1E3/(8.314*(EF65+273.15)) * AR65/EC65 * AQ65) * EC65/(100*DQ65) * (1000 - DZ65)/1000</f>
        <v>0</v>
      </c>
      <c r="AO65">
        <v>393.7176908966357</v>
      </c>
      <c r="AP65">
        <v>393.4656606060606</v>
      </c>
      <c r="AQ65">
        <v>-0.0001878198325027453</v>
      </c>
      <c r="AR65">
        <v>65.93384186329908</v>
      </c>
      <c r="AS65">
        <f>(AU65 - AT65 + ED65*1E3/(8.314*(EF65+273.15)) * AW65/EC65 * AV65) * EC65/(100*DQ65) * 1000/(1000 - AU65)</f>
        <v>0</v>
      </c>
      <c r="AT65">
        <v>9.418342156782401</v>
      </c>
      <c r="AU65">
        <v>9.421046433566438</v>
      </c>
      <c r="AV65">
        <v>-2.559998948543834E-08</v>
      </c>
      <c r="AW65">
        <v>77.18488506186137</v>
      </c>
      <c r="AX65">
        <v>77</v>
      </c>
      <c r="AY65">
        <v>19</v>
      </c>
      <c r="AZ65">
        <f>IF(AX65*$H$13&gt;=BB65,1.0,(BB65/(BB65-AX65*$H$13)))</f>
        <v>0</v>
      </c>
      <c r="BA65">
        <f>(AZ65-1)*100</f>
        <v>0</v>
      </c>
      <c r="BB65">
        <f>MAX(0,($B$13+$C$13*EK65)/(1+$D$13*EK65)*ED65/(EF65+273)*$E$13)</f>
        <v>0</v>
      </c>
      <c r="BC65" t="s">
        <v>440</v>
      </c>
      <c r="BD65" t="s">
        <v>440</v>
      </c>
      <c r="BE65">
        <v>0</v>
      </c>
      <c r="BF65">
        <v>0</v>
      </c>
      <c r="BG65">
        <f>1-BE65/BF65</f>
        <v>0</v>
      </c>
      <c r="BH65">
        <v>0</v>
      </c>
      <c r="BI65" t="s">
        <v>440</v>
      </c>
      <c r="BJ65" t="s">
        <v>440</v>
      </c>
      <c r="BK65">
        <v>0</v>
      </c>
      <c r="BL65">
        <v>0</v>
      </c>
      <c r="BM65">
        <f>1-BK65/BL65</f>
        <v>0</v>
      </c>
      <c r="BN65">
        <v>0.5</v>
      </c>
      <c r="BO65">
        <f>DN65</f>
        <v>0</v>
      </c>
      <c r="BP65">
        <f>Q65</f>
        <v>0</v>
      </c>
      <c r="BQ65">
        <f>BM65*BN65*BO65</f>
        <v>0</v>
      </c>
      <c r="BR65">
        <f>(BP65-BH65)/BO65</f>
        <v>0</v>
      </c>
      <c r="BS65">
        <f>(BF65-BL65)/BL65</f>
        <v>0</v>
      </c>
      <c r="BT65">
        <f>BE65/(BG65+BE65/BL65)</f>
        <v>0</v>
      </c>
      <c r="BU65" t="s">
        <v>440</v>
      </c>
      <c r="BV65">
        <v>0</v>
      </c>
      <c r="BW65">
        <f>IF(BV65&lt;&gt;0, BV65, BT65)</f>
        <v>0</v>
      </c>
      <c r="BX65">
        <f>1-BW65/BL65</f>
        <v>0</v>
      </c>
      <c r="BY65">
        <f>(BL65-BK65)/(BL65-BW65)</f>
        <v>0</v>
      </c>
      <c r="BZ65">
        <f>(BF65-BL65)/(BF65-BW65)</f>
        <v>0</v>
      </c>
      <c r="CA65">
        <f>(BL65-BK65)/(BL65-BE65)</f>
        <v>0</v>
      </c>
      <c r="CB65">
        <f>(BF65-BL65)/(BF65-BE65)</f>
        <v>0</v>
      </c>
      <c r="CC65">
        <f>(BY65*BW65/BK65)</f>
        <v>0</v>
      </c>
      <c r="CD65">
        <f>(1-CC65)</f>
        <v>0</v>
      </c>
      <c r="DM65">
        <f>$B$11*EL65+$C$11*EM65+$F$11*EX65*(1-FA65)</f>
        <v>0</v>
      </c>
      <c r="DN65">
        <f>DM65*DO65</f>
        <v>0</v>
      </c>
      <c r="DO65">
        <f>($B$11*$D$9+$C$11*$D$9+$F$11*((FK65+FC65)/MAX(FK65+FC65+FL65, 0.1)*$I$9+FL65/MAX(FK65+FC65+FL65, 0.1)*$J$9))/($B$11+$C$11+$F$11)</f>
        <v>0</v>
      </c>
      <c r="DP65">
        <f>($B$11*$K$9+$C$11*$K$9+$F$11*((FK65+FC65)/MAX(FK65+FC65+FL65, 0.1)*$P$9+FL65/MAX(FK65+FC65+FL65, 0.1)*$Q$9))/($B$11+$C$11+$F$11)</f>
        <v>0</v>
      </c>
      <c r="DQ65">
        <v>6</v>
      </c>
      <c r="DR65">
        <v>0.5</v>
      </c>
      <c r="DS65" t="s">
        <v>441</v>
      </c>
      <c r="DT65">
        <v>2</v>
      </c>
      <c r="DU65" t="b">
        <v>1</v>
      </c>
      <c r="DV65">
        <v>1749217206</v>
      </c>
      <c r="DW65">
        <v>389.757</v>
      </c>
      <c r="DX65">
        <v>389.997</v>
      </c>
      <c r="DY65">
        <v>9.420730000000001</v>
      </c>
      <c r="DZ65">
        <v>9.41854</v>
      </c>
      <c r="EA65">
        <v>390.528</v>
      </c>
      <c r="EB65">
        <v>9.60713</v>
      </c>
      <c r="EC65">
        <v>400.035</v>
      </c>
      <c r="ED65">
        <v>100.72</v>
      </c>
      <c r="EE65">
        <v>0.0999023</v>
      </c>
      <c r="EF65">
        <v>25.0089</v>
      </c>
      <c r="EG65">
        <v>24.6547</v>
      </c>
      <c r="EH65">
        <v>999.9</v>
      </c>
      <c r="EI65">
        <v>0</v>
      </c>
      <c r="EJ65">
        <v>0</v>
      </c>
      <c r="EK65">
        <v>10055</v>
      </c>
      <c r="EL65">
        <v>0</v>
      </c>
      <c r="EM65">
        <v>0</v>
      </c>
      <c r="EN65">
        <v>-0.23996</v>
      </c>
      <c r="EO65">
        <v>393.464</v>
      </c>
      <c r="EP65">
        <v>393.705</v>
      </c>
      <c r="EQ65">
        <v>0.00219822</v>
      </c>
      <c r="ER65">
        <v>389.997</v>
      </c>
      <c r="ES65">
        <v>9.41854</v>
      </c>
      <c r="ET65">
        <v>0.948858</v>
      </c>
      <c r="EU65">
        <v>0.948637</v>
      </c>
      <c r="EV65">
        <v>6.15387</v>
      </c>
      <c r="EW65">
        <v>6.15049</v>
      </c>
      <c r="EX65">
        <v>0.0499957</v>
      </c>
      <c r="EY65">
        <v>0</v>
      </c>
      <c r="EZ65">
        <v>0</v>
      </c>
      <c r="FA65">
        <v>0</v>
      </c>
      <c r="FB65">
        <v>-4.6</v>
      </c>
      <c r="FC65">
        <v>0.0499957</v>
      </c>
      <c r="FD65">
        <v>1.43</v>
      </c>
      <c r="FE65">
        <v>-0.77</v>
      </c>
      <c r="FF65">
        <v>35</v>
      </c>
      <c r="FG65">
        <v>40.75</v>
      </c>
      <c r="FH65">
        <v>37.375</v>
      </c>
      <c r="FI65">
        <v>41</v>
      </c>
      <c r="FJ65">
        <v>38</v>
      </c>
      <c r="FK65">
        <v>0</v>
      </c>
      <c r="FL65">
        <v>0</v>
      </c>
      <c r="FM65">
        <v>0</v>
      </c>
      <c r="FN65">
        <v>1749217205.7</v>
      </c>
      <c r="FO65">
        <v>0</v>
      </c>
      <c r="FP65">
        <v>2.1308</v>
      </c>
      <c r="FQ65">
        <v>-25.77307664858988</v>
      </c>
      <c r="FR65">
        <v>19.79076893054522</v>
      </c>
      <c r="FS65">
        <v>-4.2144</v>
      </c>
      <c r="FT65">
        <v>15</v>
      </c>
      <c r="FU65">
        <v>1749207587.6</v>
      </c>
      <c r="FV65" t="s">
        <v>442</v>
      </c>
      <c r="FW65">
        <v>1749207587.6</v>
      </c>
      <c r="FX65">
        <v>1749207577.6</v>
      </c>
      <c r="FY65">
        <v>1</v>
      </c>
      <c r="FZ65">
        <v>0.131</v>
      </c>
      <c r="GA65">
        <v>-0.03</v>
      </c>
      <c r="GB65">
        <v>-0.763</v>
      </c>
      <c r="GC65">
        <v>-0.186</v>
      </c>
      <c r="GD65">
        <v>400</v>
      </c>
      <c r="GE65">
        <v>9</v>
      </c>
      <c r="GF65">
        <v>0.04</v>
      </c>
      <c r="GG65">
        <v>0.07000000000000001</v>
      </c>
      <c r="GH65">
        <v>0.1759195424046354</v>
      </c>
      <c r="GI65">
        <v>0.04809476285731287</v>
      </c>
      <c r="GJ65">
        <v>0.0380643022059991</v>
      </c>
      <c r="GK65">
        <v>1</v>
      </c>
      <c r="GL65">
        <v>0.000110632687892332</v>
      </c>
      <c r="GM65">
        <v>-4.758346716978461E-05</v>
      </c>
      <c r="GN65">
        <v>1.68615807040141E-05</v>
      </c>
      <c r="GO65">
        <v>1</v>
      </c>
      <c r="GP65">
        <v>2</v>
      </c>
      <c r="GQ65">
        <v>2</v>
      </c>
      <c r="GR65" t="s">
        <v>443</v>
      </c>
      <c r="GS65">
        <v>2.9952</v>
      </c>
      <c r="GT65">
        <v>2.81099</v>
      </c>
      <c r="GU65">
        <v>0.0943118</v>
      </c>
      <c r="GV65">
        <v>0.0948171</v>
      </c>
      <c r="GW65">
        <v>0.0569433</v>
      </c>
      <c r="GX65">
        <v>0.057021</v>
      </c>
      <c r="GY65">
        <v>24668.8</v>
      </c>
      <c r="GZ65">
        <v>25585.2</v>
      </c>
      <c r="HA65">
        <v>30985.9</v>
      </c>
      <c r="HB65">
        <v>31345.5</v>
      </c>
      <c r="HC65">
        <v>45801.1</v>
      </c>
      <c r="HD65">
        <v>42805.5</v>
      </c>
      <c r="HE65">
        <v>44864.6</v>
      </c>
      <c r="HF65">
        <v>41736.5</v>
      </c>
      <c r="HG65">
        <v>1.74575</v>
      </c>
      <c r="HH65">
        <v>2.23988</v>
      </c>
      <c r="HI65">
        <v>0.0610761</v>
      </c>
      <c r="HJ65">
        <v>0</v>
      </c>
      <c r="HK65">
        <v>23.6512</v>
      </c>
      <c r="HL65">
        <v>999.9</v>
      </c>
      <c r="HM65">
        <v>26.6</v>
      </c>
      <c r="HN65">
        <v>31.5</v>
      </c>
      <c r="HO65">
        <v>12.2586</v>
      </c>
      <c r="HP65">
        <v>62.014</v>
      </c>
      <c r="HQ65">
        <v>6.3742</v>
      </c>
      <c r="HR65">
        <v>1</v>
      </c>
      <c r="HS65">
        <v>-0.134045</v>
      </c>
      <c r="HT65">
        <v>0.00647876</v>
      </c>
      <c r="HU65">
        <v>20.2411</v>
      </c>
      <c r="HV65">
        <v>5.22373</v>
      </c>
      <c r="HW65">
        <v>11.9072</v>
      </c>
      <c r="HX65">
        <v>4.97205</v>
      </c>
      <c r="HY65">
        <v>3.273</v>
      </c>
      <c r="HZ65">
        <v>9999</v>
      </c>
      <c r="IA65">
        <v>9999</v>
      </c>
      <c r="IB65">
        <v>9999</v>
      </c>
      <c r="IC65">
        <v>999.9</v>
      </c>
      <c r="ID65">
        <v>1.8795</v>
      </c>
      <c r="IE65">
        <v>1.87971</v>
      </c>
      <c r="IF65">
        <v>1.88171</v>
      </c>
      <c r="IG65">
        <v>1.87485</v>
      </c>
      <c r="IH65">
        <v>1.8782</v>
      </c>
      <c r="II65">
        <v>1.87759</v>
      </c>
      <c r="IJ65">
        <v>1.87469</v>
      </c>
      <c r="IK65">
        <v>1.88232</v>
      </c>
      <c r="IL65">
        <v>0</v>
      </c>
      <c r="IM65">
        <v>0</v>
      </c>
      <c r="IN65">
        <v>0</v>
      </c>
      <c r="IO65">
        <v>0</v>
      </c>
      <c r="IP65" t="s">
        <v>444</v>
      </c>
      <c r="IQ65" t="s">
        <v>445</v>
      </c>
      <c r="IR65" t="s">
        <v>446</v>
      </c>
      <c r="IS65" t="s">
        <v>446</v>
      </c>
      <c r="IT65" t="s">
        <v>446</v>
      </c>
      <c r="IU65" t="s">
        <v>446</v>
      </c>
      <c r="IV65">
        <v>0</v>
      </c>
      <c r="IW65">
        <v>100</v>
      </c>
      <c r="IX65">
        <v>100</v>
      </c>
      <c r="IY65">
        <v>-0.771</v>
      </c>
      <c r="IZ65">
        <v>-0.1864</v>
      </c>
      <c r="JA65">
        <v>-1.317961907018709</v>
      </c>
      <c r="JB65">
        <v>0.002137766517022535</v>
      </c>
      <c r="JC65">
        <v>-2.142525240951635E-06</v>
      </c>
      <c r="JD65">
        <v>6.57826092630254E-10</v>
      </c>
      <c r="JE65">
        <v>-0.1998923143878532</v>
      </c>
      <c r="JF65">
        <v>0.0047845183494569</v>
      </c>
      <c r="JG65">
        <v>-0.0004863429586180694</v>
      </c>
      <c r="JH65">
        <v>1.400204132939322E-05</v>
      </c>
      <c r="JI65">
        <v>18</v>
      </c>
      <c r="JJ65">
        <v>2240</v>
      </c>
      <c r="JK65">
        <v>2</v>
      </c>
      <c r="JL65">
        <v>19</v>
      </c>
      <c r="JM65">
        <v>160.3</v>
      </c>
      <c r="JN65">
        <v>160.5</v>
      </c>
      <c r="JO65">
        <v>0.982666</v>
      </c>
      <c r="JP65">
        <v>2.59521</v>
      </c>
      <c r="JQ65">
        <v>1.44531</v>
      </c>
      <c r="JR65">
        <v>2.13989</v>
      </c>
      <c r="JS65">
        <v>1.54907</v>
      </c>
      <c r="JT65">
        <v>2.40845</v>
      </c>
      <c r="JU65">
        <v>35.7544</v>
      </c>
      <c r="JV65">
        <v>24.1313</v>
      </c>
      <c r="JW65">
        <v>18</v>
      </c>
      <c r="JX65">
        <v>304.874</v>
      </c>
      <c r="JY65">
        <v>728.396</v>
      </c>
      <c r="JZ65">
        <v>24.112</v>
      </c>
      <c r="KA65">
        <v>25.501</v>
      </c>
      <c r="KB65">
        <v>30.0003</v>
      </c>
      <c r="KC65">
        <v>25.5769</v>
      </c>
      <c r="KD65">
        <v>25.5594</v>
      </c>
      <c r="KE65">
        <v>19.6735</v>
      </c>
      <c r="KF65">
        <v>30.34</v>
      </c>
      <c r="KG65">
        <v>0</v>
      </c>
      <c r="KH65">
        <v>24.1052</v>
      </c>
      <c r="KI65">
        <v>390</v>
      </c>
      <c r="KJ65">
        <v>9.46027</v>
      </c>
      <c r="KK65">
        <v>101.405</v>
      </c>
      <c r="KL65">
        <v>99.90730000000001</v>
      </c>
    </row>
    <row r="66" spans="1:298">
      <c r="A66">
        <v>50</v>
      </c>
      <c r="B66">
        <v>1749217326.6</v>
      </c>
      <c r="C66">
        <v>5905.5</v>
      </c>
      <c r="D66" t="s">
        <v>543</v>
      </c>
      <c r="E66" t="s">
        <v>544</v>
      </c>
      <c r="F66" t="s">
        <v>435</v>
      </c>
      <c r="G66" t="s">
        <v>436</v>
      </c>
      <c r="H66" t="s">
        <v>437</v>
      </c>
      <c r="I66" t="s">
        <v>438</v>
      </c>
      <c r="J66" t="s">
        <v>439</v>
      </c>
      <c r="N66">
        <v>1749217326.6</v>
      </c>
      <c r="O66">
        <f>(P66)/1000</f>
        <v>0</v>
      </c>
      <c r="P66">
        <f>IF(DU66, AS66, AM66)</f>
        <v>0</v>
      </c>
      <c r="Q66">
        <f>IF(DU66, AN66, AL66)</f>
        <v>0</v>
      </c>
      <c r="R66">
        <f>DW66 - IF(AZ66&gt;1, Q66*DQ66*100.0/(BB66), 0)</f>
        <v>0</v>
      </c>
      <c r="S66">
        <f>((Y66-O66/2)*R66-Q66)/(Y66+O66/2)</f>
        <v>0</v>
      </c>
      <c r="T66">
        <f>S66*(ED66+EE66)/1000.0</f>
        <v>0</v>
      </c>
      <c r="U66">
        <f>(DW66 - IF(AZ66&gt;1, Q66*DQ66*100.0/(BB66), 0))*(ED66+EE66)/1000.0</f>
        <v>0</v>
      </c>
      <c r="V66">
        <f>2.0/((1/X66-1/W66)+SIGN(X66)*SQRT((1/X66-1/W66)*(1/X66-1/W66) + 4*DR66/((DR66+1)*(DR66+1))*(2*1/X66*1/W66-1/W66*1/W66)))</f>
        <v>0</v>
      </c>
      <c r="W66">
        <f>IF(LEFT(DS66,1)&lt;&gt;"0",IF(LEFT(DS66,1)="1",3.0,DT66),$D$5+$E$5*(EK66*ED66/($K$5*1000))+$F$5*(EK66*ED66/($K$5*1000))*MAX(MIN(DQ66,$J$5),$I$5)*MAX(MIN(DQ66,$J$5),$I$5)+$G$5*MAX(MIN(DQ66,$J$5),$I$5)*(EK66*ED66/($K$5*1000))+$H$5*(EK66*ED66/($K$5*1000))*(EK66*ED66/($K$5*1000)))</f>
        <v>0</v>
      </c>
      <c r="X66">
        <f>O66*(1000-(1000*0.61365*exp(17.502*AB66/(240.97+AB66))/(ED66+EE66)+DY66)/2)/(1000*0.61365*exp(17.502*AB66/(240.97+AB66))/(ED66+EE66)-DY66)</f>
        <v>0</v>
      </c>
      <c r="Y66">
        <f>1/((DR66+1)/(V66/1.6)+1/(W66/1.37)) + DR66/((DR66+1)/(V66/1.6) + DR66/(W66/1.37))</f>
        <v>0</v>
      </c>
      <c r="Z66">
        <f>(DM66*DP66)</f>
        <v>0</v>
      </c>
      <c r="AA66">
        <f>(EF66+(Z66+2*0.95*5.67E-8*(((EF66+$B$7)+273)^4-(EF66+273)^4)-44100*O66)/(1.84*29.3*W66+8*0.95*5.67E-8*(EF66+273)^3))</f>
        <v>0</v>
      </c>
      <c r="AB66">
        <f>($C$7*EG66+$D$7*EH66+$E$7*AA66)</f>
        <v>0</v>
      </c>
      <c r="AC66">
        <f>0.61365*exp(17.502*AB66/(240.97+AB66))</f>
        <v>0</v>
      </c>
      <c r="AD66">
        <f>(AE66/AF66*100)</f>
        <v>0</v>
      </c>
      <c r="AE66">
        <f>DY66*(ED66+EE66)/1000</f>
        <v>0</v>
      </c>
      <c r="AF66">
        <f>0.61365*exp(17.502*EF66/(240.97+EF66))</f>
        <v>0</v>
      </c>
      <c r="AG66">
        <f>(AC66-DY66*(ED66+EE66)/1000)</f>
        <v>0</v>
      </c>
      <c r="AH66">
        <f>(-O66*44100)</f>
        <v>0</v>
      </c>
      <c r="AI66">
        <f>2*29.3*W66*0.92*(EF66-AB66)</f>
        <v>0</v>
      </c>
      <c r="AJ66">
        <f>2*0.95*5.67E-8*(((EF66+$B$7)+273)^4-(AB66+273)^4)</f>
        <v>0</v>
      </c>
      <c r="AK66">
        <f>Z66+AJ66+AH66+AI66</f>
        <v>0</v>
      </c>
      <c r="AL66">
        <f>EC66*AZ66*(DX66-DW66*(1000-AZ66*DZ66)/(1000-AZ66*DY66))/(100*DQ66)</f>
        <v>0</v>
      </c>
      <c r="AM66">
        <f>1000*EC66*AZ66*(DY66-DZ66)/(100*DQ66*(1000-AZ66*DY66))</f>
        <v>0</v>
      </c>
      <c r="AN66">
        <f>(AO66 - AP66 - ED66*1E3/(8.314*(EF66+273.15)) * AR66/EC66 * AQ66) * EC66/(100*DQ66) * (1000 - DZ66)/1000</f>
        <v>0</v>
      </c>
      <c r="AO66">
        <v>373.4977866357722</v>
      </c>
      <c r="AP66">
        <v>373.259315151515</v>
      </c>
      <c r="AQ66">
        <v>-0.0006149339568177978</v>
      </c>
      <c r="AR66">
        <v>65.93384186329908</v>
      </c>
      <c r="AS66">
        <f>(AU66 - AT66 + ED66*1E3/(8.314*(EF66+273.15)) * AW66/EC66 * AV66) * EC66/(100*DQ66) * 1000/(1000 - AU66)</f>
        <v>0</v>
      </c>
      <c r="AT66">
        <v>9.427017627669613</v>
      </c>
      <c r="AU66">
        <v>9.429090629370634</v>
      </c>
      <c r="AV66">
        <v>9.594774736720598E-08</v>
      </c>
      <c r="AW66">
        <v>77.18488506186137</v>
      </c>
      <c r="AX66">
        <v>77</v>
      </c>
      <c r="AY66">
        <v>19</v>
      </c>
      <c r="AZ66">
        <f>IF(AX66*$H$13&gt;=BB66,1.0,(BB66/(BB66-AX66*$H$13)))</f>
        <v>0</v>
      </c>
      <c r="BA66">
        <f>(AZ66-1)*100</f>
        <v>0</v>
      </c>
      <c r="BB66">
        <f>MAX(0,($B$13+$C$13*EK66)/(1+$D$13*EK66)*ED66/(EF66+273)*$E$13)</f>
        <v>0</v>
      </c>
      <c r="BC66" t="s">
        <v>440</v>
      </c>
      <c r="BD66" t="s">
        <v>440</v>
      </c>
      <c r="BE66">
        <v>0</v>
      </c>
      <c r="BF66">
        <v>0</v>
      </c>
      <c r="BG66">
        <f>1-BE66/BF66</f>
        <v>0</v>
      </c>
      <c r="BH66">
        <v>0</v>
      </c>
      <c r="BI66" t="s">
        <v>440</v>
      </c>
      <c r="BJ66" t="s">
        <v>440</v>
      </c>
      <c r="BK66">
        <v>0</v>
      </c>
      <c r="BL66">
        <v>0</v>
      </c>
      <c r="BM66">
        <f>1-BK66/BL66</f>
        <v>0</v>
      </c>
      <c r="BN66">
        <v>0.5</v>
      </c>
      <c r="BO66">
        <f>DN66</f>
        <v>0</v>
      </c>
      <c r="BP66">
        <f>Q66</f>
        <v>0</v>
      </c>
      <c r="BQ66">
        <f>BM66*BN66*BO66</f>
        <v>0</v>
      </c>
      <c r="BR66">
        <f>(BP66-BH66)/BO66</f>
        <v>0</v>
      </c>
      <c r="BS66">
        <f>(BF66-BL66)/BL66</f>
        <v>0</v>
      </c>
      <c r="BT66">
        <f>BE66/(BG66+BE66/BL66)</f>
        <v>0</v>
      </c>
      <c r="BU66" t="s">
        <v>440</v>
      </c>
      <c r="BV66">
        <v>0</v>
      </c>
      <c r="BW66">
        <f>IF(BV66&lt;&gt;0, BV66, BT66)</f>
        <v>0</v>
      </c>
      <c r="BX66">
        <f>1-BW66/BL66</f>
        <v>0</v>
      </c>
      <c r="BY66">
        <f>(BL66-BK66)/(BL66-BW66)</f>
        <v>0</v>
      </c>
      <c r="BZ66">
        <f>(BF66-BL66)/(BF66-BW66)</f>
        <v>0</v>
      </c>
      <c r="CA66">
        <f>(BL66-BK66)/(BL66-BE66)</f>
        <v>0</v>
      </c>
      <c r="CB66">
        <f>(BF66-BL66)/(BF66-BE66)</f>
        <v>0</v>
      </c>
      <c r="CC66">
        <f>(BY66*BW66/BK66)</f>
        <v>0</v>
      </c>
      <c r="CD66">
        <f>(1-CC66)</f>
        <v>0</v>
      </c>
      <c r="DM66">
        <f>$B$11*EL66+$C$11*EM66+$F$11*EX66*(1-FA66)</f>
        <v>0</v>
      </c>
      <c r="DN66">
        <f>DM66*DO66</f>
        <v>0</v>
      </c>
      <c r="DO66">
        <f>($B$11*$D$9+$C$11*$D$9+$F$11*((FK66+FC66)/MAX(FK66+FC66+FL66, 0.1)*$I$9+FL66/MAX(FK66+FC66+FL66, 0.1)*$J$9))/($B$11+$C$11+$F$11)</f>
        <v>0</v>
      </c>
      <c r="DP66">
        <f>($B$11*$K$9+$C$11*$K$9+$F$11*((FK66+FC66)/MAX(FK66+FC66+FL66, 0.1)*$P$9+FL66/MAX(FK66+FC66+FL66, 0.1)*$Q$9))/($B$11+$C$11+$F$11)</f>
        <v>0</v>
      </c>
      <c r="DQ66">
        <v>6</v>
      </c>
      <c r="DR66">
        <v>0.5</v>
      </c>
      <c r="DS66" t="s">
        <v>441</v>
      </c>
      <c r="DT66">
        <v>2</v>
      </c>
      <c r="DU66" t="b">
        <v>1</v>
      </c>
      <c r="DV66">
        <v>1749217326.6</v>
      </c>
      <c r="DW66">
        <v>369.743</v>
      </c>
      <c r="DX66">
        <v>369.995</v>
      </c>
      <c r="DY66">
        <v>9.42897</v>
      </c>
      <c r="DZ66">
        <v>9.42571</v>
      </c>
      <c r="EA66">
        <v>370.529</v>
      </c>
      <c r="EB66">
        <v>9.61538</v>
      </c>
      <c r="EC66">
        <v>400.016</v>
      </c>
      <c r="ED66">
        <v>100.721</v>
      </c>
      <c r="EE66">
        <v>0.09995519999999999</v>
      </c>
      <c r="EF66">
        <v>24.9798</v>
      </c>
      <c r="EG66">
        <v>24.6401</v>
      </c>
      <c r="EH66">
        <v>999.9</v>
      </c>
      <c r="EI66">
        <v>0</v>
      </c>
      <c r="EJ66">
        <v>0</v>
      </c>
      <c r="EK66">
        <v>10043.1</v>
      </c>
      <c r="EL66">
        <v>0</v>
      </c>
      <c r="EM66">
        <v>0</v>
      </c>
      <c r="EN66">
        <v>-0.252075</v>
      </c>
      <c r="EO66">
        <v>373.262</v>
      </c>
      <c r="EP66">
        <v>373.516</v>
      </c>
      <c r="EQ66">
        <v>0.0032568</v>
      </c>
      <c r="ER66">
        <v>369.995</v>
      </c>
      <c r="ES66">
        <v>9.42571</v>
      </c>
      <c r="ET66">
        <v>0.949699</v>
      </c>
      <c r="EU66">
        <v>0.949371</v>
      </c>
      <c r="EV66">
        <v>6.16671</v>
      </c>
      <c r="EW66">
        <v>6.1617</v>
      </c>
      <c r="EX66">
        <v>0.0499957</v>
      </c>
      <c r="EY66">
        <v>0</v>
      </c>
      <c r="EZ66">
        <v>0</v>
      </c>
      <c r="FA66">
        <v>0</v>
      </c>
      <c r="FB66">
        <v>-5.88</v>
      </c>
      <c r="FC66">
        <v>0.0499957</v>
      </c>
      <c r="FD66">
        <v>-1.34</v>
      </c>
      <c r="FE66">
        <v>-1.31</v>
      </c>
      <c r="FF66">
        <v>33.687</v>
      </c>
      <c r="FG66">
        <v>38.125</v>
      </c>
      <c r="FH66">
        <v>35.812</v>
      </c>
      <c r="FI66">
        <v>37.562</v>
      </c>
      <c r="FJ66">
        <v>36.437</v>
      </c>
      <c r="FK66">
        <v>0</v>
      </c>
      <c r="FL66">
        <v>0</v>
      </c>
      <c r="FM66">
        <v>0</v>
      </c>
      <c r="FN66">
        <v>1749217326.3</v>
      </c>
      <c r="FO66">
        <v>0</v>
      </c>
      <c r="FP66">
        <v>1.081923076923077</v>
      </c>
      <c r="FQ66">
        <v>-5.626324541437847</v>
      </c>
      <c r="FR66">
        <v>-5.652307847472559</v>
      </c>
      <c r="FS66">
        <v>-3.561153846153846</v>
      </c>
      <c r="FT66">
        <v>15</v>
      </c>
      <c r="FU66">
        <v>1749207587.6</v>
      </c>
      <c r="FV66" t="s">
        <v>442</v>
      </c>
      <c r="FW66">
        <v>1749207587.6</v>
      </c>
      <c r="FX66">
        <v>1749207577.6</v>
      </c>
      <c r="FY66">
        <v>1</v>
      </c>
      <c r="FZ66">
        <v>0.131</v>
      </c>
      <c r="GA66">
        <v>-0.03</v>
      </c>
      <c r="GB66">
        <v>-0.763</v>
      </c>
      <c r="GC66">
        <v>-0.186</v>
      </c>
      <c r="GD66">
        <v>400</v>
      </c>
      <c r="GE66">
        <v>9</v>
      </c>
      <c r="GF66">
        <v>0.04</v>
      </c>
      <c r="GG66">
        <v>0.07000000000000001</v>
      </c>
      <c r="GH66">
        <v>0.1518325282080833</v>
      </c>
      <c r="GI66">
        <v>-0.02938195846020111</v>
      </c>
      <c r="GJ66">
        <v>0.01797285658817959</v>
      </c>
      <c r="GK66">
        <v>1</v>
      </c>
      <c r="GL66">
        <v>5.016398500865129E-05</v>
      </c>
      <c r="GM66">
        <v>-1.829131572323545E-05</v>
      </c>
      <c r="GN66">
        <v>1.95507040789132E-05</v>
      </c>
      <c r="GO66">
        <v>1</v>
      </c>
      <c r="GP66">
        <v>2</v>
      </c>
      <c r="GQ66">
        <v>2</v>
      </c>
      <c r="GR66" t="s">
        <v>443</v>
      </c>
      <c r="GS66">
        <v>2.99518</v>
      </c>
      <c r="GT66">
        <v>2.81093</v>
      </c>
      <c r="GU66">
        <v>0.0905557</v>
      </c>
      <c r="GV66">
        <v>0.0910386</v>
      </c>
      <c r="GW66">
        <v>0.0569826</v>
      </c>
      <c r="GX66">
        <v>0.0570561</v>
      </c>
      <c r="GY66">
        <v>24771.4</v>
      </c>
      <c r="GZ66">
        <v>25692</v>
      </c>
      <c r="HA66">
        <v>30986.3</v>
      </c>
      <c r="HB66">
        <v>31345.6</v>
      </c>
      <c r="HC66">
        <v>45799.8</v>
      </c>
      <c r="HD66">
        <v>42804.1</v>
      </c>
      <c r="HE66">
        <v>44865.2</v>
      </c>
      <c r="HF66">
        <v>41736.7</v>
      </c>
      <c r="HG66">
        <v>1.7452</v>
      </c>
      <c r="HH66">
        <v>2.24023</v>
      </c>
      <c r="HI66">
        <v>0.0602528</v>
      </c>
      <c r="HJ66">
        <v>0</v>
      </c>
      <c r="HK66">
        <v>23.6501</v>
      </c>
      <c r="HL66">
        <v>999.9</v>
      </c>
      <c r="HM66">
        <v>26.7</v>
      </c>
      <c r="HN66">
        <v>31.4</v>
      </c>
      <c r="HO66">
        <v>12.234</v>
      </c>
      <c r="HP66">
        <v>62.3112</v>
      </c>
      <c r="HQ66">
        <v>6.51442</v>
      </c>
      <c r="HR66">
        <v>1</v>
      </c>
      <c r="HS66">
        <v>-0.13439</v>
      </c>
      <c r="HT66">
        <v>-0.195008</v>
      </c>
      <c r="HU66">
        <v>20.2433</v>
      </c>
      <c r="HV66">
        <v>5.22328</v>
      </c>
      <c r="HW66">
        <v>11.9078</v>
      </c>
      <c r="HX66">
        <v>4.9718</v>
      </c>
      <c r="HY66">
        <v>3.273</v>
      </c>
      <c r="HZ66">
        <v>9999</v>
      </c>
      <c r="IA66">
        <v>9999</v>
      </c>
      <c r="IB66">
        <v>9999</v>
      </c>
      <c r="IC66">
        <v>999.9</v>
      </c>
      <c r="ID66">
        <v>1.87958</v>
      </c>
      <c r="IE66">
        <v>1.87973</v>
      </c>
      <c r="IF66">
        <v>1.88175</v>
      </c>
      <c r="IG66">
        <v>1.87485</v>
      </c>
      <c r="IH66">
        <v>1.8782</v>
      </c>
      <c r="II66">
        <v>1.87759</v>
      </c>
      <c r="IJ66">
        <v>1.87469</v>
      </c>
      <c r="IK66">
        <v>1.88232</v>
      </c>
      <c r="IL66">
        <v>0</v>
      </c>
      <c r="IM66">
        <v>0</v>
      </c>
      <c r="IN66">
        <v>0</v>
      </c>
      <c r="IO66">
        <v>0</v>
      </c>
      <c r="IP66" t="s">
        <v>444</v>
      </c>
      <c r="IQ66" t="s">
        <v>445</v>
      </c>
      <c r="IR66" t="s">
        <v>446</v>
      </c>
      <c r="IS66" t="s">
        <v>446</v>
      </c>
      <c r="IT66" t="s">
        <v>446</v>
      </c>
      <c r="IU66" t="s">
        <v>446</v>
      </c>
      <c r="IV66">
        <v>0</v>
      </c>
      <c r="IW66">
        <v>100</v>
      </c>
      <c r="IX66">
        <v>100</v>
      </c>
      <c r="IY66">
        <v>-0.786</v>
      </c>
      <c r="IZ66">
        <v>-0.1864</v>
      </c>
      <c r="JA66">
        <v>-1.317961907018709</v>
      </c>
      <c r="JB66">
        <v>0.002137766517022535</v>
      </c>
      <c r="JC66">
        <v>-2.142525240951635E-06</v>
      </c>
      <c r="JD66">
        <v>6.57826092630254E-10</v>
      </c>
      <c r="JE66">
        <v>-0.1998923143878532</v>
      </c>
      <c r="JF66">
        <v>0.0047845183494569</v>
      </c>
      <c r="JG66">
        <v>-0.0004863429586180694</v>
      </c>
      <c r="JH66">
        <v>1.400204132939322E-05</v>
      </c>
      <c r="JI66">
        <v>18</v>
      </c>
      <c r="JJ66">
        <v>2240</v>
      </c>
      <c r="JK66">
        <v>2</v>
      </c>
      <c r="JL66">
        <v>19</v>
      </c>
      <c r="JM66">
        <v>162.3</v>
      </c>
      <c r="JN66">
        <v>162.5</v>
      </c>
      <c r="JO66">
        <v>0.942383</v>
      </c>
      <c r="JP66">
        <v>2.58423</v>
      </c>
      <c r="JQ66">
        <v>1.44531</v>
      </c>
      <c r="JR66">
        <v>2.14111</v>
      </c>
      <c r="JS66">
        <v>1.55029</v>
      </c>
      <c r="JT66">
        <v>2.44995</v>
      </c>
      <c r="JU66">
        <v>35.7311</v>
      </c>
      <c r="JV66">
        <v>24.14</v>
      </c>
      <c r="JW66">
        <v>18</v>
      </c>
      <c r="JX66">
        <v>304.639</v>
      </c>
      <c r="JY66">
        <v>728.688</v>
      </c>
      <c r="JZ66">
        <v>24.2208</v>
      </c>
      <c r="KA66">
        <v>25.4988</v>
      </c>
      <c r="KB66">
        <v>30.0001</v>
      </c>
      <c r="KC66">
        <v>25.5748</v>
      </c>
      <c r="KD66">
        <v>25.5572</v>
      </c>
      <c r="KE66">
        <v>18.869</v>
      </c>
      <c r="KF66">
        <v>30.34</v>
      </c>
      <c r="KG66">
        <v>0</v>
      </c>
      <c r="KH66">
        <v>24.2265</v>
      </c>
      <c r="KI66">
        <v>370</v>
      </c>
      <c r="KJ66">
        <v>9.46027</v>
      </c>
      <c r="KK66">
        <v>101.406</v>
      </c>
      <c r="KL66">
        <v>99.90770000000001</v>
      </c>
    </row>
    <row r="67" spans="1:298">
      <c r="A67">
        <v>51</v>
      </c>
      <c r="B67">
        <v>1749217447.1</v>
      </c>
      <c r="C67">
        <v>6026</v>
      </c>
      <c r="D67" t="s">
        <v>545</v>
      </c>
      <c r="E67" t="s">
        <v>546</v>
      </c>
      <c r="F67" t="s">
        <v>435</v>
      </c>
      <c r="G67" t="s">
        <v>436</v>
      </c>
      <c r="H67" t="s">
        <v>437</v>
      </c>
      <c r="I67" t="s">
        <v>438</v>
      </c>
      <c r="J67" t="s">
        <v>439</v>
      </c>
      <c r="N67">
        <v>1749217447.1</v>
      </c>
      <c r="O67">
        <f>(P67)/1000</f>
        <v>0</v>
      </c>
      <c r="P67">
        <f>IF(DU67, AS67, AM67)</f>
        <v>0</v>
      </c>
      <c r="Q67">
        <f>IF(DU67, AN67, AL67)</f>
        <v>0</v>
      </c>
      <c r="R67">
        <f>DW67 - IF(AZ67&gt;1, Q67*DQ67*100.0/(BB67), 0)</f>
        <v>0</v>
      </c>
      <c r="S67">
        <f>((Y67-O67/2)*R67-Q67)/(Y67+O67/2)</f>
        <v>0</v>
      </c>
      <c r="T67">
        <f>S67*(ED67+EE67)/1000.0</f>
        <v>0</v>
      </c>
      <c r="U67">
        <f>(DW67 - IF(AZ67&gt;1, Q67*DQ67*100.0/(BB67), 0))*(ED67+EE67)/1000.0</f>
        <v>0</v>
      </c>
      <c r="V67">
        <f>2.0/((1/X67-1/W67)+SIGN(X67)*SQRT((1/X67-1/W67)*(1/X67-1/W67) + 4*DR67/((DR67+1)*(DR67+1))*(2*1/X67*1/W67-1/W67*1/W67)))</f>
        <v>0</v>
      </c>
      <c r="W67">
        <f>IF(LEFT(DS67,1)&lt;&gt;"0",IF(LEFT(DS67,1)="1",3.0,DT67),$D$5+$E$5*(EK67*ED67/($K$5*1000))+$F$5*(EK67*ED67/($K$5*1000))*MAX(MIN(DQ67,$J$5),$I$5)*MAX(MIN(DQ67,$J$5),$I$5)+$G$5*MAX(MIN(DQ67,$J$5),$I$5)*(EK67*ED67/($K$5*1000))+$H$5*(EK67*ED67/($K$5*1000))*(EK67*ED67/($K$5*1000)))</f>
        <v>0</v>
      </c>
      <c r="X67">
        <f>O67*(1000-(1000*0.61365*exp(17.502*AB67/(240.97+AB67))/(ED67+EE67)+DY67)/2)/(1000*0.61365*exp(17.502*AB67/(240.97+AB67))/(ED67+EE67)-DY67)</f>
        <v>0</v>
      </c>
      <c r="Y67">
        <f>1/((DR67+1)/(V67/1.6)+1/(W67/1.37)) + DR67/((DR67+1)/(V67/1.6) + DR67/(W67/1.37))</f>
        <v>0</v>
      </c>
      <c r="Z67">
        <f>(DM67*DP67)</f>
        <v>0</v>
      </c>
      <c r="AA67">
        <f>(EF67+(Z67+2*0.95*5.67E-8*(((EF67+$B$7)+273)^4-(EF67+273)^4)-44100*O67)/(1.84*29.3*W67+8*0.95*5.67E-8*(EF67+273)^3))</f>
        <v>0</v>
      </c>
      <c r="AB67">
        <f>($C$7*EG67+$D$7*EH67+$E$7*AA67)</f>
        <v>0</v>
      </c>
      <c r="AC67">
        <f>0.61365*exp(17.502*AB67/(240.97+AB67))</f>
        <v>0</v>
      </c>
      <c r="AD67">
        <f>(AE67/AF67*100)</f>
        <v>0</v>
      </c>
      <c r="AE67">
        <f>DY67*(ED67+EE67)/1000</f>
        <v>0</v>
      </c>
      <c r="AF67">
        <f>0.61365*exp(17.502*EF67/(240.97+EF67))</f>
        <v>0</v>
      </c>
      <c r="AG67">
        <f>(AC67-DY67*(ED67+EE67)/1000)</f>
        <v>0</v>
      </c>
      <c r="AH67">
        <f>(-O67*44100)</f>
        <v>0</v>
      </c>
      <c r="AI67">
        <f>2*29.3*W67*0.92*(EF67-AB67)</f>
        <v>0</v>
      </c>
      <c r="AJ67">
        <f>2*0.95*5.67E-8*(((EF67+$B$7)+273)^4-(AB67+273)^4)</f>
        <v>0</v>
      </c>
      <c r="AK67">
        <f>Z67+AJ67+AH67+AI67</f>
        <v>0</v>
      </c>
      <c r="AL67">
        <f>EC67*AZ67*(DX67-DW67*(1000-AZ67*DZ67)/(1000-AZ67*DY67))/(100*DQ67)</f>
        <v>0</v>
      </c>
      <c r="AM67">
        <f>1000*EC67*AZ67*(DY67-DZ67)/(100*DQ67*(1000-AZ67*DY67))</f>
        <v>0</v>
      </c>
      <c r="AN67">
        <f>(AO67 - AP67 - ED67*1E3/(8.314*(EF67+273.15)) * AR67/EC67 * AQ67) * EC67/(100*DQ67) * (1000 - DZ67)/1000</f>
        <v>0</v>
      </c>
      <c r="AO67">
        <v>353.3104540886271</v>
      </c>
      <c r="AP67">
        <v>353.0424848484849</v>
      </c>
      <c r="AQ67">
        <v>-0.0004073449283221523</v>
      </c>
      <c r="AR67">
        <v>65.93384186329908</v>
      </c>
      <c r="AS67">
        <f>(AU67 - AT67 + ED67*1E3/(8.314*(EF67+273.15)) * AW67/EC67 * AV67) * EC67/(100*DQ67) * 1000/(1000 - AU67)</f>
        <v>0</v>
      </c>
      <c r="AT67">
        <v>9.41338619899779</v>
      </c>
      <c r="AU67">
        <v>9.417789090909093</v>
      </c>
      <c r="AV67">
        <v>-4.936586643555208E-09</v>
      </c>
      <c r="AW67">
        <v>77.18488506186137</v>
      </c>
      <c r="AX67">
        <v>77</v>
      </c>
      <c r="AY67">
        <v>19</v>
      </c>
      <c r="AZ67">
        <f>IF(AX67*$H$13&gt;=BB67,1.0,(BB67/(BB67-AX67*$H$13)))</f>
        <v>0</v>
      </c>
      <c r="BA67">
        <f>(AZ67-1)*100</f>
        <v>0</v>
      </c>
      <c r="BB67">
        <f>MAX(0,($B$13+$C$13*EK67)/(1+$D$13*EK67)*ED67/(EF67+273)*$E$13)</f>
        <v>0</v>
      </c>
      <c r="BC67" t="s">
        <v>440</v>
      </c>
      <c r="BD67" t="s">
        <v>440</v>
      </c>
      <c r="BE67">
        <v>0</v>
      </c>
      <c r="BF67">
        <v>0</v>
      </c>
      <c r="BG67">
        <f>1-BE67/BF67</f>
        <v>0</v>
      </c>
      <c r="BH67">
        <v>0</v>
      </c>
      <c r="BI67" t="s">
        <v>440</v>
      </c>
      <c r="BJ67" t="s">
        <v>440</v>
      </c>
      <c r="BK67">
        <v>0</v>
      </c>
      <c r="BL67">
        <v>0</v>
      </c>
      <c r="BM67">
        <f>1-BK67/BL67</f>
        <v>0</v>
      </c>
      <c r="BN67">
        <v>0.5</v>
      </c>
      <c r="BO67">
        <f>DN67</f>
        <v>0</v>
      </c>
      <c r="BP67">
        <f>Q67</f>
        <v>0</v>
      </c>
      <c r="BQ67">
        <f>BM67*BN67*BO67</f>
        <v>0</v>
      </c>
      <c r="BR67">
        <f>(BP67-BH67)/BO67</f>
        <v>0</v>
      </c>
      <c r="BS67">
        <f>(BF67-BL67)/BL67</f>
        <v>0</v>
      </c>
      <c r="BT67">
        <f>BE67/(BG67+BE67/BL67)</f>
        <v>0</v>
      </c>
      <c r="BU67" t="s">
        <v>440</v>
      </c>
      <c r="BV67">
        <v>0</v>
      </c>
      <c r="BW67">
        <f>IF(BV67&lt;&gt;0, BV67, BT67)</f>
        <v>0</v>
      </c>
      <c r="BX67">
        <f>1-BW67/BL67</f>
        <v>0</v>
      </c>
      <c r="BY67">
        <f>(BL67-BK67)/(BL67-BW67)</f>
        <v>0</v>
      </c>
      <c r="BZ67">
        <f>(BF67-BL67)/(BF67-BW67)</f>
        <v>0</v>
      </c>
      <c r="CA67">
        <f>(BL67-BK67)/(BL67-BE67)</f>
        <v>0</v>
      </c>
      <c r="CB67">
        <f>(BF67-BL67)/(BF67-BE67)</f>
        <v>0</v>
      </c>
      <c r="CC67">
        <f>(BY67*BW67/BK67)</f>
        <v>0</v>
      </c>
      <c r="CD67">
        <f>(1-CC67)</f>
        <v>0</v>
      </c>
      <c r="DM67">
        <f>$B$11*EL67+$C$11*EM67+$F$11*EX67*(1-FA67)</f>
        <v>0</v>
      </c>
      <c r="DN67">
        <f>DM67*DO67</f>
        <v>0</v>
      </c>
      <c r="DO67">
        <f>($B$11*$D$9+$C$11*$D$9+$F$11*((FK67+FC67)/MAX(FK67+FC67+FL67, 0.1)*$I$9+FL67/MAX(FK67+FC67+FL67, 0.1)*$J$9))/($B$11+$C$11+$F$11)</f>
        <v>0</v>
      </c>
      <c r="DP67">
        <f>($B$11*$K$9+$C$11*$K$9+$F$11*((FK67+FC67)/MAX(FK67+FC67+FL67, 0.1)*$P$9+FL67/MAX(FK67+FC67+FL67, 0.1)*$Q$9))/($B$11+$C$11+$F$11)</f>
        <v>0</v>
      </c>
      <c r="DQ67">
        <v>6</v>
      </c>
      <c r="DR67">
        <v>0.5</v>
      </c>
      <c r="DS67" t="s">
        <v>441</v>
      </c>
      <c r="DT67">
        <v>2</v>
      </c>
      <c r="DU67" t="b">
        <v>1</v>
      </c>
      <c r="DV67">
        <v>1749217447.1</v>
      </c>
      <c r="DW67">
        <v>349.717</v>
      </c>
      <c r="DX67">
        <v>350.009</v>
      </c>
      <c r="DY67">
        <v>9.4177</v>
      </c>
      <c r="DZ67">
        <v>9.41295</v>
      </c>
      <c r="EA67">
        <v>350.521</v>
      </c>
      <c r="EB67">
        <v>9.604100000000001</v>
      </c>
      <c r="EC67">
        <v>400.052</v>
      </c>
      <c r="ED67">
        <v>100.721</v>
      </c>
      <c r="EE67">
        <v>0.100009</v>
      </c>
      <c r="EF67">
        <v>25.0018</v>
      </c>
      <c r="EG67">
        <v>24.66</v>
      </c>
      <c r="EH67">
        <v>999.9</v>
      </c>
      <c r="EI67">
        <v>0</v>
      </c>
      <c r="EJ67">
        <v>0</v>
      </c>
      <c r="EK67">
        <v>10048.8</v>
      </c>
      <c r="EL67">
        <v>0</v>
      </c>
      <c r="EM67">
        <v>0</v>
      </c>
      <c r="EN67">
        <v>-0.292206</v>
      </c>
      <c r="EO67">
        <v>353.042</v>
      </c>
      <c r="EP67">
        <v>353.335</v>
      </c>
      <c r="EQ67">
        <v>0.00475693</v>
      </c>
      <c r="ER67">
        <v>350.009</v>
      </c>
      <c r="ES67">
        <v>9.41295</v>
      </c>
      <c r="ET67">
        <v>0.948565</v>
      </c>
      <c r="EU67">
        <v>0.948086</v>
      </c>
      <c r="EV67">
        <v>6.1494</v>
      </c>
      <c r="EW67">
        <v>6.14209</v>
      </c>
      <c r="EX67">
        <v>0.0499957</v>
      </c>
      <c r="EY67">
        <v>0</v>
      </c>
      <c r="EZ67">
        <v>0</v>
      </c>
      <c r="FA67">
        <v>0</v>
      </c>
      <c r="FB67">
        <v>2.82</v>
      </c>
      <c r="FC67">
        <v>0.0499957</v>
      </c>
      <c r="FD67">
        <v>1.09</v>
      </c>
      <c r="FE67">
        <v>-1.56</v>
      </c>
      <c r="FF67">
        <v>34.437</v>
      </c>
      <c r="FG67">
        <v>40.187</v>
      </c>
      <c r="FH67">
        <v>37</v>
      </c>
      <c r="FI67">
        <v>40.312</v>
      </c>
      <c r="FJ67">
        <v>37.5</v>
      </c>
      <c r="FK67">
        <v>0</v>
      </c>
      <c r="FL67">
        <v>0</v>
      </c>
      <c r="FM67">
        <v>0</v>
      </c>
      <c r="FN67">
        <v>1749217446.9</v>
      </c>
      <c r="FO67">
        <v>0</v>
      </c>
      <c r="FP67">
        <v>1.4648</v>
      </c>
      <c r="FQ67">
        <v>-4.946922854316764</v>
      </c>
      <c r="FR67">
        <v>7.56769208557269</v>
      </c>
      <c r="FS67">
        <v>-4.8896</v>
      </c>
      <c r="FT67">
        <v>15</v>
      </c>
      <c r="FU67">
        <v>1749207587.6</v>
      </c>
      <c r="FV67" t="s">
        <v>442</v>
      </c>
      <c r="FW67">
        <v>1749207587.6</v>
      </c>
      <c r="FX67">
        <v>1749207577.6</v>
      </c>
      <c r="FY67">
        <v>1</v>
      </c>
      <c r="FZ67">
        <v>0.131</v>
      </c>
      <c r="GA67">
        <v>-0.03</v>
      </c>
      <c r="GB67">
        <v>-0.763</v>
      </c>
      <c r="GC67">
        <v>-0.186</v>
      </c>
      <c r="GD67">
        <v>400</v>
      </c>
      <c r="GE67">
        <v>9</v>
      </c>
      <c r="GF67">
        <v>0.04</v>
      </c>
      <c r="GG67">
        <v>0.07000000000000001</v>
      </c>
      <c r="GH67">
        <v>0.1610187526680595</v>
      </c>
      <c r="GI67">
        <v>-0.05938741926811464</v>
      </c>
      <c r="GJ67">
        <v>0.0183116067688082</v>
      </c>
      <c r="GK67">
        <v>1</v>
      </c>
      <c r="GL67">
        <v>0.0001353196920352432</v>
      </c>
      <c r="GM67">
        <v>-5.628179822237483E-05</v>
      </c>
      <c r="GN67">
        <v>2.909116733102819E-05</v>
      </c>
      <c r="GO67">
        <v>1</v>
      </c>
      <c r="GP67">
        <v>2</v>
      </c>
      <c r="GQ67">
        <v>2</v>
      </c>
      <c r="GR67" t="s">
        <v>443</v>
      </c>
      <c r="GS67">
        <v>2.99522</v>
      </c>
      <c r="GT67">
        <v>2.81104</v>
      </c>
      <c r="GU67">
        <v>0.08670509999999999</v>
      </c>
      <c r="GV67">
        <v>0.08716989999999999</v>
      </c>
      <c r="GW67">
        <v>0.0569305</v>
      </c>
      <c r="GX67">
        <v>0.0569958</v>
      </c>
      <c r="GY67">
        <v>24876.1</v>
      </c>
      <c r="GZ67">
        <v>25801.5</v>
      </c>
      <c r="HA67">
        <v>30986.1</v>
      </c>
      <c r="HB67">
        <v>31345.7</v>
      </c>
      <c r="HC67">
        <v>45802.3</v>
      </c>
      <c r="HD67">
        <v>42806.8</v>
      </c>
      <c r="HE67">
        <v>44865.2</v>
      </c>
      <c r="HF67">
        <v>41736.8</v>
      </c>
      <c r="HG67">
        <v>1.7451</v>
      </c>
      <c r="HH67">
        <v>2.2403</v>
      </c>
      <c r="HI67">
        <v>0.0587106</v>
      </c>
      <c r="HJ67">
        <v>0</v>
      </c>
      <c r="HK67">
        <v>23.6954</v>
      </c>
      <c r="HL67">
        <v>999.9</v>
      </c>
      <c r="HM67">
        <v>26.7</v>
      </c>
      <c r="HN67">
        <v>31.4</v>
      </c>
      <c r="HO67">
        <v>12.2342</v>
      </c>
      <c r="HP67">
        <v>62.1213</v>
      </c>
      <c r="HQ67">
        <v>6.84295</v>
      </c>
      <c r="HR67">
        <v>1</v>
      </c>
      <c r="HS67">
        <v>-0.134644</v>
      </c>
      <c r="HT67">
        <v>-0.0774319</v>
      </c>
      <c r="HU67">
        <v>20.2433</v>
      </c>
      <c r="HV67">
        <v>5.22373</v>
      </c>
      <c r="HW67">
        <v>11.9078</v>
      </c>
      <c r="HX67">
        <v>4.9723</v>
      </c>
      <c r="HY67">
        <v>3.273</v>
      </c>
      <c r="HZ67">
        <v>9999</v>
      </c>
      <c r="IA67">
        <v>9999</v>
      </c>
      <c r="IB67">
        <v>9999</v>
      </c>
      <c r="IC67">
        <v>999.9</v>
      </c>
      <c r="ID67">
        <v>1.87958</v>
      </c>
      <c r="IE67">
        <v>1.87971</v>
      </c>
      <c r="IF67">
        <v>1.88174</v>
      </c>
      <c r="IG67">
        <v>1.87485</v>
      </c>
      <c r="IH67">
        <v>1.8782</v>
      </c>
      <c r="II67">
        <v>1.87759</v>
      </c>
      <c r="IJ67">
        <v>1.87469</v>
      </c>
      <c r="IK67">
        <v>1.88232</v>
      </c>
      <c r="IL67">
        <v>0</v>
      </c>
      <c r="IM67">
        <v>0</v>
      </c>
      <c r="IN67">
        <v>0</v>
      </c>
      <c r="IO67">
        <v>0</v>
      </c>
      <c r="IP67" t="s">
        <v>444</v>
      </c>
      <c r="IQ67" t="s">
        <v>445</v>
      </c>
      <c r="IR67" t="s">
        <v>446</v>
      </c>
      <c r="IS67" t="s">
        <v>446</v>
      </c>
      <c r="IT67" t="s">
        <v>446</v>
      </c>
      <c r="IU67" t="s">
        <v>446</v>
      </c>
      <c r="IV67">
        <v>0</v>
      </c>
      <c r="IW67">
        <v>100</v>
      </c>
      <c r="IX67">
        <v>100</v>
      </c>
      <c r="IY67">
        <v>-0.804</v>
      </c>
      <c r="IZ67">
        <v>-0.1864</v>
      </c>
      <c r="JA67">
        <v>-1.317961907018709</v>
      </c>
      <c r="JB67">
        <v>0.002137766517022535</v>
      </c>
      <c r="JC67">
        <v>-2.142525240951635E-06</v>
      </c>
      <c r="JD67">
        <v>6.57826092630254E-10</v>
      </c>
      <c r="JE67">
        <v>-0.1998923143878532</v>
      </c>
      <c r="JF67">
        <v>0.0047845183494569</v>
      </c>
      <c r="JG67">
        <v>-0.0004863429586180694</v>
      </c>
      <c r="JH67">
        <v>1.400204132939322E-05</v>
      </c>
      <c r="JI67">
        <v>18</v>
      </c>
      <c r="JJ67">
        <v>2240</v>
      </c>
      <c r="JK67">
        <v>2</v>
      </c>
      <c r="JL67">
        <v>19</v>
      </c>
      <c r="JM67">
        <v>164.3</v>
      </c>
      <c r="JN67">
        <v>164.5</v>
      </c>
      <c r="JO67">
        <v>0.900879</v>
      </c>
      <c r="JP67">
        <v>2.60254</v>
      </c>
      <c r="JQ67">
        <v>1.44531</v>
      </c>
      <c r="JR67">
        <v>2.14111</v>
      </c>
      <c r="JS67">
        <v>1.54907</v>
      </c>
      <c r="JT67">
        <v>2.35474</v>
      </c>
      <c r="JU67">
        <v>35.6845</v>
      </c>
      <c r="JV67">
        <v>24.1313</v>
      </c>
      <c r="JW67">
        <v>18</v>
      </c>
      <c r="JX67">
        <v>304.589</v>
      </c>
      <c r="JY67">
        <v>728.728</v>
      </c>
      <c r="JZ67">
        <v>24.1888</v>
      </c>
      <c r="KA67">
        <v>25.4924</v>
      </c>
      <c r="KB67">
        <v>30</v>
      </c>
      <c r="KC67">
        <v>25.5727</v>
      </c>
      <c r="KD67">
        <v>25.5551</v>
      </c>
      <c r="KE67">
        <v>18.0544</v>
      </c>
      <c r="KF67">
        <v>30.34</v>
      </c>
      <c r="KG67">
        <v>0</v>
      </c>
      <c r="KH67">
        <v>24.1873</v>
      </c>
      <c r="KI67">
        <v>350</v>
      </c>
      <c r="KJ67">
        <v>9.46027</v>
      </c>
      <c r="KK67">
        <v>101.406</v>
      </c>
      <c r="KL67">
        <v>99.908</v>
      </c>
    </row>
    <row r="68" spans="1:298">
      <c r="A68">
        <v>52</v>
      </c>
      <c r="B68">
        <v>1749217567.6</v>
      </c>
      <c r="C68">
        <v>6146.5</v>
      </c>
      <c r="D68" t="s">
        <v>547</v>
      </c>
      <c r="E68" t="s">
        <v>548</v>
      </c>
      <c r="F68" t="s">
        <v>435</v>
      </c>
      <c r="G68" t="s">
        <v>436</v>
      </c>
      <c r="H68" t="s">
        <v>437</v>
      </c>
      <c r="I68" t="s">
        <v>438</v>
      </c>
      <c r="J68" t="s">
        <v>439</v>
      </c>
      <c r="N68">
        <v>1749217567.6</v>
      </c>
      <c r="O68">
        <f>(P68)/1000</f>
        <v>0</v>
      </c>
      <c r="P68">
        <f>IF(DU68, AS68, AM68)</f>
        <v>0</v>
      </c>
      <c r="Q68">
        <f>IF(DU68, AN68, AL68)</f>
        <v>0</v>
      </c>
      <c r="R68">
        <f>DW68 - IF(AZ68&gt;1, Q68*DQ68*100.0/(BB68), 0)</f>
        <v>0</v>
      </c>
      <c r="S68">
        <f>((Y68-O68/2)*R68-Q68)/(Y68+O68/2)</f>
        <v>0</v>
      </c>
      <c r="T68">
        <f>S68*(ED68+EE68)/1000.0</f>
        <v>0</v>
      </c>
      <c r="U68">
        <f>(DW68 - IF(AZ68&gt;1, Q68*DQ68*100.0/(BB68), 0))*(ED68+EE68)/1000.0</f>
        <v>0</v>
      </c>
      <c r="V68">
        <f>2.0/((1/X68-1/W68)+SIGN(X68)*SQRT((1/X68-1/W68)*(1/X68-1/W68) + 4*DR68/((DR68+1)*(DR68+1))*(2*1/X68*1/W68-1/W68*1/W68)))</f>
        <v>0</v>
      </c>
      <c r="W68">
        <f>IF(LEFT(DS68,1)&lt;&gt;"0",IF(LEFT(DS68,1)="1",3.0,DT68),$D$5+$E$5*(EK68*ED68/($K$5*1000))+$F$5*(EK68*ED68/($K$5*1000))*MAX(MIN(DQ68,$J$5),$I$5)*MAX(MIN(DQ68,$J$5),$I$5)+$G$5*MAX(MIN(DQ68,$J$5),$I$5)*(EK68*ED68/($K$5*1000))+$H$5*(EK68*ED68/($K$5*1000))*(EK68*ED68/($K$5*1000)))</f>
        <v>0</v>
      </c>
      <c r="X68">
        <f>O68*(1000-(1000*0.61365*exp(17.502*AB68/(240.97+AB68))/(ED68+EE68)+DY68)/2)/(1000*0.61365*exp(17.502*AB68/(240.97+AB68))/(ED68+EE68)-DY68)</f>
        <v>0</v>
      </c>
      <c r="Y68">
        <f>1/((DR68+1)/(V68/1.6)+1/(W68/1.37)) + DR68/((DR68+1)/(V68/1.6) + DR68/(W68/1.37))</f>
        <v>0</v>
      </c>
      <c r="Z68">
        <f>(DM68*DP68)</f>
        <v>0</v>
      </c>
      <c r="AA68">
        <f>(EF68+(Z68+2*0.95*5.67E-8*(((EF68+$B$7)+273)^4-(EF68+273)^4)-44100*O68)/(1.84*29.3*W68+8*0.95*5.67E-8*(EF68+273)^3))</f>
        <v>0</v>
      </c>
      <c r="AB68">
        <f>($C$7*EG68+$D$7*EH68+$E$7*AA68)</f>
        <v>0</v>
      </c>
      <c r="AC68">
        <f>0.61365*exp(17.502*AB68/(240.97+AB68))</f>
        <v>0</v>
      </c>
      <c r="AD68">
        <f>(AE68/AF68*100)</f>
        <v>0</v>
      </c>
      <c r="AE68">
        <f>DY68*(ED68+EE68)/1000</f>
        <v>0</v>
      </c>
      <c r="AF68">
        <f>0.61365*exp(17.502*EF68/(240.97+EF68))</f>
        <v>0</v>
      </c>
      <c r="AG68">
        <f>(AC68-DY68*(ED68+EE68)/1000)</f>
        <v>0</v>
      </c>
      <c r="AH68">
        <f>(-O68*44100)</f>
        <v>0</v>
      </c>
      <c r="AI68">
        <f>2*29.3*W68*0.92*(EF68-AB68)</f>
        <v>0</v>
      </c>
      <c r="AJ68">
        <f>2*0.95*5.67E-8*(((EF68+$B$7)+273)^4-(AB68+273)^4)</f>
        <v>0</v>
      </c>
      <c r="AK68">
        <f>Z68+AJ68+AH68+AI68</f>
        <v>0</v>
      </c>
      <c r="AL68">
        <f>EC68*AZ68*(DX68-DW68*(1000-AZ68*DZ68)/(1000-AZ68*DY68))/(100*DQ68)</f>
        <v>0</v>
      </c>
      <c r="AM68">
        <f>1000*EC68*AZ68*(DY68-DZ68)/(100*DQ68*(1000-AZ68*DY68))</f>
        <v>0</v>
      </c>
      <c r="AN68">
        <f>(AO68 - AP68 - ED68*1E3/(8.314*(EF68+273.15)) * AR68/EC68 * AQ68) * EC68/(100*DQ68) * (1000 - DZ68)/1000</f>
        <v>0</v>
      </c>
      <c r="AO68">
        <v>373.5230235509096</v>
      </c>
      <c r="AP68">
        <v>373.2773151515152</v>
      </c>
      <c r="AQ68">
        <v>0.0002056006330696049</v>
      </c>
      <c r="AR68">
        <v>65.93384186329908</v>
      </c>
      <c r="AS68">
        <f>(AU68 - AT68 + ED68*1E3/(8.314*(EF68+273.15)) * AW68/EC68 * AV68) * EC68/(100*DQ68) * 1000/(1000 - AU68)</f>
        <v>0</v>
      </c>
      <c r="AT68">
        <v>9.415673439152163</v>
      </c>
      <c r="AU68">
        <v>9.416503566433571</v>
      </c>
      <c r="AV68">
        <v>-1.789882442782324E-07</v>
      </c>
      <c r="AW68">
        <v>77.18488506186137</v>
      </c>
      <c r="AX68">
        <v>77</v>
      </c>
      <c r="AY68">
        <v>19</v>
      </c>
      <c r="AZ68">
        <f>IF(AX68*$H$13&gt;=BB68,1.0,(BB68/(BB68-AX68*$H$13)))</f>
        <v>0</v>
      </c>
      <c r="BA68">
        <f>(AZ68-1)*100</f>
        <v>0</v>
      </c>
      <c r="BB68">
        <f>MAX(0,($B$13+$C$13*EK68)/(1+$D$13*EK68)*ED68/(EF68+273)*$E$13)</f>
        <v>0</v>
      </c>
      <c r="BC68" t="s">
        <v>440</v>
      </c>
      <c r="BD68" t="s">
        <v>440</v>
      </c>
      <c r="BE68">
        <v>0</v>
      </c>
      <c r="BF68">
        <v>0</v>
      </c>
      <c r="BG68">
        <f>1-BE68/BF68</f>
        <v>0</v>
      </c>
      <c r="BH68">
        <v>0</v>
      </c>
      <c r="BI68" t="s">
        <v>440</v>
      </c>
      <c r="BJ68" t="s">
        <v>440</v>
      </c>
      <c r="BK68">
        <v>0</v>
      </c>
      <c r="BL68">
        <v>0</v>
      </c>
      <c r="BM68">
        <f>1-BK68/BL68</f>
        <v>0</v>
      </c>
      <c r="BN68">
        <v>0.5</v>
      </c>
      <c r="BO68">
        <f>DN68</f>
        <v>0</v>
      </c>
      <c r="BP68">
        <f>Q68</f>
        <v>0</v>
      </c>
      <c r="BQ68">
        <f>BM68*BN68*BO68</f>
        <v>0</v>
      </c>
      <c r="BR68">
        <f>(BP68-BH68)/BO68</f>
        <v>0</v>
      </c>
      <c r="BS68">
        <f>(BF68-BL68)/BL68</f>
        <v>0</v>
      </c>
      <c r="BT68">
        <f>BE68/(BG68+BE68/BL68)</f>
        <v>0</v>
      </c>
      <c r="BU68" t="s">
        <v>440</v>
      </c>
      <c r="BV68">
        <v>0</v>
      </c>
      <c r="BW68">
        <f>IF(BV68&lt;&gt;0, BV68, BT68)</f>
        <v>0</v>
      </c>
      <c r="BX68">
        <f>1-BW68/BL68</f>
        <v>0</v>
      </c>
      <c r="BY68">
        <f>(BL68-BK68)/(BL68-BW68)</f>
        <v>0</v>
      </c>
      <c r="BZ68">
        <f>(BF68-BL68)/(BF68-BW68)</f>
        <v>0</v>
      </c>
      <c r="CA68">
        <f>(BL68-BK68)/(BL68-BE68)</f>
        <v>0</v>
      </c>
      <c r="CB68">
        <f>(BF68-BL68)/(BF68-BE68)</f>
        <v>0</v>
      </c>
      <c r="CC68">
        <f>(BY68*BW68/BK68)</f>
        <v>0</v>
      </c>
      <c r="CD68">
        <f>(1-CC68)</f>
        <v>0</v>
      </c>
      <c r="DM68">
        <f>$B$11*EL68+$C$11*EM68+$F$11*EX68*(1-FA68)</f>
        <v>0</v>
      </c>
      <c r="DN68">
        <f>DM68*DO68</f>
        <v>0</v>
      </c>
      <c r="DO68">
        <f>($B$11*$D$9+$C$11*$D$9+$F$11*((FK68+FC68)/MAX(FK68+FC68+FL68, 0.1)*$I$9+FL68/MAX(FK68+FC68+FL68, 0.1)*$J$9))/($B$11+$C$11+$F$11)</f>
        <v>0</v>
      </c>
      <c r="DP68">
        <f>($B$11*$K$9+$C$11*$K$9+$F$11*((FK68+FC68)/MAX(FK68+FC68+FL68, 0.1)*$P$9+FL68/MAX(FK68+FC68+FL68, 0.1)*$Q$9))/($B$11+$C$11+$F$11)</f>
        <v>0</v>
      </c>
      <c r="DQ68">
        <v>6</v>
      </c>
      <c r="DR68">
        <v>0.5</v>
      </c>
      <c r="DS68" t="s">
        <v>441</v>
      </c>
      <c r="DT68">
        <v>2</v>
      </c>
      <c r="DU68" t="b">
        <v>1</v>
      </c>
      <c r="DV68">
        <v>1749217567.6</v>
      </c>
      <c r="DW68">
        <v>369.755</v>
      </c>
      <c r="DX68">
        <v>370.021</v>
      </c>
      <c r="DY68">
        <v>9.416869999999999</v>
      </c>
      <c r="DZ68">
        <v>9.41536</v>
      </c>
      <c r="EA68">
        <v>370.541</v>
      </c>
      <c r="EB68">
        <v>9.60327</v>
      </c>
      <c r="EC68">
        <v>399.966</v>
      </c>
      <c r="ED68">
        <v>100.717</v>
      </c>
      <c r="EE68">
        <v>0.100065</v>
      </c>
      <c r="EF68">
        <v>25.0019</v>
      </c>
      <c r="EG68">
        <v>24.6464</v>
      </c>
      <c r="EH68">
        <v>999.9</v>
      </c>
      <c r="EI68">
        <v>0</v>
      </c>
      <c r="EJ68">
        <v>0</v>
      </c>
      <c r="EK68">
        <v>10049.4</v>
      </c>
      <c r="EL68">
        <v>0</v>
      </c>
      <c r="EM68">
        <v>0</v>
      </c>
      <c r="EN68">
        <v>-0.266724</v>
      </c>
      <c r="EO68">
        <v>373.27</v>
      </c>
      <c r="EP68">
        <v>373.538</v>
      </c>
      <c r="EQ68">
        <v>0.00150776</v>
      </c>
      <c r="ER68">
        <v>370.021</v>
      </c>
      <c r="ES68">
        <v>9.41536</v>
      </c>
      <c r="ET68">
        <v>0.948441</v>
      </c>
      <c r="EU68">
        <v>0.948289</v>
      </c>
      <c r="EV68">
        <v>6.14751</v>
      </c>
      <c r="EW68">
        <v>6.14519</v>
      </c>
      <c r="EX68">
        <v>0.0499957</v>
      </c>
      <c r="EY68">
        <v>0</v>
      </c>
      <c r="EZ68">
        <v>0</v>
      </c>
      <c r="FA68">
        <v>0</v>
      </c>
      <c r="FB68">
        <v>-2.3</v>
      </c>
      <c r="FC68">
        <v>0.0499957</v>
      </c>
      <c r="FD68">
        <v>-2.22</v>
      </c>
      <c r="FE68">
        <v>-1.61</v>
      </c>
      <c r="FF68">
        <v>35.062</v>
      </c>
      <c r="FG68">
        <v>41.312</v>
      </c>
      <c r="FH68">
        <v>37.812</v>
      </c>
      <c r="FI68">
        <v>41.875</v>
      </c>
      <c r="FJ68">
        <v>38.25</v>
      </c>
      <c r="FK68">
        <v>0</v>
      </c>
      <c r="FL68">
        <v>0</v>
      </c>
      <c r="FM68">
        <v>0</v>
      </c>
      <c r="FN68">
        <v>1749217567.5</v>
      </c>
      <c r="FO68">
        <v>0</v>
      </c>
      <c r="FP68">
        <v>0.2865384615384615</v>
      </c>
      <c r="FQ68">
        <v>-19.53675177990743</v>
      </c>
      <c r="FR68">
        <v>11.81401690346149</v>
      </c>
      <c r="FS68">
        <v>-2.626923076923077</v>
      </c>
      <c r="FT68">
        <v>15</v>
      </c>
      <c r="FU68">
        <v>1749207587.6</v>
      </c>
      <c r="FV68" t="s">
        <v>442</v>
      </c>
      <c r="FW68">
        <v>1749207587.6</v>
      </c>
      <c r="FX68">
        <v>1749207577.6</v>
      </c>
      <c r="FY68">
        <v>1</v>
      </c>
      <c r="FZ68">
        <v>0.131</v>
      </c>
      <c r="GA68">
        <v>-0.03</v>
      </c>
      <c r="GB68">
        <v>-0.763</v>
      </c>
      <c r="GC68">
        <v>-0.186</v>
      </c>
      <c r="GD68">
        <v>400</v>
      </c>
      <c r="GE68">
        <v>9</v>
      </c>
      <c r="GF68">
        <v>0.04</v>
      </c>
      <c r="GG68">
        <v>0.07000000000000001</v>
      </c>
      <c r="GH68">
        <v>0.1806389212242763</v>
      </c>
      <c r="GI68">
        <v>-0.01839549131018125</v>
      </c>
      <c r="GJ68">
        <v>0.01606538101776933</v>
      </c>
      <c r="GK68">
        <v>1</v>
      </c>
      <c r="GL68">
        <v>4.217540409226698E-05</v>
      </c>
      <c r="GM68">
        <v>-7.464209173770395E-05</v>
      </c>
      <c r="GN68">
        <v>2.203524802507762E-05</v>
      </c>
      <c r="GO68">
        <v>1</v>
      </c>
      <c r="GP68">
        <v>2</v>
      </c>
      <c r="GQ68">
        <v>2</v>
      </c>
      <c r="GR68" t="s">
        <v>443</v>
      </c>
      <c r="GS68">
        <v>2.99512</v>
      </c>
      <c r="GT68">
        <v>2.8111</v>
      </c>
      <c r="GU68">
        <v>0.0905546</v>
      </c>
      <c r="GV68">
        <v>0.0910403</v>
      </c>
      <c r="GW68">
        <v>0.0569242</v>
      </c>
      <c r="GX68">
        <v>0.0570049</v>
      </c>
      <c r="GY68">
        <v>24770.6</v>
      </c>
      <c r="GZ68">
        <v>25691.6</v>
      </c>
      <c r="HA68">
        <v>30985.3</v>
      </c>
      <c r="HB68">
        <v>31345.1</v>
      </c>
      <c r="HC68">
        <v>45801.3</v>
      </c>
      <c r="HD68">
        <v>42805.7</v>
      </c>
      <c r="HE68">
        <v>44863.9</v>
      </c>
      <c r="HF68">
        <v>41736</v>
      </c>
      <c r="HG68">
        <v>1.7451</v>
      </c>
      <c r="HH68">
        <v>2.24077</v>
      </c>
      <c r="HI68">
        <v>0.0606366</v>
      </c>
      <c r="HJ68">
        <v>0</v>
      </c>
      <c r="HK68">
        <v>23.6502</v>
      </c>
      <c r="HL68">
        <v>999.9</v>
      </c>
      <c r="HM68">
        <v>26.8</v>
      </c>
      <c r="HN68">
        <v>31.3</v>
      </c>
      <c r="HO68">
        <v>12.211</v>
      </c>
      <c r="HP68">
        <v>61.9413</v>
      </c>
      <c r="HQ68">
        <v>6.71474</v>
      </c>
      <c r="HR68">
        <v>1</v>
      </c>
      <c r="HS68">
        <v>-0.134553</v>
      </c>
      <c r="HT68">
        <v>0.0097658</v>
      </c>
      <c r="HU68">
        <v>20.2433</v>
      </c>
      <c r="HV68">
        <v>5.22328</v>
      </c>
      <c r="HW68">
        <v>11.9056</v>
      </c>
      <c r="HX68">
        <v>4.9718</v>
      </c>
      <c r="HY68">
        <v>3.273</v>
      </c>
      <c r="HZ68">
        <v>9999</v>
      </c>
      <c r="IA68">
        <v>9999</v>
      </c>
      <c r="IB68">
        <v>9999</v>
      </c>
      <c r="IC68">
        <v>999.9</v>
      </c>
      <c r="ID68">
        <v>1.87958</v>
      </c>
      <c r="IE68">
        <v>1.87973</v>
      </c>
      <c r="IF68">
        <v>1.88175</v>
      </c>
      <c r="IG68">
        <v>1.87485</v>
      </c>
      <c r="IH68">
        <v>1.8782</v>
      </c>
      <c r="II68">
        <v>1.87759</v>
      </c>
      <c r="IJ68">
        <v>1.87469</v>
      </c>
      <c r="IK68">
        <v>1.8824</v>
      </c>
      <c r="IL68">
        <v>0</v>
      </c>
      <c r="IM68">
        <v>0</v>
      </c>
      <c r="IN68">
        <v>0</v>
      </c>
      <c r="IO68">
        <v>0</v>
      </c>
      <c r="IP68" t="s">
        <v>444</v>
      </c>
      <c r="IQ68" t="s">
        <v>445</v>
      </c>
      <c r="IR68" t="s">
        <v>446</v>
      </c>
      <c r="IS68" t="s">
        <v>446</v>
      </c>
      <c r="IT68" t="s">
        <v>446</v>
      </c>
      <c r="IU68" t="s">
        <v>446</v>
      </c>
      <c r="IV68">
        <v>0</v>
      </c>
      <c r="IW68">
        <v>100</v>
      </c>
      <c r="IX68">
        <v>100</v>
      </c>
      <c r="IY68">
        <v>-0.786</v>
      </c>
      <c r="IZ68">
        <v>-0.1864</v>
      </c>
      <c r="JA68">
        <v>-1.317961907018709</v>
      </c>
      <c r="JB68">
        <v>0.002137766517022535</v>
      </c>
      <c r="JC68">
        <v>-2.142525240951635E-06</v>
      </c>
      <c r="JD68">
        <v>6.57826092630254E-10</v>
      </c>
      <c r="JE68">
        <v>-0.1998923143878532</v>
      </c>
      <c r="JF68">
        <v>0.0047845183494569</v>
      </c>
      <c r="JG68">
        <v>-0.0004863429586180694</v>
      </c>
      <c r="JH68">
        <v>1.400204132939322E-05</v>
      </c>
      <c r="JI68">
        <v>18</v>
      </c>
      <c r="JJ68">
        <v>2240</v>
      </c>
      <c r="JK68">
        <v>2</v>
      </c>
      <c r="JL68">
        <v>19</v>
      </c>
      <c r="JM68">
        <v>166.3</v>
      </c>
      <c r="JN68">
        <v>166.5</v>
      </c>
      <c r="JO68">
        <v>0.942383</v>
      </c>
      <c r="JP68">
        <v>2.6062</v>
      </c>
      <c r="JQ68">
        <v>1.44531</v>
      </c>
      <c r="JR68">
        <v>2.13989</v>
      </c>
      <c r="JS68">
        <v>1.54907</v>
      </c>
      <c r="JT68">
        <v>2.41455</v>
      </c>
      <c r="JU68">
        <v>35.638</v>
      </c>
      <c r="JV68">
        <v>24.1313</v>
      </c>
      <c r="JW68">
        <v>18</v>
      </c>
      <c r="JX68">
        <v>304.589</v>
      </c>
      <c r="JY68">
        <v>729.164</v>
      </c>
      <c r="JZ68">
        <v>24.0777</v>
      </c>
      <c r="KA68">
        <v>25.4945</v>
      </c>
      <c r="KB68">
        <v>30.0001</v>
      </c>
      <c r="KC68">
        <v>25.5727</v>
      </c>
      <c r="KD68">
        <v>25.5551</v>
      </c>
      <c r="KE68">
        <v>18.8674</v>
      </c>
      <c r="KF68">
        <v>30.34</v>
      </c>
      <c r="KG68">
        <v>0</v>
      </c>
      <c r="KH68">
        <v>24.0781</v>
      </c>
      <c r="KI68">
        <v>370</v>
      </c>
      <c r="KJ68">
        <v>9.46027</v>
      </c>
      <c r="KK68">
        <v>101.403</v>
      </c>
      <c r="KL68">
        <v>99.90600000000001</v>
      </c>
    </row>
    <row r="69" spans="1:298">
      <c r="A69">
        <v>53</v>
      </c>
      <c r="B69">
        <v>1749217688.1</v>
      </c>
      <c r="C69">
        <v>6267</v>
      </c>
      <c r="D69" t="s">
        <v>549</v>
      </c>
      <c r="E69" t="s">
        <v>550</v>
      </c>
      <c r="F69" t="s">
        <v>435</v>
      </c>
      <c r="G69" t="s">
        <v>436</v>
      </c>
      <c r="H69" t="s">
        <v>437</v>
      </c>
      <c r="I69" t="s">
        <v>438</v>
      </c>
      <c r="J69" t="s">
        <v>439</v>
      </c>
      <c r="N69">
        <v>1749217688.1</v>
      </c>
      <c r="O69">
        <f>(P69)/1000</f>
        <v>0</v>
      </c>
      <c r="P69">
        <f>IF(DU69, AS69, AM69)</f>
        <v>0</v>
      </c>
      <c r="Q69">
        <f>IF(DU69, AN69, AL69)</f>
        <v>0</v>
      </c>
      <c r="R69">
        <f>DW69 - IF(AZ69&gt;1, Q69*DQ69*100.0/(BB69), 0)</f>
        <v>0</v>
      </c>
      <c r="S69">
        <f>((Y69-O69/2)*R69-Q69)/(Y69+O69/2)</f>
        <v>0</v>
      </c>
      <c r="T69">
        <f>S69*(ED69+EE69)/1000.0</f>
        <v>0</v>
      </c>
      <c r="U69">
        <f>(DW69 - IF(AZ69&gt;1, Q69*DQ69*100.0/(BB69), 0))*(ED69+EE69)/1000.0</f>
        <v>0</v>
      </c>
      <c r="V69">
        <f>2.0/((1/X69-1/W69)+SIGN(X69)*SQRT((1/X69-1/W69)*(1/X69-1/W69) + 4*DR69/((DR69+1)*(DR69+1))*(2*1/X69*1/W69-1/W69*1/W69)))</f>
        <v>0</v>
      </c>
      <c r="W69">
        <f>IF(LEFT(DS69,1)&lt;&gt;"0",IF(LEFT(DS69,1)="1",3.0,DT69),$D$5+$E$5*(EK69*ED69/($K$5*1000))+$F$5*(EK69*ED69/($K$5*1000))*MAX(MIN(DQ69,$J$5),$I$5)*MAX(MIN(DQ69,$J$5),$I$5)+$G$5*MAX(MIN(DQ69,$J$5),$I$5)*(EK69*ED69/($K$5*1000))+$H$5*(EK69*ED69/($K$5*1000))*(EK69*ED69/($K$5*1000)))</f>
        <v>0</v>
      </c>
      <c r="X69">
        <f>O69*(1000-(1000*0.61365*exp(17.502*AB69/(240.97+AB69))/(ED69+EE69)+DY69)/2)/(1000*0.61365*exp(17.502*AB69/(240.97+AB69))/(ED69+EE69)-DY69)</f>
        <v>0</v>
      </c>
      <c r="Y69">
        <f>1/((DR69+1)/(V69/1.6)+1/(W69/1.37)) + DR69/((DR69+1)/(V69/1.6) + DR69/(W69/1.37))</f>
        <v>0</v>
      </c>
      <c r="Z69">
        <f>(DM69*DP69)</f>
        <v>0</v>
      </c>
      <c r="AA69">
        <f>(EF69+(Z69+2*0.95*5.67E-8*(((EF69+$B$7)+273)^4-(EF69+273)^4)-44100*O69)/(1.84*29.3*W69+8*0.95*5.67E-8*(EF69+273)^3))</f>
        <v>0</v>
      </c>
      <c r="AB69">
        <f>($C$7*EG69+$D$7*EH69+$E$7*AA69)</f>
        <v>0</v>
      </c>
      <c r="AC69">
        <f>0.61365*exp(17.502*AB69/(240.97+AB69))</f>
        <v>0</v>
      </c>
      <c r="AD69">
        <f>(AE69/AF69*100)</f>
        <v>0</v>
      </c>
      <c r="AE69">
        <f>DY69*(ED69+EE69)/1000</f>
        <v>0</v>
      </c>
      <c r="AF69">
        <f>0.61365*exp(17.502*EF69/(240.97+EF69))</f>
        <v>0</v>
      </c>
      <c r="AG69">
        <f>(AC69-DY69*(ED69+EE69)/1000)</f>
        <v>0</v>
      </c>
      <c r="AH69">
        <f>(-O69*44100)</f>
        <v>0</v>
      </c>
      <c r="AI69">
        <f>2*29.3*W69*0.92*(EF69-AB69)</f>
        <v>0</v>
      </c>
      <c r="AJ69">
        <f>2*0.95*5.67E-8*(((EF69+$B$7)+273)^4-(AB69+273)^4)</f>
        <v>0</v>
      </c>
      <c r="AK69">
        <f>Z69+AJ69+AH69+AI69</f>
        <v>0</v>
      </c>
      <c r="AL69">
        <f>EC69*AZ69*(DX69-DW69*(1000-AZ69*DZ69)/(1000-AZ69*DY69))/(100*DQ69)</f>
        <v>0</v>
      </c>
      <c r="AM69">
        <f>1000*EC69*AZ69*(DY69-DZ69)/(100*DQ69*(1000-AZ69*DY69))</f>
        <v>0</v>
      </c>
      <c r="AN69">
        <f>(AO69 - AP69 - ED69*1E3/(8.314*(EF69+273.15)) * AR69/EC69 * AQ69) * EC69/(100*DQ69) * (1000 - DZ69)/1000</f>
        <v>0</v>
      </c>
      <c r="AO69">
        <v>393.7669954847909</v>
      </c>
      <c r="AP69">
        <v>393.4418545454545</v>
      </c>
      <c r="AQ69">
        <v>0.0006520439880927962</v>
      </c>
      <c r="AR69">
        <v>65.93384186329908</v>
      </c>
      <c r="AS69">
        <f>(AU69 - AT69 + ED69*1E3/(8.314*(EF69+273.15)) * AW69/EC69 * AV69) * EC69/(100*DQ69) * 1000/(1000 - AU69)</f>
        <v>0</v>
      </c>
      <c r="AT69">
        <v>9.433264970590384</v>
      </c>
      <c r="AU69">
        <v>9.433366993006997</v>
      </c>
      <c r="AV69">
        <v>1.310052132352295E-07</v>
      </c>
      <c r="AW69">
        <v>77.18488506186137</v>
      </c>
      <c r="AX69">
        <v>77</v>
      </c>
      <c r="AY69">
        <v>19</v>
      </c>
      <c r="AZ69">
        <f>IF(AX69*$H$13&gt;=BB69,1.0,(BB69/(BB69-AX69*$H$13)))</f>
        <v>0</v>
      </c>
      <c r="BA69">
        <f>(AZ69-1)*100</f>
        <v>0</v>
      </c>
      <c r="BB69">
        <f>MAX(0,($B$13+$C$13*EK69)/(1+$D$13*EK69)*ED69/(EF69+273)*$E$13)</f>
        <v>0</v>
      </c>
      <c r="BC69" t="s">
        <v>440</v>
      </c>
      <c r="BD69" t="s">
        <v>440</v>
      </c>
      <c r="BE69">
        <v>0</v>
      </c>
      <c r="BF69">
        <v>0</v>
      </c>
      <c r="BG69">
        <f>1-BE69/BF69</f>
        <v>0</v>
      </c>
      <c r="BH69">
        <v>0</v>
      </c>
      <c r="BI69" t="s">
        <v>440</v>
      </c>
      <c r="BJ69" t="s">
        <v>440</v>
      </c>
      <c r="BK69">
        <v>0</v>
      </c>
      <c r="BL69">
        <v>0</v>
      </c>
      <c r="BM69">
        <f>1-BK69/BL69</f>
        <v>0</v>
      </c>
      <c r="BN69">
        <v>0.5</v>
      </c>
      <c r="BO69">
        <f>DN69</f>
        <v>0</v>
      </c>
      <c r="BP69">
        <f>Q69</f>
        <v>0</v>
      </c>
      <c r="BQ69">
        <f>BM69*BN69*BO69</f>
        <v>0</v>
      </c>
      <c r="BR69">
        <f>(BP69-BH69)/BO69</f>
        <v>0</v>
      </c>
      <c r="BS69">
        <f>(BF69-BL69)/BL69</f>
        <v>0</v>
      </c>
      <c r="BT69">
        <f>BE69/(BG69+BE69/BL69)</f>
        <v>0</v>
      </c>
      <c r="BU69" t="s">
        <v>440</v>
      </c>
      <c r="BV69">
        <v>0</v>
      </c>
      <c r="BW69">
        <f>IF(BV69&lt;&gt;0, BV69, BT69)</f>
        <v>0</v>
      </c>
      <c r="BX69">
        <f>1-BW69/BL69</f>
        <v>0</v>
      </c>
      <c r="BY69">
        <f>(BL69-BK69)/(BL69-BW69)</f>
        <v>0</v>
      </c>
      <c r="BZ69">
        <f>(BF69-BL69)/(BF69-BW69)</f>
        <v>0</v>
      </c>
      <c r="CA69">
        <f>(BL69-BK69)/(BL69-BE69)</f>
        <v>0</v>
      </c>
      <c r="CB69">
        <f>(BF69-BL69)/(BF69-BE69)</f>
        <v>0</v>
      </c>
      <c r="CC69">
        <f>(BY69*BW69/BK69)</f>
        <v>0</v>
      </c>
      <c r="CD69">
        <f>(1-CC69)</f>
        <v>0</v>
      </c>
      <c r="DM69">
        <f>$B$11*EL69+$C$11*EM69+$F$11*EX69*(1-FA69)</f>
        <v>0</v>
      </c>
      <c r="DN69">
        <f>DM69*DO69</f>
        <v>0</v>
      </c>
      <c r="DO69">
        <f>($B$11*$D$9+$C$11*$D$9+$F$11*((FK69+FC69)/MAX(FK69+FC69+FL69, 0.1)*$I$9+FL69/MAX(FK69+FC69+FL69, 0.1)*$J$9))/($B$11+$C$11+$F$11)</f>
        <v>0</v>
      </c>
      <c r="DP69">
        <f>($B$11*$K$9+$C$11*$K$9+$F$11*((FK69+FC69)/MAX(FK69+FC69+FL69, 0.1)*$P$9+FL69/MAX(FK69+FC69+FL69, 0.1)*$Q$9))/($B$11+$C$11+$F$11)</f>
        <v>0</v>
      </c>
      <c r="DQ69">
        <v>6</v>
      </c>
      <c r="DR69">
        <v>0.5</v>
      </c>
      <c r="DS69" t="s">
        <v>441</v>
      </c>
      <c r="DT69">
        <v>2</v>
      </c>
      <c r="DU69" t="b">
        <v>1</v>
      </c>
      <c r="DV69">
        <v>1749217688.1</v>
      </c>
      <c r="DW69">
        <v>389.738</v>
      </c>
      <c r="DX69">
        <v>390.019</v>
      </c>
      <c r="DY69">
        <v>9.43327</v>
      </c>
      <c r="DZ69">
        <v>9.43282</v>
      </c>
      <c r="EA69">
        <v>390.509</v>
      </c>
      <c r="EB69">
        <v>9.619680000000001</v>
      </c>
      <c r="EC69">
        <v>400.061</v>
      </c>
      <c r="ED69">
        <v>100.716</v>
      </c>
      <c r="EE69">
        <v>0.0999873</v>
      </c>
      <c r="EF69">
        <v>24.9787</v>
      </c>
      <c r="EG69">
        <v>24.636</v>
      </c>
      <c r="EH69">
        <v>999.9</v>
      </c>
      <c r="EI69">
        <v>0</v>
      </c>
      <c r="EJ69">
        <v>0</v>
      </c>
      <c r="EK69">
        <v>10041.2</v>
      </c>
      <c r="EL69">
        <v>0</v>
      </c>
      <c r="EM69">
        <v>0</v>
      </c>
      <c r="EN69">
        <v>-0.280273</v>
      </c>
      <c r="EO69">
        <v>393.45</v>
      </c>
      <c r="EP69">
        <v>393.733</v>
      </c>
      <c r="EQ69">
        <v>0.000452042</v>
      </c>
      <c r="ER69">
        <v>390.019</v>
      </c>
      <c r="ES69">
        <v>9.43282</v>
      </c>
      <c r="ET69">
        <v>0.950081</v>
      </c>
      <c r="EU69">
        <v>0.950035</v>
      </c>
      <c r="EV69">
        <v>6.17252</v>
      </c>
      <c r="EW69">
        <v>6.17182</v>
      </c>
      <c r="EX69">
        <v>0.0499957</v>
      </c>
      <c r="EY69">
        <v>0</v>
      </c>
      <c r="EZ69">
        <v>0</v>
      </c>
      <c r="FA69">
        <v>0</v>
      </c>
      <c r="FB69">
        <v>5.11</v>
      </c>
      <c r="FC69">
        <v>0.0499957</v>
      </c>
      <c r="FD69">
        <v>-4.58</v>
      </c>
      <c r="FE69">
        <v>-1.09</v>
      </c>
      <c r="FF69">
        <v>33.937</v>
      </c>
      <c r="FG69">
        <v>38.25</v>
      </c>
      <c r="FH69">
        <v>35.875</v>
      </c>
      <c r="FI69">
        <v>37.687</v>
      </c>
      <c r="FJ69">
        <v>36.625</v>
      </c>
      <c r="FK69">
        <v>0</v>
      </c>
      <c r="FL69">
        <v>0</v>
      </c>
      <c r="FM69">
        <v>0</v>
      </c>
      <c r="FN69">
        <v>1749217687.5</v>
      </c>
      <c r="FO69">
        <v>0</v>
      </c>
      <c r="FP69">
        <v>1.042692307692308</v>
      </c>
      <c r="FQ69">
        <v>15.73094028616647</v>
      </c>
      <c r="FR69">
        <v>-10.6813675821164</v>
      </c>
      <c r="FS69">
        <v>-2.178076923076923</v>
      </c>
      <c r="FT69">
        <v>15</v>
      </c>
      <c r="FU69">
        <v>1749207587.6</v>
      </c>
      <c r="FV69" t="s">
        <v>442</v>
      </c>
      <c r="FW69">
        <v>1749207587.6</v>
      </c>
      <c r="FX69">
        <v>1749207577.6</v>
      </c>
      <c r="FY69">
        <v>1</v>
      </c>
      <c r="FZ69">
        <v>0.131</v>
      </c>
      <c r="GA69">
        <v>-0.03</v>
      </c>
      <c r="GB69">
        <v>-0.763</v>
      </c>
      <c r="GC69">
        <v>-0.186</v>
      </c>
      <c r="GD69">
        <v>400</v>
      </c>
      <c r="GE69">
        <v>9</v>
      </c>
      <c r="GF69">
        <v>0.04</v>
      </c>
      <c r="GG69">
        <v>0.07000000000000001</v>
      </c>
      <c r="GH69">
        <v>0.18549135901793</v>
      </c>
      <c r="GI69">
        <v>0.04505610855554854</v>
      </c>
      <c r="GJ69">
        <v>0.05023159877735917</v>
      </c>
      <c r="GK69">
        <v>1</v>
      </c>
      <c r="GL69">
        <v>-5.764652924075351E-06</v>
      </c>
      <c r="GM69">
        <v>6.900014318819594E-05</v>
      </c>
      <c r="GN69">
        <v>3.110719955861846E-05</v>
      </c>
      <c r="GO69">
        <v>1</v>
      </c>
      <c r="GP69">
        <v>2</v>
      </c>
      <c r="GQ69">
        <v>2</v>
      </c>
      <c r="GR69" t="s">
        <v>443</v>
      </c>
      <c r="GS69">
        <v>2.99523</v>
      </c>
      <c r="GT69">
        <v>2.81095</v>
      </c>
      <c r="GU69">
        <v>0.0943063</v>
      </c>
      <c r="GV69">
        <v>0.094819</v>
      </c>
      <c r="GW69">
        <v>0.0570003</v>
      </c>
      <c r="GX69">
        <v>0.0570875</v>
      </c>
      <c r="GY69">
        <v>24668.8</v>
      </c>
      <c r="GZ69">
        <v>25585.4</v>
      </c>
      <c r="HA69">
        <v>30985.7</v>
      </c>
      <c r="HB69">
        <v>31345.8</v>
      </c>
      <c r="HC69">
        <v>45798.1</v>
      </c>
      <c r="HD69">
        <v>42802.8</v>
      </c>
      <c r="HE69">
        <v>44864.4</v>
      </c>
      <c r="HF69">
        <v>41736.9</v>
      </c>
      <c r="HG69">
        <v>1.74538</v>
      </c>
      <c r="HH69">
        <v>2.24097</v>
      </c>
      <c r="HI69">
        <v>0.0622123</v>
      </c>
      <c r="HJ69">
        <v>0</v>
      </c>
      <c r="HK69">
        <v>23.6138</v>
      </c>
      <c r="HL69">
        <v>999.9</v>
      </c>
      <c r="HM69">
        <v>26.9</v>
      </c>
      <c r="HN69">
        <v>31.3</v>
      </c>
      <c r="HO69">
        <v>12.2576</v>
      </c>
      <c r="HP69">
        <v>61.9913</v>
      </c>
      <c r="HQ69">
        <v>6.39022</v>
      </c>
      <c r="HR69">
        <v>1</v>
      </c>
      <c r="HS69">
        <v>-0.134578</v>
      </c>
      <c r="HT69">
        <v>-0.161525</v>
      </c>
      <c r="HU69">
        <v>20.2415</v>
      </c>
      <c r="HV69">
        <v>5.22253</v>
      </c>
      <c r="HW69">
        <v>11.9071</v>
      </c>
      <c r="HX69">
        <v>4.97225</v>
      </c>
      <c r="HY69">
        <v>3.273</v>
      </c>
      <c r="HZ69">
        <v>9999</v>
      </c>
      <c r="IA69">
        <v>9999</v>
      </c>
      <c r="IB69">
        <v>9999</v>
      </c>
      <c r="IC69">
        <v>999.9</v>
      </c>
      <c r="ID69">
        <v>1.87958</v>
      </c>
      <c r="IE69">
        <v>1.87972</v>
      </c>
      <c r="IF69">
        <v>1.88174</v>
      </c>
      <c r="IG69">
        <v>1.87485</v>
      </c>
      <c r="IH69">
        <v>1.8782</v>
      </c>
      <c r="II69">
        <v>1.87759</v>
      </c>
      <c r="IJ69">
        <v>1.87469</v>
      </c>
      <c r="IK69">
        <v>1.88232</v>
      </c>
      <c r="IL69">
        <v>0</v>
      </c>
      <c r="IM69">
        <v>0</v>
      </c>
      <c r="IN69">
        <v>0</v>
      </c>
      <c r="IO69">
        <v>0</v>
      </c>
      <c r="IP69" t="s">
        <v>444</v>
      </c>
      <c r="IQ69" t="s">
        <v>445</v>
      </c>
      <c r="IR69" t="s">
        <v>446</v>
      </c>
      <c r="IS69" t="s">
        <v>446</v>
      </c>
      <c r="IT69" t="s">
        <v>446</v>
      </c>
      <c r="IU69" t="s">
        <v>446</v>
      </c>
      <c r="IV69">
        <v>0</v>
      </c>
      <c r="IW69">
        <v>100</v>
      </c>
      <c r="IX69">
        <v>100</v>
      </c>
      <c r="IY69">
        <v>-0.771</v>
      </c>
      <c r="IZ69">
        <v>-0.1864</v>
      </c>
      <c r="JA69">
        <v>-1.317961907018709</v>
      </c>
      <c r="JB69">
        <v>0.002137766517022535</v>
      </c>
      <c r="JC69">
        <v>-2.142525240951635E-06</v>
      </c>
      <c r="JD69">
        <v>6.57826092630254E-10</v>
      </c>
      <c r="JE69">
        <v>-0.1998923143878532</v>
      </c>
      <c r="JF69">
        <v>0.0047845183494569</v>
      </c>
      <c r="JG69">
        <v>-0.0004863429586180694</v>
      </c>
      <c r="JH69">
        <v>1.400204132939322E-05</v>
      </c>
      <c r="JI69">
        <v>18</v>
      </c>
      <c r="JJ69">
        <v>2240</v>
      </c>
      <c r="JK69">
        <v>2</v>
      </c>
      <c r="JL69">
        <v>19</v>
      </c>
      <c r="JM69">
        <v>168.3</v>
      </c>
      <c r="JN69">
        <v>168.5</v>
      </c>
      <c r="JO69">
        <v>0.982666</v>
      </c>
      <c r="JP69">
        <v>2.59399</v>
      </c>
      <c r="JQ69">
        <v>1.44531</v>
      </c>
      <c r="JR69">
        <v>2.14111</v>
      </c>
      <c r="JS69">
        <v>1.54907</v>
      </c>
      <c r="JT69">
        <v>2.48413</v>
      </c>
      <c r="JU69">
        <v>35.6148</v>
      </c>
      <c r="JV69">
        <v>24.14</v>
      </c>
      <c r="JW69">
        <v>18</v>
      </c>
      <c r="JX69">
        <v>304.691</v>
      </c>
      <c r="JY69">
        <v>729.3200000000001</v>
      </c>
      <c r="JZ69">
        <v>24.1959</v>
      </c>
      <c r="KA69">
        <v>25.4924</v>
      </c>
      <c r="KB69">
        <v>30.0001</v>
      </c>
      <c r="KC69">
        <v>25.5705</v>
      </c>
      <c r="KD69">
        <v>25.553</v>
      </c>
      <c r="KE69">
        <v>19.6682</v>
      </c>
      <c r="KF69">
        <v>30.34</v>
      </c>
      <c r="KG69">
        <v>0.370437</v>
      </c>
      <c r="KH69">
        <v>24.2132</v>
      </c>
      <c r="KI69">
        <v>390</v>
      </c>
      <c r="KJ69">
        <v>9.46027</v>
      </c>
      <c r="KK69">
        <v>101.404</v>
      </c>
      <c r="KL69">
        <v>99.90819999999999</v>
      </c>
    </row>
    <row r="70" spans="1:298">
      <c r="A70">
        <v>54</v>
      </c>
      <c r="B70">
        <v>1749217808.6</v>
      </c>
      <c r="C70">
        <v>6387.5</v>
      </c>
      <c r="D70" t="s">
        <v>551</v>
      </c>
      <c r="E70" t="s">
        <v>552</v>
      </c>
      <c r="F70" t="s">
        <v>435</v>
      </c>
      <c r="G70" t="s">
        <v>436</v>
      </c>
      <c r="H70" t="s">
        <v>437</v>
      </c>
      <c r="I70" t="s">
        <v>438</v>
      </c>
      <c r="J70" t="s">
        <v>439</v>
      </c>
      <c r="N70">
        <v>1749217808.6</v>
      </c>
      <c r="O70">
        <f>(P70)/1000</f>
        <v>0</v>
      </c>
      <c r="P70">
        <f>IF(DU70, AS70, AM70)</f>
        <v>0</v>
      </c>
      <c r="Q70">
        <f>IF(DU70, AN70, AL70)</f>
        <v>0</v>
      </c>
      <c r="R70">
        <f>DW70 - IF(AZ70&gt;1, Q70*DQ70*100.0/(BB70), 0)</f>
        <v>0</v>
      </c>
      <c r="S70">
        <f>((Y70-O70/2)*R70-Q70)/(Y70+O70/2)</f>
        <v>0</v>
      </c>
      <c r="T70">
        <f>S70*(ED70+EE70)/1000.0</f>
        <v>0</v>
      </c>
      <c r="U70">
        <f>(DW70 - IF(AZ70&gt;1, Q70*DQ70*100.0/(BB70), 0))*(ED70+EE70)/1000.0</f>
        <v>0</v>
      </c>
      <c r="V70">
        <f>2.0/((1/X70-1/W70)+SIGN(X70)*SQRT((1/X70-1/W70)*(1/X70-1/W70) + 4*DR70/((DR70+1)*(DR70+1))*(2*1/X70*1/W70-1/W70*1/W70)))</f>
        <v>0</v>
      </c>
      <c r="W70">
        <f>IF(LEFT(DS70,1)&lt;&gt;"0",IF(LEFT(DS70,1)="1",3.0,DT70),$D$5+$E$5*(EK70*ED70/($K$5*1000))+$F$5*(EK70*ED70/($K$5*1000))*MAX(MIN(DQ70,$J$5),$I$5)*MAX(MIN(DQ70,$J$5),$I$5)+$G$5*MAX(MIN(DQ70,$J$5),$I$5)*(EK70*ED70/($K$5*1000))+$H$5*(EK70*ED70/($K$5*1000))*(EK70*ED70/($K$5*1000)))</f>
        <v>0</v>
      </c>
      <c r="X70">
        <f>O70*(1000-(1000*0.61365*exp(17.502*AB70/(240.97+AB70))/(ED70+EE70)+DY70)/2)/(1000*0.61365*exp(17.502*AB70/(240.97+AB70))/(ED70+EE70)-DY70)</f>
        <v>0</v>
      </c>
      <c r="Y70">
        <f>1/((DR70+1)/(V70/1.6)+1/(W70/1.37)) + DR70/((DR70+1)/(V70/1.6) + DR70/(W70/1.37))</f>
        <v>0</v>
      </c>
      <c r="Z70">
        <f>(DM70*DP70)</f>
        <v>0</v>
      </c>
      <c r="AA70">
        <f>(EF70+(Z70+2*0.95*5.67E-8*(((EF70+$B$7)+273)^4-(EF70+273)^4)-44100*O70)/(1.84*29.3*W70+8*0.95*5.67E-8*(EF70+273)^3))</f>
        <v>0</v>
      </c>
      <c r="AB70">
        <f>($C$7*EG70+$D$7*EH70+$E$7*AA70)</f>
        <v>0</v>
      </c>
      <c r="AC70">
        <f>0.61365*exp(17.502*AB70/(240.97+AB70))</f>
        <v>0</v>
      </c>
      <c r="AD70">
        <f>(AE70/AF70*100)</f>
        <v>0</v>
      </c>
      <c r="AE70">
        <f>DY70*(ED70+EE70)/1000</f>
        <v>0</v>
      </c>
      <c r="AF70">
        <f>0.61365*exp(17.502*EF70/(240.97+EF70))</f>
        <v>0</v>
      </c>
      <c r="AG70">
        <f>(AC70-DY70*(ED70+EE70)/1000)</f>
        <v>0</v>
      </c>
      <c r="AH70">
        <f>(-O70*44100)</f>
        <v>0</v>
      </c>
      <c r="AI70">
        <f>2*29.3*W70*0.92*(EF70-AB70)</f>
        <v>0</v>
      </c>
      <c r="AJ70">
        <f>2*0.95*5.67E-8*(((EF70+$B$7)+273)^4-(AB70+273)^4)</f>
        <v>0</v>
      </c>
      <c r="AK70">
        <f>Z70+AJ70+AH70+AI70</f>
        <v>0</v>
      </c>
      <c r="AL70">
        <f>EC70*AZ70*(DX70-DW70*(1000-AZ70*DZ70)/(1000-AZ70*DY70))/(100*DQ70)</f>
        <v>0</v>
      </c>
      <c r="AM70">
        <f>1000*EC70*AZ70*(DY70-DZ70)/(100*DQ70*(1000-AZ70*DY70))</f>
        <v>0</v>
      </c>
      <c r="AN70">
        <f>(AO70 - AP70 - ED70*1E3/(8.314*(EF70+273.15)) * AR70/EC70 * AQ70) * EC70/(100*DQ70) * (1000 - DZ70)/1000</f>
        <v>0</v>
      </c>
      <c r="AO70">
        <v>413.8785623455496</v>
      </c>
      <c r="AP70">
        <v>413.5505575757573</v>
      </c>
      <c r="AQ70">
        <v>-0.0002224816102816121</v>
      </c>
      <c r="AR70">
        <v>65.93384186329908</v>
      </c>
      <c r="AS70">
        <f>(AU70 - AT70 + ED70*1E3/(8.314*(EF70+273.15)) * AW70/EC70 * AV70) * EC70/(100*DQ70) * 1000/(1000 - AU70)</f>
        <v>0</v>
      </c>
      <c r="AT70">
        <v>9.411303123808885</v>
      </c>
      <c r="AU70">
        <v>9.416178251748258</v>
      </c>
      <c r="AV70">
        <v>-2.025741411164418E-07</v>
      </c>
      <c r="AW70">
        <v>77.18488506186137</v>
      </c>
      <c r="AX70">
        <v>77</v>
      </c>
      <c r="AY70">
        <v>19</v>
      </c>
      <c r="AZ70">
        <f>IF(AX70*$H$13&gt;=BB70,1.0,(BB70/(BB70-AX70*$H$13)))</f>
        <v>0</v>
      </c>
      <c r="BA70">
        <f>(AZ70-1)*100</f>
        <v>0</v>
      </c>
      <c r="BB70">
        <f>MAX(0,($B$13+$C$13*EK70)/(1+$D$13*EK70)*ED70/(EF70+273)*$E$13)</f>
        <v>0</v>
      </c>
      <c r="BC70" t="s">
        <v>440</v>
      </c>
      <c r="BD70" t="s">
        <v>440</v>
      </c>
      <c r="BE70">
        <v>0</v>
      </c>
      <c r="BF70">
        <v>0</v>
      </c>
      <c r="BG70">
        <f>1-BE70/BF70</f>
        <v>0</v>
      </c>
      <c r="BH70">
        <v>0</v>
      </c>
      <c r="BI70" t="s">
        <v>440</v>
      </c>
      <c r="BJ70" t="s">
        <v>440</v>
      </c>
      <c r="BK70">
        <v>0</v>
      </c>
      <c r="BL70">
        <v>0</v>
      </c>
      <c r="BM70">
        <f>1-BK70/BL70</f>
        <v>0</v>
      </c>
      <c r="BN70">
        <v>0.5</v>
      </c>
      <c r="BO70">
        <f>DN70</f>
        <v>0</v>
      </c>
      <c r="BP70">
        <f>Q70</f>
        <v>0</v>
      </c>
      <c r="BQ70">
        <f>BM70*BN70*BO70</f>
        <v>0</v>
      </c>
      <c r="BR70">
        <f>(BP70-BH70)/BO70</f>
        <v>0</v>
      </c>
      <c r="BS70">
        <f>(BF70-BL70)/BL70</f>
        <v>0</v>
      </c>
      <c r="BT70">
        <f>BE70/(BG70+BE70/BL70)</f>
        <v>0</v>
      </c>
      <c r="BU70" t="s">
        <v>440</v>
      </c>
      <c r="BV70">
        <v>0</v>
      </c>
      <c r="BW70">
        <f>IF(BV70&lt;&gt;0, BV70, BT70)</f>
        <v>0</v>
      </c>
      <c r="BX70">
        <f>1-BW70/BL70</f>
        <v>0</v>
      </c>
      <c r="BY70">
        <f>(BL70-BK70)/(BL70-BW70)</f>
        <v>0</v>
      </c>
      <c r="BZ70">
        <f>(BF70-BL70)/(BF70-BW70)</f>
        <v>0</v>
      </c>
      <c r="CA70">
        <f>(BL70-BK70)/(BL70-BE70)</f>
        <v>0</v>
      </c>
      <c r="CB70">
        <f>(BF70-BL70)/(BF70-BE70)</f>
        <v>0</v>
      </c>
      <c r="CC70">
        <f>(BY70*BW70/BK70)</f>
        <v>0</v>
      </c>
      <c r="CD70">
        <f>(1-CC70)</f>
        <v>0</v>
      </c>
      <c r="DM70">
        <f>$B$11*EL70+$C$11*EM70+$F$11*EX70*(1-FA70)</f>
        <v>0</v>
      </c>
      <c r="DN70">
        <f>DM70*DO70</f>
        <v>0</v>
      </c>
      <c r="DO70">
        <f>($B$11*$D$9+$C$11*$D$9+$F$11*((FK70+FC70)/MAX(FK70+FC70+FL70, 0.1)*$I$9+FL70/MAX(FK70+FC70+FL70, 0.1)*$J$9))/($B$11+$C$11+$F$11)</f>
        <v>0</v>
      </c>
      <c r="DP70">
        <f>($B$11*$K$9+$C$11*$K$9+$F$11*((FK70+FC70)/MAX(FK70+FC70+FL70, 0.1)*$P$9+FL70/MAX(FK70+FC70+FL70, 0.1)*$Q$9))/($B$11+$C$11+$F$11)</f>
        <v>0</v>
      </c>
      <c r="DQ70">
        <v>6</v>
      </c>
      <c r="DR70">
        <v>0.5</v>
      </c>
      <c r="DS70" t="s">
        <v>441</v>
      </c>
      <c r="DT70">
        <v>2</v>
      </c>
      <c r="DU70" t="b">
        <v>1</v>
      </c>
      <c r="DV70">
        <v>1749217808.6</v>
      </c>
      <c r="DW70">
        <v>409.64</v>
      </c>
      <c r="DX70">
        <v>409.982</v>
      </c>
      <c r="DY70">
        <v>9.41615</v>
      </c>
      <c r="DZ70">
        <v>9.40924</v>
      </c>
      <c r="EA70">
        <v>410.396</v>
      </c>
      <c r="EB70">
        <v>9.602539999999999</v>
      </c>
      <c r="EC70">
        <v>400.047</v>
      </c>
      <c r="ED70">
        <v>100.717</v>
      </c>
      <c r="EE70">
        <v>0.09994989999999999</v>
      </c>
      <c r="EF70">
        <v>25.0065</v>
      </c>
      <c r="EG70">
        <v>24.6542</v>
      </c>
      <c r="EH70">
        <v>999.9</v>
      </c>
      <c r="EI70">
        <v>0</v>
      </c>
      <c r="EJ70">
        <v>0</v>
      </c>
      <c r="EK70">
        <v>10053.1</v>
      </c>
      <c r="EL70">
        <v>0</v>
      </c>
      <c r="EM70">
        <v>0</v>
      </c>
      <c r="EN70">
        <v>-0.341766</v>
      </c>
      <c r="EO70">
        <v>413.534</v>
      </c>
      <c r="EP70">
        <v>413.876</v>
      </c>
      <c r="EQ70">
        <v>0.00690651</v>
      </c>
      <c r="ER70">
        <v>409.982</v>
      </c>
      <c r="ES70">
        <v>9.40924</v>
      </c>
      <c r="ET70">
        <v>0.948364</v>
      </c>
      <c r="EU70">
        <v>0.947668</v>
      </c>
      <c r="EV70">
        <v>6.14633</v>
      </c>
      <c r="EW70">
        <v>6.1357</v>
      </c>
      <c r="EX70">
        <v>0.0499957</v>
      </c>
      <c r="EY70">
        <v>0</v>
      </c>
      <c r="EZ70">
        <v>0</v>
      </c>
      <c r="FA70">
        <v>0</v>
      </c>
      <c r="FB70">
        <v>-2.63</v>
      </c>
      <c r="FC70">
        <v>0.0499957</v>
      </c>
      <c r="FD70">
        <v>-3.9</v>
      </c>
      <c r="FE70">
        <v>-1.15</v>
      </c>
      <c r="FF70">
        <v>34.25</v>
      </c>
      <c r="FG70">
        <v>39.812</v>
      </c>
      <c r="FH70">
        <v>36.812</v>
      </c>
      <c r="FI70">
        <v>39.812</v>
      </c>
      <c r="FJ70">
        <v>37.312</v>
      </c>
      <c r="FK70">
        <v>0</v>
      </c>
      <c r="FL70">
        <v>0</v>
      </c>
      <c r="FM70">
        <v>0</v>
      </c>
      <c r="FN70">
        <v>1749217808.1</v>
      </c>
      <c r="FO70">
        <v>0</v>
      </c>
      <c r="FP70">
        <v>-0.274</v>
      </c>
      <c r="FQ70">
        <v>8.983077219458972</v>
      </c>
      <c r="FR70">
        <v>1.433076930513957</v>
      </c>
      <c r="FS70">
        <v>-4.5808</v>
      </c>
      <c r="FT70">
        <v>15</v>
      </c>
      <c r="FU70">
        <v>1749207587.6</v>
      </c>
      <c r="FV70" t="s">
        <v>442</v>
      </c>
      <c r="FW70">
        <v>1749207587.6</v>
      </c>
      <c r="FX70">
        <v>1749207577.6</v>
      </c>
      <c r="FY70">
        <v>1</v>
      </c>
      <c r="FZ70">
        <v>0.131</v>
      </c>
      <c r="GA70">
        <v>-0.03</v>
      </c>
      <c r="GB70">
        <v>-0.763</v>
      </c>
      <c r="GC70">
        <v>-0.186</v>
      </c>
      <c r="GD70">
        <v>400</v>
      </c>
      <c r="GE70">
        <v>9</v>
      </c>
      <c r="GF70">
        <v>0.04</v>
      </c>
      <c r="GG70">
        <v>0.07000000000000001</v>
      </c>
      <c r="GH70">
        <v>0.1947999818935593</v>
      </c>
      <c r="GI70">
        <v>0.03755404350991697</v>
      </c>
      <c r="GJ70">
        <v>0.03844775368243828</v>
      </c>
      <c r="GK70">
        <v>1</v>
      </c>
      <c r="GL70">
        <v>0.0001236528965271734</v>
      </c>
      <c r="GM70">
        <v>0.0001404984198752155</v>
      </c>
      <c r="GN70">
        <v>2.865984324381144E-05</v>
      </c>
      <c r="GO70">
        <v>1</v>
      </c>
      <c r="GP70">
        <v>2</v>
      </c>
      <c r="GQ70">
        <v>2</v>
      </c>
      <c r="GR70" t="s">
        <v>443</v>
      </c>
      <c r="GS70">
        <v>2.99521</v>
      </c>
      <c r="GT70">
        <v>2.81102</v>
      </c>
      <c r="GU70">
        <v>0.09796009999999999</v>
      </c>
      <c r="GV70">
        <v>0.09850680000000001</v>
      </c>
      <c r="GW70">
        <v>0.0569223</v>
      </c>
      <c r="GX70">
        <v>0.0569769</v>
      </c>
      <c r="GY70">
        <v>24569.8</v>
      </c>
      <c r="GZ70">
        <v>25481.6</v>
      </c>
      <c r="HA70">
        <v>30986.1</v>
      </c>
      <c r="HB70">
        <v>31346.1</v>
      </c>
      <c r="HC70">
        <v>45802.9</v>
      </c>
      <c r="HD70">
        <v>42808.3</v>
      </c>
      <c r="HE70">
        <v>44865.3</v>
      </c>
      <c r="HF70">
        <v>41737.3</v>
      </c>
      <c r="HG70">
        <v>1.74507</v>
      </c>
      <c r="HH70">
        <v>2.24148</v>
      </c>
      <c r="HI70">
        <v>0.0631437</v>
      </c>
      <c r="HJ70">
        <v>0</v>
      </c>
      <c r="HK70">
        <v>23.6167</v>
      </c>
      <c r="HL70">
        <v>999.9</v>
      </c>
      <c r="HM70">
        <v>26.8</v>
      </c>
      <c r="HN70">
        <v>31.3</v>
      </c>
      <c r="HO70">
        <v>12.2114</v>
      </c>
      <c r="HP70">
        <v>61.9013</v>
      </c>
      <c r="HQ70">
        <v>6.27003</v>
      </c>
      <c r="HR70">
        <v>1</v>
      </c>
      <c r="HS70">
        <v>-0.135694</v>
      </c>
      <c r="HT70">
        <v>-0.110316</v>
      </c>
      <c r="HU70">
        <v>20.2435</v>
      </c>
      <c r="HV70">
        <v>5.22358</v>
      </c>
      <c r="HW70">
        <v>11.9069</v>
      </c>
      <c r="HX70">
        <v>4.9724</v>
      </c>
      <c r="HY70">
        <v>3.273</v>
      </c>
      <c r="HZ70">
        <v>9999</v>
      </c>
      <c r="IA70">
        <v>9999</v>
      </c>
      <c r="IB70">
        <v>9999</v>
      </c>
      <c r="IC70">
        <v>999.9</v>
      </c>
      <c r="ID70">
        <v>1.87956</v>
      </c>
      <c r="IE70">
        <v>1.87972</v>
      </c>
      <c r="IF70">
        <v>1.88173</v>
      </c>
      <c r="IG70">
        <v>1.87485</v>
      </c>
      <c r="IH70">
        <v>1.8782</v>
      </c>
      <c r="II70">
        <v>1.87759</v>
      </c>
      <c r="IJ70">
        <v>1.87469</v>
      </c>
      <c r="IK70">
        <v>1.88232</v>
      </c>
      <c r="IL70">
        <v>0</v>
      </c>
      <c r="IM70">
        <v>0</v>
      </c>
      <c r="IN70">
        <v>0</v>
      </c>
      <c r="IO70">
        <v>0</v>
      </c>
      <c r="IP70" t="s">
        <v>444</v>
      </c>
      <c r="IQ70" t="s">
        <v>445</v>
      </c>
      <c r="IR70" t="s">
        <v>446</v>
      </c>
      <c r="IS70" t="s">
        <v>446</v>
      </c>
      <c r="IT70" t="s">
        <v>446</v>
      </c>
      <c r="IU70" t="s">
        <v>446</v>
      </c>
      <c r="IV70">
        <v>0</v>
      </c>
      <c r="IW70">
        <v>100</v>
      </c>
      <c r="IX70">
        <v>100</v>
      </c>
      <c r="IY70">
        <v>-0.756</v>
      </c>
      <c r="IZ70">
        <v>-0.1864</v>
      </c>
      <c r="JA70">
        <v>-1.317961907018709</v>
      </c>
      <c r="JB70">
        <v>0.002137766517022535</v>
      </c>
      <c r="JC70">
        <v>-2.142525240951635E-06</v>
      </c>
      <c r="JD70">
        <v>6.57826092630254E-10</v>
      </c>
      <c r="JE70">
        <v>-0.1998923143878532</v>
      </c>
      <c r="JF70">
        <v>0.0047845183494569</v>
      </c>
      <c r="JG70">
        <v>-0.0004863429586180694</v>
      </c>
      <c r="JH70">
        <v>1.400204132939322E-05</v>
      </c>
      <c r="JI70">
        <v>18</v>
      </c>
      <c r="JJ70">
        <v>2240</v>
      </c>
      <c r="JK70">
        <v>2</v>
      </c>
      <c r="JL70">
        <v>19</v>
      </c>
      <c r="JM70">
        <v>170.3</v>
      </c>
      <c r="JN70">
        <v>170.5</v>
      </c>
      <c r="JO70">
        <v>1.02173</v>
      </c>
      <c r="JP70">
        <v>2.59155</v>
      </c>
      <c r="JQ70">
        <v>1.44531</v>
      </c>
      <c r="JR70">
        <v>2.14111</v>
      </c>
      <c r="JS70">
        <v>1.54907</v>
      </c>
      <c r="JT70">
        <v>2.50244</v>
      </c>
      <c r="JU70">
        <v>35.5915</v>
      </c>
      <c r="JV70">
        <v>24.14</v>
      </c>
      <c r="JW70">
        <v>18</v>
      </c>
      <c r="JX70">
        <v>304.539</v>
      </c>
      <c r="JY70">
        <v>729.716</v>
      </c>
      <c r="JZ70">
        <v>24.235</v>
      </c>
      <c r="KA70">
        <v>25.4838</v>
      </c>
      <c r="KB70">
        <v>30.0001</v>
      </c>
      <c r="KC70">
        <v>25.5641</v>
      </c>
      <c r="KD70">
        <v>25.5483</v>
      </c>
      <c r="KE70">
        <v>20.4675</v>
      </c>
      <c r="KF70">
        <v>30.34</v>
      </c>
      <c r="KG70">
        <v>0.370437</v>
      </c>
      <c r="KH70">
        <v>24.228</v>
      </c>
      <c r="KI70">
        <v>410</v>
      </c>
      <c r="KJ70">
        <v>9.46027</v>
      </c>
      <c r="KK70">
        <v>101.406</v>
      </c>
      <c r="KL70">
        <v>99.9093</v>
      </c>
    </row>
    <row r="71" spans="1:298">
      <c r="A71">
        <v>55</v>
      </c>
      <c r="B71">
        <v>1749217929.1</v>
      </c>
      <c r="C71">
        <v>6508</v>
      </c>
      <c r="D71" t="s">
        <v>553</v>
      </c>
      <c r="E71" t="s">
        <v>554</v>
      </c>
      <c r="F71" t="s">
        <v>435</v>
      </c>
      <c r="G71" t="s">
        <v>436</v>
      </c>
      <c r="H71" t="s">
        <v>437</v>
      </c>
      <c r="I71" t="s">
        <v>438</v>
      </c>
      <c r="J71" t="s">
        <v>439</v>
      </c>
      <c r="N71">
        <v>1749217929.1</v>
      </c>
      <c r="O71">
        <f>(P71)/1000</f>
        <v>0</v>
      </c>
      <c r="P71">
        <f>IF(DU71, AS71, AM71)</f>
        <v>0</v>
      </c>
      <c r="Q71">
        <f>IF(DU71, AN71, AL71)</f>
        <v>0</v>
      </c>
      <c r="R71">
        <f>DW71 - IF(AZ71&gt;1, Q71*DQ71*100.0/(BB71), 0)</f>
        <v>0</v>
      </c>
      <c r="S71">
        <f>((Y71-O71/2)*R71-Q71)/(Y71+O71/2)</f>
        <v>0</v>
      </c>
      <c r="T71">
        <f>S71*(ED71+EE71)/1000.0</f>
        <v>0</v>
      </c>
      <c r="U71">
        <f>(DW71 - IF(AZ71&gt;1, Q71*DQ71*100.0/(BB71), 0))*(ED71+EE71)/1000.0</f>
        <v>0</v>
      </c>
      <c r="V71">
        <f>2.0/((1/X71-1/W71)+SIGN(X71)*SQRT((1/X71-1/W71)*(1/X71-1/W71) + 4*DR71/((DR71+1)*(DR71+1))*(2*1/X71*1/W71-1/W71*1/W71)))</f>
        <v>0</v>
      </c>
      <c r="W71">
        <f>IF(LEFT(DS71,1)&lt;&gt;"0",IF(LEFT(DS71,1)="1",3.0,DT71),$D$5+$E$5*(EK71*ED71/($K$5*1000))+$F$5*(EK71*ED71/($K$5*1000))*MAX(MIN(DQ71,$J$5),$I$5)*MAX(MIN(DQ71,$J$5),$I$5)+$G$5*MAX(MIN(DQ71,$J$5),$I$5)*(EK71*ED71/($K$5*1000))+$H$5*(EK71*ED71/($K$5*1000))*(EK71*ED71/($K$5*1000)))</f>
        <v>0</v>
      </c>
      <c r="X71">
        <f>O71*(1000-(1000*0.61365*exp(17.502*AB71/(240.97+AB71))/(ED71+EE71)+DY71)/2)/(1000*0.61365*exp(17.502*AB71/(240.97+AB71))/(ED71+EE71)-DY71)</f>
        <v>0</v>
      </c>
      <c r="Y71">
        <f>1/((DR71+1)/(V71/1.6)+1/(W71/1.37)) + DR71/((DR71+1)/(V71/1.6) + DR71/(W71/1.37))</f>
        <v>0</v>
      </c>
      <c r="Z71">
        <f>(DM71*DP71)</f>
        <v>0</v>
      </c>
      <c r="AA71">
        <f>(EF71+(Z71+2*0.95*5.67E-8*(((EF71+$B$7)+273)^4-(EF71+273)^4)-44100*O71)/(1.84*29.3*W71+8*0.95*5.67E-8*(EF71+273)^3))</f>
        <v>0</v>
      </c>
      <c r="AB71">
        <f>($C$7*EG71+$D$7*EH71+$E$7*AA71)</f>
        <v>0</v>
      </c>
      <c r="AC71">
        <f>0.61365*exp(17.502*AB71/(240.97+AB71))</f>
        <v>0</v>
      </c>
      <c r="AD71">
        <f>(AE71/AF71*100)</f>
        <v>0</v>
      </c>
      <c r="AE71">
        <f>DY71*(ED71+EE71)/1000</f>
        <v>0</v>
      </c>
      <c r="AF71">
        <f>0.61365*exp(17.502*EF71/(240.97+EF71))</f>
        <v>0</v>
      </c>
      <c r="AG71">
        <f>(AC71-DY71*(ED71+EE71)/1000)</f>
        <v>0</v>
      </c>
      <c r="AH71">
        <f>(-O71*44100)</f>
        <v>0</v>
      </c>
      <c r="AI71">
        <f>2*29.3*W71*0.92*(EF71-AB71)</f>
        <v>0</v>
      </c>
      <c r="AJ71">
        <f>2*0.95*5.67E-8*(((EF71+$B$7)+273)^4-(AB71+273)^4)</f>
        <v>0</v>
      </c>
      <c r="AK71">
        <f>Z71+AJ71+AH71+AI71</f>
        <v>0</v>
      </c>
      <c r="AL71">
        <f>EC71*AZ71*(DX71-DW71*(1000-AZ71*DZ71)/(1000-AZ71*DY71))/(100*DQ71)</f>
        <v>0</v>
      </c>
      <c r="AM71">
        <f>1000*EC71*AZ71*(DY71-DZ71)/(100*DQ71*(1000-AZ71*DY71))</f>
        <v>0</v>
      </c>
      <c r="AN71">
        <f>(AO71 - AP71 - ED71*1E3/(8.314*(EF71+273.15)) * AR71/EC71 * AQ71) * EC71/(100*DQ71) * (1000 - DZ71)/1000</f>
        <v>0</v>
      </c>
      <c r="AO71">
        <v>434.1126858369023</v>
      </c>
      <c r="AP71">
        <v>433.789212121212</v>
      </c>
      <c r="AQ71">
        <v>-0.0001847751748907271</v>
      </c>
      <c r="AR71">
        <v>65.93384186329908</v>
      </c>
      <c r="AS71">
        <f>(AU71 - AT71 + ED71*1E3/(8.314*(EF71+273.15)) * AW71/EC71 * AV71) * EC71/(100*DQ71) * 1000/(1000 - AU71)</f>
        <v>0</v>
      </c>
      <c r="AT71">
        <v>9.45209464315616</v>
      </c>
      <c r="AU71">
        <v>9.448077622377625</v>
      </c>
      <c r="AV71">
        <v>5.169358907993604E-08</v>
      </c>
      <c r="AW71">
        <v>77.18488506186137</v>
      </c>
      <c r="AX71">
        <v>77</v>
      </c>
      <c r="AY71">
        <v>19</v>
      </c>
      <c r="AZ71">
        <f>IF(AX71*$H$13&gt;=BB71,1.0,(BB71/(BB71-AX71*$H$13)))</f>
        <v>0</v>
      </c>
      <c r="BA71">
        <f>(AZ71-1)*100</f>
        <v>0</v>
      </c>
      <c r="BB71">
        <f>MAX(0,($B$13+$C$13*EK71)/(1+$D$13*EK71)*ED71/(EF71+273)*$E$13)</f>
        <v>0</v>
      </c>
      <c r="BC71" t="s">
        <v>440</v>
      </c>
      <c r="BD71" t="s">
        <v>440</v>
      </c>
      <c r="BE71">
        <v>0</v>
      </c>
      <c r="BF71">
        <v>0</v>
      </c>
      <c r="BG71">
        <f>1-BE71/BF71</f>
        <v>0</v>
      </c>
      <c r="BH71">
        <v>0</v>
      </c>
      <c r="BI71" t="s">
        <v>440</v>
      </c>
      <c r="BJ71" t="s">
        <v>440</v>
      </c>
      <c r="BK71">
        <v>0</v>
      </c>
      <c r="BL71">
        <v>0</v>
      </c>
      <c r="BM71">
        <f>1-BK71/BL71</f>
        <v>0</v>
      </c>
      <c r="BN71">
        <v>0.5</v>
      </c>
      <c r="BO71">
        <f>DN71</f>
        <v>0</v>
      </c>
      <c r="BP71">
        <f>Q71</f>
        <v>0</v>
      </c>
      <c r="BQ71">
        <f>BM71*BN71*BO71</f>
        <v>0</v>
      </c>
      <c r="BR71">
        <f>(BP71-BH71)/BO71</f>
        <v>0</v>
      </c>
      <c r="BS71">
        <f>(BF71-BL71)/BL71</f>
        <v>0</v>
      </c>
      <c r="BT71">
        <f>BE71/(BG71+BE71/BL71)</f>
        <v>0</v>
      </c>
      <c r="BU71" t="s">
        <v>440</v>
      </c>
      <c r="BV71">
        <v>0</v>
      </c>
      <c r="BW71">
        <f>IF(BV71&lt;&gt;0, BV71, BT71)</f>
        <v>0</v>
      </c>
      <c r="BX71">
        <f>1-BW71/BL71</f>
        <v>0</v>
      </c>
      <c r="BY71">
        <f>(BL71-BK71)/(BL71-BW71)</f>
        <v>0</v>
      </c>
      <c r="BZ71">
        <f>(BF71-BL71)/(BF71-BW71)</f>
        <v>0</v>
      </c>
      <c r="CA71">
        <f>(BL71-BK71)/(BL71-BE71)</f>
        <v>0</v>
      </c>
      <c r="CB71">
        <f>(BF71-BL71)/(BF71-BE71)</f>
        <v>0</v>
      </c>
      <c r="CC71">
        <f>(BY71*BW71/BK71)</f>
        <v>0</v>
      </c>
      <c r="CD71">
        <f>(1-CC71)</f>
        <v>0</v>
      </c>
      <c r="DM71">
        <f>$B$11*EL71+$C$11*EM71+$F$11*EX71*(1-FA71)</f>
        <v>0</v>
      </c>
      <c r="DN71">
        <f>DM71*DO71</f>
        <v>0</v>
      </c>
      <c r="DO71">
        <f>($B$11*$D$9+$C$11*$D$9+$F$11*((FK71+FC71)/MAX(FK71+FC71+FL71, 0.1)*$I$9+FL71/MAX(FK71+FC71+FL71, 0.1)*$J$9))/($B$11+$C$11+$F$11)</f>
        <v>0</v>
      </c>
      <c r="DP71">
        <f>($B$11*$K$9+$C$11*$K$9+$F$11*((FK71+FC71)/MAX(FK71+FC71+FL71, 0.1)*$P$9+FL71/MAX(FK71+FC71+FL71, 0.1)*$Q$9))/($B$11+$C$11+$F$11)</f>
        <v>0</v>
      </c>
      <c r="DQ71">
        <v>6</v>
      </c>
      <c r="DR71">
        <v>0.5</v>
      </c>
      <c r="DS71" t="s">
        <v>441</v>
      </c>
      <c r="DT71">
        <v>2</v>
      </c>
      <c r="DU71" t="b">
        <v>1</v>
      </c>
      <c r="DV71">
        <v>1749217929.1</v>
      </c>
      <c r="DW71">
        <v>429.671</v>
      </c>
      <c r="DX71">
        <v>429.999</v>
      </c>
      <c r="DY71">
        <v>9.44814</v>
      </c>
      <c r="DZ71">
        <v>9.45195</v>
      </c>
      <c r="EA71">
        <v>430.413</v>
      </c>
      <c r="EB71">
        <v>9.63456</v>
      </c>
      <c r="EC71">
        <v>400.01</v>
      </c>
      <c r="ED71">
        <v>100.713</v>
      </c>
      <c r="EE71">
        <v>0.0998298</v>
      </c>
      <c r="EF71">
        <v>25.0005</v>
      </c>
      <c r="EG71">
        <v>24.6421</v>
      </c>
      <c r="EH71">
        <v>999.9</v>
      </c>
      <c r="EI71">
        <v>0</v>
      </c>
      <c r="EJ71">
        <v>0</v>
      </c>
      <c r="EK71">
        <v>10030.6</v>
      </c>
      <c r="EL71">
        <v>0</v>
      </c>
      <c r="EM71">
        <v>0</v>
      </c>
      <c r="EN71">
        <v>-0.327911</v>
      </c>
      <c r="EO71">
        <v>433.769</v>
      </c>
      <c r="EP71">
        <v>434.102</v>
      </c>
      <c r="EQ71">
        <v>-0.00380707</v>
      </c>
      <c r="ER71">
        <v>429.999</v>
      </c>
      <c r="ES71">
        <v>9.45195</v>
      </c>
      <c r="ET71">
        <v>0.951554</v>
      </c>
      <c r="EU71">
        <v>0.951937</v>
      </c>
      <c r="EV71">
        <v>6.19496</v>
      </c>
      <c r="EW71">
        <v>6.20079</v>
      </c>
      <c r="EX71">
        <v>0.0499957</v>
      </c>
      <c r="EY71">
        <v>0</v>
      </c>
      <c r="EZ71">
        <v>0</v>
      </c>
      <c r="FA71">
        <v>0</v>
      </c>
      <c r="FB71">
        <v>-1.58</v>
      </c>
      <c r="FC71">
        <v>0.0499957</v>
      </c>
      <c r="FD71">
        <v>-3.01</v>
      </c>
      <c r="FE71">
        <v>-0.95</v>
      </c>
      <c r="FF71">
        <v>34.937</v>
      </c>
      <c r="FG71">
        <v>41.062</v>
      </c>
      <c r="FH71">
        <v>37.625</v>
      </c>
      <c r="FI71">
        <v>41.625</v>
      </c>
      <c r="FJ71">
        <v>38.062</v>
      </c>
      <c r="FK71">
        <v>0</v>
      </c>
      <c r="FL71">
        <v>0</v>
      </c>
      <c r="FM71">
        <v>0</v>
      </c>
      <c r="FN71">
        <v>1749217928.7</v>
      </c>
      <c r="FO71">
        <v>0</v>
      </c>
      <c r="FP71">
        <v>2.285769230769231</v>
      </c>
      <c r="FQ71">
        <v>9.082734893542961</v>
      </c>
      <c r="FR71">
        <v>2.251965961416118</v>
      </c>
      <c r="FS71">
        <v>-4.239615384615385</v>
      </c>
      <c r="FT71">
        <v>15</v>
      </c>
      <c r="FU71">
        <v>1749207587.6</v>
      </c>
      <c r="FV71" t="s">
        <v>442</v>
      </c>
      <c r="FW71">
        <v>1749207587.6</v>
      </c>
      <c r="FX71">
        <v>1749207577.6</v>
      </c>
      <c r="FY71">
        <v>1</v>
      </c>
      <c r="FZ71">
        <v>0.131</v>
      </c>
      <c r="GA71">
        <v>-0.03</v>
      </c>
      <c r="GB71">
        <v>-0.763</v>
      </c>
      <c r="GC71">
        <v>-0.186</v>
      </c>
      <c r="GD71">
        <v>400</v>
      </c>
      <c r="GE71">
        <v>9</v>
      </c>
      <c r="GF71">
        <v>0.04</v>
      </c>
      <c r="GG71">
        <v>0.07000000000000001</v>
      </c>
      <c r="GH71">
        <v>0.2060991748454223</v>
      </c>
      <c r="GI71">
        <v>-0.02568007570489612</v>
      </c>
      <c r="GJ71">
        <v>0.01323395021367339</v>
      </c>
      <c r="GK71">
        <v>1</v>
      </c>
      <c r="GL71">
        <v>-0.000167877077566641</v>
      </c>
      <c r="GM71">
        <v>0.0001475530588419898</v>
      </c>
      <c r="GN71">
        <v>3.104723264199859E-05</v>
      </c>
      <c r="GO71">
        <v>1</v>
      </c>
      <c r="GP71">
        <v>2</v>
      </c>
      <c r="GQ71">
        <v>2</v>
      </c>
      <c r="GR71" t="s">
        <v>443</v>
      </c>
      <c r="GS71">
        <v>2.99518</v>
      </c>
      <c r="GT71">
        <v>2.8107</v>
      </c>
      <c r="GU71">
        <v>0.101552</v>
      </c>
      <c r="GV71">
        <v>0.102119</v>
      </c>
      <c r="GW71">
        <v>0.05707</v>
      </c>
      <c r="GX71">
        <v>0.0571786</v>
      </c>
      <c r="GY71">
        <v>24472</v>
      </c>
      <c r="GZ71">
        <v>25379.4</v>
      </c>
      <c r="HA71">
        <v>30986.1</v>
      </c>
      <c r="HB71">
        <v>31345.8</v>
      </c>
      <c r="HC71">
        <v>45795.4</v>
      </c>
      <c r="HD71">
        <v>42798.9</v>
      </c>
      <c r="HE71">
        <v>44865</v>
      </c>
      <c r="HF71">
        <v>41737</v>
      </c>
      <c r="HG71">
        <v>1.74562</v>
      </c>
      <c r="HH71">
        <v>2.24188</v>
      </c>
      <c r="HI71">
        <v>0.0606291</v>
      </c>
      <c r="HJ71">
        <v>0</v>
      </c>
      <c r="HK71">
        <v>23.646</v>
      </c>
      <c r="HL71">
        <v>999.9</v>
      </c>
      <c r="HM71">
        <v>26.9</v>
      </c>
      <c r="HN71">
        <v>31.2</v>
      </c>
      <c r="HO71">
        <v>12.1881</v>
      </c>
      <c r="HP71">
        <v>62.1613</v>
      </c>
      <c r="HQ71">
        <v>6.38622</v>
      </c>
      <c r="HR71">
        <v>1</v>
      </c>
      <c r="HS71">
        <v>-0.1358</v>
      </c>
      <c r="HT71">
        <v>0.0171841</v>
      </c>
      <c r="HU71">
        <v>20.2436</v>
      </c>
      <c r="HV71">
        <v>5.22253</v>
      </c>
      <c r="HW71">
        <v>11.9066</v>
      </c>
      <c r="HX71">
        <v>4.97185</v>
      </c>
      <c r="HY71">
        <v>3.273</v>
      </c>
      <c r="HZ71">
        <v>9999</v>
      </c>
      <c r="IA71">
        <v>9999</v>
      </c>
      <c r="IB71">
        <v>9999</v>
      </c>
      <c r="IC71">
        <v>999.9</v>
      </c>
      <c r="ID71">
        <v>1.87957</v>
      </c>
      <c r="IE71">
        <v>1.87973</v>
      </c>
      <c r="IF71">
        <v>1.88176</v>
      </c>
      <c r="IG71">
        <v>1.87485</v>
      </c>
      <c r="IH71">
        <v>1.8782</v>
      </c>
      <c r="II71">
        <v>1.87759</v>
      </c>
      <c r="IJ71">
        <v>1.87469</v>
      </c>
      <c r="IK71">
        <v>1.88232</v>
      </c>
      <c r="IL71">
        <v>0</v>
      </c>
      <c r="IM71">
        <v>0</v>
      </c>
      <c r="IN71">
        <v>0</v>
      </c>
      <c r="IO71">
        <v>0</v>
      </c>
      <c r="IP71" t="s">
        <v>444</v>
      </c>
      <c r="IQ71" t="s">
        <v>445</v>
      </c>
      <c r="IR71" t="s">
        <v>446</v>
      </c>
      <c r="IS71" t="s">
        <v>446</v>
      </c>
      <c r="IT71" t="s">
        <v>446</v>
      </c>
      <c r="IU71" t="s">
        <v>446</v>
      </c>
      <c r="IV71">
        <v>0</v>
      </c>
      <c r="IW71">
        <v>100</v>
      </c>
      <c r="IX71">
        <v>100</v>
      </c>
      <c r="IY71">
        <v>-0.742</v>
      </c>
      <c r="IZ71">
        <v>-0.1864</v>
      </c>
      <c r="JA71">
        <v>-1.317961907018709</v>
      </c>
      <c r="JB71">
        <v>0.002137766517022535</v>
      </c>
      <c r="JC71">
        <v>-2.142525240951635E-06</v>
      </c>
      <c r="JD71">
        <v>6.57826092630254E-10</v>
      </c>
      <c r="JE71">
        <v>-0.1998923143878532</v>
      </c>
      <c r="JF71">
        <v>0.0047845183494569</v>
      </c>
      <c r="JG71">
        <v>-0.0004863429586180694</v>
      </c>
      <c r="JH71">
        <v>1.400204132939322E-05</v>
      </c>
      <c r="JI71">
        <v>18</v>
      </c>
      <c r="JJ71">
        <v>2240</v>
      </c>
      <c r="JK71">
        <v>2</v>
      </c>
      <c r="JL71">
        <v>19</v>
      </c>
      <c r="JM71">
        <v>172.4</v>
      </c>
      <c r="JN71">
        <v>172.5</v>
      </c>
      <c r="JO71">
        <v>1.06201</v>
      </c>
      <c r="JP71">
        <v>2.59155</v>
      </c>
      <c r="JQ71">
        <v>1.44531</v>
      </c>
      <c r="JR71">
        <v>2.13989</v>
      </c>
      <c r="JS71">
        <v>1.54907</v>
      </c>
      <c r="JT71">
        <v>2.48779</v>
      </c>
      <c r="JU71">
        <v>35.5683</v>
      </c>
      <c r="JV71">
        <v>24.14</v>
      </c>
      <c r="JW71">
        <v>18</v>
      </c>
      <c r="JX71">
        <v>304.732</v>
      </c>
      <c r="JY71">
        <v>729.971</v>
      </c>
      <c r="JZ71">
        <v>24.057</v>
      </c>
      <c r="KA71">
        <v>25.4774</v>
      </c>
      <c r="KB71">
        <v>30.0001</v>
      </c>
      <c r="KC71">
        <v>25.5576</v>
      </c>
      <c r="KD71">
        <v>25.5402</v>
      </c>
      <c r="KE71">
        <v>21.2567</v>
      </c>
      <c r="KF71">
        <v>30.0638</v>
      </c>
      <c r="KG71">
        <v>0.370437</v>
      </c>
      <c r="KH71">
        <v>24.0561</v>
      </c>
      <c r="KI71">
        <v>430</v>
      </c>
      <c r="KJ71">
        <v>9.460739999999999</v>
      </c>
      <c r="KK71">
        <v>101.405</v>
      </c>
      <c r="KL71">
        <v>99.9084</v>
      </c>
    </row>
    <row r="72" spans="1:298">
      <c r="A72">
        <v>56</v>
      </c>
      <c r="B72">
        <v>1749218049.6</v>
      </c>
      <c r="C72">
        <v>6628.5</v>
      </c>
      <c r="D72" t="s">
        <v>555</v>
      </c>
      <c r="E72" t="s">
        <v>556</v>
      </c>
      <c r="F72" t="s">
        <v>435</v>
      </c>
      <c r="G72" t="s">
        <v>436</v>
      </c>
      <c r="H72" t="s">
        <v>437</v>
      </c>
      <c r="I72" t="s">
        <v>438</v>
      </c>
      <c r="J72" t="s">
        <v>439</v>
      </c>
      <c r="N72">
        <v>1749218049.6</v>
      </c>
      <c r="O72">
        <f>(P72)/1000</f>
        <v>0</v>
      </c>
      <c r="P72">
        <f>IF(DU72, AS72, AM72)</f>
        <v>0</v>
      </c>
      <c r="Q72">
        <f>IF(DU72, AN72, AL72)</f>
        <v>0</v>
      </c>
      <c r="R72">
        <f>DW72 - IF(AZ72&gt;1, Q72*DQ72*100.0/(BB72), 0)</f>
        <v>0</v>
      </c>
      <c r="S72">
        <f>((Y72-O72/2)*R72-Q72)/(Y72+O72/2)</f>
        <v>0</v>
      </c>
      <c r="T72">
        <f>S72*(ED72+EE72)/1000.0</f>
        <v>0</v>
      </c>
      <c r="U72">
        <f>(DW72 - IF(AZ72&gt;1, Q72*DQ72*100.0/(BB72), 0))*(ED72+EE72)/1000.0</f>
        <v>0</v>
      </c>
      <c r="V72">
        <f>2.0/((1/X72-1/W72)+SIGN(X72)*SQRT((1/X72-1/W72)*(1/X72-1/W72) + 4*DR72/((DR72+1)*(DR72+1))*(2*1/X72*1/W72-1/W72*1/W72)))</f>
        <v>0</v>
      </c>
      <c r="W72">
        <f>IF(LEFT(DS72,1)&lt;&gt;"0",IF(LEFT(DS72,1)="1",3.0,DT72),$D$5+$E$5*(EK72*ED72/($K$5*1000))+$F$5*(EK72*ED72/($K$5*1000))*MAX(MIN(DQ72,$J$5),$I$5)*MAX(MIN(DQ72,$J$5),$I$5)+$G$5*MAX(MIN(DQ72,$J$5),$I$5)*(EK72*ED72/($K$5*1000))+$H$5*(EK72*ED72/($K$5*1000))*(EK72*ED72/($K$5*1000)))</f>
        <v>0</v>
      </c>
      <c r="X72">
        <f>O72*(1000-(1000*0.61365*exp(17.502*AB72/(240.97+AB72))/(ED72+EE72)+DY72)/2)/(1000*0.61365*exp(17.502*AB72/(240.97+AB72))/(ED72+EE72)-DY72)</f>
        <v>0</v>
      </c>
      <c r="Y72">
        <f>1/((DR72+1)/(V72/1.6)+1/(W72/1.37)) + DR72/((DR72+1)/(V72/1.6) + DR72/(W72/1.37))</f>
        <v>0</v>
      </c>
      <c r="Z72">
        <f>(DM72*DP72)</f>
        <v>0</v>
      </c>
      <c r="AA72">
        <f>(EF72+(Z72+2*0.95*5.67E-8*(((EF72+$B$7)+273)^4-(EF72+273)^4)-44100*O72)/(1.84*29.3*W72+8*0.95*5.67E-8*(EF72+273)^3))</f>
        <v>0</v>
      </c>
      <c r="AB72">
        <f>($C$7*EG72+$D$7*EH72+$E$7*AA72)</f>
        <v>0</v>
      </c>
      <c r="AC72">
        <f>0.61365*exp(17.502*AB72/(240.97+AB72))</f>
        <v>0</v>
      </c>
      <c r="AD72">
        <f>(AE72/AF72*100)</f>
        <v>0</v>
      </c>
      <c r="AE72">
        <f>DY72*(ED72+EE72)/1000</f>
        <v>0</v>
      </c>
      <c r="AF72">
        <f>0.61365*exp(17.502*EF72/(240.97+EF72))</f>
        <v>0</v>
      </c>
      <c r="AG72">
        <f>(AC72-DY72*(ED72+EE72)/1000)</f>
        <v>0</v>
      </c>
      <c r="AH72">
        <f>(-O72*44100)</f>
        <v>0</v>
      </c>
      <c r="AI72">
        <f>2*29.3*W72*0.92*(EF72-AB72)</f>
        <v>0</v>
      </c>
      <c r="AJ72">
        <f>2*0.95*5.67E-8*(((EF72+$B$7)+273)^4-(AB72+273)^4)</f>
        <v>0</v>
      </c>
      <c r="AK72">
        <f>Z72+AJ72+AH72+AI72</f>
        <v>0</v>
      </c>
      <c r="AL72">
        <f>EC72*AZ72*(DX72-DW72*(1000-AZ72*DZ72)/(1000-AZ72*DY72))/(100*DQ72)</f>
        <v>0</v>
      </c>
      <c r="AM72">
        <f>1000*EC72*AZ72*(DY72-DZ72)/(100*DQ72*(1000-AZ72*DY72))</f>
        <v>0</v>
      </c>
      <c r="AN72">
        <f>(AO72 - AP72 - ED72*1E3/(8.314*(EF72+273.15)) * AR72/EC72 * AQ72) * EC72/(100*DQ72) * (1000 - DZ72)/1000</f>
        <v>0</v>
      </c>
      <c r="AO72">
        <v>454.2859258004203</v>
      </c>
      <c r="AP72">
        <v>453.9775333333332</v>
      </c>
      <c r="AQ72">
        <v>-0.0004827349350901165</v>
      </c>
      <c r="AR72">
        <v>65.93384186329908</v>
      </c>
      <c r="AS72">
        <f>(AU72 - AT72 + ED72*1E3/(8.314*(EF72+273.15)) * AW72/EC72 * AV72) * EC72/(100*DQ72) * 1000/(1000 - AU72)</f>
        <v>0</v>
      </c>
      <c r="AT72">
        <v>9.462539236968006</v>
      </c>
      <c r="AU72">
        <v>9.458258041958048</v>
      </c>
      <c r="AV72">
        <v>1.118047362956119E-07</v>
      </c>
      <c r="AW72">
        <v>77.18488506186137</v>
      </c>
      <c r="AX72">
        <v>77</v>
      </c>
      <c r="AY72">
        <v>19</v>
      </c>
      <c r="AZ72">
        <f>IF(AX72*$H$13&gt;=BB72,1.0,(BB72/(BB72-AX72*$H$13)))</f>
        <v>0</v>
      </c>
      <c r="BA72">
        <f>(AZ72-1)*100</f>
        <v>0</v>
      </c>
      <c r="BB72">
        <f>MAX(0,($B$13+$C$13*EK72)/(1+$D$13*EK72)*ED72/(EF72+273)*$E$13)</f>
        <v>0</v>
      </c>
      <c r="BC72" t="s">
        <v>440</v>
      </c>
      <c r="BD72" t="s">
        <v>440</v>
      </c>
      <c r="BE72">
        <v>0</v>
      </c>
      <c r="BF72">
        <v>0</v>
      </c>
      <c r="BG72">
        <f>1-BE72/BF72</f>
        <v>0</v>
      </c>
      <c r="BH72">
        <v>0</v>
      </c>
      <c r="BI72" t="s">
        <v>440</v>
      </c>
      <c r="BJ72" t="s">
        <v>440</v>
      </c>
      <c r="BK72">
        <v>0</v>
      </c>
      <c r="BL72">
        <v>0</v>
      </c>
      <c r="BM72">
        <f>1-BK72/BL72</f>
        <v>0</v>
      </c>
      <c r="BN72">
        <v>0.5</v>
      </c>
      <c r="BO72">
        <f>DN72</f>
        <v>0</v>
      </c>
      <c r="BP72">
        <f>Q72</f>
        <v>0</v>
      </c>
      <c r="BQ72">
        <f>BM72*BN72*BO72</f>
        <v>0</v>
      </c>
      <c r="BR72">
        <f>(BP72-BH72)/BO72</f>
        <v>0</v>
      </c>
      <c r="BS72">
        <f>(BF72-BL72)/BL72</f>
        <v>0</v>
      </c>
      <c r="BT72">
        <f>BE72/(BG72+BE72/BL72)</f>
        <v>0</v>
      </c>
      <c r="BU72" t="s">
        <v>440</v>
      </c>
      <c r="BV72">
        <v>0</v>
      </c>
      <c r="BW72">
        <f>IF(BV72&lt;&gt;0, BV72, BT72)</f>
        <v>0</v>
      </c>
      <c r="BX72">
        <f>1-BW72/BL72</f>
        <v>0</v>
      </c>
      <c r="BY72">
        <f>(BL72-BK72)/(BL72-BW72)</f>
        <v>0</v>
      </c>
      <c r="BZ72">
        <f>(BF72-BL72)/(BF72-BW72)</f>
        <v>0</v>
      </c>
      <c r="CA72">
        <f>(BL72-BK72)/(BL72-BE72)</f>
        <v>0</v>
      </c>
      <c r="CB72">
        <f>(BF72-BL72)/(BF72-BE72)</f>
        <v>0</v>
      </c>
      <c r="CC72">
        <f>(BY72*BW72/BK72)</f>
        <v>0</v>
      </c>
      <c r="CD72">
        <f>(1-CC72)</f>
        <v>0</v>
      </c>
      <c r="DM72">
        <f>$B$11*EL72+$C$11*EM72+$F$11*EX72*(1-FA72)</f>
        <v>0</v>
      </c>
      <c r="DN72">
        <f>DM72*DO72</f>
        <v>0</v>
      </c>
      <c r="DO72">
        <f>($B$11*$D$9+$C$11*$D$9+$F$11*((FK72+FC72)/MAX(FK72+FC72+FL72, 0.1)*$I$9+FL72/MAX(FK72+FC72+FL72, 0.1)*$J$9))/($B$11+$C$11+$F$11)</f>
        <v>0</v>
      </c>
      <c r="DP72">
        <f>($B$11*$K$9+$C$11*$K$9+$F$11*((FK72+FC72)/MAX(FK72+FC72+FL72, 0.1)*$P$9+FL72/MAX(FK72+FC72+FL72, 0.1)*$Q$9))/($B$11+$C$11+$F$11)</f>
        <v>0</v>
      </c>
      <c r="DQ72">
        <v>6</v>
      </c>
      <c r="DR72">
        <v>0.5</v>
      </c>
      <c r="DS72" t="s">
        <v>441</v>
      </c>
      <c r="DT72">
        <v>2</v>
      </c>
      <c r="DU72" t="b">
        <v>1</v>
      </c>
      <c r="DV72">
        <v>1749218049.6</v>
      </c>
      <c r="DW72">
        <v>449.705</v>
      </c>
      <c r="DX72">
        <v>449.988</v>
      </c>
      <c r="DY72">
        <v>9.45824</v>
      </c>
      <c r="DZ72">
        <v>9.463789999999999</v>
      </c>
      <c r="EA72">
        <v>450.435</v>
      </c>
      <c r="EB72">
        <v>9.64466</v>
      </c>
      <c r="EC72">
        <v>400.087</v>
      </c>
      <c r="ED72">
        <v>100.708</v>
      </c>
      <c r="EE72">
        <v>0.0999456</v>
      </c>
      <c r="EF72">
        <v>24.9887</v>
      </c>
      <c r="EG72">
        <v>24.6429</v>
      </c>
      <c r="EH72">
        <v>999.9</v>
      </c>
      <c r="EI72">
        <v>0</v>
      </c>
      <c r="EJ72">
        <v>0</v>
      </c>
      <c r="EK72">
        <v>10048.8</v>
      </c>
      <c r="EL72">
        <v>0</v>
      </c>
      <c r="EM72">
        <v>0</v>
      </c>
      <c r="EN72">
        <v>-0.283051</v>
      </c>
      <c r="EO72">
        <v>453.999</v>
      </c>
      <c r="EP72">
        <v>454.288</v>
      </c>
      <c r="EQ72">
        <v>-0.00554466</v>
      </c>
      <c r="ER72">
        <v>449.988</v>
      </c>
      <c r="ES72">
        <v>9.463789999999999</v>
      </c>
      <c r="ET72">
        <v>0.952522</v>
      </c>
      <c r="EU72">
        <v>0.953081</v>
      </c>
      <c r="EV72">
        <v>6.2097</v>
      </c>
      <c r="EW72">
        <v>6.21819</v>
      </c>
      <c r="EX72">
        <v>0.0499957</v>
      </c>
      <c r="EY72">
        <v>0</v>
      </c>
      <c r="EZ72">
        <v>0</v>
      </c>
      <c r="FA72">
        <v>0</v>
      </c>
      <c r="FB72">
        <v>5.1</v>
      </c>
      <c r="FC72">
        <v>0.0499957</v>
      </c>
      <c r="FD72">
        <v>-6.52</v>
      </c>
      <c r="FE72">
        <v>-0.82</v>
      </c>
      <c r="FF72">
        <v>34.25</v>
      </c>
      <c r="FG72">
        <v>38.812</v>
      </c>
      <c r="FH72">
        <v>36.25</v>
      </c>
      <c r="FI72">
        <v>38.375</v>
      </c>
      <c r="FJ72">
        <v>36.937</v>
      </c>
      <c r="FK72">
        <v>0</v>
      </c>
      <c r="FL72">
        <v>0</v>
      </c>
      <c r="FM72">
        <v>0</v>
      </c>
      <c r="FN72">
        <v>1749218049.3</v>
      </c>
      <c r="FO72">
        <v>0</v>
      </c>
      <c r="FP72">
        <v>0.8064</v>
      </c>
      <c r="FQ72">
        <v>43.55846153075407</v>
      </c>
      <c r="FR72">
        <v>-27.58923058561555</v>
      </c>
      <c r="FS72">
        <v>-3.869199999999999</v>
      </c>
      <c r="FT72">
        <v>15</v>
      </c>
      <c r="FU72">
        <v>1749207587.6</v>
      </c>
      <c r="FV72" t="s">
        <v>442</v>
      </c>
      <c r="FW72">
        <v>1749207587.6</v>
      </c>
      <c r="FX72">
        <v>1749207577.6</v>
      </c>
      <c r="FY72">
        <v>1</v>
      </c>
      <c r="FZ72">
        <v>0.131</v>
      </c>
      <c r="GA72">
        <v>-0.03</v>
      </c>
      <c r="GB72">
        <v>-0.763</v>
      </c>
      <c r="GC72">
        <v>-0.186</v>
      </c>
      <c r="GD72">
        <v>400</v>
      </c>
      <c r="GE72">
        <v>9</v>
      </c>
      <c r="GF72">
        <v>0.04</v>
      </c>
      <c r="GG72">
        <v>0.07000000000000001</v>
      </c>
      <c r="GH72">
        <v>0.2129478856458761</v>
      </c>
      <c r="GI72">
        <v>0.01381781358489802</v>
      </c>
      <c r="GJ72">
        <v>0.01908108208195127</v>
      </c>
      <c r="GK72">
        <v>1</v>
      </c>
      <c r="GL72">
        <v>-0.0001313585447052018</v>
      </c>
      <c r="GM72">
        <v>2.87192857063402E-05</v>
      </c>
      <c r="GN72">
        <v>1.957445177679339E-05</v>
      </c>
      <c r="GO72">
        <v>1</v>
      </c>
      <c r="GP72">
        <v>2</v>
      </c>
      <c r="GQ72">
        <v>2</v>
      </c>
      <c r="GR72" t="s">
        <v>443</v>
      </c>
      <c r="GS72">
        <v>2.99527</v>
      </c>
      <c r="GT72">
        <v>2.81097</v>
      </c>
      <c r="GU72">
        <v>0.105066</v>
      </c>
      <c r="GV72">
        <v>0.105646</v>
      </c>
      <c r="GW72">
        <v>0.0571154</v>
      </c>
      <c r="GX72">
        <v>0.0572332</v>
      </c>
      <c r="GY72">
        <v>24376.8</v>
      </c>
      <c r="GZ72">
        <v>25280.1</v>
      </c>
      <c r="HA72">
        <v>30986.5</v>
      </c>
      <c r="HB72">
        <v>31346.3</v>
      </c>
      <c r="HC72">
        <v>45793.8</v>
      </c>
      <c r="HD72">
        <v>42797.1</v>
      </c>
      <c r="HE72">
        <v>44865.5</v>
      </c>
      <c r="HF72">
        <v>41737.6</v>
      </c>
      <c r="HG72">
        <v>1.74527</v>
      </c>
      <c r="HH72">
        <v>2.24223</v>
      </c>
      <c r="HI72">
        <v>0.0608712</v>
      </c>
      <c r="HJ72">
        <v>0</v>
      </c>
      <c r="HK72">
        <v>23.6428</v>
      </c>
      <c r="HL72">
        <v>999.9</v>
      </c>
      <c r="HM72">
        <v>26.9</v>
      </c>
      <c r="HN72">
        <v>31.2</v>
      </c>
      <c r="HO72">
        <v>12.1881</v>
      </c>
      <c r="HP72">
        <v>61.9213</v>
      </c>
      <c r="HQ72">
        <v>6.80689</v>
      </c>
      <c r="HR72">
        <v>1</v>
      </c>
      <c r="HS72">
        <v>-0.136751</v>
      </c>
      <c r="HT72">
        <v>-0.0792293</v>
      </c>
      <c r="HU72">
        <v>20.2416</v>
      </c>
      <c r="HV72">
        <v>5.22298</v>
      </c>
      <c r="HW72">
        <v>11.9056</v>
      </c>
      <c r="HX72">
        <v>4.9721</v>
      </c>
      <c r="HY72">
        <v>3.273</v>
      </c>
      <c r="HZ72">
        <v>9999</v>
      </c>
      <c r="IA72">
        <v>9999</v>
      </c>
      <c r="IB72">
        <v>9999</v>
      </c>
      <c r="IC72">
        <v>999.9</v>
      </c>
      <c r="ID72">
        <v>1.87954</v>
      </c>
      <c r="IE72">
        <v>1.87973</v>
      </c>
      <c r="IF72">
        <v>1.88173</v>
      </c>
      <c r="IG72">
        <v>1.87483</v>
      </c>
      <c r="IH72">
        <v>1.87819</v>
      </c>
      <c r="II72">
        <v>1.87759</v>
      </c>
      <c r="IJ72">
        <v>1.87469</v>
      </c>
      <c r="IK72">
        <v>1.88232</v>
      </c>
      <c r="IL72">
        <v>0</v>
      </c>
      <c r="IM72">
        <v>0</v>
      </c>
      <c r="IN72">
        <v>0</v>
      </c>
      <c r="IO72">
        <v>0</v>
      </c>
      <c r="IP72" t="s">
        <v>444</v>
      </c>
      <c r="IQ72" t="s">
        <v>445</v>
      </c>
      <c r="IR72" t="s">
        <v>446</v>
      </c>
      <c r="IS72" t="s">
        <v>446</v>
      </c>
      <c r="IT72" t="s">
        <v>446</v>
      </c>
      <c r="IU72" t="s">
        <v>446</v>
      </c>
      <c r="IV72">
        <v>0</v>
      </c>
      <c r="IW72">
        <v>100</v>
      </c>
      <c r="IX72">
        <v>100</v>
      </c>
      <c r="IY72">
        <v>-0.73</v>
      </c>
      <c r="IZ72">
        <v>-0.1864</v>
      </c>
      <c r="JA72">
        <v>-1.317961907018709</v>
      </c>
      <c r="JB72">
        <v>0.002137766517022535</v>
      </c>
      <c r="JC72">
        <v>-2.142525240951635E-06</v>
      </c>
      <c r="JD72">
        <v>6.57826092630254E-10</v>
      </c>
      <c r="JE72">
        <v>-0.1998923143878532</v>
      </c>
      <c r="JF72">
        <v>0.0047845183494569</v>
      </c>
      <c r="JG72">
        <v>-0.0004863429586180694</v>
      </c>
      <c r="JH72">
        <v>1.400204132939322E-05</v>
      </c>
      <c r="JI72">
        <v>18</v>
      </c>
      <c r="JJ72">
        <v>2240</v>
      </c>
      <c r="JK72">
        <v>2</v>
      </c>
      <c r="JL72">
        <v>19</v>
      </c>
      <c r="JM72">
        <v>174.4</v>
      </c>
      <c r="JN72">
        <v>174.5</v>
      </c>
      <c r="JO72">
        <v>1.10107</v>
      </c>
      <c r="JP72">
        <v>2.60132</v>
      </c>
      <c r="JQ72">
        <v>1.44531</v>
      </c>
      <c r="JR72">
        <v>2.14111</v>
      </c>
      <c r="JS72">
        <v>1.54907</v>
      </c>
      <c r="JT72">
        <v>2.33521</v>
      </c>
      <c r="JU72">
        <v>35.5451</v>
      </c>
      <c r="JV72">
        <v>24.1313</v>
      </c>
      <c r="JW72">
        <v>18</v>
      </c>
      <c r="JX72">
        <v>304.55</v>
      </c>
      <c r="JY72">
        <v>730.176</v>
      </c>
      <c r="JZ72">
        <v>24.1156</v>
      </c>
      <c r="KA72">
        <v>25.4704</v>
      </c>
      <c r="KB72">
        <v>30</v>
      </c>
      <c r="KC72">
        <v>25.5491</v>
      </c>
      <c r="KD72">
        <v>25.5316</v>
      </c>
      <c r="KE72">
        <v>22.0389</v>
      </c>
      <c r="KF72">
        <v>30.0638</v>
      </c>
      <c r="KG72">
        <v>0.740957</v>
      </c>
      <c r="KH72">
        <v>24.1203</v>
      </c>
      <c r="KI72">
        <v>450</v>
      </c>
      <c r="KJ72">
        <v>9.460739999999999</v>
      </c>
      <c r="KK72">
        <v>101.407</v>
      </c>
      <c r="KL72">
        <v>99.90989999999999</v>
      </c>
    </row>
    <row r="73" spans="1:298">
      <c r="A73">
        <v>57</v>
      </c>
      <c r="B73">
        <v>1749218170.1</v>
      </c>
      <c r="C73">
        <v>6749</v>
      </c>
      <c r="D73" t="s">
        <v>557</v>
      </c>
      <c r="E73" t="s">
        <v>558</v>
      </c>
      <c r="F73" t="s">
        <v>435</v>
      </c>
      <c r="G73" t="s">
        <v>436</v>
      </c>
      <c r="H73" t="s">
        <v>437</v>
      </c>
      <c r="I73" t="s">
        <v>438</v>
      </c>
      <c r="J73" t="s">
        <v>439</v>
      </c>
      <c r="N73">
        <v>1749218170.1</v>
      </c>
      <c r="O73">
        <f>(P73)/1000</f>
        <v>0</v>
      </c>
      <c r="P73">
        <f>IF(DU73, AS73, AM73)</f>
        <v>0</v>
      </c>
      <c r="Q73">
        <f>IF(DU73, AN73, AL73)</f>
        <v>0</v>
      </c>
      <c r="R73">
        <f>DW73 - IF(AZ73&gt;1, Q73*DQ73*100.0/(BB73), 0)</f>
        <v>0</v>
      </c>
      <c r="S73">
        <f>((Y73-O73/2)*R73-Q73)/(Y73+O73/2)</f>
        <v>0</v>
      </c>
      <c r="T73">
        <f>S73*(ED73+EE73)/1000.0</f>
        <v>0</v>
      </c>
      <c r="U73">
        <f>(DW73 - IF(AZ73&gt;1, Q73*DQ73*100.0/(BB73), 0))*(ED73+EE73)/1000.0</f>
        <v>0</v>
      </c>
      <c r="V73">
        <f>2.0/((1/X73-1/W73)+SIGN(X73)*SQRT((1/X73-1/W73)*(1/X73-1/W73) + 4*DR73/((DR73+1)*(DR73+1))*(2*1/X73*1/W73-1/W73*1/W73)))</f>
        <v>0</v>
      </c>
      <c r="W73">
        <f>IF(LEFT(DS73,1)&lt;&gt;"0",IF(LEFT(DS73,1)="1",3.0,DT73),$D$5+$E$5*(EK73*ED73/($K$5*1000))+$F$5*(EK73*ED73/($K$5*1000))*MAX(MIN(DQ73,$J$5),$I$5)*MAX(MIN(DQ73,$J$5),$I$5)+$G$5*MAX(MIN(DQ73,$J$5),$I$5)*(EK73*ED73/($K$5*1000))+$H$5*(EK73*ED73/($K$5*1000))*(EK73*ED73/($K$5*1000)))</f>
        <v>0</v>
      </c>
      <c r="X73">
        <f>O73*(1000-(1000*0.61365*exp(17.502*AB73/(240.97+AB73))/(ED73+EE73)+DY73)/2)/(1000*0.61365*exp(17.502*AB73/(240.97+AB73))/(ED73+EE73)-DY73)</f>
        <v>0</v>
      </c>
      <c r="Y73">
        <f>1/((DR73+1)/(V73/1.6)+1/(W73/1.37)) + DR73/((DR73+1)/(V73/1.6) + DR73/(W73/1.37))</f>
        <v>0</v>
      </c>
      <c r="Z73">
        <f>(DM73*DP73)</f>
        <v>0</v>
      </c>
      <c r="AA73">
        <f>(EF73+(Z73+2*0.95*5.67E-8*(((EF73+$B$7)+273)^4-(EF73+273)^4)-44100*O73)/(1.84*29.3*W73+8*0.95*5.67E-8*(EF73+273)^3))</f>
        <v>0</v>
      </c>
      <c r="AB73">
        <f>($C$7*EG73+$D$7*EH73+$E$7*AA73)</f>
        <v>0</v>
      </c>
      <c r="AC73">
        <f>0.61365*exp(17.502*AB73/(240.97+AB73))</f>
        <v>0</v>
      </c>
      <c r="AD73">
        <f>(AE73/AF73*100)</f>
        <v>0</v>
      </c>
      <c r="AE73">
        <f>DY73*(ED73+EE73)/1000</f>
        <v>0</v>
      </c>
      <c r="AF73">
        <f>0.61365*exp(17.502*EF73/(240.97+EF73))</f>
        <v>0</v>
      </c>
      <c r="AG73">
        <f>(AC73-DY73*(ED73+EE73)/1000)</f>
        <v>0</v>
      </c>
      <c r="AH73">
        <f>(-O73*44100)</f>
        <v>0</v>
      </c>
      <c r="AI73">
        <f>2*29.3*W73*0.92*(EF73-AB73)</f>
        <v>0</v>
      </c>
      <c r="AJ73">
        <f>2*0.95*5.67E-8*(((EF73+$B$7)+273)^4-(AB73+273)^4)</f>
        <v>0</v>
      </c>
      <c r="AK73">
        <f>Z73+AJ73+AH73+AI73</f>
        <v>0</v>
      </c>
      <c r="AL73">
        <f>EC73*AZ73*(DX73-DW73*(1000-AZ73*DZ73)/(1000-AZ73*DY73))/(100*DQ73)</f>
        <v>0</v>
      </c>
      <c r="AM73">
        <f>1000*EC73*AZ73*(DY73-DZ73)/(100*DQ73*(1000-AZ73*DY73))</f>
        <v>0</v>
      </c>
      <c r="AN73">
        <f>(AO73 - AP73 - ED73*1E3/(8.314*(EF73+273.15)) * AR73/EC73 * AQ73) * EC73/(100*DQ73) * (1000 - DZ73)/1000</f>
        <v>0</v>
      </c>
      <c r="AO73">
        <v>434.1368203325105</v>
      </c>
      <c r="AP73">
        <v>433.8595636363635</v>
      </c>
      <c r="AQ73">
        <v>-0.0002351903215987805</v>
      </c>
      <c r="AR73">
        <v>65.93384186329908</v>
      </c>
      <c r="AS73">
        <f>(AU73 - AT73 + ED73*1E3/(8.314*(EF73+273.15)) * AW73/EC73 * AV73) * EC73/(100*DQ73) * 1000/(1000 - AU73)</f>
        <v>0</v>
      </c>
      <c r="AT73">
        <v>9.461181113909351</v>
      </c>
      <c r="AU73">
        <v>9.462190069930074</v>
      </c>
      <c r="AV73">
        <v>-1.570507376969641E-07</v>
      </c>
      <c r="AW73">
        <v>77.18488506186137</v>
      </c>
      <c r="AX73">
        <v>77</v>
      </c>
      <c r="AY73">
        <v>19</v>
      </c>
      <c r="AZ73">
        <f>IF(AX73*$H$13&gt;=BB73,1.0,(BB73/(BB73-AX73*$H$13)))</f>
        <v>0</v>
      </c>
      <c r="BA73">
        <f>(AZ73-1)*100</f>
        <v>0</v>
      </c>
      <c r="BB73">
        <f>MAX(0,($B$13+$C$13*EK73)/(1+$D$13*EK73)*ED73/(EF73+273)*$E$13)</f>
        <v>0</v>
      </c>
      <c r="BC73" t="s">
        <v>440</v>
      </c>
      <c r="BD73" t="s">
        <v>440</v>
      </c>
      <c r="BE73">
        <v>0</v>
      </c>
      <c r="BF73">
        <v>0</v>
      </c>
      <c r="BG73">
        <f>1-BE73/BF73</f>
        <v>0</v>
      </c>
      <c r="BH73">
        <v>0</v>
      </c>
      <c r="BI73" t="s">
        <v>440</v>
      </c>
      <c r="BJ73" t="s">
        <v>440</v>
      </c>
      <c r="BK73">
        <v>0</v>
      </c>
      <c r="BL73">
        <v>0</v>
      </c>
      <c r="BM73">
        <f>1-BK73/BL73</f>
        <v>0</v>
      </c>
      <c r="BN73">
        <v>0.5</v>
      </c>
      <c r="BO73">
        <f>DN73</f>
        <v>0</v>
      </c>
      <c r="BP73">
        <f>Q73</f>
        <v>0</v>
      </c>
      <c r="BQ73">
        <f>BM73*BN73*BO73</f>
        <v>0</v>
      </c>
      <c r="BR73">
        <f>(BP73-BH73)/BO73</f>
        <v>0</v>
      </c>
      <c r="BS73">
        <f>(BF73-BL73)/BL73</f>
        <v>0</v>
      </c>
      <c r="BT73">
        <f>BE73/(BG73+BE73/BL73)</f>
        <v>0</v>
      </c>
      <c r="BU73" t="s">
        <v>440</v>
      </c>
      <c r="BV73">
        <v>0</v>
      </c>
      <c r="BW73">
        <f>IF(BV73&lt;&gt;0, BV73, BT73)</f>
        <v>0</v>
      </c>
      <c r="BX73">
        <f>1-BW73/BL73</f>
        <v>0</v>
      </c>
      <c r="BY73">
        <f>(BL73-BK73)/(BL73-BW73)</f>
        <v>0</v>
      </c>
      <c r="BZ73">
        <f>(BF73-BL73)/(BF73-BW73)</f>
        <v>0</v>
      </c>
      <c r="CA73">
        <f>(BL73-BK73)/(BL73-BE73)</f>
        <v>0</v>
      </c>
      <c r="CB73">
        <f>(BF73-BL73)/(BF73-BE73)</f>
        <v>0</v>
      </c>
      <c r="CC73">
        <f>(BY73*BW73/BK73)</f>
        <v>0</v>
      </c>
      <c r="CD73">
        <f>(1-CC73)</f>
        <v>0</v>
      </c>
      <c r="DM73">
        <f>$B$11*EL73+$C$11*EM73+$F$11*EX73*(1-FA73)</f>
        <v>0</v>
      </c>
      <c r="DN73">
        <f>DM73*DO73</f>
        <v>0</v>
      </c>
      <c r="DO73">
        <f>($B$11*$D$9+$C$11*$D$9+$F$11*((FK73+FC73)/MAX(FK73+FC73+FL73, 0.1)*$I$9+FL73/MAX(FK73+FC73+FL73, 0.1)*$J$9))/($B$11+$C$11+$F$11)</f>
        <v>0</v>
      </c>
      <c r="DP73">
        <f>($B$11*$K$9+$C$11*$K$9+$F$11*((FK73+FC73)/MAX(FK73+FC73+FL73, 0.1)*$P$9+FL73/MAX(FK73+FC73+FL73, 0.1)*$Q$9))/($B$11+$C$11+$F$11)</f>
        <v>0</v>
      </c>
      <c r="DQ73">
        <v>6</v>
      </c>
      <c r="DR73">
        <v>0.5</v>
      </c>
      <c r="DS73" t="s">
        <v>441</v>
      </c>
      <c r="DT73">
        <v>2</v>
      </c>
      <c r="DU73" t="b">
        <v>1</v>
      </c>
      <c r="DV73">
        <v>1749218170.1</v>
      </c>
      <c r="DW73">
        <v>429.752</v>
      </c>
      <c r="DX73">
        <v>430.026</v>
      </c>
      <c r="DY73">
        <v>9.461970000000001</v>
      </c>
      <c r="DZ73">
        <v>9.460850000000001</v>
      </c>
      <c r="EA73">
        <v>430.494</v>
      </c>
      <c r="EB73">
        <v>9.648400000000001</v>
      </c>
      <c r="EC73">
        <v>399.983</v>
      </c>
      <c r="ED73">
        <v>100.705</v>
      </c>
      <c r="EE73">
        <v>0.0999183</v>
      </c>
      <c r="EF73">
        <v>25.0018</v>
      </c>
      <c r="EG73">
        <v>24.6598</v>
      </c>
      <c r="EH73">
        <v>999.9</v>
      </c>
      <c r="EI73">
        <v>0</v>
      </c>
      <c r="EJ73">
        <v>0</v>
      </c>
      <c r="EK73">
        <v>10042.5</v>
      </c>
      <c r="EL73">
        <v>0</v>
      </c>
      <c r="EM73">
        <v>0</v>
      </c>
      <c r="EN73">
        <v>-0.274323</v>
      </c>
      <c r="EO73">
        <v>433.857</v>
      </c>
      <c r="EP73">
        <v>434.133</v>
      </c>
      <c r="EQ73">
        <v>0.00111771</v>
      </c>
      <c r="ER73">
        <v>430.026</v>
      </c>
      <c r="ES73">
        <v>9.460850000000001</v>
      </c>
      <c r="ET73">
        <v>0.952867</v>
      </c>
      <c r="EU73">
        <v>0.952754</v>
      </c>
      <c r="EV73">
        <v>6.21493</v>
      </c>
      <c r="EW73">
        <v>6.21322</v>
      </c>
      <c r="EX73">
        <v>0.0499957</v>
      </c>
      <c r="EY73">
        <v>0</v>
      </c>
      <c r="EZ73">
        <v>0</v>
      </c>
      <c r="FA73">
        <v>0</v>
      </c>
      <c r="FB73">
        <v>3.46</v>
      </c>
      <c r="FC73">
        <v>0.0499957</v>
      </c>
      <c r="FD73">
        <v>-5.83</v>
      </c>
      <c r="FE73">
        <v>-1.18</v>
      </c>
      <c r="FF73">
        <v>34.062</v>
      </c>
      <c r="FG73">
        <v>39.437</v>
      </c>
      <c r="FH73">
        <v>36.562</v>
      </c>
      <c r="FI73">
        <v>39.187</v>
      </c>
      <c r="FJ73">
        <v>37.062</v>
      </c>
      <c r="FK73">
        <v>0</v>
      </c>
      <c r="FL73">
        <v>0</v>
      </c>
      <c r="FM73">
        <v>0</v>
      </c>
      <c r="FN73">
        <v>1749218169.9</v>
      </c>
      <c r="FO73">
        <v>0</v>
      </c>
      <c r="FP73">
        <v>1.942692307692308</v>
      </c>
      <c r="FQ73">
        <v>-4.502906109005012</v>
      </c>
      <c r="FR73">
        <v>10.5514530623505</v>
      </c>
      <c r="FS73">
        <v>-4.233461538461539</v>
      </c>
      <c r="FT73">
        <v>15</v>
      </c>
      <c r="FU73">
        <v>1749207587.6</v>
      </c>
      <c r="FV73" t="s">
        <v>442</v>
      </c>
      <c r="FW73">
        <v>1749207587.6</v>
      </c>
      <c r="FX73">
        <v>1749207577.6</v>
      </c>
      <c r="FY73">
        <v>1</v>
      </c>
      <c r="FZ73">
        <v>0.131</v>
      </c>
      <c r="GA73">
        <v>-0.03</v>
      </c>
      <c r="GB73">
        <v>-0.763</v>
      </c>
      <c r="GC73">
        <v>-0.186</v>
      </c>
      <c r="GD73">
        <v>400</v>
      </c>
      <c r="GE73">
        <v>9</v>
      </c>
      <c r="GF73">
        <v>0.04</v>
      </c>
      <c r="GG73">
        <v>0.07000000000000001</v>
      </c>
      <c r="GH73">
        <v>0.1740530701164845</v>
      </c>
      <c r="GI73">
        <v>-0.007691666765552219</v>
      </c>
      <c r="GJ73">
        <v>0.03743229522324309</v>
      </c>
      <c r="GK73">
        <v>1</v>
      </c>
      <c r="GL73">
        <v>1.850902925219825E-06</v>
      </c>
      <c r="GM73">
        <v>0.000152639123792488</v>
      </c>
      <c r="GN73">
        <v>3.273990769284686E-05</v>
      </c>
      <c r="GO73">
        <v>1</v>
      </c>
      <c r="GP73">
        <v>2</v>
      </c>
      <c r="GQ73">
        <v>2</v>
      </c>
      <c r="GR73" t="s">
        <v>443</v>
      </c>
      <c r="GS73">
        <v>2.99515</v>
      </c>
      <c r="GT73">
        <v>2.81089</v>
      </c>
      <c r="GU73">
        <v>0.101563</v>
      </c>
      <c r="GV73">
        <v>0.10212</v>
      </c>
      <c r="GW73">
        <v>0.0571325</v>
      </c>
      <c r="GX73">
        <v>0.0572187</v>
      </c>
      <c r="GY73">
        <v>24472.6</v>
      </c>
      <c r="GZ73">
        <v>25380.7</v>
      </c>
      <c r="HA73">
        <v>30987</v>
      </c>
      <c r="HB73">
        <v>31347.3</v>
      </c>
      <c r="HC73">
        <v>45794.2</v>
      </c>
      <c r="HD73">
        <v>42798.9</v>
      </c>
      <c r="HE73">
        <v>44866.7</v>
      </c>
      <c r="HF73">
        <v>41738.8</v>
      </c>
      <c r="HG73">
        <v>1.74545</v>
      </c>
      <c r="HH73">
        <v>2.24283</v>
      </c>
      <c r="HI73">
        <v>0.0619702</v>
      </c>
      <c r="HJ73">
        <v>0</v>
      </c>
      <c r="HK73">
        <v>23.6417</v>
      </c>
      <c r="HL73">
        <v>999.9</v>
      </c>
      <c r="HM73">
        <v>27</v>
      </c>
      <c r="HN73">
        <v>31.2</v>
      </c>
      <c r="HO73">
        <v>12.2337</v>
      </c>
      <c r="HP73">
        <v>62.2114</v>
      </c>
      <c r="HQ73">
        <v>6.7468</v>
      </c>
      <c r="HR73">
        <v>1</v>
      </c>
      <c r="HS73">
        <v>-0.137566</v>
      </c>
      <c r="HT73">
        <v>-0.0355093</v>
      </c>
      <c r="HU73">
        <v>20.2435</v>
      </c>
      <c r="HV73">
        <v>5.22283</v>
      </c>
      <c r="HW73">
        <v>11.9036</v>
      </c>
      <c r="HX73">
        <v>4.97165</v>
      </c>
      <c r="HY73">
        <v>3.273</v>
      </c>
      <c r="HZ73">
        <v>9999</v>
      </c>
      <c r="IA73">
        <v>9999</v>
      </c>
      <c r="IB73">
        <v>9999</v>
      </c>
      <c r="IC73">
        <v>999.9</v>
      </c>
      <c r="ID73">
        <v>1.87955</v>
      </c>
      <c r="IE73">
        <v>1.87973</v>
      </c>
      <c r="IF73">
        <v>1.88173</v>
      </c>
      <c r="IG73">
        <v>1.87485</v>
      </c>
      <c r="IH73">
        <v>1.8782</v>
      </c>
      <c r="II73">
        <v>1.87759</v>
      </c>
      <c r="IJ73">
        <v>1.87469</v>
      </c>
      <c r="IK73">
        <v>1.88232</v>
      </c>
      <c r="IL73">
        <v>0</v>
      </c>
      <c r="IM73">
        <v>0</v>
      </c>
      <c r="IN73">
        <v>0</v>
      </c>
      <c r="IO73">
        <v>0</v>
      </c>
      <c r="IP73" t="s">
        <v>444</v>
      </c>
      <c r="IQ73" t="s">
        <v>445</v>
      </c>
      <c r="IR73" t="s">
        <v>446</v>
      </c>
      <c r="IS73" t="s">
        <v>446</v>
      </c>
      <c r="IT73" t="s">
        <v>446</v>
      </c>
      <c r="IU73" t="s">
        <v>446</v>
      </c>
      <c r="IV73">
        <v>0</v>
      </c>
      <c r="IW73">
        <v>100</v>
      </c>
      <c r="IX73">
        <v>100</v>
      </c>
      <c r="IY73">
        <v>-0.742</v>
      </c>
      <c r="IZ73">
        <v>-0.1864</v>
      </c>
      <c r="JA73">
        <v>-1.317961907018709</v>
      </c>
      <c r="JB73">
        <v>0.002137766517022535</v>
      </c>
      <c r="JC73">
        <v>-2.142525240951635E-06</v>
      </c>
      <c r="JD73">
        <v>6.57826092630254E-10</v>
      </c>
      <c r="JE73">
        <v>-0.1998923143878532</v>
      </c>
      <c r="JF73">
        <v>0.0047845183494569</v>
      </c>
      <c r="JG73">
        <v>-0.0004863429586180694</v>
      </c>
      <c r="JH73">
        <v>1.400204132939322E-05</v>
      </c>
      <c r="JI73">
        <v>18</v>
      </c>
      <c r="JJ73">
        <v>2240</v>
      </c>
      <c r="JK73">
        <v>2</v>
      </c>
      <c r="JL73">
        <v>19</v>
      </c>
      <c r="JM73">
        <v>176.4</v>
      </c>
      <c r="JN73">
        <v>176.5</v>
      </c>
      <c r="JO73">
        <v>1.06201</v>
      </c>
      <c r="JP73">
        <v>2.59155</v>
      </c>
      <c r="JQ73">
        <v>1.44531</v>
      </c>
      <c r="JR73">
        <v>2.14111</v>
      </c>
      <c r="JS73">
        <v>1.55029</v>
      </c>
      <c r="JT73">
        <v>2.41943</v>
      </c>
      <c r="JU73">
        <v>35.5218</v>
      </c>
      <c r="JV73">
        <v>24.14</v>
      </c>
      <c r="JW73">
        <v>18</v>
      </c>
      <c r="JX73">
        <v>304.571</v>
      </c>
      <c r="JY73">
        <v>730.609</v>
      </c>
      <c r="JZ73">
        <v>24.1952</v>
      </c>
      <c r="KA73">
        <v>25.4581</v>
      </c>
      <c r="KB73">
        <v>29.9997</v>
      </c>
      <c r="KC73">
        <v>25.5384</v>
      </c>
      <c r="KD73">
        <v>25.5229</v>
      </c>
      <c r="KE73">
        <v>21.2545</v>
      </c>
      <c r="KF73">
        <v>30.0638</v>
      </c>
      <c r="KG73">
        <v>1.11223</v>
      </c>
      <c r="KH73">
        <v>24.2056</v>
      </c>
      <c r="KI73">
        <v>430</v>
      </c>
      <c r="KJ73">
        <v>9.460739999999999</v>
      </c>
      <c r="KK73">
        <v>101.409</v>
      </c>
      <c r="KL73">
        <v>99.913</v>
      </c>
    </row>
    <row r="74" spans="1:298">
      <c r="A74">
        <v>58</v>
      </c>
      <c r="B74">
        <v>1749218290.6</v>
      </c>
      <c r="C74">
        <v>6869.5</v>
      </c>
      <c r="D74" t="s">
        <v>559</v>
      </c>
      <c r="E74" t="s">
        <v>560</v>
      </c>
      <c r="F74" t="s">
        <v>435</v>
      </c>
      <c r="G74" t="s">
        <v>436</v>
      </c>
      <c r="H74" t="s">
        <v>437</v>
      </c>
      <c r="I74" t="s">
        <v>438</v>
      </c>
      <c r="J74" t="s">
        <v>439</v>
      </c>
      <c r="N74">
        <v>1749218290.6</v>
      </c>
      <c r="O74">
        <f>(P74)/1000</f>
        <v>0</v>
      </c>
      <c r="P74">
        <f>IF(DU74, AS74, AM74)</f>
        <v>0</v>
      </c>
      <c r="Q74">
        <f>IF(DU74, AN74, AL74)</f>
        <v>0</v>
      </c>
      <c r="R74">
        <f>DW74 - IF(AZ74&gt;1, Q74*DQ74*100.0/(BB74), 0)</f>
        <v>0</v>
      </c>
      <c r="S74">
        <f>((Y74-O74/2)*R74-Q74)/(Y74+O74/2)</f>
        <v>0</v>
      </c>
      <c r="T74">
        <f>S74*(ED74+EE74)/1000.0</f>
        <v>0</v>
      </c>
      <c r="U74">
        <f>(DW74 - IF(AZ74&gt;1, Q74*DQ74*100.0/(BB74), 0))*(ED74+EE74)/1000.0</f>
        <v>0</v>
      </c>
      <c r="V74">
        <f>2.0/((1/X74-1/W74)+SIGN(X74)*SQRT((1/X74-1/W74)*(1/X74-1/W74) + 4*DR74/((DR74+1)*(DR74+1))*(2*1/X74*1/W74-1/W74*1/W74)))</f>
        <v>0</v>
      </c>
      <c r="W74">
        <f>IF(LEFT(DS74,1)&lt;&gt;"0",IF(LEFT(DS74,1)="1",3.0,DT74),$D$5+$E$5*(EK74*ED74/($K$5*1000))+$F$5*(EK74*ED74/($K$5*1000))*MAX(MIN(DQ74,$J$5),$I$5)*MAX(MIN(DQ74,$J$5),$I$5)+$G$5*MAX(MIN(DQ74,$J$5),$I$5)*(EK74*ED74/($K$5*1000))+$H$5*(EK74*ED74/($K$5*1000))*(EK74*ED74/($K$5*1000)))</f>
        <v>0</v>
      </c>
      <c r="X74">
        <f>O74*(1000-(1000*0.61365*exp(17.502*AB74/(240.97+AB74))/(ED74+EE74)+DY74)/2)/(1000*0.61365*exp(17.502*AB74/(240.97+AB74))/(ED74+EE74)-DY74)</f>
        <v>0</v>
      </c>
      <c r="Y74">
        <f>1/((DR74+1)/(V74/1.6)+1/(W74/1.37)) + DR74/((DR74+1)/(V74/1.6) + DR74/(W74/1.37))</f>
        <v>0</v>
      </c>
      <c r="Z74">
        <f>(DM74*DP74)</f>
        <v>0</v>
      </c>
      <c r="AA74">
        <f>(EF74+(Z74+2*0.95*5.67E-8*(((EF74+$B$7)+273)^4-(EF74+273)^4)-44100*O74)/(1.84*29.3*W74+8*0.95*5.67E-8*(EF74+273)^3))</f>
        <v>0</v>
      </c>
      <c r="AB74">
        <f>($C$7*EG74+$D$7*EH74+$E$7*AA74)</f>
        <v>0</v>
      </c>
      <c r="AC74">
        <f>0.61365*exp(17.502*AB74/(240.97+AB74))</f>
        <v>0</v>
      </c>
      <c r="AD74">
        <f>(AE74/AF74*100)</f>
        <v>0</v>
      </c>
      <c r="AE74">
        <f>DY74*(ED74+EE74)/1000</f>
        <v>0</v>
      </c>
      <c r="AF74">
        <f>0.61365*exp(17.502*EF74/(240.97+EF74))</f>
        <v>0</v>
      </c>
      <c r="AG74">
        <f>(AC74-DY74*(ED74+EE74)/1000)</f>
        <v>0</v>
      </c>
      <c r="AH74">
        <f>(-O74*44100)</f>
        <v>0</v>
      </c>
      <c r="AI74">
        <f>2*29.3*W74*0.92*(EF74-AB74)</f>
        <v>0</v>
      </c>
      <c r="AJ74">
        <f>2*0.95*5.67E-8*(((EF74+$B$7)+273)^4-(AB74+273)^4)</f>
        <v>0</v>
      </c>
      <c r="AK74">
        <f>Z74+AJ74+AH74+AI74</f>
        <v>0</v>
      </c>
      <c r="AL74">
        <f>EC74*AZ74*(DX74-DW74*(1000-AZ74*DZ74)/(1000-AZ74*DY74))/(100*DQ74)</f>
        <v>0</v>
      </c>
      <c r="AM74">
        <f>1000*EC74*AZ74*(DY74-DZ74)/(100*DQ74*(1000-AZ74*DY74))</f>
        <v>0</v>
      </c>
      <c r="AN74">
        <f>(AO74 - AP74 - ED74*1E3/(8.314*(EF74+273.15)) * AR74/EC74 * AQ74) * EC74/(100*DQ74) * (1000 - DZ74)/1000</f>
        <v>0</v>
      </c>
      <c r="AO74">
        <v>413.972579987401</v>
      </c>
      <c r="AP74">
        <v>413.6567696969696</v>
      </c>
      <c r="AQ74">
        <v>-4.489833108061234E-05</v>
      </c>
      <c r="AR74">
        <v>65.93384186329908</v>
      </c>
      <c r="AS74">
        <f>(AU74 - AT74 + ED74*1E3/(8.314*(EF74+273.15)) * AW74/EC74 * AV74) * EC74/(100*DQ74) * 1000/(1000 - AU74)</f>
        <v>0</v>
      </c>
      <c r="AT74">
        <v>9.453128595068231</v>
      </c>
      <c r="AU74">
        <v>9.451545524475529</v>
      </c>
      <c r="AV74">
        <v>-4.54910228927537E-08</v>
      </c>
      <c r="AW74">
        <v>77.18488506186137</v>
      </c>
      <c r="AX74">
        <v>77</v>
      </c>
      <c r="AY74">
        <v>19</v>
      </c>
      <c r="AZ74">
        <f>IF(AX74*$H$13&gt;=BB74,1.0,(BB74/(BB74-AX74*$H$13)))</f>
        <v>0</v>
      </c>
      <c r="BA74">
        <f>(AZ74-1)*100</f>
        <v>0</v>
      </c>
      <c r="BB74">
        <f>MAX(0,($B$13+$C$13*EK74)/(1+$D$13*EK74)*ED74/(EF74+273)*$E$13)</f>
        <v>0</v>
      </c>
      <c r="BC74" t="s">
        <v>440</v>
      </c>
      <c r="BD74" t="s">
        <v>440</v>
      </c>
      <c r="BE74">
        <v>0</v>
      </c>
      <c r="BF74">
        <v>0</v>
      </c>
      <c r="BG74">
        <f>1-BE74/BF74</f>
        <v>0</v>
      </c>
      <c r="BH74">
        <v>0</v>
      </c>
      <c r="BI74" t="s">
        <v>440</v>
      </c>
      <c r="BJ74" t="s">
        <v>440</v>
      </c>
      <c r="BK74">
        <v>0</v>
      </c>
      <c r="BL74">
        <v>0</v>
      </c>
      <c r="BM74">
        <f>1-BK74/BL74</f>
        <v>0</v>
      </c>
      <c r="BN74">
        <v>0.5</v>
      </c>
      <c r="BO74">
        <f>DN74</f>
        <v>0</v>
      </c>
      <c r="BP74">
        <f>Q74</f>
        <v>0</v>
      </c>
      <c r="BQ74">
        <f>BM74*BN74*BO74</f>
        <v>0</v>
      </c>
      <c r="BR74">
        <f>(BP74-BH74)/BO74</f>
        <v>0</v>
      </c>
      <c r="BS74">
        <f>(BF74-BL74)/BL74</f>
        <v>0</v>
      </c>
      <c r="BT74">
        <f>BE74/(BG74+BE74/BL74)</f>
        <v>0</v>
      </c>
      <c r="BU74" t="s">
        <v>440</v>
      </c>
      <c r="BV74">
        <v>0</v>
      </c>
      <c r="BW74">
        <f>IF(BV74&lt;&gt;0, BV74, BT74)</f>
        <v>0</v>
      </c>
      <c r="BX74">
        <f>1-BW74/BL74</f>
        <v>0</v>
      </c>
      <c r="BY74">
        <f>(BL74-BK74)/(BL74-BW74)</f>
        <v>0</v>
      </c>
      <c r="BZ74">
        <f>(BF74-BL74)/(BF74-BW74)</f>
        <v>0</v>
      </c>
      <c r="CA74">
        <f>(BL74-BK74)/(BL74-BE74)</f>
        <v>0</v>
      </c>
      <c r="CB74">
        <f>(BF74-BL74)/(BF74-BE74)</f>
        <v>0</v>
      </c>
      <c r="CC74">
        <f>(BY74*BW74/BK74)</f>
        <v>0</v>
      </c>
      <c r="CD74">
        <f>(1-CC74)</f>
        <v>0</v>
      </c>
      <c r="DM74">
        <f>$B$11*EL74+$C$11*EM74+$F$11*EX74*(1-FA74)</f>
        <v>0</v>
      </c>
      <c r="DN74">
        <f>DM74*DO74</f>
        <v>0</v>
      </c>
      <c r="DO74">
        <f>($B$11*$D$9+$C$11*$D$9+$F$11*((FK74+FC74)/MAX(FK74+FC74+FL74, 0.1)*$I$9+FL74/MAX(FK74+FC74+FL74, 0.1)*$J$9))/($B$11+$C$11+$F$11)</f>
        <v>0</v>
      </c>
      <c r="DP74">
        <f>($B$11*$K$9+$C$11*$K$9+$F$11*((FK74+FC74)/MAX(FK74+FC74+FL74, 0.1)*$P$9+FL74/MAX(FK74+FC74+FL74, 0.1)*$Q$9))/($B$11+$C$11+$F$11)</f>
        <v>0</v>
      </c>
      <c r="DQ74">
        <v>6</v>
      </c>
      <c r="DR74">
        <v>0.5</v>
      </c>
      <c r="DS74" t="s">
        <v>441</v>
      </c>
      <c r="DT74">
        <v>2</v>
      </c>
      <c r="DU74" t="b">
        <v>1</v>
      </c>
      <c r="DV74">
        <v>1749218290.6</v>
      </c>
      <c r="DW74">
        <v>409.749</v>
      </c>
      <c r="DX74">
        <v>409.975</v>
      </c>
      <c r="DY74">
        <v>9.451309999999999</v>
      </c>
      <c r="DZ74">
        <v>9.45382</v>
      </c>
      <c r="EA74">
        <v>410.505</v>
      </c>
      <c r="EB74">
        <v>9.637729999999999</v>
      </c>
      <c r="EC74">
        <v>400.123</v>
      </c>
      <c r="ED74">
        <v>100.709</v>
      </c>
      <c r="EE74">
        <v>0.100144</v>
      </c>
      <c r="EF74">
        <v>25.0023</v>
      </c>
      <c r="EG74">
        <v>24.6519</v>
      </c>
      <c r="EH74">
        <v>999.9</v>
      </c>
      <c r="EI74">
        <v>0</v>
      </c>
      <c r="EJ74">
        <v>0</v>
      </c>
      <c r="EK74">
        <v>10019.4</v>
      </c>
      <c r="EL74">
        <v>0</v>
      </c>
      <c r="EM74">
        <v>0</v>
      </c>
      <c r="EN74">
        <v>-0.226074</v>
      </c>
      <c r="EO74">
        <v>413.659</v>
      </c>
      <c r="EP74">
        <v>413.888</v>
      </c>
      <c r="EQ74">
        <v>-0.00251198</v>
      </c>
      <c r="ER74">
        <v>409.975</v>
      </c>
      <c r="ES74">
        <v>9.45382</v>
      </c>
      <c r="ET74">
        <v>0.951831</v>
      </c>
      <c r="EU74">
        <v>0.952084</v>
      </c>
      <c r="EV74">
        <v>6.19918</v>
      </c>
      <c r="EW74">
        <v>6.20303</v>
      </c>
      <c r="EX74">
        <v>0.0499957</v>
      </c>
      <c r="EY74">
        <v>0</v>
      </c>
      <c r="EZ74">
        <v>0</v>
      </c>
      <c r="FA74">
        <v>0</v>
      </c>
      <c r="FB74">
        <v>-8.17</v>
      </c>
      <c r="FC74">
        <v>0.0499957</v>
      </c>
      <c r="FD74">
        <v>3.81</v>
      </c>
      <c r="FE74">
        <v>-1.23</v>
      </c>
      <c r="FF74">
        <v>34.75</v>
      </c>
      <c r="FG74">
        <v>40.812</v>
      </c>
      <c r="FH74">
        <v>37.437</v>
      </c>
      <c r="FI74">
        <v>41.25</v>
      </c>
      <c r="FJ74">
        <v>37.937</v>
      </c>
      <c r="FK74">
        <v>0</v>
      </c>
      <c r="FL74">
        <v>0</v>
      </c>
      <c r="FM74">
        <v>0</v>
      </c>
      <c r="FN74">
        <v>1749218290.5</v>
      </c>
      <c r="FO74">
        <v>0</v>
      </c>
      <c r="FP74">
        <v>2.0768</v>
      </c>
      <c r="FQ74">
        <v>1.878461086387919</v>
      </c>
      <c r="FR74">
        <v>1.772307984363409</v>
      </c>
      <c r="FS74">
        <v>-5.2616</v>
      </c>
      <c r="FT74">
        <v>15</v>
      </c>
      <c r="FU74">
        <v>1749207587.6</v>
      </c>
      <c r="FV74" t="s">
        <v>442</v>
      </c>
      <c r="FW74">
        <v>1749207587.6</v>
      </c>
      <c r="FX74">
        <v>1749207577.6</v>
      </c>
      <c r="FY74">
        <v>1</v>
      </c>
      <c r="FZ74">
        <v>0.131</v>
      </c>
      <c r="GA74">
        <v>-0.03</v>
      </c>
      <c r="GB74">
        <v>-0.763</v>
      </c>
      <c r="GC74">
        <v>-0.186</v>
      </c>
      <c r="GD74">
        <v>400</v>
      </c>
      <c r="GE74">
        <v>9</v>
      </c>
      <c r="GF74">
        <v>0.04</v>
      </c>
      <c r="GG74">
        <v>0.07000000000000001</v>
      </c>
      <c r="GH74">
        <v>0.164991178944373</v>
      </c>
      <c r="GI74">
        <v>0.1049859824786178</v>
      </c>
      <c r="GJ74">
        <v>0.02970880230660368</v>
      </c>
      <c r="GK74">
        <v>1</v>
      </c>
      <c r="GL74">
        <v>-2.426317918906037E-05</v>
      </c>
      <c r="GM74">
        <v>-4.157915160700602E-05</v>
      </c>
      <c r="GN74">
        <v>2.565425399458403E-05</v>
      </c>
      <c r="GO74">
        <v>1</v>
      </c>
      <c r="GP74">
        <v>2</v>
      </c>
      <c r="GQ74">
        <v>2</v>
      </c>
      <c r="GR74" t="s">
        <v>443</v>
      </c>
      <c r="GS74">
        <v>2.99531</v>
      </c>
      <c r="GT74">
        <v>2.81091</v>
      </c>
      <c r="GU74">
        <v>0.09798129999999999</v>
      </c>
      <c r="GV74">
        <v>0.0985071</v>
      </c>
      <c r="GW74">
        <v>0.0570867</v>
      </c>
      <c r="GX74">
        <v>0.0571892</v>
      </c>
      <c r="GY74">
        <v>24569.8</v>
      </c>
      <c r="GZ74">
        <v>25482.7</v>
      </c>
      <c r="HA74">
        <v>30986.7</v>
      </c>
      <c r="HB74">
        <v>31347.2</v>
      </c>
      <c r="HC74">
        <v>45795.9</v>
      </c>
      <c r="HD74">
        <v>42800.3</v>
      </c>
      <c r="HE74">
        <v>44866.2</v>
      </c>
      <c r="HF74">
        <v>41738.9</v>
      </c>
      <c r="HG74">
        <v>1.74597</v>
      </c>
      <c r="HH74">
        <v>2.24265</v>
      </c>
      <c r="HI74">
        <v>0.0597909</v>
      </c>
      <c r="HJ74">
        <v>0</v>
      </c>
      <c r="HK74">
        <v>23.6695</v>
      </c>
      <c r="HL74">
        <v>999.9</v>
      </c>
      <c r="HM74">
        <v>27</v>
      </c>
      <c r="HN74">
        <v>31.1</v>
      </c>
      <c r="HO74">
        <v>12.1646</v>
      </c>
      <c r="HP74">
        <v>62.3314</v>
      </c>
      <c r="HQ74">
        <v>6.29006</v>
      </c>
      <c r="HR74">
        <v>1</v>
      </c>
      <c r="HS74">
        <v>-0.138552</v>
      </c>
      <c r="HT74">
        <v>-0.0197849</v>
      </c>
      <c r="HU74">
        <v>20.2437</v>
      </c>
      <c r="HV74">
        <v>5.22283</v>
      </c>
      <c r="HW74">
        <v>11.9066</v>
      </c>
      <c r="HX74">
        <v>4.9724</v>
      </c>
      <c r="HY74">
        <v>3.273</v>
      </c>
      <c r="HZ74">
        <v>9999</v>
      </c>
      <c r="IA74">
        <v>9999</v>
      </c>
      <c r="IB74">
        <v>9999</v>
      </c>
      <c r="IC74">
        <v>999.9</v>
      </c>
      <c r="ID74">
        <v>1.87957</v>
      </c>
      <c r="IE74">
        <v>1.87973</v>
      </c>
      <c r="IF74">
        <v>1.88173</v>
      </c>
      <c r="IG74">
        <v>1.87484</v>
      </c>
      <c r="IH74">
        <v>1.8782</v>
      </c>
      <c r="II74">
        <v>1.87759</v>
      </c>
      <c r="IJ74">
        <v>1.87469</v>
      </c>
      <c r="IK74">
        <v>1.88232</v>
      </c>
      <c r="IL74">
        <v>0</v>
      </c>
      <c r="IM74">
        <v>0</v>
      </c>
      <c r="IN74">
        <v>0</v>
      </c>
      <c r="IO74">
        <v>0</v>
      </c>
      <c r="IP74" t="s">
        <v>444</v>
      </c>
      <c r="IQ74" t="s">
        <v>445</v>
      </c>
      <c r="IR74" t="s">
        <v>446</v>
      </c>
      <c r="IS74" t="s">
        <v>446</v>
      </c>
      <c r="IT74" t="s">
        <v>446</v>
      </c>
      <c r="IU74" t="s">
        <v>446</v>
      </c>
      <c r="IV74">
        <v>0</v>
      </c>
      <c r="IW74">
        <v>100</v>
      </c>
      <c r="IX74">
        <v>100</v>
      </c>
      <c r="IY74">
        <v>-0.756</v>
      </c>
      <c r="IZ74">
        <v>-0.1864</v>
      </c>
      <c r="JA74">
        <v>-1.317961907018709</v>
      </c>
      <c r="JB74">
        <v>0.002137766517022535</v>
      </c>
      <c r="JC74">
        <v>-2.142525240951635E-06</v>
      </c>
      <c r="JD74">
        <v>6.57826092630254E-10</v>
      </c>
      <c r="JE74">
        <v>-0.1998923143878532</v>
      </c>
      <c r="JF74">
        <v>0.0047845183494569</v>
      </c>
      <c r="JG74">
        <v>-0.0004863429586180694</v>
      </c>
      <c r="JH74">
        <v>1.400204132939322E-05</v>
      </c>
      <c r="JI74">
        <v>18</v>
      </c>
      <c r="JJ74">
        <v>2240</v>
      </c>
      <c r="JK74">
        <v>2</v>
      </c>
      <c r="JL74">
        <v>19</v>
      </c>
      <c r="JM74">
        <v>178.4</v>
      </c>
      <c r="JN74">
        <v>178.6</v>
      </c>
      <c r="JO74">
        <v>1.02173</v>
      </c>
      <c r="JP74">
        <v>2.58179</v>
      </c>
      <c r="JQ74">
        <v>1.44531</v>
      </c>
      <c r="JR74">
        <v>2.14111</v>
      </c>
      <c r="JS74">
        <v>1.54907</v>
      </c>
      <c r="JT74">
        <v>2.49878</v>
      </c>
      <c r="JU74">
        <v>35.4754</v>
      </c>
      <c r="JV74">
        <v>24.14</v>
      </c>
      <c r="JW74">
        <v>18</v>
      </c>
      <c r="JX74">
        <v>304.735</v>
      </c>
      <c r="JY74">
        <v>730.302</v>
      </c>
      <c r="JZ74">
        <v>24.1008</v>
      </c>
      <c r="KA74">
        <v>25.4474</v>
      </c>
      <c r="KB74">
        <v>30.0001</v>
      </c>
      <c r="KC74">
        <v>25.5277</v>
      </c>
      <c r="KD74">
        <v>25.5124</v>
      </c>
      <c r="KE74">
        <v>20.4599</v>
      </c>
      <c r="KF74">
        <v>30.0638</v>
      </c>
      <c r="KG74">
        <v>1.48332</v>
      </c>
      <c r="KH74">
        <v>24.1002</v>
      </c>
      <c r="KI74">
        <v>410</v>
      </c>
      <c r="KJ74">
        <v>9.460739999999999</v>
      </c>
      <c r="KK74">
        <v>101.408</v>
      </c>
      <c r="KL74">
        <v>99.91289999999999</v>
      </c>
    </row>
    <row r="75" spans="1:298">
      <c r="A75">
        <v>59</v>
      </c>
      <c r="B75">
        <v>1749218411.1</v>
      </c>
      <c r="C75">
        <v>6990</v>
      </c>
      <c r="D75" t="s">
        <v>561</v>
      </c>
      <c r="E75" t="s">
        <v>562</v>
      </c>
      <c r="F75" t="s">
        <v>435</v>
      </c>
      <c r="G75" t="s">
        <v>436</v>
      </c>
      <c r="H75" t="s">
        <v>437</v>
      </c>
      <c r="I75" t="s">
        <v>438</v>
      </c>
      <c r="J75" t="s">
        <v>439</v>
      </c>
      <c r="N75">
        <v>1749218411.1</v>
      </c>
      <c r="O75">
        <f>(P75)/1000</f>
        <v>0</v>
      </c>
      <c r="P75">
        <f>IF(DU75, AS75, AM75)</f>
        <v>0</v>
      </c>
      <c r="Q75">
        <f>IF(DU75, AN75, AL75)</f>
        <v>0</v>
      </c>
      <c r="R75">
        <f>DW75 - IF(AZ75&gt;1, Q75*DQ75*100.0/(BB75), 0)</f>
        <v>0</v>
      </c>
      <c r="S75">
        <f>((Y75-O75/2)*R75-Q75)/(Y75+O75/2)</f>
        <v>0</v>
      </c>
      <c r="T75">
        <f>S75*(ED75+EE75)/1000.0</f>
        <v>0</v>
      </c>
      <c r="U75">
        <f>(DW75 - IF(AZ75&gt;1, Q75*DQ75*100.0/(BB75), 0))*(ED75+EE75)/1000.0</f>
        <v>0</v>
      </c>
      <c r="V75">
        <f>2.0/((1/X75-1/W75)+SIGN(X75)*SQRT((1/X75-1/W75)*(1/X75-1/W75) + 4*DR75/((DR75+1)*(DR75+1))*(2*1/X75*1/W75-1/W75*1/W75)))</f>
        <v>0</v>
      </c>
      <c r="W75">
        <f>IF(LEFT(DS75,1)&lt;&gt;"0",IF(LEFT(DS75,1)="1",3.0,DT75),$D$5+$E$5*(EK75*ED75/($K$5*1000))+$F$5*(EK75*ED75/($K$5*1000))*MAX(MIN(DQ75,$J$5),$I$5)*MAX(MIN(DQ75,$J$5),$I$5)+$G$5*MAX(MIN(DQ75,$J$5),$I$5)*(EK75*ED75/($K$5*1000))+$H$5*(EK75*ED75/($K$5*1000))*(EK75*ED75/($K$5*1000)))</f>
        <v>0</v>
      </c>
      <c r="X75">
        <f>O75*(1000-(1000*0.61365*exp(17.502*AB75/(240.97+AB75))/(ED75+EE75)+DY75)/2)/(1000*0.61365*exp(17.502*AB75/(240.97+AB75))/(ED75+EE75)-DY75)</f>
        <v>0</v>
      </c>
      <c r="Y75">
        <f>1/((DR75+1)/(V75/1.6)+1/(W75/1.37)) + DR75/((DR75+1)/(V75/1.6) + DR75/(W75/1.37))</f>
        <v>0</v>
      </c>
      <c r="Z75">
        <f>(DM75*DP75)</f>
        <v>0</v>
      </c>
      <c r="AA75">
        <f>(EF75+(Z75+2*0.95*5.67E-8*(((EF75+$B$7)+273)^4-(EF75+273)^4)-44100*O75)/(1.84*29.3*W75+8*0.95*5.67E-8*(EF75+273)^3))</f>
        <v>0</v>
      </c>
      <c r="AB75">
        <f>($C$7*EG75+$D$7*EH75+$E$7*AA75)</f>
        <v>0</v>
      </c>
      <c r="AC75">
        <f>0.61365*exp(17.502*AB75/(240.97+AB75))</f>
        <v>0</v>
      </c>
      <c r="AD75">
        <f>(AE75/AF75*100)</f>
        <v>0</v>
      </c>
      <c r="AE75">
        <f>DY75*(ED75+EE75)/1000</f>
        <v>0</v>
      </c>
      <c r="AF75">
        <f>0.61365*exp(17.502*EF75/(240.97+EF75))</f>
        <v>0</v>
      </c>
      <c r="AG75">
        <f>(AC75-DY75*(ED75+EE75)/1000)</f>
        <v>0</v>
      </c>
      <c r="AH75">
        <f>(-O75*44100)</f>
        <v>0</v>
      </c>
      <c r="AI75">
        <f>2*29.3*W75*0.92*(EF75-AB75)</f>
        <v>0</v>
      </c>
      <c r="AJ75">
        <f>2*0.95*5.67E-8*(((EF75+$B$7)+273)^4-(AB75+273)^4)</f>
        <v>0</v>
      </c>
      <c r="AK75">
        <f>Z75+AJ75+AH75+AI75</f>
        <v>0</v>
      </c>
      <c r="AL75">
        <f>EC75*AZ75*(DX75-DW75*(1000-AZ75*DZ75)/(1000-AZ75*DY75))/(100*DQ75)</f>
        <v>0</v>
      </c>
      <c r="AM75">
        <f>1000*EC75*AZ75*(DY75-DZ75)/(100*DQ75*(1000-AZ75*DY75))</f>
        <v>0</v>
      </c>
      <c r="AN75">
        <f>(AO75 - AP75 - ED75*1E3/(8.314*(EF75+273.15)) * AR75/EC75 * AQ75) * EC75/(100*DQ75) * (1000 - DZ75)/1000</f>
        <v>0</v>
      </c>
      <c r="AO75">
        <v>393.7145346351234</v>
      </c>
      <c r="AP75">
        <v>393.4665696969698</v>
      </c>
      <c r="AQ75">
        <v>-0.0003737640572782285</v>
      </c>
      <c r="AR75">
        <v>65.93384186329908</v>
      </c>
      <c r="AS75">
        <f>(AU75 - AT75 + ED75*1E3/(8.314*(EF75+273.15)) * AW75/EC75 * AV75) * EC75/(100*DQ75) * 1000/(1000 - AU75)</f>
        <v>0</v>
      </c>
      <c r="AT75">
        <v>9.446982967956641</v>
      </c>
      <c r="AU75">
        <v>9.448443706293713</v>
      </c>
      <c r="AV75">
        <v>-6.466366651956388E-08</v>
      </c>
      <c r="AW75">
        <v>77.18488506186137</v>
      </c>
      <c r="AX75">
        <v>77</v>
      </c>
      <c r="AY75">
        <v>19</v>
      </c>
      <c r="AZ75">
        <f>IF(AX75*$H$13&gt;=BB75,1.0,(BB75/(BB75-AX75*$H$13)))</f>
        <v>0</v>
      </c>
      <c r="BA75">
        <f>(AZ75-1)*100</f>
        <v>0</v>
      </c>
      <c r="BB75">
        <f>MAX(0,($B$13+$C$13*EK75)/(1+$D$13*EK75)*ED75/(EF75+273)*$E$13)</f>
        <v>0</v>
      </c>
      <c r="BC75" t="s">
        <v>440</v>
      </c>
      <c r="BD75" t="s">
        <v>440</v>
      </c>
      <c r="BE75">
        <v>0</v>
      </c>
      <c r="BF75">
        <v>0</v>
      </c>
      <c r="BG75">
        <f>1-BE75/BF75</f>
        <v>0</v>
      </c>
      <c r="BH75">
        <v>0</v>
      </c>
      <c r="BI75" t="s">
        <v>440</v>
      </c>
      <c r="BJ75" t="s">
        <v>440</v>
      </c>
      <c r="BK75">
        <v>0</v>
      </c>
      <c r="BL75">
        <v>0</v>
      </c>
      <c r="BM75">
        <f>1-BK75/BL75</f>
        <v>0</v>
      </c>
      <c r="BN75">
        <v>0.5</v>
      </c>
      <c r="BO75">
        <f>DN75</f>
        <v>0</v>
      </c>
      <c r="BP75">
        <f>Q75</f>
        <v>0</v>
      </c>
      <c r="BQ75">
        <f>BM75*BN75*BO75</f>
        <v>0</v>
      </c>
      <c r="BR75">
        <f>(BP75-BH75)/BO75</f>
        <v>0</v>
      </c>
      <c r="BS75">
        <f>(BF75-BL75)/BL75</f>
        <v>0</v>
      </c>
      <c r="BT75">
        <f>BE75/(BG75+BE75/BL75)</f>
        <v>0</v>
      </c>
      <c r="BU75" t="s">
        <v>440</v>
      </c>
      <c r="BV75">
        <v>0</v>
      </c>
      <c r="BW75">
        <f>IF(BV75&lt;&gt;0, BV75, BT75)</f>
        <v>0</v>
      </c>
      <c r="BX75">
        <f>1-BW75/BL75</f>
        <v>0</v>
      </c>
      <c r="BY75">
        <f>(BL75-BK75)/(BL75-BW75)</f>
        <v>0</v>
      </c>
      <c r="BZ75">
        <f>(BF75-BL75)/(BF75-BW75)</f>
        <v>0</v>
      </c>
      <c r="CA75">
        <f>(BL75-BK75)/(BL75-BE75)</f>
        <v>0</v>
      </c>
      <c r="CB75">
        <f>(BF75-BL75)/(BF75-BE75)</f>
        <v>0</v>
      </c>
      <c r="CC75">
        <f>(BY75*BW75/BK75)</f>
        <v>0</v>
      </c>
      <c r="CD75">
        <f>(1-CC75)</f>
        <v>0</v>
      </c>
      <c r="DM75">
        <f>$B$11*EL75+$C$11*EM75+$F$11*EX75*(1-FA75)</f>
        <v>0</v>
      </c>
      <c r="DN75">
        <f>DM75*DO75</f>
        <v>0</v>
      </c>
      <c r="DO75">
        <f>($B$11*$D$9+$C$11*$D$9+$F$11*((FK75+FC75)/MAX(FK75+FC75+FL75, 0.1)*$I$9+FL75/MAX(FK75+FC75+FL75, 0.1)*$J$9))/($B$11+$C$11+$F$11)</f>
        <v>0</v>
      </c>
      <c r="DP75">
        <f>($B$11*$K$9+$C$11*$K$9+$F$11*((FK75+FC75)/MAX(FK75+FC75+FL75, 0.1)*$P$9+FL75/MAX(FK75+FC75+FL75, 0.1)*$Q$9))/($B$11+$C$11+$F$11)</f>
        <v>0</v>
      </c>
      <c r="DQ75">
        <v>6</v>
      </c>
      <c r="DR75">
        <v>0.5</v>
      </c>
      <c r="DS75" t="s">
        <v>441</v>
      </c>
      <c r="DT75">
        <v>2</v>
      </c>
      <c r="DU75" t="b">
        <v>1</v>
      </c>
      <c r="DV75">
        <v>1749218411.1</v>
      </c>
      <c r="DW75">
        <v>389.746</v>
      </c>
      <c r="DX75">
        <v>389.995</v>
      </c>
      <c r="DY75">
        <v>9.44877</v>
      </c>
      <c r="DZ75">
        <v>9.447800000000001</v>
      </c>
      <c r="EA75">
        <v>390.517</v>
      </c>
      <c r="EB75">
        <v>9.63518</v>
      </c>
      <c r="EC75">
        <v>399.916</v>
      </c>
      <c r="ED75">
        <v>100.701</v>
      </c>
      <c r="EE75">
        <v>0.100076</v>
      </c>
      <c r="EF75">
        <v>25.0008</v>
      </c>
      <c r="EG75">
        <v>24.6439</v>
      </c>
      <c r="EH75">
        <v>999.9</v>
      </c>
      <c r="EI75">
        <v>0</v>
      </c>
      <c r="EJ75">
        <v>0</v>
      </c>
      <c r="EK75">
        <v>10035</v>
      </c>
      <c r="EL75">
        <v>0</v>
      </c>
      <c r="EM75">
        <v>0</v>
      </c>
      <c r="EN75">
        <v>-0.24881</v>
      </c>
      <c r="EO75">
        <v>393.464</v>
      </c>
      <c r="EP75">
        <v>393.715</v>
      </c>
      <c r="EQ75">
        <v>0.000967979</v>
      </c>
      <c r="ER75">
        <v>389.995</v>
      </c>
      <c r="ES75">
        <v>9.447800000000001</v>
      </c>
      <c r="ET75">
        <v>0.951504</v>
      </c>
      <c r="EU75">
        <v>0.951406</v>
      </c>
      <c r="EV75">
        <v>6.1942</v>
      </c>
      <c r="EW75">
        <v>6.19271</v>
      </c>
      <c r="EX75">
        <v>0.0499957</v>
      </c>
      <c r="EY75">
        <v>0</v>
      </c>
      <c r="EZ75">
        <v>0</v>
      </c>
      <c r="FA75">
        <v>0</v>
      </c>
      <c r="FB75">
        <v>5.52</v>
      </c>
      <c r="FC75">
        <v>0.0499957</v>
      </c>
      <c r="FD75">
        <v>-8.84</v>
      </c>
      <c r="FE75">
        <v>-1.4</v>
      </c>
      <c r="FF75">
        <v>34.562</v>
      </c>
      <c r="FG75">
        <v>39.562</v>
      </c>
      <c r="FH75">
        <v>36.687</v>
      </c>
      <c r="FI75">
        <v>39.312</v>
      </c>
      <c r="FJ75">
        <v>37.375</v>
      </c>
      <c r="FK75">
        <v>0</v>
      </c>
      <c r="FL75">
        <v>0</v>
      </c>
      <c r="FM75">
        <v>0</v>
      </c>
      <c r="FN75">
        <v>1749218410.5</v>
      </c>
      <c r="FO75">
        <v>0</v>
      </c>
      <c r="FP75">
        <v>-0.02519999999999989</v>
      </c>
      <c r="FQ75">
        <v>-18.06615357757793</v>
      </c>
      <c r="FR75">
        <v>10.07923059170301</v>
      </c>
      <c r="FS75">
        <v>-3.2484</v>
      </c>
      <c r="FT75">
        <v>15</v>
      </c>
      <c r="FU75">
        <v>1749207587.6</v>
      </c>
      <c r="FV75" t="s">
        <v>442</v>
      </c>
      <c r="FW75">
        <v>1749207587.6</v>
      </c>
      <c r="FX75">
        <v>1749207577.6</v>
      </c>
      <c r="FY75">
        <v>1</v>
      </c>
      <c r="FZ75">
        <v>0.131</v>
      </c>
      <c r="GA75">
        <v>-0.03</v>
      </c>
      <c r="GB75">
        <v>-0.763</v>
      </c>
      <c r="GC75">
        <v>-0.186</v>
      </c>
      <c r="GD75">
        <v>400</v>
      </c>
      <c r="GE75">
        <v>9</v>
      </c>
      <c r="GF75">
        <v>0.04</v>
      </c>
      <c r="GG75">
        <v>0.07000000000000001</v>
      </c>
      <c r="GH75">
        <v>0.172223925831519</v>
      </c>
      <c r="GI75">
        <v>0.06785661273945014</v>
      </c>
      <c r="GJ75">
        <v>0.03082161552062445</v>
      </c>
      <c r="GK75">
        <v>1</v>
      </c>
      <c r="GL75">
        <v>1.748712541513207E-05</v>
      </c>
      <c r="GM75">
        <v>6.008914717491711E-05</v>
      </c>
      <c r="GN75">
        <v>1.822528795082435E-05</v>
      </c>
      <c r="GO75">
        <v>1</v>
      </c>
      <c r="GP75">
        <v>2</v>
      </c>
      <c r="GQ75">
        <v>2</v>
      </c>
      <c r="GR75" t="s">
        <v>443</v>
      </c>
      <c r="GS75">
        <v>2.99508</v>
      </c>
      <c r="GT75">
        <v>2.81098</v>
      </c>
      <c r="GU75">
        <v>0.0943064</v>
      </c>
      <c r="GV75">
        <v>0.0948131</v>
      </c>
      <c r="GW75">
        <v>0.0570717</v>
      </c>
      <c r="GX75">
        <v>0.0571577</v>
      </c>
      <c r="GY75">
        <v>24670.1</v>
      </c>
      <c r="GZ75">
        <v>25587.5</v>
      </c>
      <c r="HA75">
        <v>30987</v>
      </c>
      <c r="HB75">
        <v>31347.8</v>
      </c>
      <c r="HC75">
        <v>45796.9</v>
      </c>
      <c r="HD75">
        <v>42802.5</v>
      </c>
      <c r="HE75">
        <v>44866.5</v>
      </c>
      <c r="HF75">
        <v>41739.6</v>
      </c>
      <c r="HG75">
        <v>1.74548</v>
      </c>
      <c r="HH75">
        <v>2.24318</v>
      </c>
      <c r="HI75">
        <v>0.0624545</v>
      </c>
      <c r="HJ75">
        <v>0</v>
      </c>
      <c r="HK75">
        <v>23.6178</v>
      </c>
      <c r="HL75">
        <v>999.9</v>
      </c>
      <c r="HM75">
        <v>27</v>
      </c>
      <c r="HN75">
        <v>31.1</v>
      </c>
      <c r="HO75">
        <v>12.1653</v>
      </c>
      <c r="HP75">
        <v>62.1714</v>
      </c>
      <c r="HQ75">
        <v>6.82692</v>
      </c>
      <c r="HR75">
        <v>1</v>
      </c>
      <c r="HS75">
        <v>-0.139413</v>
      </c>
      <c r="HT75">
        <v>-0.0347603</v>
      </c>
      <c r="HU75">
        <v>20.2417</v>
      </c>
      <c r="HV75">
        <v>5.22268</v>
      </c>
      <c r="HW75">
        <v>11.9032</v>
      </c>
      <c r="HX75">
        <v>4.972</v>
      </c>
      <c r="HY75">
        <v>3.273</v>
      </c>
      <c r="HZ75">
        <v>9999</v>
      </c>
      <c r="IA75">
        <v>9999</v>
      </c>
      <c r="IB75">
        <v>9999</v>
      </c>
      <c r="IC75">
        <v>999.9</v>
      </c>
      <c r="ID75">
        <v>1.87949</v>
      </c>
      <c r="IE75">
        <v>1.87973</v>
      </c>
      <c r="IF75">
        <v>1.88172</v>
      </c>
      <c r="IG75">
        <v>1.87485</v>
      </c>
      <c r="IH75">
        <v>1.8782</v>
      </c>
      <c r="II75">
        <v>1.87759</v>
      </c>
      <c r="IJ75">
        <v>1.87469</v>
      </c>
      <c r="IK75">
        <v>1.88234</v>
      </c>
      <c r="IL75">
        <v>0</v>
      </c>
      <c r="IM75">
        <v>0</v>
      </c>
      <c r="IN75">
        <v>0</v>
      </c>
      <c r="IO75">
        <v>0</v>
      </c>
      <c r="IP75" t="s">
        <v>444</v>
      </c>
      <c r="IQ75" t="s">
        <v>445</v>
      </c>
      <c r="IR75" t="s">
        <v>446</v>
      </c>
      <c r="IS75" t="s">
        <v>446</v>
      </c>
      <c r="IT75" t="s">
        <v>446</v>
      </c>
      <c r="IU75" t="s">
        <v>446</v>
      </c>
      <c r="IV75">
        <v>0</v>
      </c>
      <c r="IW75">
        <v>100</v>
      </c>
      <c r="IX75">
        <v>100</v>
      </c>
      <c r="IY75">
        <v>-0.771</v>
      </c>
      <c r="IZ75">
        <v>-0.1864</v>
      </c>
      <c r="JA75">
        <v>-1.317961907018709</v>
      </c>
      <c r="JB75">
        <v>0.002137766517022535</v>
      </c>
      <c r="JC75">
        <v>-2.142525240951635E-06</v>
      </c>
      <c r="JD75">
        <v>6.57826092630254E-10</v>
      </c>
      <c r="JE75">
        <v>-0.1998923143878532</v>
      </c>
      <c r="JF75">
        <v>0.0047845183494569</v>
      </c>
      <c r="JG75">
        <v>-0.0004863429586180694</v>
      </c>
      <c r="JH75">
        <v>1.400204132939322E-05</v>
      </c>
      <c r="JI75">
        <v>18</v>
      </c>
      <c r="JJ75">
        <v>2240</v>
      </c>
      <c r="JK75">
        <v>2</v>
      </c>
      <c r="JL75">
        <v>19</v>
      </c>
      <c r="JM75">
        <v>180.4</v>
      </c>
      <c r="JN75">
        <v>180.6</v>
      </c>
      <c r="JO75">
        <v>0.982666</v>
      </c>
      <c r="JP75">
        <v>2.59644</v>
      </c>
      <c r="JQ75">
        <v>1.44531</v>
      </c>
      <c r="JR75">
        <v>2.13989</v>
      </c>
      <c r="JS75">
        <v>1.55029</v>
      </c>
      <c r="JT75">
        <v>2.36328</v>
      </c>
      <c r="JU75">
        <v>35.4523</v>
      </c>
      <c r="JV75">
        <v>24.1313</v>
      </c>
      <c r="JW75">
        <v>18</v>
      </c>
      <c r="JX75">
        <v>304.501</v>
      </c>
      <c r="JY75">
        <v>730.668</v>
      </c>
      <c r="JZ75">
        <v>24.1146</v>
      </c>
      <c r="KA75">
        <v>25.4431</v>
      </c>
      <c r="KB75">
        <v>30.0001</v>
      </c>
      <c r="KC75">
        <v>25.5213</v>
      </c>
      <c r="KD75">
        <v>25.5039</v>
      </c>
      <c r="KE75">
        <v>19.6626</v>
      </c>
      <c r="KF75">
        <v>30.0638</v>
      </c>
      <c r="KG75">
        <v>1.8544</v>
      </c>
      <c r="KH75">
        <v>24.1129</v>
      </c>
      <c r="KI75">
        <v>390</v>
      </c>
      <c r="KJ75">
        <v>9.460739999999999</v>
      </c>
      <c r="KK75">
        <v>101.409</v>
      </c>
      <c r="KL75">
        <v>99.9147</v>
      </c>
    </row>
    <row r="76" spans="1:298">
      <c r="A76">
        <v>60</v>
      </c>
      <c r="B76">
        <v>1749218531.6</v>
      </c>
      <c r="C76">
        <v>7110.5</v>
      </c>
      <c r="D76" t="s">
        <v>563</v>
      </c>
      <c r="E76" t="s">
        <v>564</v>
      </c>
      <c r="F76" t="s">
        <v>435</v>
      </c>
      <c r="G76" t="s">
        <v>436</v>
      </c>
      <c r="H76" t="s">
        <v>437</v>
      </c>
      <c r="I76" t="s">
        <v>438</v>
      </c>
      <c r="J76" t="s">
        <v>439</v>
      </c>
      <c r="N76">
        <v>1749218531.6</v>
      </c>
      <c r="O76">
        <f>(P76)/1000</f>
        <v>0</v>
      </c>
      <c r="P76">
        <f>IF(DU76, AS76, AM76)</f>
        <v>0</v>
      </c>
      <c r="Q76">
        <f>IF(DU76, AN76, AL76)</f>
        <v>0</v>
      </c>
      <c r="R76">
        <f>DW76 - IF(AZ76&gt;1, Q76*DQ76*100.0/(BB76), 0)</f>
        <v>0</v>
      </c>
      <c r="S76">
        <f>((Y76-O76/2)*R76-Q76)/(Y76+O76/2)</f>
        <v>0</v>
      </c>
      <c r="T76">
        <f>S76*(ED76+EE76)/1000.0</f>
        <v>0</v>
      </c>
      <c r="U76">
        <f>(DW76 - IF(AZ76&gt;1, Q76*DQ76*100.0/(BB76), 0))*(ED76+EE76)/1000.0</f>
        <v>0</v>
      </c>
      <c r="V76">
        <f>2.0/((1/X76-1/W76)+SIGN(X76)*SQRT((1/X76-1/W76)*(1/X76-1/W76) + 4*DR76/((DR76+1)*(DR76+1))*(2*1/X76*1/W76-1/W76*1/W76)))</f>
        <v>0</v>
      </c>
      <c r="W76">
        <f>IF(LEFT(DS76,1)&lt;&gt;"0",IF(LEFT(DS76,1)="1",3.0,DT76),$D$5+$E$5*(EK76*ED76/($K$5*1000))+$F$5*(EK76*ED76/($K$5*1000))*MAX(MIN(DQ76,$J$5),$I$5)*MAX(MIN(DQ76,$J$5),$I$5)+$G$5*MAX(MIN(DQ76,$J$5),$I$5)*(EK76*ED76/($K$5*1000))+$H$5*(EK76*ED76/($K$5*1000))*(EK76*ED76/($K$5*1000)))</f>
        <v>0</v>
      </c>
      <c r="X76">
        <f>O76*(1000-(1000*0.61365*exp(17.502*AB76/(240.97+AB76))/(ED76+EE76)+DY76)/2)/(1000*0.61365*exp(17.502*AB76/(240.97+AB76))/(ED76+EE76)-DY76)</f>
        <v>0</v>
      </c>
      <c r="Y76">
        <f>1/((DR76+1)/(V76/1.6)+1/(W76/1.37)) + DR76/((DR76+1)/(V76/1.6) + DR76/(W76/1.37))</f>
        <v>0</v>
      </c>
      <c r="Z76">
        <f>(DM76*DP76)</f>
        <v>0</v>
      </c>
      <c r="AA76">
        <f>(EF76+(Z76+2*0.95*5.67E-8*(((EF76+$B$7)+273)^4-(EF76+273)^4)-44100*O76)/(1.84*29.3*W76+8*0.95*5.67E-8*(EF76+273)^3))</f>
        <v>0</v>
      </c>
      <c r="AB76">
        <f>($C$7*EG76+$D$7*EH76+$E$7*AA76)</f>
        <v>0</v>
      </c>
      <c r="AC76">
        <f>0.61365*exp(17.502*AB76/(240.97+AB76))</f>
        <v>0</v>
      </c>
      <c r="AD76">
        <f>(AE76/AF76*100)</f>
        <v>0</v>
      </c>
      <c r="AE76">
        <f>DY76*(ED76+EE76)/1000</f>
        <v>0</v>
      </c>
      <c r="AF76">
        <f>0.61365*exp(17.502*EF76/(240.97+EF76))</f>
        <v>0</v>
      </c>
      <c r="AG76">
        <f>(AC76-DY76*(ED76+EE76)/1000)</f>
        <v>0</v>
      </c>
      <c r="AH76">
        <f>(-O76*44100)</f>
        <v>0</v>
      </c>
      <c r="AI76">
        <f>2*29.3*W76*0.92*(EF76-AB76)</f>
        <v>0</v>
      </c>
      <c r="AJ76">
        <f>2*0.95*5.67E-8*(((EF76+$B$7)+273)^4-(AB76+273)^4)</f>
        <v>0</v>
      </c>
      <c r="AK76">
        <f>Z76+AJ76+AH76+AI76</f>
        <v>0</v>
      </c>
      <c r="AL76">
        <f>EC76*AZ76*(DX76-DW76*(1000-AZ76*DZ76)/(1000-AZ76*DY76))/(100*DQ76)</f>
        <v>0</v>
      </c>
      <c r="AM76">
        <f>1000*EC76*AZ76*(DY76-DZ76)/(100*DQ76*(1000-AZ76*DY76))</f>
        <v>0</v>
      </c>
      <c r="AN76">
        <f>(AO76 - AP76 - ED76*1E3/(8.314*(EF76+273.15)) * AR76/EC76 * AQ76) * EC76/(100*DQ76) * (1000 - DZ76)/1000</f>
        <v>0</v>
      </c>
      <c r="AO76">
        <v>373.51326079993</v>
      </c>
      <c r="AP76">
        <v>373.2713454545453</v>
      </c>
      <c r="AQ76">
        <v>0.0001178647510924315</v>
      </c>
      <c r="AR76">
        <v>65.93384186329908</v>
      </c>
      <c r="AS76">
        <f>(AU76 - AT76 + ED76*1E3/(8.314*(EF76+273.15)) * AW76/EC76 * AV76) * EC76/(100*DQ76) * 1000/(1000 - AU76)</f>
        <v>0</v>
      </c>
      <c r="AT76">
        <v>9.439755265663008</v>
      </c>
      <c r="AU76">
        <v>9.443253846153846</v>
      </c>
      <c r="AV76">
        <v>-2.198973910839832E-08</v>
      </c>
      <c r="AW76">
        <v>77.18488506186137</v>
      </c>
      <c r="AX76">
        <v>77</v>
      </c>
      <c r="AY76">
        <v>19</v>
      </c>
      <c r="AZ76">
        <f>IF(AX76*$H$13&gt;=BB76,1.0,(BB76/(BB76-AX76*$H$13)))</f>
        <v>0</v>
      </c>
      <c r="BA76">
        <f>(AZ76-1)*100</f>
        <v>0</v>
      </c>
      <c r="BB76">
        <f>MAX(0,($B$13+$C$13*EK76)/(1+$D$13*EK76)*ED76/(EF76+273)*$E$13)</f>
        <v>0</v>
      </c>
      <c r="BC76" t="s">
        <v>440</v>
      </c>
      <c r="BD76" t="s">
        <v>440</v>
      </c>
      <c r="BE76">
        <v>0</v>
      </c>
      <c r="BF76">
        <v>0</v>
      </c>
      <c r="BG76">
        <f>1-BE76/BF76</f>
        <v>0</v>
      </c>
      <c r="BH76">
        <v>0</v>
      </c>
      <c r="BI76" t="s">
        <v>440</v>
      </c>
      <c r="BJ76" t="s">
        <v>440</v>
      </c>
      <c r="BK76">
        <v>0</v>
      </c>
      <c r="BL76">
        <v>0</v>
      </c>
      <c r="BM76">
        <f>1-BK76/BL76</f>
        <v>0</v>
      </c>
      <c r="BN76">
        <v>0.5</v>
      </c>
      <c r="BO76">
        <f>DN76</f>
        <v>0</v>
      </c>
      <c r="BP76">
        <f>Q76</f>
        <v>0</v>
      </c>
      <c r="BQ76">
        <f>BM76*BN76*BO76</f>
        <v>0</v>
      </c>
      <c r="BR76">
        <f>(BP76-BH76)/BO76</f>
        <v>0</v>
      </c>
      <c r="BS76">
        <f>(BF76-BL76)/BL76</f>
        <v>0</v>
      </c>
      <c r="BT76">
        <f>BE76/(BG76+BE76/BL76)</f>
        <v>0</v>
      </c>
      <c r="BU76" t="s">
        <v>440</v>
      </c>
      <c r="BV76">
        <v>0</v>
      </c>
      <c r="BW76">
        <f>IF(BV76&lt;&gt;0, BV76, BT76)</f>
        <v>0</v>
      </c>
      <c r="BX76">
        <f>1-BW76/BL76</f>
        <v>0</v>
      </c>
      <c r="BY76">
        <f>(BL76-BK76)/(BL76-BW76)</f>
        <v>0</v>
      </c>
      <c r="BZ76">
        <f>(BF76-BL76)/(BF76-BW76)</f>
        <v>0</v>
      </c>
      <c r="CA76">
        <f>(BL76-BK76)/(BL76-BE76)</f>
        <v>0</v>
      </c>
      <c r="CB76">
        <f>(BF76-BL76)/(BF76-BE76)</f>
        <v>0</v>
      </c>
      <c r="CC76">
        <f>(BY76*BW76/BK76)</f>
        <v>0</v>
      </c>
      <c r="CD76">
        <f>(1-CC76)</f>
        <v>0</v>
      </c>
      <c r="DM76">
        <f>$B$11*EL76+$C$11*EM76+$F$11*EX76*(1-FA76)</f>
        <v>0</v>
      </c>
      <c r="DN76">
        <f>DM76*DO76</f>
        <v>0</v>
      </c>
      <c r="DO76">
        <f>($B$11*$D$9+$C$11*$D$9+$F$11*((FK76+FC76)/MAX(FK76+FC76+FL76, 0.1)*$I$9+FL76/MAX(FK76+FC76+FL76, 0.1)*$J$9))/($B$11+$C$11+$F$11)</f>
        <v>0</v>
      </c>
      <c r="DP76">
        <f>($B$11*$K$9+$C$11*$K$9+$F$11*((FK76+FC76)/MAX(FK76+FC76+FL76, 0.1)*$P$9+FL76/MAX(FK76+FC76+FL76, 0.1)*$Q$9))/($B$11+$C$11+$F$11)</f>
        <v>0</v>
      </c>
      <c r="DQ76">
        <v>6</v>
      </c>
      <c r="DR76">
        <v>0.5</v>
      </c>
      <c r="DS76" t="s">
        <v>441</v>
      </c>
      <c r="DT76">
        <v>2</v>
      </c>
      <c r="DU76" t="b">
        <v>1</v>
      </c>
      <c r="DV76">
        <v>1749218531.6</v>
      </c>
      <c r="DW76">
        <v>369.731</v>
      </c>
      <c r="DX76">
        <v>369.995</v>
      </c>
      <c r="DY76">
        <v>9.443339999999999</v>
      </c>
      <c r="DZ76">
        <v>9.439260000000001</v>
      </c>
      <c r="EA76">
        <v>370.518</v>
      </c>
      <c r="EB76">
        <v>9.629759999999999</v>
      </c>
      <c r="EC76">
        <v>399.93</v>
      </c>
      <c r="ED76">
        <v>100.698</v>
      </c>
      <c r="EE76">
        <v>0.0999795</v>
      </c>
      <c r="EF76">
        <v>24.9976</v>
      </c>
      <c r="EG76">
        <v>24.6482</v>
      </c>
      <c r="EH76">
        <v>999.9</v>
      </c>
      <c r="EI76">
        <v>0</v>
      </c>
      <c r="EJ76">
        <v>0</v>
      </c>
      <c r="EK76">
        <v>10036.2</v>
      </c>
      <c r="EL76">
        <v>0</v>
      </c>
      <c r="EM76">
        <v>0</v>
      </c>
      <c r="EN76">
        <v>-0.26355</v>
      </c>
      <c r="EO76">
        <v>373.256</v>
      </c>
      <c r="EP76">
        <v>373.521</v>
      </c>
      <c r="EQ76">
        <v>0.00408649</v>
      </c>
      <c r="ER76">
        <v>369.995</v>
      </c>
      <c r="ES76">
        <v>9.439260000000001</v>
      </c>
      <c r="ET76">
        <v>0.950926</v>
      </c>
      <c r="EU76">
        <v>0.950514</v>
      </c>
      <c r="EV76">
        <v>6.1854</v>
      </c>
      <c r="EW76">
        <v>6.17913</v>
      </c>
      <c r="EX76">
        <v>0.0499957</v>
      </c>
      <c r="EY76">
        <v>0</v>
      </c>
      <c r="EZ76">
        <v>0</v>
      </c>
      <c r="FA76">
        <v>0</v>
      </c>
      <c r="FB76">
        <v>4.49</v>
      </c>
      <c r="FC76">
        <v>0.0499957</v>
      </c>
      <c r="FD76">
        <v>-2.25</v>
      </c>
      <c r="FE76">
        <v>-0.93</v>
      </c>
      <c r="FF76">
        <v>33.937</v>
      </c>
      <c r="FG76">
        <v>38.937</v>
      </c>
      <c r="FH76">
        <v>36.312</v>
      </c>
      <c r="FI76">
        <v>38.562</v>
      </c>
      <c r="FJ76">
        <v>36.875</v>
      </c>
      <c r="FK76">
        <v>0</v>
      </c>
      <c r="FL76">
        <v>0</v>
      </c>
      <c r="FM76">
        <v>0</v>
      </c>
      <c r="FN76">
        <v>1749218531.1</v>
      </c>
      <c r="FO76">
        <v>0</v>
      </c>
      <c r="FP76">
        <v>1.549615384615385</v>
      </c>
      <c r="FQ76">
        <v>16.18837600539135</v>
      </c>
      <c r="FR76">
        <v>12.13982911334603</v>
      </c>
      <c r="FS76">
        <v>-4.92576923076923</v>
      </c>
      <c r="FT76">
        <v>15</v>
      </c>
      <c r="FU76">
        <v>1749207587.6</v>
      </c>
      <c r="FV76" t="s">
        <v>442</v>
      </c>
      <c r="FW76">
        <v>1749207587.6</v>
      </c>
      <c r="FX76">
        <v>1749207577.6</v>
      </c>
      <c r="FY76">
        <v>1</v>
      </c>
      <c r="FZ76">
        <v>0.131</v>
      </c>
      <c r="GA76">
        <v>-0.03</v>
      </c>
      <c r="GB76">
        <v>-0.763</v>
      </c>
      <c r="GC76">
        <v>-0.186</v>
      </c>
      <c r="GD76">
        <v>400</v>
      </c>
      <c r="GE76">
        <v>9</v>
      </c>
      <c r="GF76">
        <v>0.04</v>
      </c>
      <c r="GG76">
        <v>0.07000000000000001</v>
      </c>
      <c r="GH76">
        <v>0.1618447142394659</v>
      </c>
      <c r="GI76">
        <v>0.06318092373315046</v>
      </c>
      <c r="GJ76">
        <v>0.01799574164094073</v>
      </c>
      <c r="GK76">
        <v>1</v>
      </c>
      <c r="GL76">
        <v>8.957942418207254E-05</v>
      </c>
      <c r="GM76">
        <v>5.639425605551791E-05</v>
      </c>
      <c r="GN76">
        <v>1.480946150239554E-05</v>
      </c>
      <c r="GO76">
        <v>1</v>
      </c>
      <c r="GP76">
        <v>2</v>
      </c>
      <c r="GQ76">
        <v>2</v>
      </c>
      <c r="GR76" t="s">
        <v>443</v>
      </c>
      <c r="GS76">
        <v>2.99509</v>
      </c>
      <c r="GT76">
        <v>2.8109</v>
      </c>
      <c r="GU76">
        <v>0.0905483</v>
      </c>
      <c r="GV76">
        <v>0.09103319999999999</v>
      </c>
      <c r="GW76">
        <v>0.0570462</v>
      </c>
      <c r="GX76">
        <v>0.0571169</v>
      </c>
      <c r="GY76">
        <v>24772.7</v>
      </c>
      <c r="GZ76">
        <v>25694.6</v>
      </c>
      <c r="HA76">
        <v>30987.3</v>
      </c>
      <c r="HB76">
        <v>31348.1</v>
      </c>
      <c r="HC76">
        <v>45798.8</v>
      </c>
      <c r="HD76">
        <v>42804.7</v>
      </c>
      <c r="HE76">
        <v>44867.2</v>
      </c>
      <c r="HF76">
        <v>41740</v>
      </c>
      <c r="HG76">
        <v>1.74603</v>
      </c>
      <c r="HH76">
        <v>2.24355</v>
      </c>
      <c r="HI76">
        <v>0.06269660000000001</v>
      </c>
      <c r="HJ76">
        <v>0</v>
      </c>
      <c r="HK76">
        <v>23.6181</v>
      </c>
      <c r="HL76">
        <v>999.9</v>
      </c>
      <c r="HM76">
        <v>27.1</v>
      </c>
      <c r="HN76">
        <v>31.1</v>
      </c>
      <c r="HO76">
        <v>12.21</v>
      </c>
      <c r="HP76">
        <v>62.2914</v>
      </c>
      <c r="HQ76">
        <v>6.58253</v>
      </c>
      <c r="HR76">
        <v>1</v>
      </c>
      <c r="HS76">
        <v>-0.140069</v>
      </c>
      <c r="HT76">
        <v>-0.230368</v>
      </c>
      <c r="HU76">
        <v>20.2437</v>
      </c>
      <c r="HV76">
        <v>5.22268</v>
      </c>
      <c r="HW76">
        <v>11.9048</v>
      </c>
      <c r="HX76">
        <v>4.97175</v>
      </c>
      <c r="HY76">
        <v>3.273</v>
      </c>
      <c r="HZ76">
        <v>9999</v>
      </c>
      <c r="IA76">
        <v>9999</v>
      </c>
      <c r="IB76">
        <v>9999</v>
      </c>
      <c r="IC76">
        <v>999.9</v>
      </c>
      <c r="ID76">
        <v>1.87947</v>
      </c>
      <c r="IE76">
        <v>1.87973</v>
      </c>
      <c r="IF76">
        <v>1.88171</v>
      </c>
      <c r="IG76">
        <v>1.87485</v>
      </c>
      <c r="IH76">
        <v>1.8782</v>
      </c>
      <c r="II76">
        <v>1.87759</v>
      </c>
      <c r="IJ76">
        <v>1.87469</v>
      </c>
      <c r="IK76">
        <v>1.88232</v>
      </c>
      <c r="IL76">
        <v>0</v>
      </c>
      <c r="IM76">
        <v>0</v>
      </c>
      <c r="IN76">
        <v>0</v>
      </c>
      <c r="IO76">
        <v>0</v>
      </c>
      <c r="IP76" t="s">
        <v>444</v>
      </c>
      <c r="IQ76" t="s">
        <v>445</v>
      </c>
      <c r="IR76" t="s">
        <v>446</v>
      </c>
      <c r="IS76" t="s">
        <v>446</v>
      </c>
      <c r="IT76" t="s">
        <v>446</v>
      </c>
      <c r="IU76" t="s">
        <v>446</v>
      </c>
      <c r="IV76">
        <v>0</v>
      </c>
      <c r="IW76">
        <v>100</v>
      </c>
      <c r="IX76">
        <v>100</v>
      </c>
      <c r="IY76">
        <v>-0.787</v>
      </c>
      <c r="IZ76">
        <v>-0.1864</v>
      </c>
      <c r="JA76">
        <v>-1.317961907018709</v>
      </c>
      <c r="JB76">
        <v>0.002137766517022535</v>
      </c>
      <c r="JC76">
        <v>-2.142525240951635E-06</v>
      </c>
      <c r="JD76">
        <v>6.57826092630254E-10</v>
      </c>
      <c r="JE76">
        <v>-0.1998923143878532</v>
      </c>
      <c r="JF76">
        <v>0.0047845183494569</v>
      </c>
      <c r="JG76">
        <v>-0.0004863429586180694</v>
      </c>
      <c r="JH76">
        <v>1.400204132939322E-05</v>
      </c>
      <c r="JI76">
        <v>18</v>
      </c>
      <c r="JJ76">
        <v>2240</v>
      </c>
      <c r="JK76">
        <v>2</v>
      </c>
      <c r="JL76">
        <v>19</v>
      </c>
      <c r="JM76">
        <v>182.4</v>
      </c>
      <c r="JN76">
        <v>182.6</v>
      </c>
      <c r="JO76">
        <v>0.942383</v>
      </c>
      <c r="JP76">
        <v>2.59155</v>
      </c>
      <c r="JQ76">
        <v>1.44531</v>
      </c>
      <c r="JR76">
        <v>2.14111</v>
      </c>
      <c r="JS76">
        <v>1.54907</v>
      </c>
      <c r="JT76">
        <v>2.46948</v>
      </c>
      <c r="JU76">
        <v>35.4291</v>
      </c>
      <c r="JV76">
        <v>24.14</v>
      </c>
      <c r="JW76">
        <v>18</v>
      </c>
      <c r="JX76">
        <v>304.674</v>
      </c>
      <c r="JY76">
        <v>730.866</v>
      </c>
      <c r="JZ76">
        <v>24.3273</v>
      </c>
      <c r="KA76">
        <v>25.4303</v>
      </c>
      <c r="KB76">
        <v>30</v>
      </c>
      <c r="KC76">
        <v>25.5106</v>
      </c>
      <c r="KD76">
        <v>25.4933</v>
      </c>
      <c r="KE76">
        <v>18.8588</v>
      </c>
      <c r="KF76">
        <v>30.0638</v>
      </c>
      <c r="KG76">
        <v>2.2257</v>
      </c>
      <c r="KH76">
        <v>24.3277</v>
      </c>
      <c r="KI76">
        <v>370</v>
      </c>
      <c r="KJ76">
        <v>9.460739999999999</v>
      </c>
      <c r="KK76">
        <v>101.41</v>
      </c>
      <c r="KL76">
        <v>99.9156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73B6DE-DF88-484A-A00A-EB4D158EA4AA}"/>
</file>

<file path=customXml/itemProps2.xml><?xml version="1.0" encoding="utf-8"?>
<ds:datastoreItem xmlns:ds="http://schemas.openxmlformats.org/officeDocument/2006/customXml" ds:itemID="{B9A9A25B-0180-41B9-ADE7-E5DA992152A3}"/>
</file>

<file path=customXml/itemProps3.xml><?xml version="1.0" encoding="utf-8"?>
<ds:datastoreItem xmlns:ds="http://schemas.openxmlformats.org/officeDocument/2006/customXml" ds:itemID="{780D7E09-743D-41BE-81B4-52B92CA7E8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2025-06-10T06:21:36Z</dcterms:created>
  <dcterms:modified xsi:type="dcterms:W3CDTF">2025-06-10T06:21:36Z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