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ourhosting62304.sharepoint.com/sites/JIIRESEARCH/Shared Documents/0.7 JII Research Programs/COtoBiomass/ICOS/Nikita's BSc Project/DataAnalysis&amp;Data/Data/LicorData/"/>
    </mc:Choice>
  </mc:AlternateContent>
  <xr:revisionPtr revIDLastSave="0" documentId="11_AF3B737C5297F7D89FAD682A6A464BC5C449A20B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P31" i="1" l="1"/>
  <c r="DO31" i="1"/>
  <c r="DM31" i="1"/>
  <c r="DN31" i="1" s="1"/>
  <c r="BO31" i="1" s="1"/>
  <c r="CB31" i="1"/>
  <c r="CA31" i="1"/>
  <c r="BS31" i="1"/>
  <c r="BQ31" i="1"/>
  <c r="BP31" i="1"/>
  <c r="BR31" i="1" s="1"/>
  <c r="BM31" i="1"/>
  <c r="BG31" i="1"/>
  <c r="BT31" i="1" s="1"/>
  <c r="BW31" i="1" s="1"/>
  <c r="BB31" i="1"/>
  <c r="AZ31" i="1"/>
  <c r="R31" i="1" s="1"/>
  <c r="AS31" i="1"/>
  <c r="AN31" i="1"/>
  <c r="AF31" i="1"/>
  <c r="AE31" i="1"/>
  <c r="AD31" i="1"/>
  <c r="W31" i="1"/>
  <c r="Q31" i="1"/>
  <c r="P31" i="1"/>
  <c r="O31" i="1"/>
  <c r="AH31" i="1" s="1"/>
  <c r="DP30" i="1"/>
  <c r="DO30" i="1"/>
  <c r="DM30" i="1"/>
  <c r="Z30" i="1" s="1"/>
  <c r="CB30" i="1"/>
  <c r="CA30" i="1"/>
  <c r="BT30" i="1"/>
  <c r="BW30" i="1" s="1"/>
  <c r="BS30" i="1"/>
  <c r="BM30" i="1"/>
  <c r="BG30" i="1"/>
  <c r="BB30" i="1"/>
  <c r="AZ30" i="1" s="1"/>
  <c r="AS30" i="1"/>
  <c r="AN30" i="1"/>
  <c r="Q30" i="1" s="1"/>
  <c r="BP30" i="1" s="1"/>
  <c r="AM30" i="1"/>
  <c r="AL30" i="1"/>
  <c r="AF30" i="1"/>
  <c r="AE30" i="1"/>
  <c r="AD30" i="1" s="1"/>
  <c r="W30" i="1"/>
  <c r="P30" i="1"/>
  <c r="O30" i="1"/>
  <c r="DP29" i="1"/>
  <c r="DO29" i="1"/>
  <c r="DM29" i="1"/>
  <c r="DN29" i="1" s="1"/>
  <c r="BO29" i="1" s="1"/>
  <c r="CB29" i="1"/>
  <c r="CA29" i="1"/>
  <c r="BT29" i="1"/>
  <c r="BW29" i="1" s="1"/>
  <c r="BS29" i="1"/>
  <c r="BM29" i="1"/>
  <c r="BG29" i="1"/>
  <c r="BB29" i="1"/>
  <c r="AZ29" i="1"/>
  <c r="AS29" i="1"/>
  <c r="AN29" i="1"/>
  <c r="Q29" i="1" s="1"/>
  <c r="BP29" i="1" s="1"/>
  <c r="BR29" i="1" s="1"/>
  <c r="AM29" i="1"/>
  <c r="AF29" i="1"/>
  <c r="AE29" i="1"/>
  <c r="AD29" i="1"/>
  <c r="W29" i="1"/>
  <c r="R29" i="1"/>
  <c r="P29" i="1"/>
  <c r="O29" i="1"/>
  <c r="DP28" i="1"/>
  <c r="DO28" i="1"/>
  <c r="DN28" i="1"/>
  <c r="BO28" i="1" s="1"/>
  <c r="BQ28" i="1" s="1"/>
  <c r="DM28" i="1"/>
  <c r="CB28" i="1"/>
  <c r="CA28" i="1"/>
  <c r="BW28" i="1"/>
  <c r="BY28" i="1" s="1"/>
  <c r="CC28" i="1" s="1"/>
  <c r="CD28" i="1" s="1"/>
  <c r="BS28" i="1"/>
  <c r="BM28" i="1"/>
  <c r="BG28" i="1"/>
  <c r="BT28" i="1" s="1"/>
  <c r="BB28" i="1"/>
  <c r="AZ28" i="1"/>
  <c r="AS28" i="1"/>
  <c r="P28" i="1" s="1"/>
  <c r="O28" i="1" s="1"/>
  <c r="AH28" i="1" s="1"/>
  <c r="AN28" i="1"/>
  <c r="AF28" i="1"/>
  <c r="AE28" i="1"/>
  <c r="AD28" i="1"/>
  <c r="Z28" i="1"/>
  <c r="W28" i="1"/>
  <c r="R28" i="1"/>
  <c r="Q28" i="1"/>
  <c r="BP28" i="1" s="1"/>
  <c r="BR28" i="1" s="1"/>
  <c r="DP27" i="1"/>
  <c r="DO27" i="1"/>
  <c r="DN27" i="1"/>
  <c r="BO27" i="1" s="1"/>
  <c r="BR27" i="1" s="1"/>
  <c r="DM27" i="1"/>
  <c r="CB27" i="1"/>
  <c r="CA27" i="1"/>
  <c r="BS27" i="1"/>
  <c r="BM27" i="1"/>
  <c r="BG27" i="1"/>
  <c r="BT27" i="1" s="1"/>
  <c r="BW27" i="1" s="1"/>
  <c r="BB27" i="1"/>
  <c r="AZ27" i="1" s="1"/>
  <c r="BA27" i="1"/>
  <c r="AS27" i="1"/>
  <c r="AN27" i="1"/>
  <c r="Q27" i="1" s="1"/>
  <c r="BP27" i="1" s="1"/>
  <c r="AF27" i="1"/>
  <c r="AE27" i="1"/>
  <c r="AD27" i="1" s="1"/>
  <c r="Z27" i="1"/>
  <c r="W27" i="1"/>
  <c r="U27" i="1"/>
  <c r="P27" i="1"/>
  <c r="O27" i="1" s="1"/>
  <c r="AH27" i="1" s="1"/>
  <c r="DP26" i="1"/>
  <c r="DO26" i="1"/>
  <c r="DM26" i="1"/>
  <c r="DN26" i="1" s="1"/>
  <c r="BO26" i="1" s="1"/>
  <c r="CB26" i="1"/>
  <c r="CA26" i="1"/>
  <c r="BT26" i="1"/>
  <c r="BW26" i="1" s="1"/>
  <c r="BS26" i="1"/>
  <c r="BM26" i="1"/>
  <c r="BG26" i="1"/>
  <c r="BB26" i="1"/>
  <c r="AZ26" i="1"/>
  <c r="AS26" i="1"/>
  <c r="AN26" i="1"/>
  <c r="Q26" i="1" s="1"/>
  <c r="BP26" i="1" s="1"/>
  <c r="AH26" i="1"/>
  <c r="AF26" i="1"/>
  <c r="AE26" i="1"/>
  <c r="AD26" i="1"/>
  <c r="W26" i="1"/>
  <c r="U26" i="1"/>
  <c r="R26" i="1"/>
  <c r="P26" i="1"/>
  <c r="O26" i="1" s="1"/>
  <c r="DP25" i="1"/>
  <c r="DO25" i="1"/>
  <c r="DM25" i="1"/>
  <c r="DN25" i="1" s="1"/>
  <c r="BO25" i="1" s="1"/>
  <c r="BQ25" i="1" s="1"/>
  <c r="CC25" i="1"/>
  <c r="CD25" i="1" s="1"/>
  <c r="CB25" i="1"/>
  <c r="CA25" i="1"/>
  <c r="BZ25" i="1"/>
  <c r="BX25" i="1"/>
  <c r="BS25" i="1"/>
  <c r="BP25" i="1"/>
  <c r="BR25" i="1" s="1"/>
  <c r="BM25" i="1"/>
  <c r="BG25" i="1"/>
  <c r="BT25" i="1" s="1"/>
  <c r="BW25" i="1" s="1"/>
  <c r="BY25" i="1" s="1"/>
  <c r="BB25" i="1"/>
  <c r="AZ25" i="1" s="1"/>
  <c r="AS25" i="1"/>
  <c r="P25" i="1" s="1"/>
  <c r="O25" i="1" s="1"/>
  <c r="AH25" i="1" s="1"/>
  <c r="AN25" i="1"/>
  <c r="AF25" i="1"/>
  <c r="AD25" i="1" s="1"/>
  <c r="AE25" i="1"/>
  <c r="Z25" i="1"/>
  <c r="W25" i="1"/>
  <c r="Q25" i="1"/>
  <c r="DP24" i="1"/>
  <c r="Z24" i="1" s="1"/>
  <c r="DO24" i="1"/>
  <c r="DN24" i="1"/>
  <c r="BO24" i="1" s="1"/>
  <c r="BR24" i="1" s="1"/>
  <c r="DM24" i="1"/>
  <c r="CB24" i="1"/>
  <c r="CA24" i="1"/>
  <c r="BZ24" i="1"/>
  <c r="BT24" i="1"/>
  <c r="BW24" i="1" s="1"/>
  <c r="BS24" i="1"/>
  <c r="BM24" i="1"/>
  <c r="BQ24" i="1" s="1"/>
  <c r="BG24" i="1"/>
  <c r="BB24" i="1"/>
  <c r="AZ24" i="1" s="1"/>
  <c r="AS24" i="1"/>
  <c r="AN24" i="1"/>
  <c r="Q24" i="1" s="1"/>
  <c r="BP24" i="1" s="1"/>
  <c r="AF24" i="1"/>
  <c r="AE24" i="1"/>
  <c r="AD24" i="1" s="1"/>
  <c r="W24" i="1"/>
  <c r="P24" i="1"/>
  <c r="O24" i="1"/>
  <c r="AH24" i="1" s="1"/>
  <c r="DP23" i="1"/>
  <c r="DO23" i="1"/>
  <c r="DM23" i="1"/>
  <c r="DN23" i="1" s="1"/>
  <c r="BO23" i="1" s="1"/>
  <c r="CB23" i="1"/>
  <c r="CA23" i="1"/>
  <c r="BW23" i="1"/>
  <c r="BT23" i="1"/>
  <c r="BS23" i="1"/>
  <c r="BM23" i="1"/>
  <c r="BG23" i="1"/>
  <c r="BB23" i="1"/>
  <c r="AZ23" i="1"/>
  <c r="AS23" i="1"/>
  <c r="AN23" i="1"/>
  <c r="AM23" i="1"/>
  <c r="AF23" i="1"/>
  <c r="AE23" i="1"/>
  <c r="AD23" i="1"/>
  <c r="W23" i="1"/>
  <c r="R23" i="1"/>
  <c r="Q23" i="1"/>
  <c r="BP23" i="1" s="1"/>
  <c r="BR23" i="1" s="1"/>
  <c r="P23" i="1"/>
  <c r="O23" i="1" s="1"/>
  <c r="DP22" i="1"/>
  <c r="DO22" i="1"/>
  <c r="DN22" i="1"/>
  <c r="BO22" i="1" s="1"/>
  <c r="BQ22" i="1" s="1"/>
  <c r="DM22" i="1"/>
  <c r="CB22" i="1"/>
  <c r="CA22" i="1"/>
  <c r="BW22" i="1"/>
  <c r="BY22" i="1" s="1"/>
  <c r="CC22" i="1" s="1"/>
  <c r="CD22" i="1" s="1"/>
  <c r="BS22" i="1"/>
  <c r="BM22" i="1"/>
  <c r="BG22" i="1"/>
  <c r="BT22" i="1" s="1"/>
  <c r="BB22" i="1"/>
  <c r="AZ22" i="1"/>
  <c r="BA22" i="1" s="1"/>
  <c r="AS22" i="1"/>
  <c r="P22" i="1" s="1"/>
  <c r="O22" i="1" s="1"/>
  <c r="AH22" i="1" s="1"/>
  <c r="AN22" i="1"/>
  <c r="AL22" i="1"/>
  <c r="AF22" i="1"/>
  <c r="AE22" i="1"/>
  <c r="AD22" i="1"/>
  <c r="Z22" i="1"/>
  <c r="W22" i="1"/>
  <c r="R22" i="1"/>
  <c r="Q22" i="1"/>
  <c r="BP22" i="1" s="1"/>
  <c r="BR22" i="1" s="1"/>
  <c r="DP21" i="1"/>
  <c r="Z21" i="1" s="1"/>
  <c r="DO21" i="1"/>
  <c r="DN21" i="1"/>
  <c r="BO21" i="1" s="1"/>
  <c r="DM21" i="1"/>
  <c r="CB21" i="1"/>
  <c r="CA21" i="1"/>
  <c r="BS21" i="1"/>
  <c r="BR21" i="1"/>
  <c r="BM21" i="1"/>
  <c r="BQ21" i="1" s="1"/>
  <c r="BG21" i="1"/>
  <c r="BT21" i="1" s="1"/>
  <c r="BW21" i="1" s="1"/>
  <c r="BB21" i="1"/>
  <c r="AZ21" i="1" s="1"/>
  <c r="BA21" i="1" s="1"/>
  <c r="AS21" i="1"/>
  <c r="AN21" i="1"/>
  <c r="Q21" i="1" s="1"/>
  <c r="BP21" i="1" s="1"/>
  <c r="AL21" i="1"/>
  <c r="AF21" i="1"/>
  <c r="AE21" i="1"/>
  <c r="AD21" i="1" s="1"/>
  <c r="W21" i="1"/>
  <c r="U21" i="1"/>
  <c r="P21" i="1"/>
  <c r="O21" i="1"/>
  <c r="DP20" i="1"/>
  <c r="DO20" i="1"/>
  <c r="DM20" i="1"/>
  <c r="DN20" i="1" s="1"/>
  <c r="BO20" i="1" s="1"/>
  <c r="CB20" i="1"/>
  <c r="CA20" i="1"/>
  <c r="BS20" i="1"/>
  <c r="BP20" i="1"/>
  <c r="BM20" i="1"/>
  <c r="BG20" i="1"/>
  <c r="BT20" i="1" s="1"/>
  <c r="BW20" i="1" s="1"/>
  <c r="BB20" i="1"/>
  <c r="AZ20" i="1"/>
  <c r="R20" i="1" s="1"/>
  <c r="AS20" i="1"/>
  <c r="AN20" i="1"/>
  <c r="AF20" i="1"/>
  <c r="AE20" i="1"/>
  <c r="AD20" i="1"/>
  <c r="W20" i="1"/>
  <c r="Q20" i="1"/>
  <c r="P20" i="1"/>
  <c r="O20" i="1"/>
  <c r="DP19" i="1"/>
  <c r="DO19" i="1"/>
  <c r="DM19" i="1"/>
  <c r="DN19" i="1" s="1"/>
  <c r="BO19" i="1" s="1"/>
  <c r="BQ19" i="1" s="1"/>
  <c r="CB19" i="1"/>
  <c r="CA19" i="1"/>
  <c r="BW19" i="1"/>
  <c r="BY19" i="1" s="1"/>
  <c r="CC19" i="1" s="1"/>
  <c r="CD19" i="1" s="1"/>
  <c r="BS19" i="1"/>
  <c r="BM19" i="1"/>
  <c r="BG19" i="1"/>
  <c r="BT19" i="1" s="1"/>
  <c r="BB19" i="1"/>
  <c r="AZ19" i="1"/>
  <c r="BA19" i="1" s="1"/>
  <c r="AS19" i="1"/>
  <c r="P19" i="1" s="1"/>
  <c r="O19" i="1" s="1"/>
  <c r="AH19" i="1" s="1"/>
  <c r="AN19" i="1"/>
  <c r="AL19" i="1"/>
  <c r="AF19" i="1"/>
  <c r="AE19" i="1"/>
  <c r="AD19" i="1" s="1"/>
  <c r="W19" i="1"/>
  <c r="R19" i="1"/>
  <c r="Q19" i="1"/>
  <c r="BP19" i="1" s="1"/>
  <c r="BR19" i="1" s="1"/>
  <c r="DP18" i="1"/>
  <c r="DO18" i="1"/>
  <c r="DM18" i="1"/>
  <c r="DN18" i="1" s="1"/>
  <c r="BO18" i="1" s="1"/>
  <c r="CB18" i="1"/>
  <c r="CA18" i="1"/>
  <c r="BT18" i="1"/>
  <c r="BW18" i="1" s="1"/>
  <c r="BX18" i="1" s="1"/>
  <c r="BS18" i="1"/>
  <c r="BM18" i="1"/>
  <c r="BG18" i="1"/>
  <c r="BB18" i="1"/>
  <c r="AZ18" i="1" s="1"/>
  <c r="R18" i="1" s="1"/>
  <c r="BA18" i="1"/>
  <c r="AS18" i="1"/>
  <c r="AN18" i="1"/>
  <c r="Q18" i="1" s="1"/>
  <c r="BP18" i="1" s="1"/>
  <c r="AM18" i="1"/>
  <c r="AL18" i="1"/>
  <c r="AF18" i="1"/>
  <c r="AE18" i="1"/>
  <c r="W18" i="1"/>
  <c r="U18" i="1"/>
  <c r="P18" i="1"/>
  <c r="O18" i="1"/>
  <c r="DP17" i="1"/>
  <c r="DO17" i="1"/>
  <c r="DM17" i="1"/>
  <c r="CB17" i="1"/>
  <c r="CA17" i="1"/>
  <c r="BT17" i="1"/>
  <c r="BW17" i="1" s="1"/>
  <c r="BS17" i="1"/>
  <c r="BM17" i="1"/>
  <c r="BG17" i="1"/>
  <c r="BB17" i="1"/>
  <c r="AZ17" i="1"/>
  <c r="AL17" i="1" s="1"/>
  <c r="AS17" i="1"/>
  <c r="P17" i="1" s="1"/>
  <c r="O17" i="1" s="1"/>
  <c r="AN17" i="1"/>
  <c r="Q17" i="1" s="1"/>
  <c r="BP17" i="1" s="1"/>
  <c r="AM17" i="1"/>
  <c r="AF17" i="1"/>
  <c r="AE17" i="1"/>
  <c r="AD17" i="1"/>
  <c r="W17" i="1"/>
  <c r="U17" i="1"/>
  <c r="BZ29" i="1" l="1"/>
  <c r="BY29" i="1"/>
  <c r="CC29" i="1" s="1"/>
  <c r="CD29" i="1" s="1"/>
  <c r="BX29" i="1"/>
  <c r="BX27" i="1"/>
  <c r="BZ27" i="1"/>
  <c r="BY27" i="1"/>
  <c r="CC27" i="1" s="1"/>
  <c r="CD27" i="1" s="1"/>
  <c r="BZ20" i="1"/>
  <c r="BY20" i="1"/>
  <c r="CC20" i="1" s="1"/>
  <c r="CD20" i="1" s="1"/>
  <c r="BX20" i="1"/>
  <c r="AA30" i="1"/>
  <c r="AB30" i="1" s="1"/>
  <c r="X30" i="1" s="1"/>
  <c r="V30" i="1" s="1"/>
  <c r="Y30" i="1" s="1"/>
  <c r="S30" i="1" s="1"/>
  <c r="T30" i="1" s="1"/>
  <c r="BR17" i="1"/>
  <c r="BZ17" i="1"/>
  <c r="BY17" i="1"/>
  <c r="CC17" i="1" s="1"/>
  <c r="CD17" i="1" s="1"/>
  <c r="BX17" i="1"/>
  <c r="BQ18" i="1"/>
  <c r="BR18" i="1"/>
  <c r="AH23" i="1"/>
  <c r="AM25" i="1"/>
  <c r="U25" i="1"/>
  <c r="BA25" i="1"/>
  <c r="R25" i="1"/>
  <c r="AL25" i="1"/>
  <c r="AA24" i="1"/>
  <c r="AB24" i="1" s="1"/>
  <c r="AH17" i="1"/>
  <c r="BR26" i="1"/>
  <c r="AA21" i="1"/>
  <c r="AB21" i="1" s="1"/>
  <c r="BX21" i="1"/>
  <c r="BY21" i="1"/>
  <c r="CC21" i="1" s="1"/>
  <c r="CD21" i="1" s="1"/>
  <c r="BZ21" i="1"/>
  <c r="R24" i="1"/>
  <c r="U24" i="1"/>
  <c r="BA24" i="1"/>
  <c r="BZ26" i="1"/>
  <c r="BY26" i="1"/>
  <c r="CC26" i="1" s="1"/>
  <c r="CD26" i="1" s="1"/>
  <c r="BX30" i="1"/>
  <c r="BY30" i="1"/>
  <c r="CC30" i="1" s="1"/>
  <c r="CD30" i="1" s="1"/>
  <c r="BZ30" i="1"/>
  <c r="BA29" i="1"/>
  <c r="AL29" i="1"/>
  <c r="U29" i="1"/>
  <c r="AH30" i="1"/>
  <c r="AL26" i="1"/>
  <c r="BA26" i="1"/>
  <c r="AM26" i="1"/>
  <c r="U28" i="1"/>
  <c r="AM28" i="1"/>
  <c r="AL28" i="1"/>
  <c r="BZ23" i="1"/>
  <c r="BY23" i="1"/>
  <c r="CC23" i="1" s="1"/>
  <c r="CD23" i="1" s="1"/>
  <c r="R27" i="1"/>
  <c r="AM27" i="1"/>
  <c r="BX28" i="1"/>
  <c r="AA27" i="1"/>
  <c r="AB27" i="1" s="1"/>
  <c r="BZ28" i="1"/>
  <c r="Z19" i="1"/>
  <c r="BZ19" i="1"/>
  <c r="AH20" i="1"/>
  <c r="AA22" i="1"/>
  <c r="AB22" i="1" s="1"/>
  <c r="BX24" i="1"/>
  <c r="BY24" i="1"/>
  <c r="CC24" i="1" s="1"/>
  <c r="CD24" i="1" s="1"/>
  <c r="BA28" i="1"/>
  <c r="BQ29" i="1"/>
  <c r="DN30" i="1"/>
  <c r="BO30" i="1" s="1"/>
  <c r="AH29" i="1"/>
  <c r="AH18" i="1"/>
  <c r="BQ20" i="1"/>
  <c r="BZ22" i="1"/>
  <c r="BQ27" i="1"/>
  <c r="BX19" i="1"/>
  <c r="Z18" i="1"/>
  <c r="BQ23" i="1"/>
  <c r="X24" i="1"/>
  <c r="V24" i="1" s="1"/>
  <c r="Y24" i="1" s="1"/>
  <c r="S24" i="1" s="1"/>
  <c r="T24" i="1" s="1"/>
  <c r="AI28" i="1"/>
  <c r="R30" i="1"/>
  <c r="U30" i="1"/>
  <c r="BA30" i="1"/>
  <c r="BX22" i="1"/>
  <c r="BX26" i="1"/>
  <c r="BZ31" i="1"/>
  <c r="BY31" i="1"/>
  <c r="CC31" i="1" s="1"/>
  <c r="CD31" i="1" s="1"/>
  <c r="BX31" i="1"/>
  <c r="BR20" i="1"/>
  <c r="BA23" i="1"/>
  <c r="AL23" i="1"/>
  <c r="U23" i="1"/>
  <c r="BQ17" i="1"/>
  <c r="DN17" i="1"/>
  <c r="BO17" i="1" s="1"/>
  <c r="AL24" i="1"/>
  <c r="AA25" i="1"/>
  <c r="AB25" i="1" s="1"/>
  <c r="BQ26" i="1"/>
  <c r="AM31" i="1"/>
  <c r="AL31" i="1"/>
  <c r="U31" i="1"/>
  <c r="BA31" i="1"/>
  <c r="BX23" i="1"/>
  <c r="BZ18" i="1"/>
  <c r="BA17" i="1"/>
  <c r="AM24" i="1"/>
  <c r="AL27" i="1"/>
  <c r="AA28" i="1"/>
  <c r="AB28" i="1" s="1"/>
  <c r="AL20" i="1"/>
  <c r="BA20" i="1"/>
  <c r="AM20" i="1"/>
  <c r="BY18" i="1"/>
  <c r="CC18" i="1" s="1"/>
  <c r="CD18" i="1" s="1"/>
  <c r="U22" i="1"/>
  <c r="AM22" i="1"/>
  <c r="AM19" i="1"/>
  <c r="U19" i="1"/>
  <c r="AH21" i="1"/>
  <c r="U20" i="1"/>
  <c r="R17" i="1"/>
  <c r="AD18" i="1"/>
  <c r="AI21" i="1"/>
  <c r="R21" i="1"/>
  <c r="AM21" i="1"/>
  <c r="Z17" i="1"/>
  <c r="Z23" i="1"/>
  <c r="Z29" i="1"/>
  <c r="Z31" i="1"/>
  <c r="Z20" i="1"/>
  <c r="Z26" i="1"/>
  <c r="AI30" i="1" l="1"/>
  <c r="AJ21" i="1"/>
  <c r="AK21" i="1" s="1"/>
  <c r="AC21" i="1"/>
  <c r="AG21" i="1" s="1"/>
  <c r="AA18" i="1"/>
  <c r="AB18" i="1" s="1"/>
  <c r="BQ30" i="1"/>
  <c r="BR30" i="1"/>
  <c r="AA19" i="1"/>
  <c r="AB19" i="1" s="1"/>
  <c r="AC28" i="1"/>
  <c r="AG28" i="1" s="1"/>
  <c r="AJ28" i="1"/>
  <c r="AK28" i="1" s="1"/>
  <c r="X28" i="1"/>
  <c r="V28" i="1" s="1"/>
  <c r="Y28" i="1" s="1"/>
  <c r="S28" i="1" s="1"/>
  <c r="T28" i="1" s="1"/>
  <c r="AA23" i="1"/>
  <c r="AB23" i="1" s="1"/>
  <c r="AJ22" i="1"/>
  <c r="AK22" i="1" s="1"/>
  <c r="AC22" i="1"/>
  <c r="AG22" i="1" s="1"/>
  <c r="AJ27" i="1"/>
  <c r="AC27" i="1"/>
  <c r="AG27" i="1" s="1"/>
  <c r="AC25" i="1"/>
  <c r="AG25" i="1" s="1"/>
  <c r="AJ25" i="1"/>
  <c r="AI25" i="1"/>
  <c r="X25" i="1"/>
  <c r="V25" i="1" s="1"/>
  <c r="Y25" i="1" s="1"/>
  <c r="S25" i="1" s="1"/>
  <c r="T25" i="1" s="1"/>
  <c r="AA17" i="1"/>
  <c r="AB17" i="1" s="1"/>
  <c r="AC24" i="1"/>
  <c r="AG24" i="1" s="1"/>
  <c r="AJ24" i="1"/>
  <c r="AC30" i="1"/>
  <c r="AG30" i="1" s="1"/>
  <c r="AJ30" i="1"/>
  <c r="AK30" i="1" s="1"/>
  <c r="X21" i="1"/>
  <c r="V21" i="1" s="1"/>
  <c r="Y21" i="1" s="1"/>
  <c r="S21" i="1" s="1"/>
  <c r="T21" i="1" s="1"/>
  <c r="AA26" i="1"/>
  <c r="AB26" i="1" s="1"/>
  <c r="X27" i="1"/>
  <c r="V27" i="1" s="1"/>
  <c r="Y27" i="1" s="1"/>
  <c r="S27" i="1" s="1"/>
  <c r="T27" i="1" s="1"/>
  <c r="AA20" i="1"/>
  <c r="AB20" i="1" s="1"/>
  <c r="AA31" i="1"/>
  <c r="AB31" i="1" s="1"/>
  <c r="X22" i="1"/>
  <c r="V22" i="1" s="1"/>
  <c r="Y22" i="1" s="1"/>
  <c r="S22" i="1" s="1"/>
  <c r="T22" i="1" s="1"/>
  <c r="AI22" i="1"/>
  <c r="AA29" i="1"/>
  <c r="AB29" i="1" s="1"/>
  <c r="AI27" i="1"/>
  <c r="AI24" i="1"/>
  <c r="AK25" i="1" l="1"/>
  <c r="AC17" i="1"/>
  <c r="AG17" i="1" s="1"/>
  <c r="AJ17" i="1"/>
  <c r="AI17" i="1"/>
  <c r="X17" i="1"/>
  <c r="V17" i="1" s="1"/>
  <c r="Y17" i="1" s="1"/>
  <c r="S17" i="1" s="1"/>
  <c r="T17" i="1" s="1"/>
  <c r="AJ20" i="1"/>
  <c r="AI20" i="1"/>
  <c r="AC20" i="1"/>
  <c r="AG20" i="1" s="1"/>
  <c r="X20" i="1"/>
  <c r="V20" i="1" s="1"/>
  <c r="Y20" i="1" s="1"/>
  <c r="S20" i="1" s="1"/>
  <c r="T20" i="1" s="1"/>
  <c r="AC26" i="1"/>
  <c r="AG26" i="1" s="1"/>
  <c r="AJ26" i="1"/>
  <c r="AI26" i="1"/>
  <c r="X26" i="1"/>
  <c r="V26" i="1" s="1"/>
  <c r="Y26" i="1" s="1"/>
  <c r="S26" i="1" s="1"/>
  <c r="T26" i="1" s="1"/>
  <c r="AJ29" i="1"/>
  <c r="AK29" i="1" s="1"/>
  <c r="AC29" i="1"/>
  <c r="AG29" i="1" s="1"/>
  <c r="AI29" i="1"/>
  <c r="X29" i="1"/>
  <c r="V29" i="1" s="1"/>
  <c r="Y29" i="1" s="1"/>
  <c r="S29" i="1" s="1"/>
  <c r="T29" i="1" s="1"/>
  <c r="AK24" i="1"/>
  <c r="AC23" i="1"/>
  <c r="AG23" i="1" s="1"/>
  <c r="AJ23" i="1"/>
  <c r="AI23" i="1"/>
  <c r="X23" i="1"/>
  <c r="V23" i="1" s="1"/>
  <c r="Y23" i="1" s="1"/>
  <c r="S23" i="1" s="1"/>
  <c r="T23" i="1" s="1"/>
  <c r="AC31" i="1"/>
  <c r="AG31" i="1" s="1"/>
  <c r="AJ31" i="1"/>
  <c r="AK31" i="1" s="1"/>
  <c r="X31" i="1"/>
  <c r="V31" i="1" s="1"/>
  <c r="Y31" i="1" s="1"/>
  <c r="S31" i="1" s="1"/>
  <c r="T31" i="1" s="1"/>
  <c r="AI31" i="1"/>
  <c r="AC19" i="1"/>
  <c r="AG19" i="1" s="1"/>
  <c r="AJ19" i="1"/>
  <c r="AI19" i="1"/>
  <c r="X19" i="1"/>
  <c r="V19" i="1" s="1"/>
  <c r="Y19" i="1" s="1"/>
  <c r="S19" i="1" s="1"/>
  <c r="T19" i="1" s="1"/>
  <c r="AK27" i="1"/>
  <c r="AC18" i="1"/>
  <c r="AG18" i="1" s="1"/>
  <c r="AJ18" i="1"/>
  <c r="X18" i="1"/>
  <c r="V18" i="1" s="1"/>
  <c r="Y18" i="1" s="1"/>
  <c r="S18" i="1" s="1"/>
  <c r="T18" i="1" s="1"/>
  <c r="AI18" i="1"/>
  <c r="AK20" i="1" l="1"/>
  <c r="AK26" i="1"/>
  <c r="AK18" i="1"/>
  <c r="AK23" i="1"/>
  <c r="AK19" i="1"/>
  <c r="AK17" i="1"/>
</calcChain>
</file>

<file path=xl/sharedStrings.xml><?xml version="1.0" encoding="utf-8"?>
<sst xmlns="http://schemas.openxmlformats.org/spreadsheetml/2006/main" count="1203" uniqueCount="477">
  <si>
    <t>File opened</t>
  </si>
  <si>
    <t>2025-06-02 15:10:00</t>
  </si>
  <si>
    <t>Console s/n</t>
  </si>
  <si>
    <t>68C-373434</t>
  </si>
  <si>
    <t>Console ver</t>
  </si>
  <si>
    <t>Bluestem v.2.1.13</t>
  </si>
  <si>
    <t>Scripts ver</t>
  </si>
  <si>
    <t>2024.01  2.1.13, Apr 2024</t>
  </si>
  <si>
    <t>Head s/n</t>
  </si>
  <si>
    <t>68H-413422</t>
  </si>
  <si>
    <t>Head ver</t>
  </si>
  <si>
    <t>1.4.23</t>
  </si>
  <si>
    <t>Head cal</t>
  </si>
  <si>
    <t>{"oxygen": "21", "co2azero": "1.13252", "co2aspan1": "1.00086", "co2aspan2": "-0.0306047", "co2aspan2a": "0.302173", "co2aspan2b": "0.299638", "co2aspanconc1": "2504", "co2aspanconc2": "301.5", "co2bzero": "1.10325", "co2bspan1": "1.00071", "co2bspan2": "-0.0305924", "co2bspan2a": "0.303946", "co2bspan2b": "0.301335", "co2bspanconc1": "2504", "co2bspanconc2": "301.5", "h2oazero": "0.922883", "h2oaspan1": "0.993873", "h2oaspan2": "0", "h2oaspan2a": "0.0634835", "h2oaspan2b": "0.0630945", "h2oaspanconc1": "11.57", "h2oaspanconc2": "0", "h2obzero": "0.918789", "h2obspan1": "0.994507", "h2obspan2": "0", "h2obspan2a": "0.0645314", "h2obspan2b": "0.0641769", "h2obspanconc1": "11.57", "h2obspanconc2": "0", "tazero": "0.108139", "tbzero": "0.199612", "flowmeterzero": "2.50013", "flowazero": "0.408", "flowbzero": "0.30117", "chamberpressurezero": "2.66319", "ssa_ref": "37399.9", "ssb_ref": "36574.9"}</t>
  </si>
  <si>
    <t>Factory cal date</t>
  </si>
  <si>
    <t>23 Jul 2024</t>
  </si>
  <si>
    <t>CO2 rangematch</t>
  </si>
  <si>
    <t>Wed May 28 10:47</t>
  </si>
  <si>
    <t>H2O rangematch</t>
  </si>
  <si>
    <t>Wed May 28 10:56</t>
  </si>
  <si>
    <t>Chamber type</t>
  </si>
  <si>
    <t>6800-01A</t>
  </si>
  <si>
    <t>Chamber s/n</t>
  </si>
  <si>
    <t>MPF-742845</t>
  </si>
  <si>
    <t>Chamber rev</t>
  </si>
  <si>
    <t>0</t>
  </si>
  <si>
    <t>Chamber cal</t>
  </si>
  <si>
    <t>Fluorometer</t>
  </si>
  <si>
    <t>Flr. Version</t>
  </si>
  <si>
    <t>15:10:00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</si>
  <si>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</si>
  <si>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</si>
  <si>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</si>
  <si>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</si>
  <si>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</si>
  <si>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</si>
  <si>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</si>
  <si>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</si>
  <si>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</si>
  <si>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</si>
  <si>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</si>
  <si>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</si>
  <si>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</si>
  <si>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</si>
  <si>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</si>
  <si>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</si>
  <si>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</si>
  <si>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</si>
  <si>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</si>
  <si>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</si>
  <si>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</si>
  <si>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</si>
  <si>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</si>
  <si>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</si>
  <si>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</si>
  <si>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</si>
  <si>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</si>
  <si>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</si>
  <si>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</si>
  <si>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</si>
  <si>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</si>
  <si>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</si>
  <si>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</si>
  <si>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</si>
  <si>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</si>
  <si>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</si>
  <si>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</si>
  <si>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</si>
  <si>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</si>
  <si>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</si>
  <si>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</si>
  <si>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</si>
  <si>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</si>
  <si>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</si>
  <si>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</si>
  <si>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</si>
  <si>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</si>
  <si>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</si>
  <si>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</si>
  <si>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</si>
  <si>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</si>
  <si>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</si>
  <si>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</si>
  <si>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1.76053 203.291 364.605 572.378 842.588 1036.99 1234.46 1355.7</t>
  </si>
  <si>
    <t>Fs_true</t>
  </si>
  <si>
    <t>0.570889 225.126 392.796 585.181 808.231 1001.51 1201.25 1401.31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</si>
  <si>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</si>
  <si>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</si>
  <si>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</si>
  <si>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</si>
  <si>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</si>
  <si>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</si>
  <si>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</si>
  <si>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</si>
  <si>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</si>
  <si>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</si>
  <si>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</si>
  <si>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</si>
  <si>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</si>
  <si>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</si>
  <si>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</si>
  <si>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</si>
  <si>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</si>
  <si>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</si>
  <si>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</si>
  <si>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</si>
  <si>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</si>
  <si>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</si>
  <si>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</si>
  <si>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</si>
  <si>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</si>
  <si>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</si>
  <si>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</si>
  <si>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</si>
  <si>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</si>
  <si>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Measurement</t>
  </si>
  <si>
    <t>Genotype</t>
  </si>
  <si>
    <t>Replicate</t>
  </si>
  <si>
    <t>Species</t>
  </si>
  <si>
    <t>AmbPAR_level</t>
  </si>
  <si>
    <t>PulseDuration</t>
  </si>
  <si>
    <t>Phase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</si>
  <si>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</si>
  <si>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</si>
  <si>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</si>
  <si>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</si>
  <si>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</si>
  <si>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</si>
  <si>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</si>
  <si>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</si>
  <si>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</si>
  <si>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</si>
  <si>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</si>
  <si>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</si>
  <si>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</si>
  <si>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</si>
  <si>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</si>
  <si>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</si>
  <si>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</si>
  <si>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</si>
  <si>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</si>
  <si>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</si>
  <si>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</si>
  <si>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</si>
  <si>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</si>
  <si>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</si>
  <si>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</si>
  <si>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</si>
  <si>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</si>
  <si>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</si>
  <si>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</si>
  <si>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</si>
  <si>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</si>
  <si>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</si>
  <si>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</si>
  <si>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</si>
  <si>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</si>
  <si>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</si>
  <si>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</si>
  <si>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</si>
  <si>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</si>
  <si>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</si>
  <si>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</si>
  <si>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</si>
  <si>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</si>
  <si>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</si>
  <si>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</si>
  <si>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</si>
  <si>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</si>
  <si>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</si>
  <si>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</si>
  <si>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</si>
  <si>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</si>
  <si>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</si>
  <si>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</si>
  <si>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</si>
  <si>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</si>
  <si>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</si>
  <si>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</si>
  <si>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</si>
  <si>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</si>
  <si>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</si>
  <si>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</si>
  <si>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</si>
  <si>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</si>
  <si>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</si>
  <si>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</si>
  <si>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</si>
  <si>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</si>
  <si>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</si>
  <si>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</si>
  <si>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</si>
  <si>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</si>
  <si>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</si>
  <si>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</si>
  <si>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</si>
  <si>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</si>
  <si>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</si>
  <si>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</si>
  <si>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</si>
  <si>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</si>
  <si>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</si>
  <si>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</si>
  <si>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</si>
  <si>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</si>
  <si>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</si>
  <si>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</si>
  <si>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</si>
  <si>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</si>
  <si>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</si>
  <si>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</si>
  <si>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</si>
  <si>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</si>
  <si>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</si>
  <si>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</si>
  <si>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</si>
  <si>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</si>
  <si>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</si>
  <si>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</si>
  <si>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</si>
  <si>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</si>
  <si>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</si>
  <si>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</si>
  <si>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</si>
  <si>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</si>
  <si>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</si>
  <si>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</si>
  <si>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</si>
  <si>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</si>
  <si>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</si>
  <si>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</si>
  <si>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</si>
  <si>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</si>
  <si>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</si>
  <si>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</si>
  <si>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</si>
  <si>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</si>
  <si>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</si>
  <si>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</si>
  <si>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</si>
  <si>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</si>
  <si>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</si>
  <si>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</si>
  <si>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</si>
  <si>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</si>
  <si>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</si>
  <si>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</si>
  <si>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</si>
  <si>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</si>
  <si>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</si>
  <si>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</si>
  <si>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</si>
  <si>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</si>
  <si>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</si>
  <si>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</si>
  <si>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</si>
  <si>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</si>
  <si>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</si>
  <si>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</si>
  <si>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</si>
  <si>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</si>
  <si>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</si>
  <si>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</si>
  <si>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</si>
  <si>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</si>
  <si>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</si>
  <si>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</si>
  <si>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</si>
  <si>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</si>
  <si>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</si>
  <si>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</si>
  <si>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</si>
  <si>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</si>
  <si>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</si>
  <si>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</si>
  <si>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</si>
  <si>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</si>
  <si>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</si>
  <si>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</si>
  <si>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</si>
  <si>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</si>
  <si>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</si>
  <si>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</si>
  <si>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</si>
  <si>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</si>
  <si>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</si>
  <si>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</si>
  <si>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</si>
  <si>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</si>
  <si>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</si>
  <si>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</si>
  <si>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</si>
  <si>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</si>
  <si>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</si>
  <si>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</si>
  <si>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</si>
  <si>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</si>
  <si>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</si>
  <si>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</si>
  <si>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</si>
  <si>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</si>
  <si>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</si>
  <si>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</si>
  <si>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</si>
  <si>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</si>
  <si>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</si>
  <si>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</si>
  <si>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</si>
  <si>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</si>
  <si>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</si>
  <si>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</si>
  <si>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</si>
  <si>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</si>
  <si>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</si>
  <si>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</si>
  <si>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</si>
  <si>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</si>
  <si>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</si>
  <si>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</si>
  <si>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</si>
  <si>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</si>
  <si>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</si>
  <si>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</si>
  <si>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</si>
  <si>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</si>
  <si>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</si>
  <si>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</si>
  <si>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</si>
  <si>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</si>
  <si>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</si>
  <si>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</si>
  <si>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</si>
  <si>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</si>
  <si>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</si>
  <si>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</si>
  <si>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</si>
  <si>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</si>
  <si>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</si>
  <si>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</si>
  <si>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</si>
  <si>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</si>
  <si>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</si>
  <si>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</si>
  <si>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</si>
  <si>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</si>
  <si>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</si>
  <si>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</si>
  <si>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</si>
  <si>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</si>
  <si>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</si>
  <si>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</si>
  <si>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</si>
  <si>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</si>
  <si>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</si>
  <si>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</si>
  <si>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</si>
  <si>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</si>
  <si>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</si>
  <si>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</si>
  <si>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</si>
  <si>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</si>
  <si>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</si>
  <si>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</si>
  <si>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</si>
  <si>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</si>
  <si>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</si>
  <si>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</si>
  <si>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</si>
  <si>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</si>
  <si>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</si>
  <si>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</si>
  <si>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</si>
  <si>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</si>
  <si>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</si>
  <si>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</si>
  <si>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</si>
  <si>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</si>
  <si>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</si>
  <si>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</si>
  <si>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</si>
  <si>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</si>
  <si>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</si>
  <si>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</si>
  <si>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</si>
  <si>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</si>
  <si>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</si>
  <si>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</si>
  <si>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</si>
  <si>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</si>
  <si>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</si>
  <si>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</si>
  <si>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</si>
  <si>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</si>
  <si>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</si>
  <si>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</si>
  <si>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</si>
  <si>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</si>
  <si>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</si>
  <si>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</si>
  <si>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</si>
  <si>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</si>
  <si>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</si>
  <si>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</si>
  <si>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</si>
  <si>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</si>
  <si>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</si>
  <si>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</si>
  <si>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</si>
  <si>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</si>
  <si>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</si>
  <si>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</si>
  <si>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</si>
  <si>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</si>
  <si>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</si>
  <si>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</si>
  <si>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</si>
  <si>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</si>
  <si>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</si>
  <si>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</si>
  <si>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</si>
  <si>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</si>
  <si>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</si>
  <si>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</si>
  <si>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</si>
  <si>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</si>
  <si>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</si>
  <si>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</si>
  <si>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</si>
  <si>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</si>
  <si>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</si>
  <si>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</si>
  <si>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</si>
  <si>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</si>
  <si>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</si>
  <si>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20250603 15:13:16</t>
  </si>
  <si>
    <t>15:13:16</t>
  </si>
  <si>
    <t>none</t>
  </si>
  <si>
    <t>A/Q</t>
  </si>
  <si>
    <t>Delinel</t>
  </si>
  <si>
    <t>1</t>
  </si>
  <si>
    <t>Common Bean</t>
  </si>
  <si>
    <t>-</t>
  </si>
  <si>
    <t>0: Broadleaf</t>
  </si>
  <si>
    <t>14:55:08</t>
  </si>
  <si>
    <t>1/2</t>
  </si>
  <si>
    <t>00000000</t>
  </si>
  <si>
    <t>iiiiiiii</t>
  </si>
  <si>
    <t>off</t>
  </si>
  <si>
    <t>20250603 15:15:16</t>
  </si>
  <si>
    <t>15:15:16</t>
  </si>
  <si>
    <t>20250603 15:17:17</t>
  </si>
  <si>
    <t>15:17:17</t>
  </si>
  <si>
    <t>2/2</t>
  </si>
  <si>
    <t>20250603 15:19:17</t>
  </si>
  <si>
    <t>15:19:17</t>
  </si>
  <si>
    <t>20250603 15:21:18</t>
  </si>
  <si>
    <t>15:21:18</t>
  </si>
  <si>
    <t>20250603 15:23:18</t>
  </si>
  <si>
    <t>15:23:18</t>
  </si>
  <si>
    <t>20250603 15:25:19</t>
  </si>
  <si>
    <t>15:25:19</t>
  </si>
  <si>
    <t>20250603 15:27:19</t>
  </si>
  <si>
    <t>15:27:19</t>
  </si>
  <si>
    <t>20250603 15:29:20</t>
  </si>
  <si>
    <t>15:29:20</t>
  </si>
  <si>
    <t>20250603 15:31:20</t>
  </si>
  <si>
    <t>15:31:20</t>
  </si>
  <si>
    <t>20250603 15:33:21</t>
  </si>
  <si>
    <t>15:33:21</t>
  </si>
  <si>
    <t>20250603 15:35:21</t>
  </si>
  <si>
    <t>15:35:21</t>
  </si>
  <si>
    <t>20250603 15:37:22</t>
  </si>
  <si>
    <t>15:37:22</t>
  </si>
  <si>
    <t>20250603 15:39:22</t>
  </si>
  <si>
    <t>15:39:22</t>
  </si>
  <si>
    <t>20250603 15:41:23</t>
  </si>
  <si>
    <t>15:41:23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</si>
</sst>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L31"/>
  <sheetViews>
    <sheetView tabSelected="1" workbookViewId="0"/>
  </sheetViews>
  <sheetFormatPr defaultRowHeight="14.4" x14ac:dyDescent="0.3"/>
  <sheetData>
    <row r="2" spans="1:298" x14ac:dyDescent="0.3">
      <c r="A2" t="s">
        <v>31</v>
      </c>
      <c r="B2" t="s">
        <v>32</v>
      </c>
      <c r="C2" t="s">
        <v>34</v>
      </c>
    </row>
    <row r="3" spans="1:298" x14ac:dyDescent="0.3">
      <c r="B3" t="s">
        <v>33</v>
      </c>
      <c r="C3">
        <v>21</v>
      </c>
    </row>
    <row r="4" spans="1:298" x14ac:dyDescent="0.3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8" x14ac:dyDescent="0.3">
      <c r="B5" t="s">
        <v>21</v>
      </c>
      <c r="C5" t="s">
        <v>38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8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8" x14ac:dyDescent="0.3">
      <c r="B7">
        <v>0</v>
      </c>
      <c r="C7">
        <v>1</v>
      </c>
      <c r="D7">
        <v>0</v>
      </c>
      <c r="E7">
        <v>0</v>
      </c>
    </row>
    <row r="8" spans="1:298" x14ac:dyDescent="0.3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8" x14ac:dyDescent="0.3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8" x14ac:dyDescent="0.3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8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98" x14ac:dyDescent="0.3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8" x14ac:dyDescent="0.3">
      <c r="B13">
        <v>-6276</v>
      </c>
      <c r="C13">
        <v>6.6</v>
      </c>
      <c r="D13">
        <v>1.7090000000000001E-5</v>
      </c>
      <c r="E13">
        <v>3.11</v>
      </c>
      <c r="F13" t="s">
        <v>83</v>
      </c>
      <c r="G13" t="s">
        <v>85</v>
      </c>
      <c r="H13">
        <v>0</v>
      </c>
    </row>
    <row r="14" spans="1:298" x14ac:dyDescent="0.3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  <c r="KI14" t="s">
        <v>108</v>
      </c>
      <c r="KJ14" t="s">
        <v>108</v>
      </c>
      <c r="KK14" t="s">
        <v>108</v>
      </c>
      <c r="KL14" t="s">
        <v>108</v>
      </c>
    </row>
    <row r="15" spans="1:298" x14ac:dyDescent="0.3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91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210</v>
      </c>
      <c r="CZ15" t="s">
        <v>190</v>
      </c>
      <c r="DA15" t="s">
        <v>211</v>
      </c>
      <c r="DB15" t="s">
        <v>212</v>
      </c>
      <c r="DC15" t="s">
        <v>213</v>
      </c>
      <c r="DD15" t="s">
        <v>164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122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280</v>
      </c>
      <c r="FU15" t="s">
        <v>110</v>
      </c>
      <c r="FV15" t="s">
        <v>113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  <c r="KI15" t="s">
        <v>397</v>
      </c>
      <c r="KJ15" t="s">
        <v>398</v>
      </c>
      <c r="KK15" t="s">
        <v>399</v>
      </c>
      <c r="KL15" t="s">
        <v>400</v>
      </c>
    </row>
    <row r="16" spans="1:298" x14ac:dyDescent="0.3">
      <c r="B16" t="s">
        <v>401</v>
      </c>
      <c r="C16" t="s">
        <v>401</v>
      </c>
      <c r="F16" t="s">
        <v>401</v>
      </c>
      <c r="N16" t="s">
        <v>401</v>
      </c>
      <c r="O16" t="s">
        <v>402</v>
      </c>
      <c r="P16" t="s">
        <v>403</v>
      </c>
      <c r="Q16" t="s">
        <v>404</v>
      </c>
      <c r="R16" t="s">
        <v>405</v>
      </c>
      <c r="S16" t="s">
        <v>405</v>
      </c>
      <c r="T16" t="s">
        <v>238</v>
      </c>
      <c r="U16" t="s">
        <v>238</v>
      </c>
      <c r="V16" t="s">
        <v>402</v>
      </c>
      <c r="W16" t="s">
        <v>402</v>
      </c>
      <c r="X16" t="s">
        <v>402</v>
      </c>
      <c r="Y16" t="s">
        <v>402</v>
      </c>
      <c r="Z16" t="s">
        <v>406</v>
      </c>
      <c r="AA16" t="s">
        <v>407</v>
      </c>
      <c r="AB16" t="s">
        <v>407</v>
      </c>
      <c r="AC16" t="s">
        <v>408</v>
      </c>
      <c r="AD16" t="s">
        <v>409</v>
      </c>
      <c r="AE16" t="s">
        <v>408</v>
      </c>
      <c r="AF16" t="s">
        <v>408</v>
      </c>
      <c r="AG16" t="s">
        <v>408</v>
      </c>
      <c r="AH16" t="s">
        <v>406</v>
      </c>
      <c r="AI16" t="s">
        <v>406</v>
      </c>
      <c r="AJ16" t="s">
        <v>406</v>
      </c>
      <c r="AK16" t="s">
        <v>406</v>
      </c>
      <c r="AL16" t="s">
        <v>404</v>
      </c>
      <c r="AM16" t="s">
        <v>403</v>
      </c>
      <c r="AN16" t="s">
        <v>404</v>
      </c>
      <c r="AO16" t="s">
        <v>405</v>
      </c>
      <c r="AP16" t="s">
        <v>405</v>
      </c>
      <c r="AQ16" t="s">
        <v>410</v>
      </c>
      <c r="AR16" t="s">
        <v>411</v>
      </c>
      <c r="AS16" t="s">
        <v>403</v>
      </c>
      <c r="AT16" t="s">
        <v>412</v>
      </c>
      <c r="AU16" t="s">
        <v>412</v>
      </c>
      <c r="AV16" t="s">
        <v>413</v>
      </c>
      <c r="AW16" t="s">
        <v>411</v>
      </c>
      <c r="AX16" t="s">
        <v>414</v>
      </c>
      <c r="AY16" t="s">
        <v>409</v>
      </c>
      <c r="BA16" t="s">
        <v>409</v>
      </c>
      <c r="BB16" t="s">
        <v>414</v>
      </c>
      <c r="BH16" t="s">
        <v>404</v>
      </c>
      <c r="BO16" t="s">
        <v>404</v>
      </c>
      <c r="BP16" t="s">
        <v>404</v>
      </c>
      <c r="BQ16" t="s">
        <v>404</v>
      </c>
      <c r="BR16" t="s">
        <v>415</v>
      </c>
      <c r="CF16" t="s">
        <v>416</v>
      </c>
      <c r="CH16" t="s">
        <v>416</v>
      </c>
      <c r="CI16" t="s">
        <v>404</v>
      </c>
      <c r="CL16" t="s">
        <v>416</v>
      </c>
      <c r="CM16" t="s">
        <v>409</v>
      </c>
      <c r="CP16" t="s">
        <v>417</v>
      </c>
      <c r="CQ16" t="s">
        <v>417</v>
      </c>
      <c r="CS16" t="s">
        <v>418</v>
      </c>
      <c r="CT16" t="s">
        <v>416</v>
      </c>
      <c r="CV16" t="s">
        <v>416</v>
      </c>
      <c r="CW16" t="s">
        <v>404</v>
      </c>
      <c r="DA16" t="s">
        <v>416</v>
      </c>
      <c r="DC16" t="s">
        <v>419</v>
      </c>
      <c r="DF16" t="s">
        <v>416</v>
      </c>
      <c r="DG16" t="s">
        <v>416</v>
      </c>
      <c r="DI16" t="s">
        <v>416</v>
      </c>
      <c r="DK16" t="s">
        <v>416</v>
      </c>
      <c r="DM16" t="s">
        <v>404</v>
      </c>
      <c r="DN16" t="s">
        <v>404</v>
      </c>
      <c r="DP16" t="s">
        <v>420</v>
      </c>
      <c r="DQ16" t="s">
        <v>421</v>
      </c>
      <c r="DT16" t="s">
        <v>402</v>
      </c>
      <c r="DV16" t="s">
        <v>401</v>
      </c>
      <c r="DW16" t="s">
        <v>405</v>
      </c>
      <c r="DX16" t="s">
        <v>405</v>
      </c>
      <c r="DY16" t="s">
        <v>412</v>
      </c>
      <c r="DZ16" t="s">
        <v>412</v>
      </c>
      <c r="EA16" t="s">
        <v>405</v>
      </c>
      <c r="EB16" t="s">
        <v>412</v>
      </c>
      <c r="EC16" t="s">
        <v>414</v>
      </c>
      <c r="ED16" t="s">
        <v>408</v>
      </c>
      <c r="EE16" t="s">
        <v>408</v>
      </c>
      <c r="EF16" t="s">
        <v>407</v>
      </c>
      <c r="EG16" t="s">
        <v>407</v>
      </c>
      <c r="EH16" t="s">
        <v>407</v>
      </c>
      <c r="EI16" t="s">
        <v>407</v>
      </c>
      <c r="EJ16" t="s">
        <v>407</v>
      </c>
      <c r="EK16" t="s">
        <v>422</v>
      </c>
      <c r="EL16" t="s">
        <v>404</v>
      </c>
      <c r="EM16" t="s">
        <v>404</v>
      </c>
      <c r="EN16" t="s">
        <v>405</v>
      </c>
      <c r="EO16" t="s">
        <v>405</v>
      </c>
      <c r="EP16" t="s">
        <v>405</v>
      </c>
      <c r="EQ16" t="s">
        <v>412</v>
      </c>
      <c r="ER16" t="s">
        <v>405</v>
      </c>
      <c r="ES16" t="s">
        <v>412</v>
      </c>
      <c r="ET16" t="s">
        <v>408</v>
      </c>
      <c r="EU16" t="s">
        <v>408</v>
      </c>
      <c r="EV16" t="s">
        <v>407</v>
      </c>
      <c r="EW16" t="s">
        <v>407</v>
      </c>
      <c r="EX16" t="s">
        <v>404</v>
      </c>
      <c r="FC16" t="s">
        <v>404</v>
      </c>
      <c r="FF16" t="s">
        <v>407</v>
      </c>
      <c r="FG16" t="s">
        <v>407</v>
      </c>
      <c r="FH16" t="s">
        <v>407</v>
      </c>
      <c r="FI16" t="s">
        <v>407</v>
      </c>
      <c r="FJ16" t="s">
        <v>407</v>
      </c>
      <c r="FK16" t="s">
        <v>404</v>
      </c>
      <c r="FL16" t="s">
        <v>404</v>
      </c>
      <c r="FM16" t="s">
        <v>404</v>
      </c>
      <c r="FN16" t="s">
        <v>401</v>
      </c>
      <c r="FQ16" t="s">
        <v>423</v>
      </c>
      <c r="FR16" t="s">
        <v>423</v>
      </c>
      <c r="FT16" t="s">
        <v>401</v>
      </c>
      <c r="FU16" t="s">
        <v>424</v>
      </c>
      <c r="FW16" t="s">
        <v>401</v>
      </c>
      <c r="FX16" t="s">
        <v>401</v>
      </c>
      <c r="FZ16" t="s">
        <v>425</v>
      </c>
      <c r="GA16" t="s">
        <v>426</v>
      </c>
      <c r="GB16" t="s">
        <v>425</v>
      </c>
      <c r="GC16" t="s">
        <v>426</v>
      </c>
      <c r="GD16" t="s">
        <v>425</v>
      </c>
      <c r="GE16" t="s">
        <v>426</v>
      </c>
      <c r="GF16" t="s">
        <v>409</v>
      </c>
      <c r="GG16" t="s">
        <v>409</v>
      </c>
      <c r="GH16" t="s">
        <v>404</v>
      </c>
      <c r="GI16" t="s">
        <v>427</v>
      </c>
      <c r="GJ16" t="s">
        <v>404</v>
      </c>
      <c r="GL16" t="s">
        <v>402</v>
      </c>
      <c r="GM16" t="s">
        <v>428</v>
      </c>
      <c r="GN16" t="s">
        <v>402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407</v>
      </c>
      <c r="HL16" t="s">
        <v>407</v>
      </c>
      <c r="HM16" t="s">
        <v>409</v>
      </c>
      <c r="HN16" t="s">
        <v>407</v>
      </c>
      <c r="HO16" t="s">
        <v>412</v>
      </c>
      <c r="HP16" t="s">
        <v>409</v>
      </c>
      <c r="HQ16" t="s">
        <v>409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431</v>
      </c>
      <c r="IB16" t="s">
        <v>431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409</v>
      </c>
      <c r="IX16" t="s">
        <v>409</v>
      </c>
      <c r="IY16" t="s">
        <v>425</v>
      </c>
      <c r="IZ16" t="s">
        <v>426</v>
      </c>
      <c r="JA16" t="s">
        <v>425</v>
      </c>
      <c r="JE16" t="s">
        <v>426</v>
      </c>
      <c r="JI16" t="s">
        <v>405</v>
      </c>
      <c r="JJ16" t="s">
        <v>405</v>
      </c>
      <c r="JK16" t="s">
        <v>412</v>
      </c>
      <c r="JL16" t="s">
        <v>412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407</v>
      </c>
      <c r="JV16" t="s">
        <v>429</v>
      </c>
      <c r="JX16" t="s">
        <v>414</v>
      </c>
      <c r="JY16" t="s">
        <v>414</v>
      </c>
      <c r="JZ16" t="s">
        <v>407</v>
      </c>
      <c r="KA16" t="s">
        <v>407</v>
      </c>
      <c r="KB16" t="s">
        <v>407</v>
      </c>
      <c r="KC16" t="s">
        <v>407</v>
      </c>
      <c r="KD16" t="s">
        <v>407</v>
      </c>
      <c r="KE16" t="s">
        <v>409</v>
      </c>
      <c r="KF16" t="s">
        <v>409</v>
      </c>
      <c r="KG16" t="s">
        <v>409</v>
      </c>
      <c r="KH16" t="s">
        <v>407</v>
      </c>
      <c r="KI16" t="s">
        <v>405</v>
      </c>
      <c r="KJ16" t="s">
        <v>412</v>
      </c>
      <c r="KK16" t="s">
        <v>409</v>
      </c>
      <c r="KL16" t="s">
        <v>409</v>
      </c>
    </row>
    <row r="17" spans="1:298" x14ac:dyDescent="0.3">
      <c r="A17">
        <v>1</v>
      </c>
      <c r="B17">
        <v>1748956396</v>
      </c>
      <c r="C17">
        <v>0</v>
      </c>
      <c r="D17" t="s">
        <v>434</v>
      </c>
      <c r="E17" t="s">
        <v>435</v>
      </c>
      <c r="F17" t="s">
        <v>436</v>
      </c>
      <c r="G17" t="s">
        <v>437</v>
      </c>
      <c r="H17" t="s">
        <v>438</v>
      </c>
      <c r="I17" t="s">
        <v>439</v>
      </c>
      <c r="J17" t="s">
        <v>440</v>
      </c>
      <c r="N17">
        <v>1748956396</v>
      </c>
      <c r="O17">
        <f t="shared" ref="O17:O31" si="0">(P17)/1000</f>
        <v>1.7526472064081664E-3</v>
      </c>
      <c r="P17">
        <f t="shared" ref="P17:P31" si="1">IF(DU17, AS17, AM17)</f>
        <v>1.7526472064081664</v>
      </c>
      <c r="Q17">
        <f t="shared" ref="Q17:Q31" si="2">IF(DU17, AN17, AL17)</f>
        <v>10.868081022570465</v>
      </c>
      <c r="R17">
        <f t="shared" ref="R17:R31" si="3">DW17 - IF(AZ17&gt;1, Q17*DQ17*100/(BB17), 0)</f>
        <v>382.51</v>
      </c>
      <c r="S17">
        <f t="shared" ref="S17:S31" si="4">((Y17-O17/2)*R17-Q17)/(Y17+O17/2)</f>
        <v>172.26366052070409</v>
      </c>
      <c r="T17">
        <f t="shared" ref="T17:T31" si="5">S17*(ED17+EE17)/1000</f>
        <v>17.490651926459311</v>
      </c>
      <c r="U17">
        <f t="shared" ref="U17:U31" si="6">(DW17 - IF(AZ17&gt;1, Q17*DQ17*100/(BB17), 0))*(ED17+EE17)/1000</f>
        <v>38.837844546939998</v>
      </c>
      <c r="V17">
        <f t="shared" ref="V17:V31" si="7">2/((1/X17-1/W17)+SIGN(X17)*SQRT((1/X17-1/W17)*(1/X17-1/W17) + 4*DR17/((DR17+1)*(DR17+1))*(2*1/X17*1/W17-1/W17*1/W17)))</f>
        <v>8.7621510757890181E-2</v>
      </c>
      <c r="W17">
        <f t="shared" ref="W17:W31" si="8">IF(LEFT(DS17,1)&lt;&gt;"0",IF(LEFT(DS17,1)="1",3,DT17),$D$5+$E$5*(EK17*ED17/($K$5*1000))+$F$5*(EK17*ED17/($K$5*1000))*MAX(MIN(DQ17,$J$5),$I$5)*MAX(MIN(DQ17,$J$5),$I$5)+$G$5*MAX(MIN(DQ17,$J$5),$I$5)*(EK17*ED17/($K$5*1000))+$H$5*(EK17*ED17/($K$5*1000))*(EK17*ED17/($K$5*1000)))</f>
        <v>2.9624991662555646</v>
      </c>
      <c r="X17">
        <f t="shared" ref="X17:X31" si="9">O17*(1000-(1000*0.61365*EXP(17.502*AB17/(240.97+AB17))/(ED17+EE17)+DY17)/2)/(1000*0.61365*EXP(17.502*AB17/(240.97+AB17))/(ED17+EE17)-DY17)</f>
        <v>8.6206832009418949E-2</v>
      </c>
      <c r="Y17">
        <f t="shared" ref="Y17:Y31" si="10">1/((DR17+1)/(V17/1.6)+1/(W17/1.37)) + DR17/((DR17+1)/(V17/1.6) + DR17/(W17/1.37))</f>
        <v>5.4004470678733499E-2</v>
      </c>
      <c r="Z17">
        <f t="shared" ref="Z17:Z31" si="11">(DM17*DP17)</f>
        <v>321.48206149686439</v>
      </c>
      <c r="AA17">
        <f t="shared" ref="AA17:AA31" si="12">(EF17+(Z17+2*0.95*0.0000000567*(((EF17+$B$7)+273)^4-(EF17+273)^4)-44100*O17)/(1.84*29.3*W17+8*0.95*0.0000000567*(EF17+273)^3))</f>
        <v>28.111507724345593</v>
      </c>
      <c r="AB17">
        <f t="shared" ref="AB17:AB31" si="13">($C$7*EG17+$D$7*EH17+$E$7*AA17)</f>
        <v>26.3432</v>
      </c>
      <c r="AC17">
        <f t="shared" ref="AC17:AC31" si="14">0.61365*EXP(17.502*AB17/(240.97+AB17))</f>
        <v>3.4433945711670209</v>
      </c>
      <c r="AD17">
        <f t="shared" ref="AD17:AD31" si="15">(AE17/AF17*100)</f>
        <v>40.659595175041424</v>
      </c>
      <c r="AE17">
        <f t="shared" ref="AE17:AE31" si="16">DY17*(ED17+EE17)/1000</f>
        <v>1.4286571835158</v>
      </c>
      <c r="AF17">
        <f t="shared" ref="AF17:AF31" si="17">0.61365*EXP(17.502*EF17/(240.97+EF17))</f>
        <v>3.513702429562727</v>
      </c>
      <c r="AG17">
        <f t="shared" ref="AG17:AG31" si="18">(AC17-DY17*(ED17+EE17)/1000)</f>
        <v>2.0147373876512207</v>
      </c>
      <c r="AH17">
        <f t="shared" ref="AH17:AH31" si="19">(-O17*44100)</f>
        <v>-77.291741802600143</v>
      </c>
      <c r="AI17">
        <f t="shared" ref="AI17:AI31" si="20">2*29.3*W17*0.92*(EF17-AB17)</f>
        <v>54.766018057046224</v>
      </c>
      <c r="AJ17">
        <f t="shared" ref="AJ17:AJ31" si="21">2*0.95*0.0000000567*(((EF17+$B$7)+273)^4-(AB17+273)^4)</f>
        <v>3.9702557881570586</v>
      </c>
      <c r="AK17">
        <f t="shared" ref="AK17:AK31" si="22">Z17+AJ17+AH17+AI17</f>
        <v>302.92659353946749</v>
      </c>
      <c r="AL17">
        <f t="shared" ref="AL17:AL31" si="23">EC17*AZ17*(DX17-DW17*(1000-AZ17*DZ17)/(1000-AZ17*DY17))/(100*DQ17)</f>
        <v>10.954912578812277</v>
      </c>
      <c r="AM17">
        <f t="shared" ref="AM17:AM31" si="24">1000*EC17*AZ17*(DY17-DZ17)/(100*DQ17*(1000-AZ17*DY17))</f>
        <v>1.743945128722719</v>
      </c>
      <c r="AN17">
        <f t="shared" ref="AN17:AN31" si="25">(AO17 - AP17 - ED17*1000/(8.314*(EF17+273.15)) * AR17/EC17 * AQ17) * EC17/(100*DQ17) * (1000 - DZ17)/1000</f>
        <v>10.868081022570465</v>
      </c>
      <c r="AO17">
        <v>404.6073334730483</v>
      </c>
      <c r="AP17">
        <v>387.9442121212121</v>
      </c>
      <c r="AQ17">
        <v>2.46714663832272E-2</v>
      </c>
      <c r="AR17">
        <v>66.04363236662482</v>
      </c>
      <c r="AS17">
        <f t="shared" ref="AS17:AS31" si="26">(AU17 - AT17 + ED17*1000/(8.314*(EF17+273.15)) * AW17/EC17 * AV17) * EC17/(100*DQ17) * 1000/(1000 - AU17)</f>
        <v>1.7526472064081664</v>
      </c>
      <c r="AT17">
        <v>11.478793277909411</v>
      </c>
      <c r="AU17">
        <v>14.071799300699309</v>
      </c>
      <c r="AV17">
        <v>-1.7191765436271321E-5</v>
      </c>
      <c r="AW17">
        <v>77.180127448358476</v>
      </c>
      <c r="AX17">
        <v>165</v>
      </c>
      <c r="AY17">
        <v>41</v>
      </c>
      <c r="AZ17">
        <f t="shared" ref="AZ17:AZ31" si="27">IF(AX17*$H$13&gt;=BB17,1,(BB17/(BB17-AX17*$H$13)))</f>
        <v>1</v>
      </c>
      <c r="BA17">
        <f t="shared" ref="BA17:BA31" si="28">(AZ17-1)*100</f>
        <v>0</v>
      </c>
      <c r="BB17">
        <f t="shared" ref="BB17:BB31" si="29">MAX(0,($B$13+$C$13*EK17)/(1+$D$13*EK17)*ED17/(EF17+273)*$E$13)</f>
        <v>53923.194152687014</v>
      </c>
      <c r="BC17" t="s">
        <v>441</v>
      </c>
      <c r="BD17" t="s">
        <v>441</v>
      </c>
      <c r="BE17">
        <v>0</v>
      </c>
      <c r="BF17">
        <v>0</v>
      </c>
      <c r="BG17" t="e">
        <f t="shared" ref="BG17:BG31" si="30">1-BE17/BF17</f>
        <v>#DIV/0!</v>
      </c>
      <c r="BH17">
        <v>0</v>
      </c>
      <c r="BI17" t="s">
        <v>441</v>
      </c>
      <c r="BJ17" t="s">
        <v>441</v>
      </c>
      <c r="BK17">
        <v>0</v>
      </c>
      <c r="BL17">
        <v>0</v>
      </c>
      <c r="BM17" t="e">
        <f t="shared" ref="BM17:BM31" si="31">1-BK17/BL17</f>
        <v>#DIV/0!</v>
      </c>
      <c r="BN17">
        <v>0.5</v>
      </c>
      <c r="BO17">
        <f t="shared" ref="BO17:BO31" si="32">DN17</f>
        <v>1681.0461002574425</v>
      </c>
      <c r="BP17">
        <f t="shared" ref="BP17:BP31" si="33">Q17</f>
        <v>10.868081022570465</v>
      </c>
      <c r="BQ17" t="e">
        <f t="shared" ref="BQ17:BQ31" si="34">BM17*BN17*BO17</f>
        <v>#DIV/0!</v>
      </c>
      <c r="BR17">
        <f t="shared" ref="BR17:BR31" si="35">(BP17-BH17)/BO17</f>
        <v>6.4650701851103791E-3</v>
      </c>
      <c r="BS17" t="e">
        <f t="shared" ref="BS17:BS31" si="36">(BF17-BL17)/BL17</f>
        <v>#DIV/0!</v>
      </c>
      <c r="BT17" t="e">
        <f t="shared" ref="BT17:BT31" si="37">BE17/(BG17+BE17/BL17)</f>
        <v>#DIV/0!</v>
      </c>
      <c r="BU17" t="s">
        <v>441</v>
      </c>
      <c r="BV17">
        <v>0</v>
      </c>
      <c r="BW17" t="e">
        <f t="shared" ref="BW17:BW31" si="38">IF(BV17&lt;&gt;0, BV17, BT17)</f>
        <v>#DIV/0!</v>
      </c>
      <c r="BX17" t="e">
        <f t="shared" ref="BX17:BX31" si="39">1-BW17/BL17</f>
        <v>#DIV/0!</v>
      </c>
      <c r="BY17" t="e">
        <f t="shared" ref="BY17:BY31" si="40">(BL17-BK17)/(BL17-BW17)</f>
        <v>#DIV/0!</v>
      </c>
      <c r="BZ17" t="e">
        <f t="shared" ref="BZ17:BZ31" si="41">(BF17-BL17)/(BF17-BW17)</f>
        <v>#DIV/0!</v>
      </c>
      <c r="CA17" t="e">
        <f t="shared" ref="CA17:CA31" si="42">(BL17-BK17)/(BL17-BE17)</f>
        <v>#DIV/0!</v>
      </c>
      <c r="CB17" t="e">
        <f t="shared" ref="CB17:CB31" si="43">(BF17-BL17)/(BF17-BE17)</f>
        <v>#DIV/0!</v>
      </c>
      <c r="CC17" t="e">
        <f t="shared" ref="CC17:CC31" si="44">(BY17*BW17/BK17)</f>
        <v>#DIV/0!</v>
      </c>
      <c r="CD17" t="e">
        <f t="shared" ref="CD17:CD31" si="45">(1-CC17)</f>
        <v>#DIV/0!</v>
      </c>
      <c r="DM17">
        <f t="shared" ref="DM17:DM31" si="46">$B$11*EL17+$C$11*EM17+$F$11*EX17*(1-FA17)</f>
        <v>1999.82</v>
      </c>
      <c r="DN17">
        <f t="shared" ref="DN17:DN31" si="47">DM17*DO17</f>
        <v>1681.0461002574425</v>
      </c>
      <c r="DO17">
        <f t="shared" ref="DO17:DO31" si="48">($B$11*$D$9+$C$11*$D$9+$F$11*((FK17+FC17)/MAX(FK17+FC17+FL17, 0.1)*$I$9+FL17/MAX(FK17+FC17+FL17, 0.1)*$J$9))/($B$11+$C$11+$F$11)</f>
        <v>0.84059870401208237</v>
      </c>
      <c r="DP17">
        <f t="shared" ref="DP17:DP31" si="49">($B$11*$K$9+$C$11*$K$9+$F$11*((FK17+FC17)/MAX(FK17+FC17+FL17, 0.1)*$P$9+FL17/MAX(FK17+FC17+FL17, 0.1)*$Q$9))/($B$11+$C$11+$F$11)</f>
        <v>0.1607554987433191</v>
      </c>
      <c r="DQ17">
        <v>6</v>
      </c>
      <c r="DR17">
        <v>0.5</v>
      </c>
      <c r="DS17" t="s">
        <v>442</v>
      </c>
      <c r="DT17">
        <v>2</v>
      </c>
      <c r="DU17" t="b">
        <v>1</v>
      </c>
      <c r="DV17">
        <v>1748956396</v>
      </c>
      <c r="DW17">
        <v>382.51</v>
      </c>
      <c r="DX17">
        <v>399.94900000000001</v>
      </c>
      <c r="DY17">
        <v>14.0707</v>
      </c>
      <c r="DZ17">
        <v>11.4907</v>
      </c>
      <c r="EA17">
        <v>382.20100000000002</v>
      </c>
      <c r="EB17">
        <v>14.1206</v>
      </c>
      <c r="EC17">
        <v>399.86200000000002</v>
      </c>
      <c r="ED17">
        <v>101.434</v>
      </c>
      <c r="EE17">
        <v>0.10019400000000001</v>
      </c>
      <c r="EF17">
        <v>26.6861</v>
      </c>
      <c r="EG17">
        <v>26.3432</v>
      </c>
      <c r="EH17">
        <v>999.9</v>
      </c>
      <c r="EI17">
        <v>0</v>
      </c>
      <c r="EJ17">
        <v>0</v>
      </c>
      <c r="EK17">
        <v>10045</v>
      </c>
      <c r="EL17">
        <v>0</v>
      </c>
      <c r="EM17">
        <v>7.2889099999999996</v>
      </c>
      <c r="EN17">
        <v>-17.439</v>
      </c>
      <c r="EO17">
        <v>387.96899999999999</v>
      </c>
      <c r="EP17">
        <v>404.59800000000001</v>
      </c>
      <c r="EQ17">
        <v>2.58</v>
      </c>
      <c r="ER17">
        <v>399.94900000000001</v>
      </c>
      <c r="ES17">
        <v>11.4907</v>
      </c>
      <c r="ET17">
        <v>1.4272499999999999</v>
      </c>
      <c r="EU17">
        <v>1.1655500000000001</v>
      </c>
      <c r="EV17">
        <v>12.2103</v>
      </c>
      <c r="EW17">
        <v>9.1686099999999993</v>
      </c>
      <c r="EX17">
        <v>1999.82</v>
      </c>
      <c r="EY17">
        <v>0.97999199999999997</v>
      </c>
      <c r="EZ17">
        <v>2.0007899999999999E-2</v>
      </c>
      <c r="FA17">
        <v>0</v>
      </c>
      <c r="FB17">
        <v>568.31399999999996</v>
      </c>
      <c r="FC17">
        <v>4.9995700000000003</v>
      </c>
      <c r="FD17">
        <v>11400.3</v>
      </c>
      <c r="FE17">
        <v>19280.7</v>
      </c>
      <c r="FF17">
        <v>39</v>
      </c>
      <c r="FG17">
        <v>40</v>
      </c>
      <c r="FH17">
        <v>39</v>
      </c>
      <c r="FI17">
        <v>39.5</v>
      </c>
      <c r="FJ17">
        <v>40.686999999999998</v>
      </c>
      <c r="FK17">
        <v>1954.91</v>
      </c>
      <c r="FL17">
        <v>39.909999999999997</v>
      </c>
      <c r="FM17">
        <v>0</v>
      </c>
      <c r="FN17">
        <v>1748956396</v>
      </c>
      <c r="FO17">
        <v>0</v>
      </c>
      <c r="FP17">
        <v>568.79287999999997</v>
      </c>
      <c r="FQ17">
        <v>-4.4900769204496074</v>
      </c>
      <c r="FR17">
        <v>-103.28461527501049</v>
      </c>
      <c r="FS17">
        <v>11413.704</v>
      </c>
      <c r="FT17">
        <v>15</v>
      </c>
      <c r="FU17">
        <v>1748955308</v>
      </c>
      <c r="FV17" t="s">
        <v>443</v>
      </c>
      <c r="FW17">
        <v>1748955300</v>
      </c>
      <c r="FX17">
        <v>1748955308</v>
      </c>
      <c r="FY17">
        <v>1</v>
      </c>
      <c r="FZ17">
        <v>1.1519999999999999</v>
      </c>
      <c r="GA17">
        <v>-5.0999999999999997E-2</v>
      </c>
      <c r="GB17">
        <v>0.31</v>
      </c>
      <c r="GC17">
        <v>-7.6999999999999999E-2</v>
      </c>
      <c r="GD17">
        <v>400</v>
      </c>
      <c r="GE17">
        <v>6</v>
      </c>
      <c r="GF17">
        <v>0.23</v>
      </c>
      <c r="GG17">
        <v>0.02</v>
      </c>
      <c r="GH17">
        <v>11.159419287230801</v>
      </c>
      <c r="GI17">
        <v>-1.0499054296160499</v>
      </c>
      <c r="GJ17">
        <v>0.16645695241570449</v>
      </c>
      <c r="GK17">
        <v>0</v>
      </c>
      <c r="GL17">
        <v>9.0014467141929524E-2</v>
      </c>
      <c r="GM17">
        <v>-9.5895271396476637E-3</v>
      </c>
      <c r="GN17">
        <v>1.385400965890081E-3</v>
      </c>
      <c r="GO17">
        <v>1</v>
      </c>
      <c r="GP17">
        <v>1</v>
      </c>
      <c r="GQ17">
        <v>2</v>
      </c>
      <c r="GR17" t="s">
        <v>444</v>
      </c>
      <c r="GS17">
        <v>2.9952299999999998</v>
      </c>
      <c r="GT17">
        <v>2.8111899999999999</v>
      </c>
      <c r="GU17">
        <v>9.3552999999999997E-2</v>
      </c>
      <c r="GV17">
        <v>9.7475199999999998E-2</v>
      </c>
      <c r="GW17">
        <v>7.7139700000000005E-2</v>
      </c>
      <c r="GX17">
        <v>6.70679E-2</v>
      </c>
      <c r="GY17">
        <v>24769.7</v>
      </c>
      <c r="GZ17">
        <v>25618.9</v>
      </c>
      <c r="HA17">
        <v>31083.599999999999</v>
      </c>
      <c r="HB17">
        <v>31475.9</v>
      </c>
      <c r="HC17">
        <v>44953.599999999999</v>
      </c>
      <c r="HD17">
        <v>42604.1</v>
      </c>
      <c r="HE17">
        <v>44997.7</v>
      </c>
      <c r="HF17">
        <v>41987.5</v>
      </c>
      <c r="HG17">
        <v>1.4923500000000001</v>
      </c>
      <c r="HH17">
        <v>2.2984</v>
      </c>
      <c r="HI17">
        <v>0.110582</v>
      </c>
      <c r="HJ17">
        <v>0</v>
      </c>
      <c r="HK17">
        <v>24.530100000000001</v>
      </c>
      <c r="HL17">
        <v>999.9</v>
      </c>
      <c r="HM17">
        <v>39.4</v>
      </c>
      <c r="HN17">
        <v>24.7</v>
      </c>
      <c r="HO17">
        <v>12.1318</v>
      </c>
      <c r="HP17">
        <v>62.3001</v>
      </c>
      <c r="HQ17">
        <v>5.4126599999999998</v>
      </c>
      <c r="HR17">
        <v>1</v>
      </c>
      <c r="HS17">
        <v>-0.16756099999999999</v>
      </c>
      <c r="HT17">
        <v>-0.311917</v>
      </c>
      <c r="HU17">
        <v>20.2242</v>
      </c>
      <c r="HV17">
        <v>5.2226800000000004</v>
      </c>
      <c r="HW17">
        <v>11.902100000000001</v>
      </c>
      <c r="HX17">
        <v>4.9718</v>
      </c>
      <c r="HY17">
        <v>3.2730000000000001</v>
      </c>
      <c r="HZ17">
        <v>9999</v>
      </c>
      <c r="IA17">
        <v>9999</v>
      </c>
      <c r="IB17">
        <v>9999</v>
      </c>
      <c r="IC17">
        <v>999.9</v>
      </c>
      <c r="ID17">
        <v>1.8794299999999999</v>
      </c>
      <c r="IE17">
        <v>1.87958</v>
      </c>
      <c r="IF17">
        <v>1.88157</v>
      </c>
      <c r="IG17">
        <v>1.87462</v>
      </c>
      <c r="IH17">
        <v>1.87805</v>
      </c>
      <c r="II17">
        <v>1.87744</v>
      </c>
      <c r="IJ17">
        <v>1.87449</v>
      </c>
      <c r="IK17">
        <v>1.88225</v>
      </c>
      <c r="IL17">
        <v>0</v>
      </c>
      <c r="IM17">
        <v>0</v>
      </c>
      <c r="IN17">
        <v>0</v>
      </c>
      <c r="IO17">
        <v>0</v>
      </c>
      <c r="IP17" t="s">
        <v>445</v>
      </c>
      <c r="IQ17" t="s">
        <v>446</v>
      </c>
      <c r="IR17" t="s">
        <v>447</v>
      </c>
      <c r="IS17" t="s">
        <v>447</v>
      </c>
      <c r="IT17" t="s">
        <v>447</v>
      </c>
      <c r="IU17" t="s">
        <v>447</v>
      </c>
      <c r="IV17">
        <v>0</v>
      </c>
      <c r="IW17">
        <v>100</v>
      </c>
      <c r="IX17">
        <v>100</v>
      </c>
      <c r="IY17">
        <v>0.309</v>
      </c>
      <c r="IZ17">
        <v>-4.99E-2</v>
      </c>
      <c r="JA17">
        <v>5.8496809892681689E-2</v>
      </c>
      <c r="JB17">
        <v>1.3236157005409709E-3</v>
      </c>
      <c r="JC17">
        <v>-2.008821720501489E-6</v>
      </c>
      <c r="JD17">
        <v>6.8117065431545785E-10</v>
      </c>
      <c r="JE17">
        <v>-0.13712484977286091</v>
      </c>
      <c r="JF17">
        <v>1.340756427336354E-2</v>
      </c>
      <c r="JG17">
        <v>-7.0519834848132006E-4</v>
      </c>
      <c r="JH17">
        <v>1.366541560347856E-5</v>
      </c>
      <c r="JI17">
        <v>17</v>
      </c>
      <c r="JJ17">
        <v>1974</v>
      </c>
      <c r="JK17">
        <v>3</v>
      </c>
      <c r="JL17">
        <v>22</v>
      </c>
      <c r="JM17">
        <v>18.3</v>
      </c>
      <c r="JN17">
        <v>18.100000000000001</v>
      </c>
      <c r="JO17">
        <v>0.99609400000000003</v>
      </c>
      <c r="JP17">
        <v>2.5329600000000001</v>
      </c>
      <c r="JQ17">
        <v>1.4453100000000001</v>
      </c>
      <c r="JR17">
        <v>2.16553</v>
      </c>
      <c r="JS17">
        <v>1.5502899999999999</v>
      </c>
      <c r="JT17">
        <v>2.33521</v>
      </c>
      <c r="JU17">
        <v>30.695599999999999</v>
      </c>
      <c r="JV17">
        <v>24.113800000000001</v>
      </c>
      <c r="JW17">
        <v>18</v>
      </c>
      <c r="JX17">
        <v>212.21199999999999</v>
      </c>
      <c r="JY17">
        <v>776.49199999999996</v>
      </c>
      <c r="JZ17">
        <v>25.000399999999999</v>
      </c>
      <c r="KA17">
        <v>25.058599999999998</v>
      </c>
      <c r="KB17">
        <v>30.0001</v>
      </c>
      <c r="KC17">
        <v>25.099399999999999</v>
      </c>
      <c r="KD17">
        <v>25.065200000000001</v>
      </c>
      <c r="KE17">
        <v>19.961200000000002</v>
      </c>
      <c r="KF17">
        <v>-30</v>
      </c>
      <c r="KG17">
        <v>-30</v>
      </c>
      <c r="KH17">
        <v>25</v>
      </c>
      <c r="KI17">
        <v>400</v>
      </c>
      <c r="KJ17">
        <v>6.27583</v>
      </c>
      <c r="KK17">
        <v>101.71299999999999</v>
      </c>
      <c r="KL17">
        <v>100.429</v>
      </c>
    </row>
    <row r="18" spans="1:298" x14ac:dyDescent="0.3">
      <c r="A18">
        <v>2</v>
      </c>
      <c r="B18">
        <v>1748956516.5</v>
      </c>
      <c r="C18">
        <v>120.5</v>
      </c>
      <c r="D18" t="s">
        <v>448</v>
      </c>
      <c r="E18" t="s">
        <v>449</v>
      </c>
      <c r="F18" t="s">
        <v>436</v>
      </c>
      <c r="G18" t="s">
        <v>437</v>
      </c>
      <c r="H18" t="s">
        <v>438</v>
      </c>
      <c r="I18" t="s">
        <v>439</v>
      </c>
      <c r="J18" t="s">
        <v>440</v>
      </c>
      <c r="N18">
        <v>1748956516.5</v>
      </c>
      <c r="O18">
        <f t="shared" si="0"/>
        <v>1.5294554035099107E-3</v>
      </c>
      <c r="P18">
        <f t="shared" si="1"/>
        <v>1.5294554035099106</v>
      </c>
      <c r="Q18">
        <f t="shared" si="2"/>
        <v>9.4808881582378746</v>
      </c>
      <c r="R18">
        <f t="shared" si="3"/>
        <v>384.79199999999997</v>
      </c>
      <c r="S18">
        <f t="shared" si="4"/>
        <v>171.65949893939498</v>
      </c>
      <c r="T18">
        <f t="shared" si="5"/>
        <v>17.429973532835216</v>
      </c>
      <c r="U18">
        <f t="shared" si="6"/>
        <v>39.071035492272003</v>
      </c>
      <c r="V18">
        <f t="shared" si="7"/>
        <v>7.5266246660325539E-2</v>
      </c>
      <c r="W18">
        <f t="shared" si="8"/>
        <v>2.9620241688920315</v>
      </c>
      <c r="X18">
        <f t="shared" si="9"/>
        <v>7.4219665567492987E-2</v>
      </c>
      <c r="Y18">
        <f t="shared" si="10"/>
        <v>4.6480109719835599E-2</v>
      </c>
      <c r="Z18">
        <f t="shared" si="11"/>
        <v>321.52182049642641</v>
      </c>
      <c r="AA18">
        <f t="shared" si="12"/>
        <v>28.221464101651019</v>
      </c>
      <c r="AB18">
        <f t="shared" si="13"/>
        <v>26.437000000000001</v>
      </c>
      <c r="AC18">
        <f t="shared" si="14"/>
        <v>3.4625040751752501</v>
      </c>
      <c r="AD18">
        <f t="shared" si="15"/>
        <v>40.300987659536034</v>
      </c>
      <c r="AE18">
        <f t="shared" si="16"/>
        <v>1.4204058514674001</v>
      </c>
      <c r="AF18">
        <f t="shared" si="17"/>
        <v>3.5244938994225943</v>
      </c>
      <c r="AG18">
        <f t="shared" si="18"/>
        <v>2.0420982237078498</v>
      </c>
      <c r="AH18">
        <f t="shared" si="19"/>
        <v>-67.448983294787055</v>
      </c>
      <c r="AI18">
        <f t="shared" si="20"/>
        <v>48.098220474383794</v>
      </c>
      <c r="AJ18">
        <f t="shared" si="21"/>
        <v>3.4899823452257066</v>
      </c>
      <c r="AK18">
        <f t="shared" si="22"/>
        <v>305.66104002124882</v>
      </c>
      <c r="AL18">
        <f t="shared" si="23"/>
        <v>9.5527250972426785</v>
      </c>
      <c r="AM18">
        <f t="shared" si="24"/>
        <v>1.5239845494639965</v>
      </c>
      <c r="AN18">
        <f t="shared" si="25"/>
        <v>9.4808881582378746</v>
      </c>
      <c r="AO18">
        <v>404.70946955152863</v>
      </c>
      <c r="AP18">
        <v>390.24392727272709</v>
      </c>
      <c r="AQ18">
        <v>1.188204095523512E-2</v>
      </c>
      <c r="AR18">
        <v>66.04363236662482</v>
      </c>
      <c r="AS18">
        <f t="shared" si="26"/>
        <v>1.5294554035099106</v>
      </c>
      <c r="AT18">
        <v>11.726815686041119</v>
      </c>
      <c r="AU18">
        <v>13.988265734265751</v>
      </c>
      <c r="AV18">
        <v>-7.5967408992086554E-6</v>
      </c>
      <c r="AW18">
        <v>77.180127448358476</v>
      </c>
      <c r="AX18">
        <v>166</v>
      </c>
      <c r="AY18">
        <v>41</v>
      </c>
      <c r="AZ18">
        <f t="shared" si="27"/>
        <v>1</v>
      </c>
      <c r="BA18">
        <f t="shared" si="28"/>
        <v>0</v>
      </c>
      <c r="BB18">
        <f t="shared" si="29"/>
        <v>53900.005651597981</v>
      </c>
      <c r="BC18" t="s">
        <v>441</v>
      </c>
      <c r="BD18" t="s">
        <v>441</v>
      </c>
      <c r="BE18">
        <v>0</v>
      </c>
      <c r="BF18">
        <v>0</v>
      </c>
      <c r="BG18" t="e">
        <f t="shared" si="30"/>
        <v>#DIV/0!</v>
      </c>
      <c r="BH18">
        <v>0</v>
      </c>
      <c r="BI18" t="s">
        <v>441</v>
      </c>
      <c r="BJ18" t="s">
        <v>441</v>
      </c>
      <c r="BK18">
        <v>0</v>
      </c>
      <c r="BL18">
        <v>0</v>
      </c>
      <c r="BM18" t="e">
        <f t="shared" si="31"/>
        <v>#DIV/0!</v>
      </c>
      <c r="BN18">
        <v>0.5</v>
      </c>
      <c r="BO18">
        <f t="shared" si="32"/>
        <v>1681.2636002572156</v>
      </c>
      <c r="BP18">
        <f t="shared" si="33"/>
        <v>9.4808881582378746</v>
      </c>
      <c r="BQ18" t="e">
        <f t="shared" si="34"/>
        <v>#DIV/0!</v>
      </c>
      <c r="BR18">
        <f t="shared" si="35"/>
        <v>5.6391443654566714E-3</v>
      </c>
      <c r="BS18" t="e">
        <f t="shared" si="36"/>
        <v>#DIV/0!</v>
      </c>
      <c r="BT18" t="e">
        <f t="shared" si="37"/>
        <v>#DIV/0!</v>
      </c>
      <c r="BU18" t="s">
        <v>441</v>
      </c>
      <c r="BV18">
        <v>0</v>
      </c>
      <c r="BW18" t="e">
        <f t="shared" si="38"/>
        <v>#DIV/0!</v>
      </c>
      <c r="BX18" t="e">
        <f t="shared" si="39"/>
        <v>#DIV/0!</v>
      </c>
      <c r="BY18" t="e">
        <f t="shared" si="40"/>
        <v>#DIV/0!</v>
      </c>
      <c r="BZ18" t="e">
        <f t="shared" si="41"/>
        <v>#DIV/0!</v>
      </c>
      <c r="CA18" t="e">
        <f t="shared" si="42"/>
        <v>#DIV/0!</v>
      </c>
      <c r="CB18" t="e">
        <f t="shared" si="43"/>
        <v>#DIV/0!</v>
      </c>
      <c r="CC18" t="e">
        <f t="shared" si="44"/>
        <v>#DIV/0!</v>
      </c>
      <c r="CD18" t="e">
        <f t="shared" si="45"/>
        <v>#DIV/0!</v>
      </c>
      <c r="DM18">
        <f t="shared" si="46"/>
        <v>2000.08</v>
      </c>
      <c r="DN18">
        <f t="shared" si="47"/>
        <v>1681.2636002572156</v>
      </c>
      <c r="DO18">
        <f t="shared" si="48"/>
        <v>0.84059817620155974</v>
      </c>
      <c r="DP18">
        <f t="shared" si="49"/>
        <v>0.16075448006901044</v>
      </c>
      <c r="DQ18">
        <v>6</v>
      </c>
      <c r="DR18">
        <v>0.5</v>
      </c>
      <c r="DS18" t="s">
        <v>442</v>
      </c>
      <c r="DT18">
        <v>2</v>
      </c>
      <c r="DU18" t="b">
        <v>1</v>
      </c>
      <c r="DV18">
        <v>1748956516.5</v>
      </c>
      <c r="DW18">
        <v>384.79199999999997</v>
      </c>
      <c r="DX18">
        <v>399.99599999999998</v>
      </c>
      <c r="DY18">
        <v>13.988899999999999</v>
      </c>
      <c r="DZ18">
        <v>11.7356</v>
      </c>
      <c r="EA18">
        <v>384.483</v>
      </c>
      <c r="EB18">
        <v>14.039</v>
      </c>
      <c r="EC18">
        <v>400.12400000000002</v>
      </c>
      <c r="ED18">
        <v>101.438</v>
      </c>
      <c r="EE18">
        <v>0.100066</v>
      </c>
      <c r="EF18">
        <v>26.738199999999999</v>
      </c>
      <c r="EG18">
        <v>26.437000000000001</v>
      </c>
      <c r="EH18">
        <v>999.9</v>
      </c>
      <c r="EI18">
        <v>0</v>
      </c>
      <c r="EJ18">
        <v>0</v>
      </c>
      <c r="EK18">
        <v>10041.9</v>
      </c>
      <c r="EL18">
        <v>0</v>
      </c>
      <c r="EM18">
        <v>7.2930900000000003</v>
      </c>
      <c r="EN18">
        <v>-15.2037</v>
      </c>
      <c r="EO18">
        <v>390.25099999999998</v>
      </c>
      <c r="EP18">
        <v>404.74599999999998</v>
      </c>
      <c r="EQ18">
        <v>2.2533300000000001</v>
      </c>
      <c r="ER18">
        <v>399.99599999999998</v>
      </c>
      <c r="ES18">
        <v>11.7356</v>
      </c>
      <c r="ET18">
        <v>1.419</v>
      </c>
      <c r="EU18">
        <v>1.1904300000000001</v>
      </c>
      <c r="EV18">
        <v>12.122199999999999</v>
      </c>
      <c r="EW18">
        <v>9.4824099999999998</v>
      </c>
      <c r="EX18">
        <v>2000.08</v>
      </c>
      <c r="EY18">
        <v>0.98000900000000002</v>
      </c>
      <c r="EZ18">
        <v>1.9990999999999998E-2</v>
      </c>
      <c r="FA18">
        <v>0</v>
      </c>
      <c r="FB18">
        <v>563.18499999999995</v>
      </c>
      <c r="FC18">
        <v>4.9995700000000003</v>
      </c>
      <c r="FD18">
        <v>11274.8</v>
      </c>
      <c r="FE18">
        <v>19283.400000000001</v>
      </c>
      <c r="FF18">
        <v>38.311999999999998</v>
      </c>
      <c r="FG18">
        <v>39.186999999999998</v>
      </c>
      <c r="FH18">
        <v>38.311999999999998</v>
      </c>
      <c r="FI18">
        <v>38.375</v>
      </c>
      <c r="FJ18">
        <v>40</v>
      </c>
      <c r="FK18">
        <v>1955.2</v>
      </c>
      <c r="FL18">
        <v>39.880000000000003</v>
      </c>
      <c r="FM18">
        <v>0</v>
      </c>
      <c r="FN18">
        <v>1748956516</v>
      </c>
      <c r="FO18">
        <v>0</v>
      </c>
      <c r="FP18">
        <v>563.30439999999999</v>
      </c>
      <c r="FQ18">
        <v>-0.50469232689490073</v>
      </c>
      <c r="FR18">
        <v>-39.176923027544532</v>
      </c>
      <c r="FS18">
        <v>11279.064</v>
      </c>
      <c r="FT18">
        <v>15</v>
      </c>
      <c r="FU18">
        <v>1748955308</v>
      </c>
      <c r="FV18" t="s">
        <v>443</v>
      </c>
      <c r="FW18">
        <v>1748955300</v>
      </c>
      <c r="FX18">
        <v>1748955308</v>
      </c>
      <c r="FY18">
        <v>1</v>
      </c>
      <c r="FZ18">
        <v>1.1519999999999999</v>
      </c>
      <c r="GA18">
        <v>-5.0999999999999997E-2</v>
      </c>
      <c r="GB18">
        <v>0.31</v>
      </c>
      <c r="GC18">
        <v>-7.6999999999999999E-2</v>
      </c>
      <c r="GD18">
        <v>400</v>
      </c>
      <c r="GE18">
        <v>6</v>
      </c>
      <c r="GF18">
        <v>0.23</v>
      </c>
      <c r="GG18">
        <v>0.02</v>
      </c>
      <c r="GH18">
        <v>9.6258317887587417</v>
      </c>
      <c r="GI18">
        <v>-0.5325106453204429</v>
      </c>
      <c r="GJ18">
        <v>0.10660354671730141</v>
      </c>
      <c r="GK18">
        <v>0</v>
      </c>
      <c r="GL18">
        <v>7.6329751677883709E-2</v>
      </c>
      <c r="GM18">
        <v>-3.8957223527615529E-3</v>
      </c>
      <c r="GN18">
        <v>5.6771505605584898E-4</v>
      </c>
      <c r="GO18">
        <v>1</v>
      </c>
      <c r="GP18">
        <v>1</v>
      </c>
      <c r="GQ18">
        <v>2</v>
      </c>
      <c r="GR18" t="s">
        <v>444</v>
      </c>
      <c r="GS18">
        <v>2.9955500000000002</v>
      </c>
      <c r="GT18">
        <v>2.8110400000000002</v>
      </c>
      <c r="GU18">
        <v>9.3980300000000003E-2</v>
      </c>
      <c r="GV18">
        <v>9.7483200000000006E-2</v>
      </c>
      <c r="GW18">
        <v>7.6803099999999999E-2</v>
      </c>
      <c r="GX18">
        <v>6.8155999999999994E-2</v>
      </c>
      <c r="GY18">
        <v>24757.1</v>
      </c>
      <c r="GZ18">
        <v>25617</v>
      </c>
      <c r="HA18">
        <v>31082.5</v>
      </c>
      <c r="HB18">
        <v>31474</v>
      </c>
      <c r="HC18">
        <v>44968.5</v>
      </c>
      <c r="HD18">
        <v>42552.5</v>
      </c>
      <c r="HE18">
        <v>44996.2</v>
      </c>
      <c r="HF18">
        <v>41985.7</v>
      </c>
      <c r="HG18">
        <v>1.4922</v>
      </c>
      <c r="HH18">
        <v>2.2974800000000002</v>
      </c>
      <c r="HI18">
        <v>0.113562</v>
      </c>
      <c r="HJ18">
        <v>0</v>
      </c>
      <c r="HK18">
        <v>24.575299999999999</v>
      </c>
      <c r="HL18">
        <v>999.9</v>
      </c>
      <c r="HM18">
        <v>39.4</v>
      </c>
      <c r="HN18">
        <v>24.8</v>
      </c>
      <c r="HO18">
        <v>12.2043</v>
      </c>
      <c r="HP18">
        <v>62.0901</v>
      </c>
      <c r="HQ18">
        <v>5.6851000000000003</v>
      </c>
      <c r="HR18">
        <v>1</v>
      </c>
      <c r="HS18">
        <v>-0.166301</v>
      </c>
      <c r="HT18">
        <v>-0.26636399999999999</v>
      </c>
      <c r="HU18">
        <v>20.224299999999999</v>
      </c>
      <c r="HV18">
        <v>5.2223800000000002</v>
      </c>
      <c r="HW18">
        <v>11.902100000000001</v>
      </c>
      <c r="HX18">
        <v>4.9721500000000001</v>
      </c>
      <c r="HY18">
        <v>3.2730000000000001</v>
      </c>
      <c r="HZ18">
        <v>9999</v>
      </c>
      <c r="IA18">
        <v>9999</v>
      </c>
      <c r="IB18">
        <v>9999</v>
      </c>
      <c r="IC18">
        <v>999.9</v>
      </c>
      <c r="ID18">
        <v>1.8794200000000001</v>
      </c>
      <c r="IE18">
        <v>1.87958</v>
      </c>
      <c r="IF18">
        <v>1.8815599999999999</v>
      </c>
      <c r="IG18">
        <v>1.8745799999999999</v>
      </c>
      <c r="IH18">
        <v>1.87805</v>
      </c>
      <c r="II18">
        <v>1.87744</v>
      </c>
      <c r="IJ18">
        <v>1.8744499999999999</v>
      </c>
      <c r="IK18">
        <v>1.8822700000000001</v>
      </c>
      <c r="IL18">
        <v>0</v>
      </c>
      <c r="IM18">
        <v>0</v>
      </c>
      <c r="IN18">
        <v>0</v>
      </c>
      <c r="IO18">
        <v>0</v>
      </c>
      <c r="IP18" t="s">
        <v>445</v>
      </c>
      <c r="IQ18" t="s">
        <v>446</v>
      </c>
      <c r="IR18" t="s">
        <v>447</v>
      </c>
      <c r="IS18" t="s">
        <v>447</v>
      </c>
      <c r="IT18" t="s">
        <v>447</v>
      </c>
      <c r="IU18" t="s">
        <v>447</v>
      </c>
      <c r="IV18">
        <v>0</v>
      </c>
      <c r="IW18">
        <v>100</v>
      </c>
      <c r="IX18">
        <v>100</v>
      </c>
      <c r="IY18">
        <v>0.309</v>
      </c>
      <c r="IZ18">
        <v>-5.0099999999999999E-2</v>
      </c>
      <c r="JA18">
        <v>5.8496809892681689E-2</v>
      </c>
      <c r="JB18">
        <v>1.3236157005409709E-3</v>
      </c>
      <c r="JC18">
        <v>-2.008821720501489E-6</v>
      </c>
      <c r="JD18">
        <v>6.8117065431545785E-10</v>
      </c>
      <c r="JE18">
        <v>-0.13712484977286091</v>
      </c>
      <c r="JF18">
        <v>1.340756427336354E-2</v>
      </c>
      <c r="JG18">
        <v>-7.0519834848132006E-4</v>
      </c>
      <c r="JH18">
        <v>1.366541560347856E-5</v>
      </c>
      <c r="JI18">
        <v>17</v>
      </c>
      <c r="JJ18">
        <v>1974</v>
      </c>
      <c r="JK18">
        <v>3</v>
      </c>
      <c r="JL18">
        <v>22</v>
      </c>
      <c r="JM18">
        <v>20.3</v>
      </c>
      <c r="JN18">
        <v>20.100000000000001</v>
      </c>
      <c r="JO18">
        <v>0.99731400000000003</v>
      </c>
      <c r="JP18">
        <v>2.5280800000000001</v>
      </c>
      <c r="JQ18">
        <v>1.4453100000000001</v>
      </c>
      <c r="JR18">
        <v>2.16553</v>
      </c>
      <c r="JS18">
        <v>1.5502899999999999</v>
      </c>
      <c r="JT18">
        <v>2.3889200000000002</v>
      </c>
      <c r="JU18">
        <v>30.825299999999999</v>
      </c>
      <c r="JV18">
        <v>24.105</v>
      </c>
      <c r="JW18">
        <v>18</v>
      </c>
      <c r="JX18">
        <v>212.23699999999999</v>
      </c>
      <c r="JY18">
        <v>775.97</v>
      </c>
      <c r="JZ18">
        <v>25.0002</v>
      </c>
      <c r="KA18">
        <v>25.081800000000001</v>
      </c>
      <c r="KB18">
        <v>30.0001</v>
      </c>
      <c r="KC18">
        <v>25.124700000000001</v>
      </c>
      <c r="KD18">
        <v>25.090299999999999</v>
      </c>
      <c r="KE18">
        <v>19.972000000000001</v>
      </c>
      <c r="KF18">
        <v>-30</v>
      </c>
      <c r="KG18">
        <v>-30</v>
      </c>
      <c r="KH18">
        <v>25</v>
      </c>
      <c r="KI18">
        <v>400</v>
      </c>
      <c r="KJ18">
        <v>6.27583</v>
      </c>
      <c r="KK18">
        <v>101.71</v>
      </c>
      <c r="KL18">
        <v>100.42400000000001</v>
      </c>
    </row>
    <row r="19" spans="1:298" x14ac:dyDescent="0.3">
      <c r="A19">
        <v>3</v>
      </c>
      <c r="B19">
        <v>1748956637</v>
      </c>
      <c r="C19">
        <v>241</v>
      </c>
      <c r="D19" t="s">
        <v>450</v>
      </c>
      <c r="E19" t="s">
        <v>451</v>
      </c>
      <c r="F19" t="s">
        <v>436</v>
      </c>
      <c r="G19" t="s">
        <v>437</v>
      </c>
      <c r="H19" t="s">
        <v>438</v>
      </c>
      <c r="I19" t="s">
        <v>439</v>
      </c>
      <c r="J19" t="s">
        <v>440</v>
      </c>
      <c r="N19">
        <v>1748956637</v>
      </c>
      <c r="O19">
        <f t="shared" si="0"/>
        <v>1.464066951967917E-3</v>
      </c>
      <c r="P19">
        <f t="shared" si="1"/>
        <v>1.464066951967917</v>
      </c>
      <c r="Q19">
        <f t="shared" si="2"/>
        <v>9.0757772269084072</v>
      </c>
      <c r="R19">
        <f t="shared" si="3"/>
        <v>385.58199999999999</v>
      </c>
      <c r="S19">
        <f t="shared" si="4"/>
        <v>172.74070182779002</v>
      </c>
      <c r="T19">
        <f t="shared" si="5"/>
        <v>17.539396739631645</v>
      </c>
      <c r="U19">
        <f t="shared" si="6"/>
        <v>39.150446895849406</v>
      </c>
      <c r="V19">
        <f t="shared" si="7"/>
        <v>7.2122847719858982E-2</v>
      </c>
      <c r="W19">
        <f t="shared" si="8"/>
        <v>2.9632013320612809</v>
      </c>
      <c r="X19">
        <f t="shared" si="9"/>
        <v>7.1161633716502526E-2</v>
      </c>
      <c r="Y19">
        <f t="shared" si="10"/>
        <v>4.4561315010277075E-2</v>
      </c>
      <c r="Z19">
        <f t="shared" si="11"/>
        <v>321.48569149660796</v>
      </c>
      <c r="AA19">
        <f t="shared" si="12"/>
        <v>28.223945994968876</v>
      </c>
      <c r="AB19">
        <f t="shared" si="13"/>
        <v>26.456</v>
      </c>
      <c r="AC19">
        <f t="shared" si="14"/>
        <v>3.466386128496723</v>
      </c>
      <c r="AD19">
        <f t="shared" si="15"/>
        <v>40.541746561879698</v>
      </c>
      <c r="AE19">
        <f t="shared" si="16"/>
        <v>1.4277482066745502</v>
      </c>
      <c r="AF19">
        <f t="shared" si="17"/>
        <v>3.5216741451810636</v>
      </c>
      <c r="AG19">
        <f t="shared" si="18"/>
        <v>2.0386379218221728</v>
      </c>
      <c r="AH19">
        <f t="shared" si="19"/>
        <v>-64.565352581785135</v>
      </c>
      <c r="AI19">
        <f t="shared" si="20"/>
        <v>42.909416803503866</v>
      </c>
      <c r="AJ19">
        <f t="shared" si="21"/>
        <v>3.1123325183925052</v>
      </c>
      <c r="AK19">
        <f t="shared" si="22"/>
        <v>302.9420882367192</v>
      </c>
      <c r="AL19">
        <f t="shared" si="23"/>
        <v>9.0395415039733358</v>
      </c>
      <c r="AM19">
        <f t="shared" si="24"/>
        <v>1.4604346183864407</v>
      </c>
      <c r="AN19">
        <f t="shared" si="25"/>
        <v>9.0757772269084072</v>
      </c>
      <c r="AO19">
        <v>404.84456095970319</v>
      </c>
      <c r="AP19">
        <v>391.06681212121219</v>
      </c>
      <c r="AQ19">
        <v>4.4047465267634401E-4</v>
      </c>
      <c r="AR19">
        <v>66.04363236662482</v>
      </c>
      <c r="AS19">
        <f t="shared" si="26"/>
        <v>1.464066951967917</v>
      </c>
      <c r="AT19">
        <v>11.89588073444486</v>
      </c>
      <c r="AU19">
        <v>14.060602097902111</v>
      </c>
      <c r="AV19">
        <v>6.546288787094088E-6</v>
      </c>
      <c r="AW19">
        <v>77.180127448358476</v>
      </c>
      <c r="AX19">
        <v>167</v>
      </c>
      <c r="AY19">
        <v>42</v>
      </c>
      <c r="AZ19">
        <f t="shared" si="27"/>
        <v>1</v>
      </c>
      <c r="BA19">
        <f t="shared" si="28"/>
        <v>0</v>
      </c>
      <c r="BB19">
        <f t="shared" si="29"/>
        <v>53936.870736272838</v>
      </c>
      <c r="BC19" t="s">
        <v>441</v>
      </c>
      <c r="BD19" t="s">
        <v>441</v>
      </c>
      <c r="BE19">
        <v>0</v>
      </c>
      <c r="BF19">
        <v>0</v>
      </c>
      <c r="BG19" t="e">
        <f t="shared" si="30"/>
        <v>#DIV/0!</v>
      </c>
      <c r="BH19">
        <v>0</v>
      </c>
      <c r="BI19" t="s">
        <v>441</v>
      </c>
      <c r="BJ19" t="s">
        <v>441</v>
      </c>
      <c r="BK19">
        <v>0</v>
      </c>
      <c r="BL19">
        <v>0</v>
      </c>
      <c r="BM19" t="e">
        <f t="shared" si="31"/>
        <v>#DIV/0!</v>
      </c>
      <c r="BN19">
        <v>0.5</v>
      </c>
      <c r="BO19">
        <f t="shared" si="32"/>
        <v>1681.0707002573097</v>
      </c>
      <c r="BP19">
        <f t="shared" si="33"/>
        <v>9.0757772269084072</v>
      </c>
      <c r="BQ19" t="e">
        <f t="shared" si="34"/>
        <v>#DIV/0!</v>
      </c>
      <c r="BR19">
        <f t="shared" si="35"/>
        <v>5.3988075727684987E-3</v>
      </c>
      <c r="BS19" t="e">
        <f t="shared" si="36"/>
        <v>#DIV/0!</v>
      </c>
      <c r="BT19" t="e">
        <f t="shared" si="37"/>
        <v>#DIV/0!</v>
      </c>
      <c r="BU19" t="s">
        <v>441</v>
      </c>
      <c r="BV19">
        <v>0</v>
      </c>
      <c r="BW19" t="e">
        <f t="shared" si="38"/>
        <v>#DIV/0!</v>
      </c>
      <c r="BX19" t="e">
        <f t="shared" si="39"/>
        <v>#DIV/0!</v>
      </c>
      <c r="BY19" t="e">
        <f t="shared" si="40"/>
        <v>#DIV/0!</v>
      </c>
      <c r="BZ19" t="e">
        <f t="shared" si="41"/>
        <v>#DIV/0!</v>
      </c>
      <c r="CA19" t="e">
        <f t="shared" si="42"/>
        <v>#DIV/0!</v>
      </c>
      <c r="CB19" t="e">
        <f t="shared" si="43"/>
        <v>#DIV/0!</v>
      </c>
      <c r="CC19" t="e">
        <f t="shared" si="44"/>
        <v>#DIV/0!</v>
      </c>
      <c r="CD19" t="e">
        <f t="shared" si="45"/>
        <v>#DIV/0!</v>
      </c>
      <c r="DM19">
        <f t="shared" si="46"/>
        <v>1999.85</v>
      </c>
      <c r="DN19">
        <f t="shared" si="47"/>
        <v>1681.0707002573097</v>
      </c>
      <c r="DO19">
        <f t="shared" si="48"/>
        <v>0.84059839500828049</v>
      </c>
      <c r="DP19">
        <f t="shared" si="49"/>
        <v>0.16075490236598144</v>
      </c>
      <c r="DQ19">
        <v>6</v>
      </c>
      <c r="DR19">
        <v>0.5</v>
      </c>
      <c r="DS19" t="s">
        <v>442</v>
      </c>
      <c r="DT19">
        <v>2</v>
      </c>
      <c r="DU19" t="b">
        <v>1</v>
      </c>
      <c r="DV19">
        <v>1748956637</v>
      </c>
      <c r="DW19">
        <v>385.58199999999999</v>
      </c>
      <c r="DX19">
        <v>399.983</v>
      </c>
      <c r="DY19">
        <v>14.061500000000001</v>
      </c>
      <c r="DZ19">
        <v>11.902100000000001</v>
      </c>
      <c r="EA19">
        <v>385.27300000000002</v>
      </c>
      <c r="EB19">
        <v>14.111499999999999</v>
      </c>
      <c r="EC19">
        <v>400.08300000000003</v>
      </c>
      <c r="ED19">
        <v>101.43600000000001</v>
      </c>
      <c r="EE19">
        <v>9.9981700000000007E-2</v>
      </c>
      <c r="EF19">
        <v>26.724599999999999</v>
      </c>
      <c r="EG19">
        <v>26.456</v>
      </c>
      <c r="EH19">
        <v>999.9</v>
      </c>
      <c r="EI19">
        <v>0</v>
      </c>
      <c r="EJ19">
        <v>0</v>
      </c>
      <c r="EK19">
        <v>10048.799999999999</v>
      </c>
      <c r="EL19">
        <v>0</v>
      </c>
      <c r="EM19">
        <v>7.2930900000000003</v>
      </c>
      <c r="EN19">
        <v>-14.400499999999999</v>
      </c>
      <c r="EO19">
        <v>391.08199999999999</v>
      </c>
      <c r="EP19">
        <v>404.80099999999999</v>
      </c>
      <c r="EQ19">
        <v>2.1594199999999999</v>
      </c>
      <c r="ER19">
        <v>399.983</v>
      </c>
      <c r="ES19">
        <v>11.902100000000001</v>
      </c>
      <c r="ET19">
        <v>1.4263399999999999</v>
      </c>
      <c r="EU19">
        <v>1.2073</v>
      </c>
      <c r="EV19">
        <v>12.2006</v>
      </c>
      <c r="EW19">
        <v>9.6918299999999995</v>
      </c>
      <c r="EX19">
        <v>1999.85</v>
      </c>
      <c r="EY19">
        <v>0.98000399999999999</v>
      </c>
      <c r="EZ19">
        <v>1.9996199999999999E-2</v>
      </c>
      <c r="FA19">
        <v>0</v>
      </c>
      <c r="FB19">
        <v>560.81600000000003</v>
      </c>
      <c r="FC19">
        <v>4.9995700000000003</v>
      </c>
      <c r="FD19">
        <v>11216.6</v>
      </c>
      <c r="FE19">
        <v>19281.099999999999</v>
      </c>
      <c r="FF19">
        <v>37.811999999999998</v>
      </c>
      <c r="FG19">
        <v>38.75</v>
      </c>
      <c r="FH19">
        <v>37.811999999999998</v>
      </c>
      <c r="FI19">
        <v>38</v>
      </c>
      <c r="FJ19">
        <v>39.561999999999998</v>
      </c>
      <c r="FK19">
        <v>1954.96</v>
      </c>
      <c r="FL19">
        <v>39.89</v>
      </c>
      <c r="FM19">
        <v>0</v>
      </c>
      <c r="FN19">
        <v>1748956636.5999999</v>
      </c>
      <c r="FO19">
        <v>0</v>
      </c>
      <c r="FP19">
        <v>561.1470384615385</v>
      </c>
      <c r="FQ19">
        <v>-0.92735043222658498</v>
      </c>
      <c r="FR19">
        <v>-21.15213676674859</v>
      </c>
      <c r="FS19">
        <v>11220.357692307691</v>
      </c>
      <c r="FT19">
        <v>15</v>
      </c>
      <c r="FU19">
        <v>1748955308</v>
      </c>
      <c r="FV19" t="s">
        <v>443</v>
      </c>
      <c r="FW19">
        <v>1748955300</v>
      </c>
      <c r="FX19">
        <v>1748955308</v>
      </c>
      <c r="FY19">
        <v>1</v>
      </c>
      <c r="FZ19">
        <v>1.1519999999999999</v>
      </c>
      <c r="GA19">
        <v>-5.0999999999999997E-2</v>
      </c>
      <c r="GB19">
        <v>0.31</v>
      </c>
      <c r="GC19">
        <v>-7.6999999999999999E-2</v>
      </c>
      <c r="GD19">
        <v>400</v>
      </c>
      <c r="GE19">
        <v>6</v>
      </c>
      <c r="GF19">
        <v>0.23</v>
      </c>
      <c r="GG19">
        <v>0.02</v>
      </c>
      <c r="GH19">
        <v>9.0620393356094944</v>
      </c>
      <c r="GI19">
        <v>-0.116791523611361</v>
      </c>
      <c r="GJ19">
        <v>3.4160573574188169E-2</v>
      </c>
      <c r="GK19">
        <v>1</v>
      </c>
      <c r="GL19">
        <v>7.2083792500490754E-2</v>
      </c>
      <c r="GM19">
        <v>-2.1667399835178781E-4</v>
      </c>
      <c r="GN19">
        <v>6.9500684103525749E-5</v>
      </c>
      <c r="GO19">
        <v>1</v>
      </c>
      <c r="GP19">
        <v>2</v>
      </c>
      <c r="GQ19">
        <v>2</v>
      </c>
      <c r="GR19" t="s">
        <v>452</v>
      </c>
      <c r="GS19">
        <v>2.99553</v>
      </c>
      <c r="GT19">
        <v>2.81101</v>
      </c>
      <c r="GU19">
        <v>9.4124600000000003E-2</v>
      </c>
      <c r="GV19">
        <v>9.7476800000000002E-2</v>
      </c>
      <c r="GW19">
        <v>7.7095700000000003E-2</v>
      </c>
      <c r="GX19">
        <v>6.8888500000000005E-2</v>
      </c>
      <c r="GY19">
        <v>24751.7</v>
      </c>
      <c r="GZ19">
        <v>25616.1</v>
      </c>
      <c r="HA19">
        <v>31080.9</v>
      </c>
      <c r="HB19">
        <v>31472.7</v>
      </c>
      <c r="HC19">
        <v>44952</v>
      </c>
      <c r="HD19">
        <v>42517.4</v>
      </c>
      <c r="HE19">
        <v>44993.9</v>
      </c>
      <c r="HF19">
        <v>41984.1</v>
      </c>
      <c r="HG19">
        <v>1.4892300000000001</v>
      </c>
      <c r="HH19">
        <v>2.2964500000000001</v>
      </c>
      <c r="HI19">
        <v>0.112787</v>
      </c>
      <c r="HJ19">
        <v>0</v>
      </c>
      <c r="HK19">
        <v>24.607099999999999</v>
      </c>
      <c r="HL19">
        <v>999.9</v>
      </c>
      <c r="HM19">
        <v>39.299999999999997</v>
      </c>
      <c r="HN19">
        <v>25</v>
      </c>
      <c r="HO19">
        <v>12.319900000000001</v>
      </c>
      <c r="HP19">
        <v>62.0501</v>
      </c>
      <c r="HQ19">
        <v>5.5568900000000001</v>
      </c>
      <c r="HR19">
        <v>1</v>
      </c>
      <c r="HS19">
        <v>-0.16556399999999999</v>
      </c>
      <c r="HT19">
        <v>-0.25665300000000002</v>
      </c>
      <c r="HU19">
        <v>20.2242</v>
      </c>
      <c r="HV19">
        <v>5.2226800000000004</v>
      </c>
      <c r="HW19">
        <v>11.902100000000001</v>
      </c>
      <c r="HX19">
        <v>4.9718499999999999</v>
      </c>
      <c r="HY19">
        <v>3.2730000000000001</v>
      </c>
      <c r="HZ19">
        <v>9999</v>
      </c>
      <c r="IA19">
        <v>9999</v>
      </c>
      <c r="IB19">
        <v>9999</v>
      </c>
      <c r="IC19">
        <v>999.9</v>
      </c>
      <c r="ID19">
        <v>1.8794299999999999</v>
      </c>
      <c r="IE19">
        <v>1.87957</v>
      </c>
      <c r="IF19">
        <v>1.8815999999999999</v>
      </c>
      <c r="IG19">
        <v>1.8746499999999999</v>
      </c>
      <c r="IH19">
        <v>1.87805</v>
      </c>
      <c r="II19">
        <v>1.87744</v>
      </c>
      <c r="IJ19">
        <v>1.87449</v>
      </c>
      <c r="IK19">
        <v>1.88226</v>
      </c>
      <c r="IL19">
        <v>0</v>
      </c>
      <c r="IM19">
        <v>0</v>
      </c>
      <c r="IN19">
        <v>0</v>
      </c>
      <c r="IO19">
        <v>0</v>
      </c>
      <c r="IP19" t="s">
        <v>445</v>
      </c>
      <c r="IQ19" t="s">
        <v>446</v>
      </c>
      <c r="IR19" t="s">
        <v>447</v>
      </c>
      <c r="IS19" t="s">
        <v>447</v>
      </c>
      <c r="IT19" t="s">
        <v>447</v>
      </c>
      <c r="IU19" t="s">
        <v>447</v>
      </c>
      <c r="IV19">
        <v>0</v>
      </c>
      <c r="IW19">
        <v>100</v>
      </c>
      <c r="IX19">
        <v>100</v>
      </c>
      <c r="IY19">
        <v>0.309</v>
      </c>
      <c r="IZ19">
        <v>-0.05</v>
      </c>
      <c r="JA19">
        <v>5.8496809892681689E-2</v>
      </c>
      <c r="JB19">
        <v>1.3236157005409709E-3</v>
      </c>
      <c r="JC19">
        <v>-2.008821720501489E-6</v>
      </c>
      <c r="JD19">
        <v>6.8117065431545785E-10</v>
      </c>
      <c r="JE19">
        <v>-0.13712484977286091</v>
      </c>
      <c r="JF19">
        <v>1.340756427336354E-2</v>
      </c>
      <c r="JG19">
        <v>-7.0519834848132006E-4</v>
      </c>
      <c r="JH19">
        <v>1.366541560347856E-5</v>
      </c>
      <c r="JI19">
        <v>17</v>
      </c>
      <c r="JJ19">
        <v>1974</v>
      </c>
      <c r="JK19">
        <v>3</v>
      </c>
      <c r="JL19">
        <v>22</v>
      </c>
      <c r="JM19">
        <v>22.3</v>
      </c>
      <c r="JN19">
        <v>22.1</v>
      </c>
      <c r="JO19">
        <v>0.99731400000000003</v>
      </c>
      <c r="JP19">
        <v>2.52441</v>
      </c>
      <c r="JQ19">
        <v>1.4453100000000001</v>
      </c>
      <c r="JR19">
        <v>2.16431</v>
      </c>
      <c r="JS19">
        <v>1.5502899999999999</v>
      </c>
      <c r="JT19">
        <v>2.47803</v>
      </c>
      <c r="JU19">
        <v>30.955200000000001</v>
      </c>
      <c r="JV19">
        <v>24.113800000000001</v>
      </c>
      <c r="JW19">
        <v>18</v>
      </c>
      <c r="JX19">
        <v>211.34800000000001</v>
      </c>
      <c r="JY19">
        <v>775.19799999999998</v>
      </c>
      <c r="JZ19">
        <v>25</v>
      </c>
      <c r="KA19">
        <v>25.096599999999999</v>
      </c>
      <c r="KB19">
        <v>30.0001</v>
      </c>
      <c r="KC19">
        <v>25.139399999999998</v>
      </c>
      <c r="KD19">
        <v>25.104900000000001</v>
      </c>
      <c r="KE19">
        <v>19.979700000000001</v>
      </c>
      <c r="KF19">
        <v>-30</v>
      </c>
      <c r="KG19">
        <v>-30</v>
      </c>
      <c r="KH19">
        <v>25</v>
      </c>
      <c r="KI19">
        <v>400</v>
      </c>
      <c r="KJ19">
        <v>6.27583</v>
      </c>
      <c r="KK19">
        <v>101.705</v>
      </c>
      <c r="KL19">
        <v>100.42</v>
      </c>
    </row>
    <row r="20" spans="1:298" x14ac:dyDescent="0.3">
      <c r="A20">
        <v>4</v>
      </c>
      <c r="B20">
        <v>1748956757.5999999</v>
      </c>
      <c r="C20">
        <v>361.59999990463263</v>
      </c>
      <c r="D20" t="s">
        <v>453</v>
      </c>
      <c r="E20" t="s">
        <v>454</v>
      </c>
      <c r="F20" t="s">
        <v>436</v>
      </c>
      <c r="G20" t="s">
        <v>437</v>
      </c>
      <c r="H20" t="s">
        <v>438</v>
      </c>
      <c r="I20" t="s">
        <v>439</v>
      </c>
      <c r="J20" t="s">
        <v>440</v>
      </c>
      <c r="N20">
        <v>1748956757.5999999</v>
      </c>
      <c r="O20">
        <f t="shared" si="0"/>
        <v>1.2472082021793645E-3</v>
      </c>
      <c r="P20">
        <f t="shared" si="1"/>
        <v>1.2472082021793645</v>
      </c>
      <c r="Q20">
        <f t="shared" si="2"/>
        <v>-1.3011107670628641</v>
      </c>
      <c r="R20">
        <f t="shared" si="3"/>
        <v>401.13600000000002</v>
      </c>
      <c r="S20">
        <f t="shared" si="4"/>
        <v>419.64545442021318</v>
      </c>
      <c r="T20">
        <f t="shared" si="5"/>
        <v>42.609167440656208</v>
      </c>
      <c r="U20">
        <f t="shared" si="6"/>
        <v>40.729789422096005</v>
      </c>
      <c r="V20">
        <f t="shared" si="7"/>
        <v>6.898053724672161E-2</v>
      </c>
      <c r="W20">
        <f t="shared" si="8"/>
        <v>2.9650620252212763</v>
      </c>
      <c r="X20">
        <f t="shared" si="9"/>
        <v>6.8101250175625405E-2</v>
      </c>
      <c r="Y20">
        <f t="shared" si="10"/>
        <v>4.2641347933310543E-2</v>
      </c>
      <c r="Z20">
        <f t="shared" si="11"/>
        <v>3.9893137495100395E-3</v>
      </c>
      <c r="AA20">
        <f t="shared" si="12"/>
        <v>25.707978005129331</v>
      </c>
      <c r="AB20">
        <f t="shared" si="13"/>
        <v>25.237300000000001</v>
      </c>
      <c r="AC20">
        <f t="shared" si="14"/>
        <v>3.2249414783403263</v>
      </c>
      <c r="AD20">
        <f t="shared" si="15"/>
        <v>41.651327059191402</v>
      </c>
      <c r="AE20">
        <f t="shared" si="16"/>
        <v>1.4078286398483002</v>
      </c>
      <c r="AF20">
        <f t="shared" si="17"/>
        <v>3.3800330967789125</v>
      </c>
      <c r="AG20">
        <f t="shared" si="18"/>
        <v>1.8171128384920261</v>
      </c>
      <c r="AH20">
        <f t="shared" si="19"/>
        <v>-55.00188171610997</v>
      </c>
      <c r="AI20">
        <f t="shared" si="20"/>
        <v>126.53917876219208</v>
      </c>
      <c r="AJ20">
        <f t="shared" si="21"/>
        <v>9.0848346488841774</v>
      </c>
      <c r="AK20">
        <f t="shared" si="22"/>
        <v>80.626121008715799</v>
      </c>
      <c r="AL20">
        <f t="shared" si="23"/>
        <v>-1.2654626429885558</v>
      </c>
      <c r="AM20">
        <f t="shared" si="24"/>
        <v>1.2430380460870782</v>
      </c>
      <c r="AN20">
        <f t="shared" si="25"/>
        <v>-1.3011107670628641</v>
      </c>
      <c r="AO20">
        <v>404.87701650875943</v>
      </c>
      <c r="AP20">
        <v>406.76857575757572</v>
      </c>
      <c r="AQ20">
        <v>1.239367298598101E-2</v>
      </c>
      <c r="AR20">
        <v>66.04363236662482</v>
      </c>
      <c r="AS20">
        <f t="shared" si="26"/>
        <v>1.2472082021793645</v>
      </c>
      <c r="AT20">
        <v>12.02117511426678</v>
      </c>
      <c r="AU20">
        <v>13.865837762237771</v>
      </c>
      <c r="AV20">
        <v>-2.4979125000038141E-5</v>
      </c>
      <c r="AW20">
        <v>77.180127448358476</v>
      </c>
      <c r="AX20">
        <v>166</v>
      </c>
      <c r="AY20">
        <v>41</v>
      </c>
      <c r="AZ20">
        <f t="shared" si="27"/>
        <v>1</v>
      </c>
      <c r="BA20">
        <f t="shared" si="28"/>
        <v>0</v>
      </c>
      <c r="BB20">
        <f t="shared" si="29"/>
        <v>54116.978203629711</v>
      </c>
      <c r="BC20" t="s">
        <v>441</v>
      </c>
      <c r="BD20" t="s">
        <v>441</v>
      </c>
      <c r="BE20">
        <v>0</v>
      </c>
      <c r="BF20">
        <v>0</v>
      </c>
      <c r="BG20" t="e">
        <f t="shared" si="30"/>
        <v>#DIV/0!</v>
      </c>
      <c r="BH20">
        <v>0</v>
      </c>
      <c r="BI20" t="s">
        <v>441</v>
      </c>
      <c r="BJ20" t="s">
        <v>441</v>
      </c>
      <c r="BK20">
        <v>0</v>
      </c>
      <c r="BL20">
        <v>0</v>
      </c>
      <c r="BM20" t="e">
        <f t="shared" si="31"/>
        <v>#DIV/0!</v>
      </c>
      <c r="BN20">
        <v>0.5</v>
      </c>
      <c r="BO20">
        <f t="shared" si="32"/>
        <v>2.0996388155315994E-2</v>
      </c>
      <c r="BP20">
        <f t="shared" si="33"/>
        <v>-1.3011107670628641</v>
      </c>
      <c r="BQ20" t="e">
        <f t="shared" si="34"/>
        <v>#DIV/0!</v>
      </c>
      <c r="BR20">
        <f t="shared" si="35"/>
        <v>-61.968313666055032</v>
      </c>
      <c r="BS20" t="e">
        <f t="shared" si="36"/>
        <v>#DIV/0!</v>
      </c>
      <c r="BT20" t="e">
        <f t="shared" si="37"/>
        <v>#DIV/0!</v>
      </c>
      <c r="BU20" t="s">
        <v>441</v>
      </c>
      <c r="BV20">
        <v>0</v>
      </c>
      <c r="BW20" t="e">
        <f t="shared" si="38"/>
        <v>#DIV/0!</v>
      </c>
      <c r="BX20" t="e">
        <f t="shared" si="39"/>
        <v>#DIV/0!</v>
      </c>
      <c r="BY20" t="e">
        <f t="shared" si="40"/>
        <v>#DIV/0!</v>
      </c>
      <c r="BZ20" t="e">
        <f t="shared" si="41"/>
        <v>#DIV/0!</v>
      </c>
      <c r="CA20" t="e">
        <f t="shared" si="42"/>
        <v>#DIV/0!</v>
      </c>
      <c r="CB20" t="e">
        <f t="shared" si="43"/>
        <v>#DIV/0!</v>
      </c>
      <c r="CC20" t="e">
        <f t="shared" si="44"/>
        <v>#DIV/0!</v>
      </c>
      <c r="CD20" t="e">
        <f t="shared" si="45"/>
        <v>#DIV/0!</v>
      </c>
      <c r="DM20">
        <f t="shared" si="46"/>
        <v>4.9995699999999997E-2</v>
      </c>
      <c r="DN20">
        <f t="shared" si="47"/>
        <v>2.0996388155315994E-2</v>
      </c>
      <c r="DO20">
        <f t="shared" si="48"/>
        <v>0.4199638799999999</v>
      </c>
      <c r="DP20">
        <f t="shared" si="49"/>
        <v>7.9793137199999989E-2</v>
      </c>
      <c r="DQ20">
        <v>6</v>
      </c>
      <c r="DR20">
        <v>0.5</v>
      </c>
      <c r="DS20" t="s">
        <v>442</v>
      </c>
      <c r="DT20">
        <v>2</v>
      </c>
      <c r="DU20" t="b">
        <v>1</v>
      </c>
      <c r="DV20">
        <v>1748956757.5999999</v>
      </c>
      <c r="DW20">
        <v>401.13600000000002</v>
      </c>
      <c r="DX20">
        <v>399.98599999999999</v>
      </c>
      <c r="DY20">
        <v>13.8653</v>
      </c>
      <c r="DZ20">
        <v>12.026999999999999</v>
      </c>
      <c r="EA20">
        <v>400.82600000000002</v>
      </c>
      <c r="EB20">
        <v>13.9156</v>
      </c>
      <c r="EC20">
        <v>400.08800000000002</v>
      </c>
      <c r="ED20">
        <v>101.43600000000001</v>
      </c>
      <c r="EE20">
        <v>0.10011100000000001</v>
      </c>
      <c r="EF20">
        <v>26.0289</v>
      </c>
      <c r="EG20">
        <v>25.237300000000001</v>
      </c>
      <c r="EH20">
        <v>999.9</v>
      </c>
      <c r="EI20">
        <v>0</v>
      </c>
      <c r="EJ20">
        <v>0</v>
      </c>
      <c r="EK20">
        <v>10059.4</v>
      </c>
      <c r="EL20">
        <v>0</v>
      </c>
      <c r="EM20">
        <v>7.2930900000000003</v>
      </c>
      <c r="EN20">
        <v>1.14975</v>
      </c>
      <c r="EO20">
        <v>406.77600000000001</v>
      </c>
      <c r="EP20">
        <v>404.85599999999999</v>
      </c>
      <c r="EQ20">
        <v>1.8382400000000001</v>
      </c>
      <c r="ER20">
        <v>399.98599999999999</v>
      </c>
      <c r="ES20">
        <v>12.026999999999999</v>
      </c>
      <c r="ET20">
        <v>1.4064399999999999</v>
      </c>
      <c r="EU20">
        <v>1.21997</v>
      </c>
      <c r="EV20">
        <v>11.9872</v>
      </c>
      <c r="EW20">
        <v>9.8475400000000004</v>
      </c>
      <c r="EX20">
        <v>4.9995699999999997E-2</v>
      </c>
      <c r="EY20">
        <v>0</v>
      </c>
      <c r="EZ20">
        <v>0</v>
      </c>
      <c r="FA20">
        <v>0</v>
      </c>
      <c r="FB20">
        <v>410.34</v>
      </c>
      <c r="FC20">
        <v>4.9995699999999997E-2</v>
      </c>
      <c r="FD20">
        <v>-8.9700000000000006</v>
      </c>
      <c r="FE20">
        <v>-1.25</v>
      </c>
      <c r="FF20">
        <v>34.936999999999998</v>
      </c>
      <c r="FG20">
        <v>38.186999999999998</v>
      </c>
      <c r="FH20">
        <v>36.5</v>
      </c>
      <c r="FI20">
        <v>37.25</v>
      </c>
      <c r="FJ20">
        <v>37.5</v>
      </c>
      <c r="FK20">
        <v>0</v>
      </c>
      <c r="FL20">
        <v>0</v>
      </c>
      <c r="FM20">
        <v>0</v>
      </c>
      <c r="FN20">
        <v>1748956757.2</v>
      </c>
      <c r="FO20">
        <v>0</v>
      </c>
      <c r="FP20">
        <v>403.30759999999998</v>
      </c>
      <c r="FQ20">
        <v>-11.1438462569166</v>
      </c>
      <c r="FR20">
        <v>-1.8684616253926429</v>
      </c>
      <c r="FS20">
        <v>-4.6736000000000004</v>
      </c>
      <c r="FT20">
        <v>15</v>
      </c>
      <c r="FU20">
        <v>1748955308</v>
      </c>
      <c r="FV20" t="s">
        <v>443</v>
      </c>
      <c r="FW20">
        <v>1748955300</v>
      </c>
      <c r="FX20">
        <v>1748955308</v>
      </c>
      <c r="FY20">
        <v>1</v>
      </c>
      <c r="FZ20">
        <v>1.1519999999999999</v>
      </c>
      <c r="GA20">
        <v>-5.0999999999999997E-2</v>
      </c>
      <c r="GB20">
        <v>0.31</v>
      </c>
      <c r="GC20">
        <v>-7.6999999999999999E-2</v>
      </c>
      <c r="GD20">
        <v>400</v>
      </c>
      <c r="GE20">
        <v>6</v>
      </c>
      <c r="GF20">
        <v>0.23</v>
      </c>
      <c r="GG20">
        <v>0.02</v>
      </c>
      <c r="GH20">
        <v>-1.2340504250611031</v>
      </c>
      <c r="GI20">
        <v>3.9622561054803253E-2</v>
      </c>
      <c r="GJ20">
        <v>4.8267541065605782E-2</v>
      </c>
      <c r="GK20">
        <v>1</v>
      </c>
      <c r="GL20">
        <v>6.9964521188046913E-2</v>
      </c>
      <c r="GM20">
        <v>-2.904088063296307E-3</v>
      </c>
      <c r="GN20">
        <v>4.2810345453959421E-4</v>
      </c>
      <c r="GO20">
        <v>1</v>
      </c>
      <c r="GP20">
        <v>2</v>
      </c>
      <c r="GQ20">
        <v>2</v>
      </c>
      <c r="GR20" t="s">
        <v>452</v>
      </c>
      <c r="GS20">
        <v>2.9955599999999998</v>
      </c>
      <c r="GT20">
        <v>2.8112300000000001</v>
      </c>
      <c r="GU20">
        <v>9.7026200000000007E-2</v>
      </c>
      <c r="GV20">
        <v>9.7477300000000003E-2</v>
      </c>
      <c r="GW20">
        <v>7.6290800000000006E-2</v>
      </c>
      <c r="GX20">
        <v>6.9437700000000005E-2</v>
      </c>
      <c r="GY20">
        <v>24672.9</v>
      </c>
      <c r="GZ20">
        <v>25616.1</v>
      </c>
      <c r="HA20">
        <v>31081.4</v>
      </c>
      <c r="HB20">
        <v>31472.799999999999</v>
      </c>
      <c r="HC20">
        <v>44992</v>
      </c>
      <c r="HD20">
        <v>42493</v>
      </c>
      <c r="HE20">
        <v>44994.8</v>
      </c>
      <c r="HF20">
        <v>41984.7</v>
      </c>
      <c r="HG20">
        <v>1.49203</v>
      </c>
      <c r="HH20">
        <v>2.2959200000000002</v>
      </c>
      <c r="HI20">
        <v>5.88037E-2</v>
      </c>
      <c r="HJ20">
        <v>0</v>
      </c>
      <c r="HK20">
        <v>24.272099999999998</v>
      </c>
      <c r="HL20">
        <v>999.9</v>
      </c>
      <c r="HM20">
        <v>39.200000000000003</v>
      </c>
      <c r="HN20">
        <v>25.1</v>
      </c>
      <c r="HO20">
        <v>12.361499999999999</v>
      </c>
      <c r="HP20">
        <v>61.739199999999997</v>
      </c>
      <c r="HQ20">
        <v>5.6890999999999998</v>
      </c>
      <c r="HR20">
        <v>1</v>
      </c>
      <c r="HS20">
        <v>-0.165742</v>
      </c>
      <c r="HT20">
        <v>-0.31321300000000002</v>
      </c>
      <c r="HU20">
        <v>20.2424</v>
      </c>
      <c r="HV20">
        <v>5.2241799999999996</v>
      </c>
      <c r="HW20">
        <v>11.9032</v>
      </c>
      <c r="HX20">
        <v>4.9725000000000001</v>
      </c>
      <c r="HY20">
        <v>3.2730000000000001</v>
      </c>
      <c r="HZ20">
        <v>9999</v>
      </c>
      <c r="IA20">
        <v>9999</v>
      </c>
      <c r="IB20">
        <v>9999</v>
      </c>
      <c r="IC20">
        <v>999.9</v>
      </c>
      <c r="ID20">
        <v>1.8794299999999999</v>
      </c>
      <c r="IE20">
        <v>1.87958</v>
      </c>
      <c r="IF20">
        <v>1.8816299999999999</v>
      </c>
      <c r="IG20">
        <v>1.8746100000000001</v>
      </c>
      <c r="IH20">
        <v>1.87805</v>
      </c>
      <c r="II20">
        <v>1.87744</v>
      </c>
      <c r="IJ20">
        <v>1.8745099999999999</v>
      </c>
      <c r="IK20">
        <v>1.88226</v>
      </c>
      <c r="IL20">
        <v>0</v>
      </c>
      <c r="IM20">
        <v>0</v>
      </c>
      <c r="IN20">
        <v>0</v>
      </c>
      <c r="IO20">
        <v>0</v>
      </c>
      <c r="IP20" t="s">
        <v>445</v>
      </c>
      <c r="IQ20" t="s">
        <v>446</v>
      </c>
      <c r="IR20" t="s">
        <v>447</v>
      </c>
      <c r="IS20" t="s">
        <v>447</v>
      </c>
      <c r="IT20" t="s">
        <v>447</v>
      </c>
      <c r="IU20" t="s">
        <v>447</v>
      </c>
      <c r="IV20">
        <v>0</v>
      </c>
      <c r="IW20">
        <v>100</v>
      </c>
      <c r="IX20">
        <v>100</v>
      </c>
      <c r="IY20">
        <v>0.31</v>
      </c>
      <c r="IZ20">
        <v>-5.0299999999999997E-2</v>
      </c>
      <c r="JA20">
        <v>5.8496809892681689E-2</v>
      </c>
      <c r="JB20">
        <v>1.3236157005409709E-3</v>
      </c>
      <c r="JC20">
        <v>-2.008821720501489E-6</v>
      </c>
      <c r="JD20">
        <v>6.8117065431545785E-10</v>
      </c>
      <c r="JE20">
        <v>-0.13712484977286091</v>
      </c>
      <c r="JF20">
        <v>1.340756427336354E-2</v>
      </c>
      <c r="JG20">
        <v>-7.0519834848132006E-4</v>
      </c>
      <c r="JH20">
        <v>1.366541560347856E-5</v>
      </c>
      <c r="JI20">
        <v>17</v>
      </c>
      <c r="JJ20">
        <v>1974</v>
      </c>
      <c r="JK20">
        <v>3</v>
      </c>
      <c r="JL20">
        <v>22</v>
      </c>
      <c r="JM20">
        <v>24.3</v>
      </c>
      <c r="JN20">
        <v>24.2</v>
      </c>
      <c r="JO20">
        <v>0.99853499999999995</v>
      </c>
      <c r="JP20">
        <v>2.52197</v>
      </c>
      <c r="JQ20">
        <v>1.4453100000000001</v>
      </c>
      <c r="JR20">
        <v>2.16431</v>
      </c>
      <c r="JS20">
        <v>1.5502899999999999</v>
      </c>
      <c r="JT20">
        <v>2.4670399999999999</v>
      </c>
      <c r="JU20">
        <v>31.041899999999998</v>
      </c>
      <c r="JV20">
        <v>24.14</v>
      </c>
      <c r="JW20">
        <v>18</v>
      </c>
      <c r="JX20">
        <v>212.24299999999999</v>
      </c>
      <c r="JY20">
        <v>774.78499999999997</v>
      </c>
      <c r="JZ20">
        <v>24.999199999999998</v>
      </c>
      <c r="KA20">
        <v>25.0974</v>
      </c>
      <c r="KB20">
        <v>30</v>
      </c>
      <c r="KC20">
        <v>25.145700000000001</v>
      </c>
      <c r="KD20">
        <v>25.1112</v>
      </c>
      <c r="KE20">
        <v>19.990100000000002</v>
      </c>
      <c r="KF20">
        <v>-30</v>
      </c>
      <c r="KG20">
        <v>-30</v>
      </c>
      <c r="KH20">
        <v>25</v>
      </c>
      <c r="KI20">
        <v>400</v>
      </c>
      <c r="KJ20">
        <v>6.27583</v>
      </c>
      <c r="KK20">
        <v>101.706</v>
      </c>
      <c r="KL20">
        <v>100.42100000000001</v>
      </c>
    </row>
    <row r="21" spans="1:298" x14ac:dyDescent="0.3">
      <c r="A21">
        <v>5</v>
      </c>
      <c r="B21">
        <v>1748956878.0999999</v>
      </c>
      <c r="C21">
        <v>482.09999990463263</v>
      </c>
      <c r="D21" t="s">
        <v>455</v>
      </c>
      <c r="E21" t="s">
        <v>456</v>
      </c>
      <c r="F21" t="s">
        <v>436</v>
      </c>
      <c r="G21" t="s">
        <v>437</v>
      </c>
      <c r="H21" t="s">
        <v>438</v>
      </c>
      <c r="I21" t="s">
        <v>439</v>
      </c>
      <c r="J21" t="s">
        <v>440</v>
      </c>
      <c r="N21">
        <v>1748956878.0999999</v>
      </c>
      <c r="O21">
        <f t="shared" si="0"/>
        <v>1.1428991053118421E-3</v>
      </c>
      <c r="P21">
        <f t="shared" si="1"/>
        <v>1.142899105311842</v>
      </c>
      <c r="Q21">
        <f t="shared" si="2"/>
        <v>7.2185271158339557</v>
      </c>
      <c r="R21">
        <f t="shared" si="3"/>
        <v>388.42899999999997</v>
      </c>
      <c r="S21">
        <f t="shared" si="4"/>
        <v>172.43050710064782</v>
      </c>
      <c r="T21">
        <f t="shared" si="5"/>
        <v>17.508237415086008</v>
      </c>
      <c r="U21">
        <f t="shared" si="6"/>
        <v>39.440278088000198</v>
      </c>
      <c r="V21">
        <f t="shared" si="7"/>
        <v>5.6350246302916331E-2</v>
      </c>
      <c r="W21">
        <f t="shared" si="8"/>
        <v>2.9610225471325657</v>
      </c>
      <c r="X21">
        <f t="shared" si="9"/>
        <v>5.5761200168564305E-2</v>
      </c>
      <c r="Y21">
        <f t="shared" si="10"/>
        <v>3.4903160337245359E-2</v>
      </c>
      <c r="Z21">
        <f t="shared" si="11"/>
        <v>321.53095849666289</v>
      </c>
      <c r="AA21">
        <f t="shared" si="12"/>
        <v>28.082194017605957</v>
      </c>
      <c r="AB21">
        <f t="shared" si="13"/>
        <v>26.298100000000002</v>
      </c>
      <c r="AC21">
        <f t="shared" si="14"/>
        <v>3.4342393577641728</v>
      </c>
      <c r="AD21">
        <f t="shared" si="15"/>
        <v>40.36297057595678</v>
      </c>
      <c r="AE21">
        <f t="shared" si="16"/>
        <v>1.40265517130658</v>
      </c>
      <c r="AF21">
        <f t="shared" si="17"/>
        <v>3.475103916514279</v>
      </c>
      <c r="AG21">
        <f t="shared" si="18"/>
        <v>2.031584186457593</v>
      </c>
      <c r="AH21">
        <f t="shared" si="19"/>
        <v>-50.401850544252234</v>
      </c>
      <c r="AI21">
        <f t="shared" si="20"/>
        <v>32.006746835982383</v>
      </c>
      <c r="AJ21">
        <f t="shared" si="21"/>
        <v>2.3187786052784682</v>
      </c>
      <c r="AK21">
        <f t="shared" si="22"/>
        <v>305.45463339367149</v>
      </c>
      <c r="AL21">
        <f t="shared" si="23"/>
        <v>7.2690827540416167</v>
      </c>
      <c r="AM21">
        <f t="shared" si="24"/>
        <v>1.1411618235466556</v>
      </c>
      <c r="AN21">
        <f t="shared" si="25"/>
        <v>7.2185271158339557</v>
      </c>
      <c r="AO21">
        <v>404.83090196784917</v>
      </c>
      <c r="AP21">
        <v>393.87426060606049</v>
      </c>
      <c r="AQ21">
        <v>4.5380738012945458E-4</v>
      </c>
      <c r="AR21">
        <v>66.04363236662482</v>
      </c>
      <c r="AS21">
        <f t="shared" si="26"/>
        <v>1.142899105311842</v>
      </c>
      <c r="AT21">
        <v>12.12391675292481</v>
      </c>
      <c r="AU21">
        <v>13.81355874125874</v>
      </c>
      <c r="AV21">
        <v>-9.2731397462221329E-6</v>
      </c>
      <c r="AW21">
        <v>77.180127448358476</v>
      </c>
      <c r="AX21">
        <v>165</v>
      </c>
      <c r="AY21">
        <v>41</v>
      </c>
      <c r="AZ21">
        <f t="shared" si="27"/>
        <v>1</v>
      </c>
      <c r="BA21">
        <f t="shared" si="28"/>
        <v>0</v>
      </c>
      <c r="BB21">
        <f t="shared" si="29"/>
        <v>53913.786437086521</v>
      </c>
      <c r="BC21" t="s">
        <v>441</v>
      </c>
      <c r="BD21" t="s">
        <v>441</v>
      </c>
      <c r="BE21">
        <v>0</v>
      </c>
      <c r="BF21">
        <v>0</v>
      </c>
      <c r="BG21" t="e">
        <f t="shared" si="30"/>
        <v>#DIV/0!</v>
      </c>
      <c r="BH21">
        <v>0</v>
      </c>
      <c r="BI21" t="s">
        <v>441</v>
      </c>
      <c r="BJ21" t="s">
        <v>441</v>
      </c>
      <c r="BK21">
        <v>0</v>
      </c>
      <c r="BL21">
        <v>0</v>
      </c>
      <c r="BM21" t="e">
        <f t="shared" si="31"/>
        <v>#DIV/0!</v>
      </c>
      <c r="BN21">
        <v>0.5</v>
      </c>
      <c r="BO21">
        <f t="shared" si="32"/>
        <v>1681.3062002573381</v>
      </c>
      <c r="BP21">
        <f t="shared" si="33"/>
        <v>7.2185271158339557</v>
      </c>
      <c r="BQ21" t="e">
        <f t="shared" si="34"/>
        <v>#DIV/0!</v>
      </c>
      <c r="BR21">
        <f t="shared" si="35"/>
        <v>4.2934042084238431E-3</v>
      </c>
      <c r="BS21" t="e">
        <f t="shared" si="36"/>
        <v>#DIV/0!</v>
      </c>
      <c r="BT21" t="e">
        <f t="shared" si="37"/>
        <v>#DIV/0!</v>
      </c>
      <c r="BU21" t="s">
        <v>441</v>
      </c>
      <c r="BV21">
        <v>0</v>
      </c>
      <c r="BW21" t="e">
        <f t="shared" si="38"/>
        <v>#DIV/0!</v>
      </c>
      <c r="BX21" t="e">
        <f t="shared" si="39"/>
        <v>#DIV/0!</v>
      </c>
      <c r="BY21" t="e">
        <f t="shared" si="40"/>
        <v>#DIV/0!</v>
      </c>
      <c r="BZ21" t="e">
        <f t="shared" si="41"/>
        <v>#DIV/0!</v>
      </c>
      <c r="CA21" t="e">
        <f t="shared" si="42"/>
        <v>#DIV/0!</v>
      </c>
      <c r="CB21" t="e">
        <f t="shared" si="43"/>
        <v>#DIV/0!</v>
      </c>
      <c r="CC21" t="e">
        <f t="shared" si="44"/>
        <v>#DIV/0!</v>
      </c>
      <c r="CD21" t="e">
        <f t="shared" si="45"/>
        <v>#DIV/0!</v>
      </c>
      <c r="DM21">
        <f t="shared" si="46"/>
        <v>2000.13</v>
      </c>
      <c r="DN21">
        <f t="shared" si="47"/>
        <v>1681.3062002573381</v>
      </c>
      <c r="DO21">
        <f t="shared" si="48"/>
        <v>0.8405984612286892</v>
      </c>
      <c r="DP21">
        <f t="shared" si="49"/>
        <v>0.1607550301713703</v>
      </c>
      <c r="DQ21">
        <v>6</v>
      </c>
      <c r="DR21">
        <v>0.5</v>
      </c>
      <c r="DS21" t="s">
        <v>442</v>
      </c>
      <c r="DT21">
        <v>2</v>
      </c>
      <c r="DU21" t="b">
        <v>1</v>
      </c>
      <c r="DV21">
        <v>1748956878.0999999</v>
      </c>
      <c r="DW21">
        <v>388.42899999999997</v>
      </c>
      <c r="DX21">
        <v>399.99</v>
      </c>
      <c r="DY21">
        <v>13.8141</v>
      </c>
      <c r="DZ21">
        <v>12.1271</v>
      </c>
      <c r="EA21">
        <v>388.11900000000003</v>
      </c>
      <c r="EB21">
        <v>13.8645</v>
      </c>
      <c r="EC21">
        <v>400.26</v>
      </c>
      <c r="ED21">
        <v>101.438</v>
      </c>
      <c r="EE21">
        <v>9.9933800000000003E-2</v>
      </c>
      <c r="EF21">
        <v>26.4986</v>
      </c>
      <c r="EG21">
        <v>26.298100000000002</v>
      </c>
      <c r="EH21">
        <v>999.9</v>
      </c>
      <c r="EI21">
        <v>0</v>
      </c>
      <c r="EJ21">
        <v>0</v>
      </c>
      <c r="EK21">
        <v>10036.200000000001</v>
      </c>
      <c r="EL21">
        <v>0</v>
      </c>
      <c r="EM21">
        <v>7.2930900000000003</v>
      </c>
      <c r="EN21">
        <v>-11.561500000000001</v>
      </c>
      <c r="EO21">
        <v>393.87</v>
      </c>
      <c r="EP21">
        <v>404.9</v>
      </c>
      <c r="EQ21">
        <v>1.68702</v>
      </c>
      <c r="ER21">
        <v>399.99</v>
      </c>
      <c r="ES21">
        <v>12.1271</v>
      </c>
      <c r="ET21">
        <v>1.4012800000000001</v>
      </c>
      <c r="EU21">
        <v>1.2301500000000001</v>
      </c>
      <c r="EV21">
        <v>11.9315</v>
      </c>
      <c r="EW21">
        <v>9.9715600000000002</v>
      </c>
      <c r="EX21">
        <v>2000.13</v>
      </c>
      <c r="EY21">
        <v>0.98000200000000004</v>
      </c>
      <c r="EZ21">
        <v>1.9997600000000001E-2</v>
      </c>
      <c r="FA21">
        <v>0</v>
      </c>
      <c r="FB21">
        <v>563.98900000000003</v>
      </c>
      <c r="FC21">
        <v>4.9995700000000003</v>
      </c>
      <c r="FD21">
        <v>11297.6</v>
      </c>
      <c r="FE21">
        <v>19283.8</v>
      </c>
      <c r="FF21">
        <v>38</v>
      </c>
      <c r="FG21">
        <v>40</v>
      </c>
      <c r="FH21">
        <v>38.125</v>
      </c>
      <c r="FI21">
        <v>40</v>
      </c>
      <c r="FJ21">
        <v>39.811999999999998</v>
      </c>
      <c r="FK21">
        <v>1955.23</v>
      </c>
      <c r="FL21">
        <v>39.9</v>
      </c>
      <c r="FM21">
        <v>0</v>
      </c>
      <c r="FN21">
        <v>1748956877.8</v>
      </c>
      <c r="FO21">
        <v>0</v>
      </c>
      <c r="FP21">
        <v>565.82515384615385</v>
      </c>
      <c r="FQ21">
        <v>-8.5880341893175363</v>
      </c>
      <c r="FR21">
        <v>-100.94017105233119</v>
      </c>
      <c r="FS21">
        <v>11308.596153846151</v>
      </c>
      <c r="FT21">
        <v>15</v>
      </c>
      <c r="FU21">
        <v>1748955308</v>
      </c>
      <c r="FV21" t="s">
        <v>443</v>
      </c>
      <c r="FW21">
        <v>1748955300</v>
      </c>
      <c r="FX21">
        <v>1748955308</v>
      </c>
      <c r="FY21">
        <v>1</v>
      </c>
      <c r="FZ21">
        <v>1.1519999999999999</v>
      </c>
      <c r="GA21">
        <v>-5.0999999999999997E-2</v>
      </c>
      <c r="GB21">
        <v>0.31</v>
      </c>
      <c r="GC21">
        <v>-7.6999999999999999E-2</v>
      </c>
      <c r="GD21">
        <v>400</v>
      </c>
      <c r="GE21">
        <v>6</v>
      </c>
      <c r="GF21">
        <v>0.23</v>
      </c>
      <c r="GG21">
        <v>0.02</v>
      </c>
      <c r="GH21">
        <v>7.3066445726079348</v>
      </c>
      <c r="GI21">
        <v>-0.20844630685739909</v>
      </c>
      <c r="GJ21">
        <v>4.4630944523647208E-2</v>
      </c>
      <c r="GK21">
        <v>1</v>
      </c>
      <c r="GL21">
        <v>5.6950366101483761E-2</v>
      </c>
      <c r="GM21">
        <v>-2.6861251954420238E-3</v>
      </c>
      <c r="GN21">
        <v>3.9310769382133937E-4</v>
      </c>
      <c r="GO21">
        <v>1</v>
      </c>
      <c r="GP21">
        <v>2</v>
      </c>
      <c r="GQ21">
        <v>2</v>
      </c>
      <c r="GR21" t="s">
        <v>452</v>
      </c>
      <c r="GS21">
        <v>2.9957600000000002</v>
      </c>
      <c r="GT21">
        <v>2.8108599999999999</v>
      </c>
      <c r="GU21">
        <v>9.4659300000000002E-2</v>
      </c>
      <c r="GV21">
        <v>9.7481300000000007E-2</v>
      </c>
      <c r="GW21">
        <v>7.6082700000000003E-2</v>
      </c>
      <c r="GX21">
        <v>6.9878499999999996E-2</v>
      </c>
      <c r="GY21">
        <v>24736.5</v>
      </c>
      <c r="GZ21">
        <v>25616</v>
      </c>
      <c r="HA21">
        <v>31080.1</v>
      </c>
      <c r="HB21">
        <v>31472.7</v>
      </c>
      <c r="HC21">
        <v>45000.1</v>
      </c>
      <c r="HD21">
        <v>42472.800000000003</v>
      </c>
      <c r="HE21">
        <v>44992.7</v>
      </c>
      <c r="HF21">
        <v>41984.800000000003</v>
      </c>
      <c r="HG21">
        <v>1.4942</v>
      </c>
      <c r="HH21">
        <v>2.2952699999999999</v>
      </c>
      <c r="HI21">
        <v>0.112355</v>
      </c>
      <c r="HJ21">
        <v>0</v>
      </c>
      <c r="HK21">
        <v>24.4558</v>
      </c>
      <c r="HL21">
        <v>999.9</v>
      </c>
      <c r="HM21">
        <v>39.1</v>
      </c>
      <c r="HN21">
        <v>25.2</v>
      </c>
      <c r="HO21">
        <v>12.4015</v>
      </c>
      <c r="HP21">
        <v>62.089300000000001</v>
      </c>
      <c r="HQ21">
        <v>5.5288500000000003</v>
      </c>
      <c r="HR21">
        <v>1</v>
      </c>
      <c r="HS21">
        <v>-0.16686000000000001</v>
      </c>
      <c r="HT21">
        <v>-0.32227699999999998</v>
      </c>
      <c r="HU21">
        <v>20.2258</v>
      </c>
      <c r="HV21">
        <v>5.2219300000000004</v>
      </c>
      <c r="HW21">
        <v>11.902100000000001</v>
      </c>
      <c r="HX21">
        <v>4.9718999999999998</v>
      </c>
      <c r="HY21">
        <v>3.2730000000000001</v>
      </c>
      <c r="HZ21">
        <v>9999</v>
      </c>
      <c r="IA21">
        <v>9999</v>
      </c>
      <c r="IB21">
        <v>9999</v>
      </c>
      <c r="IC21">
        <v>999.9</v>
      </c>
      <c r="ID21">
        <v>1.8794299999999999</v>
      </c>
      <c r="IE21">
        <v>1.87958</v>
      </c>
      <c r="IF21">
        <v>1.8816200000000001</v>
      </c>
      <c r="IG21">
        <v>1.8746799999999999</v>
      </c>
      <c r="IH21">
        <v>1.87805</v>
      </c>
      <c r="II21">
        <v>1.87744</v>
      </c>
      <c r="IJ21">
        <v>1.87452</v>
      </c>
      <c r="IK21">
        <v>1.8823099999999999</v>
      </c>
      <c r="IL21">
        <v>0</v>
      </c>
      <c r="IM21">
        <v>0</v>
      </c>
      <c r="IN21">
        <v>0</v>
      </c>
      <c r="IO21">
        <v>0</v>
      </c>
      <c r="IP21" t="s">
        <v>445</v>
      </c>
      <c r="IQ21" t="s">
        <v>446</v>
      </c>
      <c r="IR21" t="s">
        <v>447</v>
      </c>
      <c r="IS21" t="s">
        <v>447</v>
      </c>
      <c r="IT21" t="s">
        <v>447</v>
      </c>
      <c r="IU21" t="s">
        <v>447</v>
      </c>
      <c r="IV21">
        <v>0</v>
      </c>
      <c r="IW21">
        <v>100</v>
      </c>
      <c r="IX21">
        <v>100</v>
      </c>
      <c r="IY21">
        <v>0.31</v>
      </c>
      <c r="IZ21">
        <v>-5.04E-2</v>
      </c>
      <c r="JA21">
        <v>5.8496809892681689E-2</v>
      </c>
      <c r="JB21">
        <v>1.3236157005409709E-3</v>
      </c>
      <c r="JC21">
        <v>-2.008821720501489E-6</v>
      </c>
      <c r="JD21">
        <v>6.8117065431545785E-10</v>
      </c>
      <c r="JE21">
        <v>-0.13712484977286091</v>
      </c>
      <c r="JF21">
        <v>1.340756427336354E-2</v>
      </c>
      <c r="JG21">
        <v>-7.0519834848132006E-4</v>
      </c>
      <c r="JH21">
        <v>1.366541560347856E-5</v>
      </c>
      <c r="JI21">
        <v>17</v>
      </c>
      <c r="JJ21">
        <v>1974</v>
      </c>
      <c r="JK21">
        <v>3</v>
      </c>
      <c r="JL21">
        <v>22</v>
      </c>
      <c r="JM21">
        <v>26.3</v>
      </c>
      <c r="JN21">
        <v>26.2</v>
      </c>
      <c r="JO21">
        <v>0.99853499999999995</v>
      </c>
      <c r="JP21">
        <v>2.5329600000000001</v>
      </c>
      <c r="JQ21">
        <v>1.4453100000000001</v>
      </c>
      <c r="JR21">
        <v>2.16309</v>
      </c>
      <c r="JS21">
        <v>1.5502899999999999</v>
      </c>
      <c r="JT21">
        <v>2.3938000000000001</v>
      </c>
      <c r="JU21">
        <v>31.150400000000001</v>
      </c>
      <c r="JV21">
        <v>24.113800000000001</v>
      </c>
      <c r="JW21">
        <v>18</v>
      </c>
      <c r="JX21">
        <v>212.92099999999999</v>
      </c>
      <c r="JY21">
        <v>774.15800000000002</v>
      </c>
      <c r="JZ21">
        <v>25.0001</v>
      </c>
      <c r="KA21">
        <v>25.092400000000001</v>
      </c>
      <c r="KB21">
        <v>30.0001</v>
      </c>
      <c r="KC21">
        <v>25.143599999999999</v>
      </c>
      <c r="KD21">
        <v>25.1112</v>
      </c>
      <c r="KE21">
        <v>19.997299999999999</v>
      </c>
      <c r="KF21">
        <v>-30</v>
      </c>
      <c r="KG21">
        <v>-30</v>
      </c>
      <c r="KH21">
        <v>25</v>
      </c>
      <c r="KI21">
        <v>400</v>
      </c>
      <c r="KJ21">
        <v>6.27583</v>
      </c>
      <c r="KK21">
        <v>101.702</v>
      </c>
      <c r="KL21">
        <v>100.42100000000001</v>
      </c>
    </row>
    <row r="22" spans="1:298" x14ac:dyDescent="0.3">
      <c r="A22">
        <v>6</v>
      </c>
      <c r="B22">
        <v>1748956998.5999999</v>
      </c>
      <c r="C22">
        <v>602.59999990463257</v>
      </c>
      <c r="D22" t="s">
        <v>457</v>
      </c>
      <c r="E22" t="s">
        <v>458</v>
      </c>
      <c r="F22" t="s">
        <v>436</v>
      </c>
      <c r="G22" t="s">
        <v>437</v>
      </c>
      <c r="H22" t="s">
        <v>438</v>
      </c>
      <c r="I22" t="s">
        <v>439</v>
      </c>
      <c r="J22" t="s">
        <v>440</v>
      </c>
      <c r="N22">
        <v>1748956998.5999999</v>
      </c>
      <c r="O22">
        <f t="shared" si="0"/>
        <v>1.031000231665962E-3</v>
      </c>
      <c r="P22">
        <f t="shared" si="1"/>
        <v>1.0310002316659621</v>
      </c>
      <c r="Q22">
        <f t="shared" si="2"/>
        <v>-1.1692736269003126</v>
      </c>
      <c r="R22">
        <f t="shared" si="3"/>
        <v>401.15899999999999</v>
      </c>
      <c r="S22">
        <f t="shared" si="4"/>
        <v>422.33494729578393</v>
      </c>
      <c r="T22">
        <f t="shared" si="5"/>
        <v>42.88301623060601</v>
      </c>
      <c r="U22">
        <f t="shared" si="6"/>
        <v>40.732854380638202</v>
      </c>
      <c r="V22">
        <f t="shared" si="7"/>
        <v>5.6784945001020742E-2</v>
      </c>
      <c r="W22">
        <f t="shared" si="8"/>
        <v>2.9631131987421901</v>
      </c>
      <c r="X22">
        <f t="shared" si="9"/>
        <v>5.618724498662226E-2</v>
      </c>
      <c r="Y22">
        <f t="shared" si="10"/>
        <v>3.5170204727032681E-2</v>
      </c>
      <c r="Z22">
        <f t="shared" si="11"/>
        <v>3.9893137495100395E-3</v>
      </c>
      <c r="AA22">
        <f t="shared" si="12"/>
        <v>25.78145549413443</v>
      </c>
      <c r="AB22">
        <f t="shared" si="13"/>
        <v>25.186499999999999</v>
      </c>
      <c r="AC22">
        <f t="shared" si="14"/>
        <v>3.2152045332874994</v>
      </c>
      <c r="AD22">
        <f t="shared" si="15"/>
        <v>41.208331220255872</v>
      </c>
      <c r="AE22">
        <f t="shared" si="16"/>
        <v>1.3943391595995602</v>
      </c>
      <c r="AF22">
        <f t="shared" si="17"/>
        <v>3.3836341300668238</v>
      </c>
      <c r="AG22">
        <f t="shared" si="18"/>
        <v>1.8208653736879392</v>
      </c>
      <c r="AH22">
        <f t="shared" si="19"/>
        <v>-45.467110216468924</v>
      </c>
      <c r="AI22">
        <f t="shared" si="20"/>
        <v>137.44662748621508</v>
      </c>
      <c r="AJ22">
        <f t="shared" si="21"/>
        <v>9.8727975060771662</v>
      </c>
      <c r="AK22">
        <f t="shared" si="22"/>
        <v>101.85630408957283</v>
      </c>
      <c r="AL22">
        <f t="shared" si="23"/>
        <v>-1.2253167951170247</v>
      </c>
      <c r="AM22">
        <f t="shared" si="24"/>
        <v>1.0298866661772803</v>
      </c>
      <c r="AN22">
        <f t="shared" si="25"/>
        <v>-1.1692736269003126</v>
      </c>
      <c r="AO22">
        <v>404.95606870555542</v>
      </c>
      <c r="AP22">
        <v>406.74626060606039</v>
      </c>
      <c r="AQ22">
        <v>-2.224132540093589E-3</v>
      </c>
      <c r="AR22">
        <v>66.04363236662482</v>
      </c>
      <c r="AS22">
        <f t="shared" si="26"/>
        <v>1.0310002316659621</v>
      </c>
      <c r="AT22">
        <v>12.20703978054479</v>
      </c>
      <c r="AU22">
        <v>13.731993706293711</v>
      </c>
      <c r="AV22">
        <v>-8.3108879187690163E-7</v>
      </c>
      <c r="AW22">
        <v>77.180127448358476</v>
      </c>
      <c r="AX22">
        <v>166</v>
      </c>
      <c r="AY22">
        <v>41</v>
      </c>
      <c r="AZ22">
        <f t="shared" si="27"/>
        <v>1</v>
      </c>
      <c r="BA22">
        <f t="shared" si="28"/>
        <v>0</v>
      </c>
      <c r="BB22">
        <f t="shared" si="29"/>
        <v>54056.560793845099</v>
      </c>
      <c r="BC22" t="s">
        <v>441</v>
      </c>
      <c r="BD22" t="s">
        <v>441</v>
      </c>
      <c r="BE22">
        <v>0</v>
      </c>
      <c r="BF22">
        <v>0</v>
      </c>
      <c r="BG22" t="e">
        <f t="shared" si="30"/>
        <v>#DIV/0!</v>
      </c>
      <c r="BH22">
        <v>0</v>
      </c>
      <c r="BI22" t="s">
        <v>441</v>
      </c>
      <c r="BJ22" t="s">
        <v>441</v>
      </c>
      <c r="BK22">
        <v>0</v>
      </c>
      <c r="BL22">
        <v>0</v>
      </c>
      <c r="BM22" t="e">
        <f t="shared" si="31"/>
        <v>#DIV/0!</v>
      </c>
      <c r="BN22">
        <v>0.5</v>
      </c>
      <c r="BO22">
        <f t="shared" si="32"/>
        <v>2.0996388155315994E-2</v>
      </c>
      <c r="BP22">
        <f t="shared" si="33"/>
        <v>-1.1692736269003126</v>
      </c>
      <c r="BQ22" t="e">
        <f t="shared" si="34"/>
        <v>#DIV/0!</v>
      </c>
      <c r="BR22">
        <f t="shared" si="35"/>
        <v>-55.689274662426584</v>
      </c>
      <c r="BS22" t="e">
        <f t="shared" si="36"/>
        <v>#DIV/0!</v>
      </c>
      <c r="BT22" t="e">
        <f t="shared" si="37"/>
        <v>#DIV/0!</v>
      </c>
      <c r="BU22" t="s">
        <v>441</v>
      </c>
      <c r="BV22">
        <v>0</v>
      </c>
      <c r="BW22" t="e">
        <f t="shared" si="38"/>
        <v>#DIV/0!</v>
      </c>
      <c r="BX22" t="e">
        <f t="shared" si="39"/>
        <v>#DIV/0!</v>
      </c>
      <c r="BY22" t="e">
        <f t="shared" si="40"/>
        <v>#DIV/0!</v>
      </c>
      <c r="BZ22" t="e">
        <f t="shared" si="41"/>
        <v>#DIV/0!</v>
      </c>
      <c r="CA22" t="e">
        <f t="shared" si="42"/>
        <v>#DIV/0!</v>
      </c>
      <c r="CB22" t="e">
        <f t="shared" si="43"/>
        <v>#DIV/0!</v>
      </c>
      <c r="CC22" t="e">
        <f t="shared" si="44"/>
        <v>#DIV/0!</v>
      </c>
      <c r="CD22" t="e">
        <f t="shared" si="45"/>
        <v>#DIV/0!</v>
      </c>
      <c r="DM22">
        <f t="shared" si="46"/>
        <v>4.9995699999999997E-2</v>
      </c>
      <c r="DN22">
        <f t="shared" si="47"/>
        <v>2.0996388155315994E-2</v>
      </c>
      <c r="DO22">
        <f t="shared" si="48"/>
        <v>0.4199638799999999</v>
      </c>
      <c r="DP22">
        <f t="shared" si="49"/>
        <v>7.9793137199999989E-2</v>
      </c>
      <c r="DQ22">
        <v>6</v>
      </c>
      <c r="DR22">
        <v>0.5</v>
      </c>
      <c r="DS22" t="s">
        <v>442</v>
      </c>
      <c r="DT22">
        <v>2</v>
      </c>
      <c r="DU22" t="b">
        <v>1</v>
      </c>
      <c r="DV22">
        <v>1748956998.5999999</v>
      </c>
      <c r="DW22">
        <v>401.15899999999999</v>
      </c>
      <c r="DX22">
        <v>399.94099999999997</v>
      </c>
      <c r="DY22">
        <v>13.732200000000001</v>
      </c>
      <c r="DZ22">
        <v>12.2089</v>
      </c>
      <c r="EA22">
        <v>400.84899999999999</v>
      </c>
      <c r="EB22">
        <v>13.7827</v>
      </c>
      <c r="EC22">
        <v>400.08300000000003</v>
      </c>
      <c r="ED22">
        <v>101.438</v>
      </c>
      <c r="EE22">
        <v>9.9929799999999999E-2</v>
      </c>
      <c r="EF22">
        <v>26.046900000000001</v>
      </c>
      <c r="EG22">
        <v>25.186499999999999</v>
      </c>
      <c r="EH22">
        <v>999.9</v>
      </c>
      <c r="EI22">
        <v>0</v>
      </c>
      <c r="EJ22">
        <v>0</v>
      </c>
      <c r="EK22">
        <v>10048.1</v>
      </c>
      <c r="EL22">
        <v>0</v>
      </c>
      <c r="EM22">
        <v>7.2930900000000003</v>
      </c>
      <c r="EN22">
        <v>1.21851</v>
      </c>
      <c r="EO22">
        <v>406.745</v>
      </c>
      <c r="EP22">
        <v>404.88400000000001</v>
      </c>
      <c r="EQ22">
        <v>1.5233099999999999</v>
      </c>
      <c r="ER22">
        <v>399.94099999999997</v>
      </c>
      <c r="ES22">
        <v>12.2089</v>
      </c>
      <c r="ET22">
        <v>1.39296</v>
      </c>
      <c r="EU22">
        <v>1.23844</v>
      </c>
      <c r="EV22">
        <v>11.841200000000001</v>
      </c>
      <c r="EW22">
        <v>10.0718</v>
      </c>
      <c r="EX22">
        <v>4.9995699999999997E-2</v>
      </c>
      <c r="EY22">
        <v>0</v>
      </c>
      <c r="EZ22">
        <v>0</v>
      </c>
      <c r="FA22">
        <v>0</v>
      </c>
      <c r="FB22">
        <v>399.93</v>
      </c>
      <c r="FC22">
        <v>4.9995699999999997E-2</v>
      </c>
      <c r="FD22">
        <v>-1.67</v>
      </c>
      <c r="FE22">
        <v>-1.01</v>
      </c>
      <c r="FF22">
        <v>37.436999999999998</v>
      </c>
      <c r="FG22">
        <v>41.061999999999998</v>
      </c>
      <c r="FH22">
        <v>39.125</v>
      </c>
      <c r="FI22">
        <v>41.25</v>
      </c>
      <c r="FJ22">
        <v>40</v>
      </c>
      <c r="FK22">
        <v>0</v>
      </c>
      <c r="FL22">
        <v>0</v>
      </c>
      <c r="FM22">
        <v>0</v>
      </c>
      <c r="FN22">
        <v>1748956997.9000001</v>
      </c>
      <c r="FO22">
        <v>0</v>
      </c>
      <c r="FP22">
        <v>399.54399999999998</v>
      </c>
      <c r="FQ22">
        <v>-28.870769068304451</v>
      </c>
      <c r="FR22">
        <v>22.266922916305571</v>
      </c>
      <c r="FS22">
        <v>-3.4060000000000001</v>
      </c>
      <c r="FT22">
        <v>15</v>
      </c>
      <c r="FU22">
        <v>1748955308</v>
      </c>
      <c r="FV22" t="s">
        <v>443</v>
      </c>
      <c r="FW22">
        <v>1748955300</v>
      </c>
      <c r="FX22">
        <v>1748955308</v>
      </c>
      <c r="FY22">
        <v>1</v>
      </c>
      <c r="FZ22">
        <v>1.1519999999999999</v>
      </c>
      <c r="GA22">
        <v>-5.0999999999999997E-2</v>
      </c>
      <c r="GB22">
        <v>0.31</v>
      </c>
      <c r="GC22">
        <v>-7.6999999999999999E-2</v>
      </c>
      <c r="GD22">
        <v>400</v>
      </c>
      <c r="GE22">
        <v>6</v>
      </c>
      <c r="GF22">
        <v>0.23</v>
      </c>
      <c r="GG22">
        <v>0.02</v>
      </c>
      <c r="GH22">
        <v>-1.1955895561840131</v>
      </c>
      <c r="GI22">
        <v>1.379184248004838E-2</v>
      </c>
      <c r="GJ22">
        <v>5.5623922349443307E-2</v>
      </c>
      <c r="GK22">
        <v>1</v>
      </c>
      <c r="GL22">
        <v>5.6826024311403961E-2</v>
      </c>
      <c r="GM22">
        <v>-1.4437576101588979E-4</v>
      </c>
      <c r="GN22">
        <v>5.4100617088477621E-5</v>
      </c>
      <c r="GO22">
        <v>1</v>
      </c>
      <c r="GP22">
        <v>2</v>
      </c>
      <c r="GQ22">
        <v>2</v>
      </c>
      <c r="GR22" t="s">
        <v>452</v>
      </c>
      <c r="GS22">
        <v>2.9955799999999999</v>
      </c>
      <c r="GT22">
        <v>2.8109500000000001</v>
      </c>
      <c r="GU22">
        <v>9.7032999999999994E-2</v>
      </c>
      <c r="GV22">
        <v>9.7473199999999996E-2</v>
      </c>
      <c r="GW22">
        <v>7.5746099999999997E-2</v>
      </c>
      <c r="GX22">
        <v>7.0236699999999999E-2</v>
      </c>
      <c r="GY22">
        <v>24671.599999999999</v>
      </c>
      <c r="GZ22">
        <v>25616.2</v>
      </c>
      <c r="HA22">
        <v>31079.9</v>
      </c>
      <c r="HB22">
        <v>31472.6</v>
      </c>
      <c r="HC22">
        <v>45016.6</v>
      </c>
      <c r="HD22">
        <v>42456.800000000003</v>
      </c>
      <c r="HE22">
        <v>44992.800000000003</v>
      </c>
      <c r="HF22">
        <v>41985</v>
      </c>
      <c r="HG22">
        <v>1.4904500000000001</v>
      </c>
      <c r="HH22">
        <v>2.29515</v>
      </c>
      <c r="HI22">
        <v>6.1169300000000003E-2</v>
      </c>
      <c r="HJ22">
        <v>0</v>
      </c>
      <c r="HK22">
        <v>24.182400000000001</v>
      </c>
      <c r="HL22">
        <v>999.9</v>
      </c>
      <c r="HM22">
        <v>39</v>
      </c>
      <c r="HN22">
        <v>25.4</v>
      </c>
      <c r="HO22">
        <v>12.519</v>
      </c>
      <c r="HP22">
        <v>62.149299999999997</v>
      </c>
      <c r="HQ22">
        <v>5.7251599999999998</v>
      </c>
      <c r="HR22">
        <v>1</v>
      </c>
      <c r="HS22">
        <v>-0.167292</v>
      </c>
      <c r="HT22">
        <v>-0.35828199999999999</v>
      </c>
      <c r="HU22">
        <v>20.2423</v>
      </c>
      <c r="HV22">
        <v>5.2235800000000001</v>
      </c>
      <c r="HW22">
        <v>11.9024</v>
      </c>
      <c r="HX22">
        <v>4.9725999999999999</v>
      </c>
      <c r="HY22">
        <v>3.2730000000000001</v>
      </c>
      <c r="HZ22">
        <v>9999</v>
      </c>
      <c r="IA22">
        <v>9999</v>
      </c>
      <c r="IB22">
        <v>9999</v>
      </c>
      <c r="IC22">
        <v>999.9</v>
      </c>
      <c r="ID22">
        <v>1.8794299999999999</v>
      </c>
      <c r="IE22">
        <v>1.87958</v>
      </c>
      <c r="IF22">
        <v>1.88164</v>
      </c>
      <c r="IG22">
        <v>1.8746499999999999</v>
      </c>
      <c r="IH22">
        <v>1.87805</v>
      </c>
      <c r="II22">
        <v>1.87744</v>
      </c>
      <c r="IJ22">
        <v>1.8745400000000001</v>
      </c>
      <c r="IK22">
        <v>1.8822700000000001</v>
      </c>
      <c r="IL22">
        <v>0</v>
      </c>
      <c r="IM22">
        <v>0</v>
      </c>
      <c r="IN22">
        <v>0</v>
      </c>
      <c r="IO22">
        <v>0</v>
      </c>
      <c r="IP22" t="s">
        <v>445</v>
      </c>
      <c r="IQ22" t="s">
        <v>446</v>
      </c>
      <c r="IR22" t="s">
        <v>447</v>
      </c>
      <c r="IS22" t="s">
        <v>447</v>
      </c>
      <c r="IT22" t="s">
        <v>447</v>
      </c>
      <c r="IU22" t="s">
        <v>447</v>
      </c>
      <c r="IV22">
        <v>0</v>
      </c>
      <c r="IW22">
        <v>100</v>
      </c>
      <c r="IX22">
        <v>100</v>
      </c>
      <c r="IY22">
        <v>0.31</v>
      </c>
      <c r="IZ22">
        <v>-5.0500000000000003E-2</v>
      </c>
      <c r="JA22">
        <v>5.8496809892681689E-2</v>
      </c>
      <c r="JB22">
        <v>1.3236157005409709E-3</v>
      </c>
      <c r="JC22">
        <v>-2.008821720501489E-6</v>
      </c>
      <c r="JD22">
        <v>6.8117065431545785E-10</v>
      </c>
      <c r="JE22">
        <v>-0.13712484977286091</v>
      </c>
      <c r="JF22">
        <v>1.340756427336354E-2</v>
      </c>
      <c r="JG22">
        <v>-7.0519834848132006E-4</v>
      </c>
      <c r="JH22">
        <v>1.366541560347856E-5</v>
      </c>
      <c r="JI22">
        <v>17</v>
      </c>
      <c r="JJ22">
        <v>1974</v>
      </c>
      <c r="JK22">
        <v>3</v>
      </c>
      <c r="JL22">
        <v>22</v>
      </c>
      <c r="JM22">
        <v>28.3</v>
      </c>
      <c r="JN22">
        <v>28.2</v>
      </c>
      <c r="JO22">
        <v>0.99853499999999995</v>
      </c>
      <c r="JP22">
        <v>2.5341800000000001</v>
      </c>
      <c r="JQ22">
        <v>1.4453100000000001</v>
      </c>
      <c r="JR22">
        <v>2.16187</v>
      </c>
      <c r="JS22">
        <v>1.5502899999999999</v>
      </c>
      <c r="JT22">
        <v>2.36572</v>
      </c>
      <c r="JU22">
        <v>31.237400000000001</v>
      </c>
      <c r="JV22">
        <v>24.1313</v>
      </c>
      <c r="JW22">
        <v>18</v>
      </c>
      <c r="JX22">
        <v>211.72499999999999</v>
      </c>
      <c r="JY22">
        <v>773.97500000000002</v>
      </c>
      <c r="JZ22">
        <v>24.999500000000001</v>
      </c>
      <c r="KA22">
        <v>25.081800000000001</v>
      </c>
      <c r="KB22">
        <v>30.0001</v>
      </c>
      <c r="KC22">
        <v>25.1373</v>
      </c>
      <c r="KD22">
        <v>25.106999999999999</v>
      </c>
      <c r="KE22">
        <v>20.0045</v>
      </c>
      <c r="KF22">
        <v>-30</v>
      </c>
      <c r="KG22">
        <v>-30</v>
      </c>
      <c r="KH22">
        <v>25</v>
      </c>
      <c r="KI22">
        <v>400</v>
      </c>
      <c r="KJ22">
        <v>6.27583</v>
      </c>
      <c r="KK22">
        <v>101.702</v>
      </c>
      <c r="KL22">
        <v>100.42100000000001</v>
      </c>
    </row>
    <row r="23" spans="1:298" x14ac:dyDescent="0.3">
      <c r="A23">
        <v>7</v>
      </c>
      <c r="B23">
        <v>1748957119.0999999</v>
      </c>
      <c r="C23">
        <v>723.09999990463257</v>
      </c>
      <c r="D23" t="s">
        <v>459</v>
      </c>
      <c r="E23" t="s">
        <v>460</v>
      </c>
      <c r="F23" t="s">
        <v>436</v>
      </c>
      <c r="G23" t="s">
        <v>437</v>
      </c>
      <c r="H23" t="s">
        <v>438</v>
      </c>
      <c r="I23" t="s">
        <v>439</v>
      </c>
      <c r="J23" t="s">
        <v>440</v>
      </c>
      <c r="N23">
        <v>1748957119.0999999</v>
      </c>
      <c r="O23">
        <f t="shared" si="0"/>
        <v>1.0511565744874872E-3</v>
      </c>
      <c r="P23">
        <f t="shared" si="1"/>
        <v>1.0511565744874873</v>
      </c>
      <c r="Q23">
        <f t="shared" si="2"/>
        <v>6.6515702184958752</v>
      </c>
      <c r="R23">
        <f t="shared" si="3"/>
        <v>389.435</v>
      </c>
      <c r="S23">
        <f t="shared" si="4"/>
        <v>173.60631690502044</v>
      </c>
      <c r="T23">
        <f t="shared" si="5"/>
        <v>17.627453974878467</v>
      </c>
      <c r="U23">
        <f t="shared" si="6"/>
        <v>39.542037761578001</v>
      </c>
      <c r="V23">
        <f t="shared" si="7"/>
        <v>5.1932825254249151E-2</v>
      </c>
      <c r="W23">
        <f t="shared" si="8"/>
        <v>2.9634294425616243</v>
      </c>
      <c r="X23">
        <f t="shared" si="9"/>
        <v>5.1432472287001145E-2</v>
      </c>
      <c r="Y23">
        <f t="shared" si="10"/>
        <v>3.2189848030647984E-2</v>
      </c>
      <c r="Z23">
        <f t="shared" si="11"/>
        <v>321.47350249675236</v>
      </c>
      <c r="AA23">
        <f t="shared" si="12"/>
        <v>28.181588094073561</v>
      </c>
      <c r="AB23">
        <f t="shared" si="13"/>
        <v>26.280899999999999</v>
      </c>
      <c r="AC23">
        <f t="shared" si="14"/>
        <v>3.4307533941363402</v>
      </c>
      <c r="AD23">
        <f t="shared" si="15"/>
        <v>40.246353242889462</v>
      </c>
      <c r="AE23">
        <f t="shared" si="16"/>
        <v>1.40499708325724</v>
      </c>
      <c r="AF23">
        <f t="shared" si="17"/>
        <v>3.4909922764380359</v>
      </c>
      <c r="AG23">
        <f t="shared" si="18"/>
        <v>2.0257563108791001</v>
      </c>
      <c r="AH23">
        <f t="shared" si="19"/>
        <v>-46.356004934898188</v>
      </c>
      <c r="AI23">
        <f t="shared" si="20"/>
        <v>47.146476832488752</v>
      </c>
      <c r="AJ23">
        <f t="shared" si="21"/>
        <v>3.4138556422401538</v>
      </c>
      <c r="AK23">
        <f t="shared" si="22"/>
        <v>325.67783003658309</v>
      </c>
      <c r="AL23">
        <f t="shared" si="23"/>
        <v>6.6194622809345693</v>
      </c>
      <c r="AM23">
        <f t="shared" si="24"/>
        <v>1.0501296469639347</v>
      </c>
      <c r="AN23">
        <f t="shared" si="25"/>
        <v>6.6515702184958752</v>
      </c>
      <c r="AO23">
        <v>405.00769862907492</v>
      </c>
      <c r="AP23">
        <v>394.9000848484846</v>
      </c>
      <c r="AQ23">
        <v>7.2332026976295899E-4</v>
      </c>
      <c r="AR23">
        <v>66.04363236662482</v>
      </c>
      <c r="AS23">
        <f t="shared" si="26"/>
        <v>1.0511565744874873</v>
      </c>
      <c r="AT23">
        <v>12.28141980723839</v>
      </c>
      <c r="AU23">
        <v>13.836520979020991</v>
      </c>
      <c r="AV23">
        <v>2.460831577704617E-6</v>
      </c>
      <c r="AW23">
        <v>77.180127448358476</v>
      </c>
      <c r="AX23">
        <v>166</v>
      </c>
      <c r="AY23">
        <v>42</v>
      </c>
      <c r="AZ23">
        <f t="shared" si="27"/>
        <v>1</v>
      </c>
      <c r="BA23">
        <f t="shared" si="28"/>
        <v>0</v>
      </c>
      <c r="BB23">
        <f t="shared" si="29"/>
        <v>53970.330475319402</v>
      </c>
      <c r="BC23" t="s">
        <v>441</v>
      </c>
      <c r="BD23" t="s">
        <v>441</v>
      </c>
      <c r="BE23">
        <v>0</v>
      </c>
      <c r="BF23">
        <v>0</v>
      </c>
      <c r="BG23" t="e">
        <f t="shared" si="30"/>
        <v>#DIV/0!</v>
      </c>
      <c r="BH23">
        <v>0</v>
      </c>
      <c r="BI23" t="s">
        <v>441</v>
      </c>
      <c r="BJ23" t="s">
        <v>441</v>
      </c>
      <c r="BK23">
        <v>0</v>
      </c>
      <c r="BL23">
        <v>0</v>
      </c>
      <c r="BM23" t="e">
        <f t="shared" si="31"/>
        <v>#DIV/0!</v>
      </c>
      <c r="BN23">
        <v>0.5</v>
      </c>
      <c r="BO23">
        <f t="shared" si="32"/>
        <v>1681.0038002573845</v>
      </c>
      <c r="BP23">
        <f t="shared" si="33"/>
        <v>6.6515702184958752</v>
      </c>
      <c r="BQ23" t="e">
        <f t="shared" si="34"/>
        <v>#DIV/0!</v>
      </c>
      <c r="BR23">
        <f t="shared" si="35"/>
        <v>3.9569037366110832E-3</v>
      </c>
      <c r="BS23" t="e">
        <f t="shared" si="36"/>
        <v>#DIV/0!</v>
      </c>
      <c r="BT23" t="e">
        <f t="shared" si="37"/>
        <v>#DIV/0!</v>
      </c>
      <c r="BU23" t="s">
        <v>441</v>
      </c>
      <c r="BV23">
        <v>0</v>
      </c>
      <c r="BW23" t="e">
        <f t="shared" si="38"/>
        <v>#DIV/0!</v>
      </c>
      <c r="BX23" t="e">
        <f t="shared" si="39"/>
        <v>#DIV/0!</v>
      </c>
      <c r="BY23" t="e">
        <f t="shared" si="40"/>
        <v>#DIV/0!</v>
      </c>
      <c r="BZ23" t="e">
        <f t="shared" si="41"/>
        <v>#DIV/0!</v>
      </c>
      <c r="CA23" t="e">
        <f t="shared" si="42"/>
        <v>#DIV/0!</v>
      </c>
      <c r="CB23" t="e">
        <f t="shared" si="43"/>
        <v>#DIV/0!</v>
      </c>
      <c r="CC23" t="e">
        <f t="shared" si="44"/>
        <v>#DIV/0!</v>
      </c>
      <c r="CD23" t="e">
        <f t="shared" si="45"/>
        <v>#DIV/0!</v>
      </c>
      <c r="DM23">
        <f t="shared" si="46"/>
        <v>1999.77</v>
      </c>
      <c r="DN23">
        <f t="shared" si="47"/>
        <v>1681.0038002573845</v>
      </c>
      <c r="DO23">
        <f t="shared" si="48"/>
        <v>0.84059856896412311</v>
      </c>
      <c r="DP23">
        <f t="shared" si="49"/>
        <v>0.16075523810075776</v>
      </c>
      <c r="DQ23">
        <v>6</v>
      </c>
      <c r="DR23">
        <v>0.5</v>
      </c>
      <c r="DS23" t="s">
        <v>442</v>
      </c>
      <c r="DT23">
        <v>2</v>
      </c>
      <c r="DU23" t="b">
        <v>1</v>
      </c>
      <c r="DV23">
        <v>1748957119.0999999</v>
      </c>
      <c r="DW23">
        <v>389.435</v>
      </c>
      <c r="DX23">
        <v>399.97899999999998</v>
      </c>
      <c r="DY23">
        <v>13.837300000000001</v>
      </c>
      <c r="DZ23">
        <v>12.2837</v>
      </c>
      <c r="EA23">
        <v>389.12599999999998</v>
      </c>
      <c r="EB23">
        <v>13.887600000000001</v>
      </c>
      <c r="EC23">
        <v>399.94799999999998</v>
      </c>
      <c r="ED23">
        <v>101.437</v>
      </c>
      <c r="EE23">
        <v>9.9938799999999994E-2</v>
      </c>
      <c r="EF23">
        <v>26.576000000000001</v>
      </c>
      <c r="EG23">
        <v>26.280899999999999</v>
      </c>
      <c r="EH23">
        <v>999.9</v>
      </c>
      <c r="EI23">
        <v>0</v>
      </c>
      <c r="EJ23">
        <v>0</v>
      </c>
      <c r="EK23">
        <v>10050</v>
      </c>
      <c r="EL23">
        <v>0</v>
      </c>
      <c r="EM23">
        <v>7.2930900000000003</v>
      </c>
      <c r="EN23">
        <v>-10.543100000000001</v>
      </c>
      <c r="EO23">
        <v>394.9</v>
      </c>
      <c r="EP23">
        <v>404.95299999999997</v>
      </c>
      <c r="EQ23">
        <v>1.55359</v>
      </c>
      <c r="ER23">
        <v>399.97899999999998</v>
      </c>
      <c r="ES23">
        <v>12.2837</v>
      </c>
      <c r="ET23">
        <v>1.4036200000000001</v>
      </c>
      <c r="EU23">
        <v>1.2460199999999999</v>
      </c>
      <c r="EV23">
        <v>11.9567</v>
      </c>
      <c r="EW23">
        <v>10.1631</v>
      </c>
      <c r="EX23">
        <v>1999.77</v>
      </c>
      <c r="EY23">
        <v>0.97999899999999995</v>
      </c>
      <c r="EZ23">
        <v>2.0001399999999999E-2</v>
      </c>
      <c r="FA23">
        <v>0</v>
      </c>
      <c r="FB23">
        <v>565.30200000000002</v>
      </c>
      <c r="FC23">
        <v>4.9995700000000003</v>
      </c>
      <c r="FD23">
        <v>11292.7</v>
      </c>
      <c r="FE23">
        <v>19280.3</v>
      </c>
      <c r="FF23">
        <v>37.625</v>
      </c>
      <c r="FG23">
        <v>39.061999999999998</v>
      </c>
      <c r="FH23">
        <v>37.811999999999998</v>
      </c>
      <c r="FI23">
        <v>38.375</v>
      </c>
      <c r="FJ23">
        <v>39.436999999999998</v>
      </c>
      <c r="FK23">
        <v>1954.87</v>
      </c>
      <c r="FL23">
        <v>39.9</v>
      </c>
      <c r="FM23">
        <v>0</v>
      </c>
      <c r="FN23">
        <v>1748957118.5999999</v>
      </c>
      <c r="FO23">
        <v>0</v>
      </c>
      <c r="FP23">
        <v>566.25911538461537</v>
      </c>
      <c r="FQ23">
        <v>-5.4774358886377259</v>
      </c>
      <c r="FR23">
        <v>-112.49914527271569</v>
      </c>
      <c r="FS23">
        <v>11307.58461538462</v>
      </c>
      <c r="FT23">
        <v>15</v>
      </c>
      <c r="FU23">
        <v>1748955308</v>
      </c>
      <c r="FV23" t="s">
        <v>443</v>
      </c>
      <c r="FW23">
        <v>1748955300</v>
      </c>
      <c r="FX23">
        <v>1748955308</v>
      </c>
      <c r="FY23">
        <v>1</v>
      </c>
      <c r="FZ23">
        <v>1.1519999999999999</v>
      </c>
      <c r="GA23">
        <v>-5.0999999999999997E-2</v>
      </c>
      <c r="GB23">
        <v>0.31</v>
      </c>
      <c r="GC23">
        <v>-7.6999999999999999E-2</v>
      </c>
      <c r="GD23">
        <v>400</v>
      </c>
      <c r="GE23">
        <v>6</v>
      </c>
      <c r="GF23">
        <v>0.23</v>
      </c>
      <c r="GG23">
        <v>0.02</v>
      </c>
      <c r="GH23">
        <v>6.6397586684585148</v>
      </c>
      <c r="GI23">
        <v>-9.2009523923763756E-2</v>
      </c>
      <c r="GJ23">
        <v>4.8837759289955707E-2</v>
      </c>
      <c r="GK23">
        <v>1</v>
      </c>
      <c r="GL23">
        <v>5.1905759142762839E-2</v>
      </c>
      <c r="GM23">
        <v>-7.7525989136547111E-5</v>
      </c>
      <c r="GN23">
        <v>4.736729326279699E-5</v>
      </c>
      <c r="GO23">
        <v>1</v>
      </c>
      <c r="GP23">
        <v>2</v>
      </c>
      <c r="GQ23">
        <v>2</v>
      </c>
      <c r="GR23" t="s">
        <v>452</v>
      </c>
      <c r="GS23">
        <v>2.9954499999999999</v>
      </c>
      <c r="GT23">
        <v>2.8109799999999998</v>
      </c>
      <c r="GU23">
        <v>9.4850100000000007E-2</v>
      </c>
      <c r="GV23">
        <v>9.7481700000000004E-2</v>
      </c>
      <c r="GW23">
        <v>7.6179399999999994E-2</v>
      </c>
      <c r="GX23">
        <v>7.0564100000000005E-2</v>
      </c>
      <c r="GY23">
        <v>24730.9</v>
      </c>
      <c r="GZ23">
        <v>25615.9</v>
      </c>
      <c r="HA23">
        <v>31079.5</v>
      </c>
      <c r="HB23">
        <v>31472.5</v>
      </c>
      <c r="HC23">
        <v>44994.9</v>
      </c>
      <c r="HD23">
        <v>42441.9</v>
      </c>
      <c r="HE23">
        <v>44992.2</v>
      </c>
      <c r="HF23">
        <v>41985.1</v>
      </c>
      <c r="HG23">
        <v>1.48942</v>
      </c>
      <c r="HH23">
        <v>2.29433</v>
      </c>
      <c r="HI23">
        <v>0.112802</v>
      </c>
      <c r="HJ23">
        <v>0</v>
      </c>
      <c r="HK23">
        <v>24.431100000000001</v>
      </c>
      <c r="HL23">
        <v>999.9</v>
      </c>
      <c r="HM23">
        <v>38.9</v>
      </c>
      <c r="HN23">
        <v>25.5</v>
      </c>
      <c r="HO23">
        <v>12.5618</v>
      </c>
      <c r="HP23">
        <v>62.079300000000003</v>
      </c>
      <c r="HQ23">
        <v>6.09375</v>
      </c>
      <c r="HR23">
        <v>1</v>
      </c>
      <c r="HS23">
        <v>-0.16807900000000001</v>
      </c>
      <c r="HT23">
        <v>-0.33063999999999999</v>
      </c>
      <c r="HU23">
        <v>20.2241</v>
      </c>
      <c r="HV23">
        <v>5.2228300000000001</v>
      </c>
      <c r="HW23">
        <v>11.902100000000001</v>
      </c>
      <c r="HX23">
        <v>4.9719499999999996</v>
      </c>
      <c r="HY23">
        <v>3.2730000000000001</v>
      </c>
      <c r="HZ23">
        <v>9999</v>
      </c>
      <c r="IA23">
        <v>9999</v>
      </c>
      <c r="IB23">
        <v>9999</v>
      </c>
      <c r="IC23">
        <v>999.9</v>
      </c>
      <c r="ID23">
        <v>1.8794299999999999</v>
      </c>
      <c r="IE23">
        <v>1.87958</v>
      </c>
      <c r="IF23">
        <v>1.88164</v>
      </c>
      <c r="IG23">
        <v>1.8746499999999999</v>
      </c>
      <c r="IH23">
        <v>1.87805</v>
      </c>
      <c r="II23">
        <v>1.87744</v>
      </c>
      <c r="IJ23">
        <v>1.8745400000000001</v>
      </c>
      <c r="IK23">
        <v>1.88226</v>
      </c>
      <c r="IL23">
        <v>0</v>
      </c>
      <c r="IM23">
        <v>0</v>
      </c>
      <c r="IN23">
        <v>0</v>
      </c>
      <c r="IO23">
        <v>0</v>
      </c>
      <c r="IP23" t="s">
        <v>445</v>
      </c>
      <c r="IQ23" t="s">
        <v>446</v>
      </c>
      <c r="IR23" t="s">
        <v>447</v>
      </c>
      <c r="IS23" t="s">
        <v>447</v>
      </c>
      <c r="IT23" t="s">
        <v>447</v>
      </c>
      <c r="IU23" t="s">
        <v>447</v>
      </c>
      <c r="IV23">
        <v>0</v>
      </c>
      <c r="IW23">
        <v>100</v>
      </c>
      <c r="IX23">
        <v>100</v>
      </c>
      <c r="IY23">
        <v>0.309</v>
      </c>
      <c r="IZ23">
        <v>-5.0299999999999997E-2</v>
      </c>
      <c r="JA23">
        <v>5.8496809892681689E-2</v>
      </c>
      <c r="JB23">
        <v>1.3236157005409709E-3</v>
      </c>
      <c r="JC23">
        <v>-2.008821720501489E-6</v>
      </c>
      <c r="JD23">
        <v>6.8117065431545785E-10</v>
      </c>
      <c r="JE23">
        <v>-0.13712484977286091</v>
      </c>
      <c r="JF23">
        <v>1.340756427336354E-2</v>
      </c>
      <c r="JG23">
        <v>-7.0519834848132006E-4</v>
      </c>
      <c r="JH23">
        <v>1.366541560347856E-5</v>
      </c>
      <c r="JI23">
        <v>17</v>
      </c>
      <c r="JJ23">
        <v>1974</v>
      </c>
      <c r="JK23">
        <v>3</v>
      </c>
      <c r="JL23">
        <v>22</v>
      </c>
      <c r="JM23">
        <v>30.3</v>
      </c>
      <c r="JN23">
        <v>30.2</v>
      </c>
      <c r="JO23">
        <v>0.99975599999999998</v>
      </c>
      <c r="JP23">
        <v>2.5305200000000001</v>
      </c>
      <c r="JQ23">
        <v>1.4453100000000001</v>
      </c>
      <c r="JR23">
        <v>2.16187</v>
      </c>
      <c r="JS23">
        <v>1.5502899999999999</v>
      </c>
      <c r="JT23">
        <v>2.4133300000000002</v>
      </c>
      <c r="JU23">
        <v>31.324400000000001</v>
      </c>
      <c r="JV23">
        <v>24.113800000000001</v>
      </c>
      <c r="JW23">
        <v>18</v>
      </c>
      <c r="JX23">
        <v>211.386</v>
      </c>
      <c r="JY23">
        <v>773.08799999999997</v>
      </c>
      <c r="JZ23">
        <v>25.000299999999999</v>
      </c>
      <c r="KA23">
        <v>25.073399999999999</v>
      </c>
      <c r="KB23">
        <v>30.0001</v>
      </c>
      <c r="KC23">
        <v>25.131</v>
      </c>
      <c r="KD23">
        <v>25.1008</v>
      </c>
      <c r="KE23">
        <v>20.0092</v>
      </c>
      <c r="KF23">
        <v>-30</v>
      </c>
      <c r="KG23">
        <v>-30</v>
      </c>
      <c r="KH23">
        <v>25</v>
      </c>
      <c r="KI23">
        <v>400</v>
      </c>
      <c r="KJ23">
        <v>6.27583</v>
      </c>
      <c r="KK23">
        <v>101.7</v>
      </c>
      <c r="KL23">
        <v>100.42100000000001</v>
      </c>
    </row>
    <row r="24" spans="1:298" x14ac:dyDescent="0.3">
      <c r="A24">
        <v>8</v>
      </c>
      <c r="B24">
        <v>1748957239.5999999</v>
      </c>
      <c r="C24">
        <v>843.59999990463257</v>
      </c>
      <c r="D24" t="s">
        <v>461</v>
      </c>
      <c r="E24" t="s">
        <v>462</v>
      </c>
      <c r="F24" t="s">
        <v>436</v>
      </c>
      <c r="G24" t="s">
        <v>437</v>
      </c>
      <c r="H24" t="s">
        <v>438</v>
      </c>
      <c r="I24" t="s">
        <v>439</v>
      </c>
      <c r="J24" t="s">
        <v>440</v>
      </c>
      <c r="N24">
        <v>1748957239.5999999</v>
      </c>
      <c r="O24">
        <f t="shared" si="0"/>
        <v>1.0405691149031856E-3</v>
      </c>
      <c r="P24">
        <f t="shared" si="1"/>
        <v>1.0405691149031855</v>
      </c>
      <c r="Q24">
        <f t="shared" si="2"/>
        <v>-1.264522638610059</v>
      </c>
      <c r="R24">
        <f t="shared" si="3"/>
        <v>401.25299999999999</v>
      </c>
      <c r="S24">
        <f t="shared" si="4"/>
        <v>424.38900340453154</v>
      </c>
      <c r="T24">
        <f t="shared" si="5"/>
        <v>43.089463983232299</v>
      </c>
      <c r="U24">
        <f t="shared" si="6"/>
        <v>40.740397496075396</v>
      </c>
      <c r="V24">
        <f t="shared" si="7"/>
        <v>5.8282349643079372E-2</v>
      </c>
      <c r="W24">
        <f t="shared" si="8"/>
        <v>2.9621480195445731</v>
      </c>
      <c r="X24">
        <f t="shared" si="9"/>
        <v>5.7652697377151209E-2</v>
      </c>
      <c r="Y24">
        <f t="shared" si="10"/>
        <v>3.6088940672084444E-2</v>
      </c>
      <c r="Z24">
        <f t="shared" si="11"/>
        <v>3.9893137495100395E-3</v>
      </c>
      <c r="AA24">
        <f t="shared" si="12"/>
        <v>25.699495860166454</v>
      </c>
      <c r="AB24">
        <f t="shared" si="13"/>
        <v>25.112500000000001</v>
      </c>
      <c r="AC24">
        <f t="shared" si="14"/>
        <v>3.2010667601735268</v>
      </c>
      <c r="AD24">
        <f t="shared" si="15"/>
        <v>41.87097011506691</v>
      </c>
      <c r="AE24">
        <f t="shared" si="16"/>
        <v>1.4101199556009398</v>
      </c>
      <c r="AF24">
        <f t="shared" si="17"/>
        <v>3.3677747416067638</v>
      </c>
      <c r="AG24">
        <f t="shared" si="18"/>
        <v>1.7909468045725869</v>
      </c>
      <c r="AH24">
        <f t="shared" si="19"/>
        <v>-45.889097967230484</v>
      </c>
      <c r="AI24">
        <f t="shared" si="20"/>
        <v>136.53950204538248</v>
      </c>
      <c r="AJ24">
        <f t="shared" si="21"/>
        <v>9.8032762710851635</v>
      </c>
      <c r="AK24">
        <f t="shared" si="22"/>
        <v>100.45766966298666</v>
      </c>
      <c r="AL24">
        <f t="shared" si="23"/>
        <v>-1.2651452022223699</v>
      </c>
      <c r="AM24">
        <f t="shared" si="24"/>
        <v>1.038993558234832</v>
      </c>
      <c r="AN24">
        <f t="shared" si="25"/>
        <v>-1.264522638610059</v>
      </c>
      <c r="AO24">
        <v>404.99751399925549</v>
      </c>
      <c r="AP24">
        <v>406.91170909090903</v>
      </c>
      <c r="AQ24">
        <v>8.546645350041408E-4</v>
      </c>
      <c r="AR24">
        <v>66.04363236662482</v>
      </c>
      <c r="AS24">
        <f t="shared" si="26"/>
        <v>1.0405691149031855</v>
      </c>
      <c r="AT24">
        <v>12.34932364295733</v>
      </c>
      <c r="AU24">
        <v>13.88777062937063</v>
      </c>
      <c r="AV24">
        <v>3.6055871244308827E-5</v>
      </c>
      <c r="AW24">
        <v>77.180127448358476</v>
      </c>
      <c r="AX24">
        <v>168</v>
      </c>
      <c r="AY24">
        <v>42</v>
      </c>
      <c r="AZ24">
        <f t="shared" si="27"/>
        <v>1</v>
      </c>
      <c r="BA24">
        <f t="shared" si="28"/>
        <v>0</v>
      </c>
      <c r="BB24">
        <f t="shared" si="29"/>
        <v>54042.476097057835</v>
      </c>
      <c r="BC24" t="s">
        <v>441</v>
      </c>
      <c r="BD24" t="s">
        <v>441</v>
      </c>
      <c r="BE24">
        <v>0</v>
      </c>
      <c r="BF24">
        <v>0</v>
      </c>
      <c r="BG24" t="e">
        <f t="shared" si="30"/>
        <v>#DIV/0!</v>
      </c>
      <c r="BH24">
        <v>0</v>
      </c>
      <c r="BI24" t="s">
        <v>441</v>
      </c>
      <c r="BJ24" t="s">
        <v>441</v>
      </c>
      <c r="BK24">
        <v>0</v>
      </c>
      <c r="BL24">
        <v>0</v>
      </c>
      <c r="BM24" t="e">
        <f t="shared" si="31"/>
        <v>#DIV/0!</v>
      </c>
      <c r="BN24">
        <v>0.5</v>
      </c>
      <c r="BO24">
        <f t="shared" si="32"/>
        <v>2.0996388155315994E-2</v>
      </c>
      <c r="BP24">
        <f t="shared" si="33"/>
        <v>-1.264522638610059</v>
      </c>
      <c r="BQ24" t="e">
        <f t="shared" si="34"/>
        <v>#DIV/0!</v>
      </c>
      <c r="BR24">
        <f t="shared" si="35"/>
        <v>-60.225722122111719</v>
      </c>
      <c r="BS24" t="e">
        <f t="shared" si="36"/>
        <v>#DIV/0!</v>
      </c>
      <c r="BT24" t="e">
        <f t="shared" si="37"/>
        <v>#DIV/0!</v>
      </c>
      <c r="BU24" t="s">
        <v>441</v>
      </c>
      <c r="BV24">
        <v>0</v>
      </c>
      <c r="BW24" t="e">
        <f t="shared" si="38"/>
        <v>#DIV/0!</v>
      </c>
      <c r="BX24" t="e">
        <f t="shared" si="39"/>
        <v>#DIV/0!</v>
      </c>
      <c r="BY24" t="e">
        <f t="shared" si="40"/>
        <v>#DIV/0!</v>
      </c>
      <c r="BZ24" t="e">
        <f t="shared" si="41"/>
        <v>#DIV/0!</v>
      </c>
      <c r="CA24" t="e">
        <f t="shared" si="42"/>
        <v>#DIV/0!</v>
      </c>
      <c r="CB24" t="e">
        <f t="shared" si="43"/>
        <v>#DIV/0!</v>
      </c>
      <c r="CC24" t="e">
        <f t="shared" si="44"/>
        <v>#DIV/0!</v>
      </c>
      <c r="CD24" t="e">
        <f t="shared" si="45"/>
        <v>#DIV/0!</v>
      </c>
      <c r="DM24">
        <f t="shared" si="46"/>
        <v>4.9995699999999997E-2</v>
      </c>
      <c r="DN24">
        <f t="shared" si="47"/>
        <v>2.0996388155315994E-2</v>
      </c>
      <c r="DO24">
        <f t="shared" si="48"/>
        <v>0.4199638799999999</v>
      </c>
      <c r="DP24">
        <f t="shared" si="49"/>
        <v>7.9793137199999989E-2</v>
      </c>
      <c r="DQ24">
        <v>6</v>
      </c>
      <c r="DR24">
        <v>0.5</v>
      </c>
      <c r="DS24" t="s">
        <v>442</v>
      </c>
      <c r="DT24">
        <v>2</v>
      </c>
      <c r="DU24" t="b">
        <v>1</v>
      </c>
      <c r="DV24">
        <v>1748957239.5999999</v>
      </c>
      <c r="DW24">
        <v>401.25299999999999</v>
      </c>
      <c r="DX24">
        <v>399.98099999999999</v>
      </c>
      <c r="DY24">
        <v>13.888299999999999</v>
      </c>
      <c r="DZ24">
        <v>12.351900000000001</v>
      </c>
      <c r="EA24">
        <v>400.94299999999998</v>
      </c>
      <c r="EB24">
        <v>13.938599999999999</v>
      </c>
      <c r="EC24">
        <v>400.11599999999999</v>
      </c>
      <c r="ED24">
        <v>101.43300000000001</v>
      </c>
      <c r="EE24">
        <v>9.9941799999999997E-2</v>
      </c>
      <c r="EF24">
        <v>25.967500000000001</v>
      </c>
      <c r="EG24">
        <v>25.112500000000001</v>
      </c>
      <c r="EH24">
        <v>999.9</v>
      </c>
      <c r="EI24">
        <v>0</v>
      </c>
      <c r="EJ24">
        <v>0</v>
      </c>
      <c r="EK24">
        <v>10043.1</v>
      </c>
      <c r="EL24">
        <v>0</v>
      </c>
      <c r="EM24">
        <v>7.2930900000000003</v>
      </c>
      <c r="EN24">
        <v>1.2719400000000001</v>
      </c>
      <c r="EO24">
        <v>406.904</v>
      </c>
      <c r="EP24">
        <v>404.983</v>
      </c>
      <c r="EQ24">
        <v>1.5364</v>
      </c>
      <c r="ER24">
        <v>399.98099999999999</v>
      </c>
      <c r="ES24">
        <v>12.351900000000001</v>
      </c>
      <c r="ET24">
        <v>1.40873</v>
      </c>
      <c r="EU24">
        <v>1.2528900000000001</v>
      </c>
      <c r="EV24">
        <v>12.012</v>
      </c>
      <c r="EW24">
        <v>10.2453</v>
      </c>
      <c r="EX24">
        <v>4.9995699999999997E-2</v>
      </c>
      <c r="EY24">
        <v>0</v>
      </c>
      <c r="EZ24">
        <v>0</v>
      </c>
      <c r="FA24">
        <v>0</v>
      </c>
      <c r="FB24">
        <v>406.8</v>
      </c>
      <c r="FC24">
        <v>4.9995699999999997E-2</v>
      </c>
      <c r="FD24">
        <v>-11.13</v>
      </c>
      <c r="FE24">
        <v>-1.76</v>
      </c>
      <c r="FF24">
        <v>34.811999999999998</v>
      </c>
      <c r="FG24">
        <v>38.125</v>
      </c>
      <c r="FH24">
        <v>36.436999999999998</v>
      </c>
      <c r="FI24">
        <v>37.25</v>
      </c>
      <c r="FJ24">
        <v>37.375</v>
      </c>
      <c r="FK24">
        <v>0</v>
      </c>
      <c r="FL24">
        <v>0</v>
      </c>
      <c r="FM24">
        <v>0</v>
      </c>
      <c r="FN24">
        <v>1748957239.0999999</v>
      </c>
      <c r="FO24">
        <v>0</v>
      </c>
      <c r="FP24">
        <v>405.71640000000002</v>
      </c>
      <c r="FQ24">
        <v>-37.491538463651501</v>
      </c>
      <c r="FR24">
        <v>18.52076926983553</v>
      </c>
      <c r="FS24">
        <v>-5.6336000000000004</v>
      </c>
      <c r="FT24">
        <v>15</v>
      </c>
      <c r="FU24">
        <v>1748955308</v>
      </c>
      <c r="FV24" t="s">
        <v>443</v>
      </c>
      <c r="FW24">
        <v>1748955300</v>
      </c>
      <c r="FX24">
        <v>1748955308</v>
      </c>
      <c r="FY24">
        <v>1</v>
      </c>
      <c r="FZ24">
        <v>1.1519999999999999</v>
      </c>
      <c r="GA24">
        <v>-5.0999999999999997E-2</v>
      </c>
      <c r="GB24">
        <v>0.31</v>
      </c>
      <c r="GC24">
        <v>-7.6999999999999999E-2</v>
      </c>
      <c r="GD24">
        <v>400</v>
      </c>
      <c r="GE24">
        <v>6</v>
      </c>
      <c r="GF24">
        <v>0.23</v>
      </c>
      <c r="GG24">
        <v>0.02</v>
      </c>
      <c r="GH24">
        <v>-1.2085432785259991</v>
      </c>
      <c r="GI24">
        <v>-4.5528876252321868E-2</v>
      </c>
      <c r="GJ24">
        <v>2.2817800322360748E-2</v>
      </c>
      <c r="GK24">
        <v>1</v>
      </c>
      <c r="GL24">
        <v>5.7359002141467809E-2</v>
      </c>
      <c r="GM24">
        <v>3.700363540531393E-3</v>
      </c>
      <c r="GN24">
        <v>5.4399717305434001E-4</v>
      </c>
      <c r="GO24">
        <v>1</v>
      </c>
      <c r="GP24">
        <v>2</v>
      </c>
      <c r="GQ24">
        <v>2</v>
      </c>
      <c r="GR24" t="s">
        <v>452</v>
      </c>
      <c r="GS24">
        <v>2.9956399999999999</v>
      </c>
      <c r="GT24">
        <v>2.8109199999999999</v>
      </c>
      <c r="GU24">
        <v>9.7050899999999996E-2</v>
      </c>
      <c r="GV24">
        <v>9.7481200000000004E-2</v>
      </c>
      <c r="GW24">
        <v>7.6387499999999997E-2</v>
      </c>
      <c r="GX24">
        <v>7.0859900000000003E-2</v>
      </c>
      <c r="GY24">
        <v>24670.1</v>
      </c>
      <c r="GZ24">
        <v>25615.8</v>
      </c>
      <c r="HA24">
        <v>31078.5</v>
      </c>
      <c r="HB24">
        <v>31472.3</v>
      </c>
      <c r="HC24">
        <v>44983.4</v>
      </c>
      <c r="HD24">
        <v>42428</v>
      </c>
      <c r="HE24">
        <v>44990.9</v>
      </c>
      <c r="HF24">
        <v>41984.800000000003</v>
      </c>
      <c r="HG24">
        <v>1.48617</v>
      </c>
      <c r="HH24">
        <v>2.2936999999999999</v>
      </c>
      <c r="HI24">
        <v>5.70156E-2</v>
      </c>
      <c r="HJ24">
        <v>0</v>
      </c>
      <c r="HK24">
        <v>24.176400000000001</v>
      </c>
      <c r="HL24">
        <v>999.9</v>
      </c>
      <c r="HM24">
        <v>38.799999999999997</v>
      </c>
      <c r="HN24">
        <v>25.6</v>
      </c>
      <c r="HO24">
        <v>12.6058</v>
      </c>
      <c r="HP24">
        <v>61.9893</v>
      </c>
      <c r="HQ24">
        <v>5.8453499999999998</v>
      </c>
      <c r="HR24">
        <v>1</v>
      </c>
      <c r="HS24">
        <v>-0.168653</v>
      </c>
      <c r="HT24">
        <v>-0.36284300000000003</v>
      </c>
      <c r="HU24">
        <v>20.242599999999999</v>
      </c>
      <c r="HV24">
        <v>5.2243300000000001</v>
      </c>
      <c r="HW24">
        <v>11.9023</v>
      </c>
      <c r="HX24">
        <v>4.9726999999999997</v>
      </c>
      <c r="HY24">
        <v>3.2730000000000001</v>
      </c>
      <c r="HZ24">
        <v>9999</v>
      </c>
      <c r="IA24">
        <v>9999</v>
      </c>
      <c r="IB24">
        <v>9999</v>
      </c>
      <c r="IC24">
        <v>999.9</v>
      </c>
      <c r="ID24">
        <v>1.8794299999999999</v>
      </c>
      <c r="IE24">
        <v>1.87958</v>
      </c>
      <c r="IF24">
        <v>1.88171</v>
      </c>
      <c r="IG24">
        <v>1.87469</v>
      </c>
      <c r="IH24">
        <v>1.87805</v>
      </c>
      <c r="II24">
        <v>1.8774500000000001</v>
      </c>
      <c r="IJ24">
        <v>1.8745400000000001</v>
      </c>
      <c r="IK24">
        <v>1.8823099999999999</v>
      </c>
      <c r="IL24">
        <v>0</v>
      </c>
      <c r="IM24">
        <v>0</v>
      </c>
      <c r="IN24">
        <v>0</v>
      </c>
      <c r="IO24">
        <v>0</v>
      </c>
      <c r="IP24" t="s">
        <v>445</v>
      </c>
      <c r="IQ24" t="s">
        <v>446</v>
      </c>
      <c r="IR24" t="s">
        <v>447</v>
      </c>
      <c r="IS24" t="s">
        <v>447</v>
      </c>
      <c r="IT24" t="s">
        <v>447</v>
      </c>
      <c r="IU24" t="s">
        <v>447</v>
      </c>
      <c r="IV24">
        <v>0</v>
      </c>
      <c r="IW24">
        <v>100</v>
      </c>
      <c r="IX24">
        <v>100</v>
      </c>
      <c r="IY24">
        <v>0.31</v>
      </c>
      <c r="IZ24">
        <v>-5.0299999999999997E-2</v>
      </c>
      <c r="JA24">
        <v>5.8496809892681689E-2</v>
      </c>
      <c r="JB24">
        <v>1.3236157005409709E-3</v>
      </c>
      <c r="JC24">
        <v>-2.008821720501489E-6</v>
      </c>
      <c r="JD24">
        <v>6.8117065431545785E-10</v>
      </c>
      <c r="JE24">
        <v>-0.13712484977286091</v>
      </c>
      <c r="JF24">
        <v>1.340756427336354E-2</v>
      </c>
      <c r="JG24">
        <v>-7.0519834848132006E-4</v>
      </c>
      <c r="JH24">
        <v>1.366541560347856E-5</v>
      </c>
      <c r="JI24">
        <v>17</v>
      </c>
      <c r="JJ24">
        <v>1974</v>
      </c>
      <c r="JK24">
        <v>3</v>
      </c>
      <c r="JL24">
        <v>22</v>
      </c>
      <c r="JM24">
        <v>32.299999999999997</v>
      </c>
      <c r="JN24">
        <v>32.200000000000003</v>
      </c>
      <c r="JO24">
        <v>0.99975599999999998</v>
      </c>
      <c r="JP24">
        <v>2.5366200000000001</v>
      </c>
      <c r="JQ24">
        <v>1.4453100000000001</v>
      </c>
      <c r="JR24">
        <v>2.1606399999999999</v>
      </c>
      <c r="JS24">
        <v>1.5502899999999999</v>
      </c>
      <c r="JT24">
        <v>2.3596200000000001</v>
      </c>
      <c r="JU24">
        <v>31.4115</v>
      </c>
      <c r="JV24">
        <v>24.1313</v>
      </c>
      <c r="JW24">
        <v>18</v>
      </c>
      <c r="JX24">
        <v>210.35300000000001</v>
      </c>
      <c r="JY24">
        <v>772.39400000000001</v>
      </c>
      <c r="JZ24">
        <v>24.999400000000001</v>
      </c>
      <c r="KA24">
        <v>25.0671</v>
      </c>
      <c r="KB24">
        <v>30</v>
      </c>
      <c r="KC24">
        <v>25.124700000000001</v>
      </c>
      <c r="KD24">
        <v>25.0945</v>
      </c>
      <c r="KE24">
        <v>20.016200000000001</v>
      </c>
      <c r="KF24">
        <v>-30</v>
      </c>
      <c r="KG24">
        <v>-30</v>
      </c>
      <c r="KH24">
        <v>25</v>
      </c>
      <c r="KI24">
        <v>400</v>
      </c>
      <c r="KJ24">
        <v>6.27583</v>
      </c>
      <c r="KK24">
        <v>101.697</v>
      </c>
      <c r="KL24">
        <v>100.42</v>
      </c>
    </row>
    <row r="25" spans="1:298" x14ac:dyDescent="0.3">
      <c r="A25">
        <v>9</v>
      </c>
      <c r="B25">
        <v>1748957360.0999999</v>
      </c>
      <c r="C25">
        <v>964.09999990463257</v>
      </c>
      <c r="D25" t="s">
        <v>463</v>
      </c>
      <c r="E25" t="s">
        <v>464</v>
      </c>
      <c r="F25" t="s">
        <v>436</v>
      </c>
      <c r="G25" t="s">
        <v>437</v>
      </c>
      <c r="H25" t="s">
        <v>438</v>
      </c>
      <c r="I25" t="s">
        <v>439</v>
      </c>
      <c r="J25" t="s">
        <v>440</v>
      </c>
      <c r="N25">
        <v>1748957360.0999999</v>
      </c>
      <c r="O25">
        <f t="shared" si="0"/>
        <v>1.1983134235856521E-3</v>
      </c>
      <c r="P25">
        <f t="shared" si="1"/>
        <v>1.1983134235856521</v>
      </c>
      <c r="Q25">
        <f t="shared" si="2"/>
        <v>7.4822747240588505</v>
      </c>
      <c r="R25">
        <f t="shared" si="3"/>
        <v>388.06900000000002</v>
      </c>
      <c r="S25">
        <f t="shared" si="4"/>
        <v>181.40753210078276</v>
      </c>
      <c r="T25">
        <f t="shared" si="5"/>
        <v>18.418479107629476</v>
      </c>
      <c r="U25">
        <f t="shared" si="6"/>
        <v>39.401014313163799</v>
      </c>
      <c r="V25">
        <f t="shared" si="7"/>
        <v>6.1165169323088645E-2</v>
      </c>
      <c r="W25">
        <f t="shared" si="8"/>
        <v>2.9607953635916968</v>
      </c>
      <c r="X25">
        <f t="shared" si="9"/>
        <v>6.0471774335868367E-2</v>
      </c>
      <c r="Y25">
        <f t="shared" si="10"/>
        <v>3.7856502665948435E-2</v>
      </c>
      <c r="Z25">
        <f t="shared" si="11"/>
        <v>321.51499849668778</v>
      </c>
      <c r="AA25">
        <f t="shared" si="12"/>
        <v>28.041667591301486</v>
      </c>
      <c r="AB25">
        <f t="shared" si="13"/>
        <v>26.149100000000001</v>
      </c>
      <c r="AC25">
        <f t="shared" si="14"/>
        <v>3.404143586725934</v>
      </c>
      <c r="AD25">
        <f t="shared" si="15"/>
        <v>41.507568601012522</v>
      </c>
      <c r="AE25">
        <f t="shared" si="16"/>
        <v>1.44019622239696</v>
      </c>
      <c r="AF25">
        <f t="shared" si="17"/>
        <v>3.4697195498023663</v>
      </c>
      <c r="AG25">
        <f t="shared" si="18"/>
        <v>1.963947364328974</v>
      </c>
      <c r="AH25">
        <f t="shared" si="19"/>
        <v>-52.845621980127255</v>
      </c>
      <c r="AI25">
        <f t="shared" si="20"/>
        <v>51.589959564280022</v>
      </c>
      <c r="AJ25">
        <f t="shared" si="21"/>
        <v>3.7345205858856327</v>
      </c>
      <c r="AK25">
        <f t="shared" si="22"/>
        <v>323.99385666672617</v>
      </c>
      <c r="AL25">
        <f t="shared" si="23"/>
        <v>7.472930897125436</v>
      </c>
      <c r="AM25">
        <f t="shared" si="24"/>
        <v>1.1977127337523976</v>
      </c>
      <c r="AN25">
        <f t="shared" si="25"/>
        <v>7.4822747240588505</v>
      </c>
      <c r="AO25">
        <v>405.01621884884509</v>
      </c>
      <c r="AP25">
        <v>393.66365454545462</v>
      </c>
      <c r="AQ25">
        <v>-1.406910954200356E-3</v>
      </c>
      <c r="AR25">
        <v>66.04363236662482</v>
      </c>
      <c r="AS25">
        <f t="shared" si="26"/>
        <v>1.1983134235856521</v>
      </c>
      <c r="AT25">
        <v>12.4125649189365</v>
      </c>
      <c r="AU25">
        <v>14.183869930069941</v>
      </c>
      <c r="AV25">
        <v>3.6247804325499759E-5</v>
      </c>
      <c r="AW25">
        <v>77.180127448358476</v>
      </c>
      <c r="AX25">
        <v>167</v>
      </c>
      <c r="AY25">
        <v>42</v>
      </c>
      <c r="AZ25">
        <f t="shared" si="27"/>
        <v>1</v>
      </c>
      <c r="BA25">
        <f t="shared" si="28"/>
        <v>0</v>
      </c>
      <c r="BB25">
        <f t="shared" si="29"/>
        <v>53911.711714002631</v>
      </c>
      <c r="BC25" t="s">
        <v>441</v>
      </c>
      <c r="BD25" t="s">
        <v>441</v>
      </c>
      <c r="BE25">
        <v>0</v>
      </c>
      <c r="BF25">
        <v>0</v>
      </c>
      <c r="BG25" t="e">
        <f t="shared" si="30"/>
        <v>#DIV/0!</v>
      </c>
      <c r="BH25">
        <v>0</v>
      </c>
      <c r="BI25" t="s">
        <v>441</v>
      </c>
      <c r="BJ25" t="s">
        <v>441</v>
      </c>
      <c r="BK25">
        <v>0</v>
      </c>
      <c r="BL25">
        <v>0</v>
      </c>
      <c r="BM25" t="e">
        <f t="shared" si="31"/>
        <v>#DIV/0!</v>
      </c>
      <c r="BN25">
        <v>0.5</v>
      </c>
      <c r="BO25">
        <f t="shared" si="32"/>
        <v>1681.222200257351</v>
      </c>
      <c r="BP25">
        <f t="shared" si="33"/>
        <v>7.4822747240588505</v>
      </c>
      <c r="BQ25" t="e">
        <f t="shared" si="34"/>
        <v>#DIV/0!</v>
      </c>
      <c r="BR25">
        <f t="shared" si="35"/>
        <v>4.4504972173895338E-3</v>
      </c>
      <c r="BS25" t="e">
        <f t="shared" si="36"/>
        <v>#DIV/0!</v>
      </c>
      <c r="BT25" t="e">
        <f t="shared" si="37"/>
        <v>#DIV/0!</v>
      </c>
      <c r="BU25" t="s">
        <v>441</v>
      </c>
      <c r="BV25">
        <v>0</v>
      </c>
      <c r="BW25" t="e">
        <f t="shared" si="38"/>
        <v>#DIV/0!</v>
      </c>
      <c r="BX25" t="e">
        <f t="shared" si="39"/>
        <v>#DIV/0!</v>
      </c>
      <c r="BY25" t="e">
        <f t="shared" si="40"/>
        <v>#DIV/0!</v>
      </c>
      <c r="BZ25" t="e">
        <f t="shared" si="41"/>
        <v>#DIV/0!</v>
      </c>
      <c r="CA25" t="e">
        <f t="shared" si="42"/>
        <v>#DIV/0!</v>
      </c>
      <c r="CB25" t="e">
        <f t="shared" si="43"/>
        <v>#DIV/0!</v>
      </c>
      <c r="CC25" t="e">
        <f t="shared" si="44"/>
        <v>#DIV/0!</v>
      </c>
      <c r="CD25" t="e">
        <f t="shared" si="45"/>
        <v>#DIV/0!</v>
      </c>
      <c r="DM25">
        <f t="shared" si="46"/>
        <v>2000.03</v>
      </c>
      <c r="DN25">
        <f t="shared" si="47"/>
        <v>1681.222200257351</v>
      </c>
      <c r="DO25">
        <f t="shared" si="48"/>
        <v>0.84059849115130825</v>
      </c>
      <c r="DP25">
        <f t="shared" si="49"/>
        <v>0.16075508792202506</v>
      </c>
      <c r="DQ25">
        <v>6</v>
      </c>
      <c r="DR25">
        <v>0.5</v>
      </c>
      <c r="DS25" t="s">
        <v>442</v>
      </c>
      <c r="DT25">
        <v>2</v>
      </c>
      <c r="DU25" t="b">
        <v>1</v>
      </c>
      <c r="DV25">
        <v>1748957360.0999999</v>
      </c>
      <c r="DW25">
        <v>388.06900000000002</v>
      </c>
      <c r="DX25">
        <v>399.97300000000001</v>
      </c>
      <c r="DY25">
        <v>14.184799999999999</v>
      </c>
      <c r="DZ25">
        <v>12.414099999999999</v>
      </c>
      <c r="EA25">
        <v>387.76</v>
      </c>
      <c r="EB25">
        <v>14.2346</v>
      </c>
      <c r="EC25">
        <v>400.08699999999999</v>
      </c>
      <c r="ED25">
        <v>101.431</v>
      </c>
      <c r="EE25">
        <v>9.9950200000000003E-2</v>
      </c>
      <c r="EF25">
        <v>26.472300000000001</v>
      </c>
      <c r="EG25">
        <v>26.149100000000001</v>
      </c>
      <c r="EH25">
        <v>999.9</v>
      </c>
      <c r="EI25">
        <v>0</v>
      </c>
      <c r="EJ25">
        <v>0</v>
      </c>
      <c r="EK25">
        <v>10035.6</v>
      </c>
      <c r="EL25">
        <v>0</v>
      </c>
      <c r="EM25">
        <v>7.2374099999999997</v>
      </c>
      <c r="EN25">
        <v>-11.904199999999999</v>
      </c>
      <c r="EO25">
        <v>393.65300000000002</v>
      </c>
      <c r="EP25">
        <v>405.00099999999998</v>
      </c>
      <c r="EQ25">
        <v>1.77077</v>
      </c>
      <c r="ER25">
        <v>399.97300000000001</v>
      </c>
      <c r="ES25">
        <v>12.414099999999999</v>
      </c>
      <c r="ET25">
        <v>1.4387799999999999</v>
      </c>
      <c r="EU25">
        <v>1.2591699999999999</v>
      </c>
      <c r="EV25">
        <v>12.332700000000001</v>
      </c>
      <c r="EW25">
        <v>10.3202</v>
      </c>
      <c r="EX25">
        <v>2000.03</v>
      </c>
      <c r="EY25">
        <v>0.98</v>
      </c>
      <c r="EZ25">
        <v>2.0000199999999999E-2</v>
      </c>
      <c r="FA25">
        <v>0</v>
      </c>
      <c r="FB25">
        <v>565.37599999999998</v>
      </c>
      <c r="FC25">
        <v>4.9995700000000003</v>
      </c>
      <c r="FD25">
        <v>11298.9</v>
      </c>
      <c r="FE25">
        <v>19282.8</v>
      </c>
      <c r="FF25">
        <v>38</v>
      </c>
      <c r="FG25">
        <v>40.125</v>
      </c>
      <c r="FH25">
        <v>38.186999999999998</v>
      </c>
      <c r="FI25">
        <v>40.125</v>
      </c>
      <c r="FJ25">
        <v>39.875</v>
      </c>
      <c r="FK25">
        <v>1955.13</v>
      </c>
      <c r="FL25">
        <v>39.9</v>
      </c>
      <c r="FM25">
        <v>0</v>
      </c>
      <c r="FN25">
        <v>1748957359.8</v>
      </c>
      <c r="FO25">
        <v>0</v>
      </c>
      <c r="FP25">
        <v>566.16596153846149</v>
      </c>
      <c r="FQ25">
        <v>-8.302871788518587</v>
      </c>
      <c r="FR25">
        <v>-108.3794873116845</v>
      </c>
      <c r="FS25">
        <v>11311.77307692308</v>
      </c>
      <c r="FT25">
        <v>15</v>
      </c>
      <c r="FU25">
        <v>1748955308</v>
      </c>
      <c r="FV25" t="s">
        <v>443</v>
      </c>
      <c r="FW25">
        <v>1748955300</v>
      </c>
      <c r="FX25">
        <v>1748955308</v>
      </c>
      <c r="FY25">
        <v>1</v>
      </c>
      <c r="FZ25">
        <v>1.1519999999999999</v>
      </c>
      <c r="GA25">
        <v>-5.0999999999999997E-2</v>
      </c>
      <c r="GB25">
        <v>0.31</v>
      </c>
      <c r="GC25">
        <v>-7.6999999999999999E-2</v>
      </c>
      <c r="GD25">
        <v>400</v>
      </c>
      <c r="GE25">
        <v>6</v>
      </c>
      <c r="GF25">
        <v>0.23</v>
      </c>
      <c r="GG25">
        <v>0.02</v>
      </c>
      <c r="GH25">
        <v>7.4210022925761674</v>
      </c>
      <c r="GI25">
        <v>0.19781104496779309</v>
      </c>
      <c r="GJ25">
        <v>4.5682310433679173E-2</v>
      </c>
      <c r="GK25">
        <v>1</v>
      </c>
      <c r="GL25">
        <v>6.0595942844159117E-2</v>
      </c>
      <c r="GM25">
        <v>1.7250798038426431E-3</v>
      </c>
      <c r="GN25">
        <v>2.5416759862101628E-4</v>
      </c>
      <c r="GO25">
        <v>1</v>
      </c>
      <c r="GP25">
        <v>2</v>
      </c>
      <c r="GQ25">
        <v>2</v>
      </c>
      <c r="GR25" t="s">
        <v>452</v>
      </c>
      <c r="GS25">
        <v>2.9956200000000002</v>
      </c>
      <c r="GT25">
        <v>2.8108599999999999</v>
      </c>
      <c r="GU25">
        <v>9.4594300000000006E-2</v>
      </c>
      <c r="GV25">
        <v>9.7479700000000002E-2</v>
      </c>
      <c r="GW25">
        <v>7.7599199999999993E-2</v>
      </c>
      <c r="GX25">
        <v>7.1129800000000007E-2</v>
      </c>
      <c r="GY25">
        <v>24736.799999999999</v>
      </c>
      <c r="GZ25">
        <v>25616.1</v>
      </c>
      <c r="HA25">
        <v>31078</v>
      </c>
      <c r="HB25">
        <v>31472.6</v>
      </c>
      <c r="HC25">
        <v>44923.8</v>
      </c>
      <c r="HD25">
        <v>42416.3</v>
      </c>
      <c r="HE25">
        <v>44990.2</v>
      </c>
      <c r="HF25">
        <v>41985.4</v>
      </c>
      <c r="HG25">
        <v>1.48878</v>
      </c>
      <c r="HH25">
        <v>2.2932199999999998</v>
      </c>
      <c r="HI25">
        <v>0.105947</v>
      </c>
      <c r="HJ25">
        <v>0</v>
      </c>
      <c r="HK25">
        <v>24.4116</v>
      </c>
      <c r="HL25">
        <v>999.9</v>
      </c>
      <c r="HM25">
        <v>38.700000000000003</v>
      </c>
      <c r="HN25">
        <v>25.7</v>
      </c>
      <c r="HO25">
        <v>12.6471</v>
      </c>
      <c r="HP25">
        <v>62.099299999999999</v>
      </c>
      <c r="HQ25">
        <v>5.9855799999999997</v>
      </c>
      <c r="HR25">
        <v>1</v>
      </c>
      <c r="HS25">
        <v>-0.16903499999999999</v>
      </c>
      <c r="HT25">
        <v>-0.36024499999999998</v>
      </c>
      <c r="HU25">
        <v>20.225999999999999</v>
      </c>
      <c r="HV25">
        <v>5.2225299999999999</v>
      </c>
      <c r="HW25">
        <v>11.902100000000001</v>
      </c>
      <c r="HX25">
        <v>4.9718999999999998</v>
      </c>
      <c r="HY25">
        <v>3.2730000000000001</v>
      </c>
      <c r="HZ25">
        <v>9999</v>
      </c>
      <c r="IA25">
        <v>9999</v>
      </c>
      <c r="IB25">
        <v>9999</v>
      </c>
      <c r="IC25">
        <v>999.9</v>
      </c>
      <c r="ID25">
        <v>1.8794299999999999</v>
      </c>
      <c r="IE25">
        <v>1.87958</v>
      </c>
      <c r="IF25">
        <v>1.88168</v>
      </c>
      <c r="IG25">
        <v>1.87469</v>
      </c>
      <c r="IH25">
        <v>1.8780600000000001</v>
      </c>
      <c r="II25">
        <v>1.87744</v>
      </c>
      <c r="IJ25">
        <v>1.8745400000000001</v>
      </c>
      <c r="IK25">
        <v>1.8823099999999999</v>
      </c>
      <c r="IL25">
        <v>0</v>
      </c>
      <c r="IM25">
        <v>0</v>
      </c>
      <c r="IN25">
        <v>0</v>
      </c>
      <c r="IO25">
        <v>0</v>
      </c>
      <c r="IP25" t="s">
        <v>445</v>
      </c>
      <c r="IQ25" t="s">
        <v>446</v>
      </c>
      <c r="IR25" t="s">
        <v>447</v>
      </c>
      <c r="IS25" t="s">
        <v>447</v>
      </c>
      <c r="IT25" t="s">
        <v>447</v>
      </c>
      <c r="IU25" t="s">
        <v>447</v>
      </c>
      <c r="IV25">
        <v>0</v>
      </c>
      <c r="IW25">
        <v>100</v>
      </c>
      <c r="IX25">
        <v>100</v>
      </c>
      <c r="IY25">
        <v>0.309</v>
      </c>
      <c r="IZ25">
        <v>-4.9799999999999997E-2</v>
      </c>
      <c r="JA25">
        <v>5.8496809892681689E-2</v>
      </c>
      <c r="JB25">
        <v>1.3236157005409709E-3</v>
      </c>
      <c r="JC25">
        <v>-2.008821720501489E-6</v>
      </c>
      <c r="JD25">
        <v>6.8117065431545785E-10</v>
      </c>
      <c r="JE25">
        <v>-0.13712484977286091</v>
      </c>
      <c r="JF25">
        <v>1.340756427336354E-2</v>
      </c>
      <c r="JG25">
        <v>-7.0519834848132006E-4</v>
      </c>
      <c r="JH25">
        <v>1.366541560347856E-5</v>
      </c>
      <c r="JI25">
        <v>17</v>
      </c>
      <c r="JJ25">
        <v>1974</v>
      </c>
      <c r="JK25">
        <v>3</v>
      </c>
      <c r="JL25">
        <v>22</v>
      </c>
      <c r="JM25">
        <v>34.299999999999997</v>
      </c>
      <c r="JN25">
        <v>34.200000000000003</v>
      </c>
      <c r="JO25">
        <v>0.99975599999999998</v>
      </c>
      <c r="JP25">
        <v>2.5402800000000001</v>
      </c>
      <c r="JQ25">
        <v>1.4453100000000001</v>
      </c>
      <c r="JR25">
        <v>2.1606399999999999</v>
      </c>
      <c r="JS25">
        <v>1.5502899999999999</v>
      </c>
      <c r="JT25">
        <v>2.33765</v>
      </c>
      <c r="JU25">
        <v>31.520600000000002</v>
      </c>
      <c r="JV25">
        <v>24.113800000000001</v>
      </c>
      <c r="JW25">
        <v>18</v>
      </c>
      <c r="JX25">
        <v>211.15</v>
      </c>
      <c r="JY25">
        <v>771.84400000000005</v>
      </c>
      <c r="JZ25">
        <v>25.0002</v>
      </c>
      <c r="KA25">
        <v>25.058599999999998</v>
      </c>
      <c r="KB25">
        <v>30.0001</v>
      </c>
      <c r="KC25">
        <v>25.119399999999999</v>
      </c>
      <c r="KD25">
        <v>25.088200000000001</v>
      </c>
      <c r="KE25">
        <v>20.020600000000002</v>
      </c>
      <c r="KF25">
        <v>-30</v>
      </c>
      <c r="KG25">
        <v>-30</v>
      </c>
      <c r="KH25">
        <v>25</v>
      </c>
      <c r="KI25">
        <v>400</v>
      </c>
      <c r="KJ25">
        <v>6.27583</v>
      </c>
      <c r="KK25">
        <v>101.696</v>
      </c>
      <c r="KL25">
        <v>100.42100000000001</v>
      </c>
    </row>
    <row r="26" spans="1:298" x14ac:dyDescent="0.3">
      <c r="A26">
        <v>10</v>
      </c>
      <c r="B26">
        <v>1748957480.5999999</v>
      </c>
      <c r="C26">
        <v>1084.599999904633</v>
      </c>
      <c r="D26" t="s">
        <v>465</v>
      </c>
      <c r="E26" t="s">
        <v>466</v>
      </c>
      <c r="F26" t="s">
        <v>436</v>
      </c>
      <c r="G26" t="s">
        <v>437</v>
      </c>
      <c r="H26" t="s">
        <v>438</v>
      </c>
      <c r="I26" t="s">
        <v>439</v>
      </c>
      <c r="J26" t="s">
        <v>440</v>
      </c>
      <c r="N26">
        <v>1748957480.5999999</v>
      </c>
      <c r="O26">
        <f t="shared" si="0"/>
        <v>1.2418971924617918E-3</v>
      </c>
      <c r="P26">
        <f t="shared" si="1"/>
        <v>1.2418971924617919</v>
      </c>
      <c r="Q26">
        <f t="shared" si="2"/>
        <v>-1.2671747284373085</v>
      </c>
      <c r="R26">
        <f t="shared" si="3"/>
        <v>401.19200000000001</v>
      </c>
      <c r="S26">
        <f t="shared" si="4"/>
        <v>418.2812336993461</v>
      </c>
      <c r="T26">
        <f t="shared" si="5"/>
        <v>42.468579700288167</v>
      </c>
      <c r="U26">
        <f t="shared" si="6"/>
        <v>40.733489945103997</v>
      </c>
      <c r="V26">
        <f t="shared" si="7"/>
        <v>7.1817646619057526E-2</v>
      </c>
      <c r="W26">
        <f t="shared" si="8"/>
        <v>2.9601449604033401</v>
      </c>
      <c r="X26">
        <f t="shared" si="9"/>
        <v>7.0863522499217693E-2</v>
      </c>
      <c r="Y26">
        <f t="shared" si="10"/>
        <v>4.4374369715121972E-2</v>
      </c>
      <c r="Z26">
        <f t="shared" si="11"/>
        <v>3.9893137495100395E-3</v>
      </c>
      <c r="AA26">
        <f t="shared" si="12"/>
        <v>25.720652177686997</v>
      </c>
      <c r="AB26">
        <f t="shared" si="13"/>
        <v>25.059100000000001</v>
      </c>
      <c r="AC26">
        <f t="shared" si="14"/>
        <v>3.1908984099855831</v>
      </c>
      <c r="AD26">
        <f t="shared" si="15"/>
        <v>42.935001917082502</v>
      </c>
      <c r="AE26">
        <f t="shared" si="16"/>
        <v>1.4522306694346001</v>
      </c>
      <c r="AF26">
        <f t="shared" si="17"/>
        <v>3.3823933960436197</v>
      </c>
      <c r="AG26">
        <f t="shared" si="18"/>
        <v>1.7386677405509829</v>
      </c>
      <c r="AH26">
        <f t="shared" si="19"/>
        <v>-54.76766618756502</v>
      </c>
      <c r="AI26">
        <f t="shared" si="20"/>
        <v>156.65092813932802</v>
      </c>
      <c r="AJ26">
        <f t="shared" si="21"/>
        <v>11.255976163867482</v>
      </c>
      <c r="AK26">
        <f t="shared" si="22"/>
        <v>113.14322742937999</v>
      </c>
      <c r="AL26">
        <f t="shared" si="23"/>
        <v>-1.3012441730781636</v>
      </c>
      <c r="AM26">
        <f t="shared" si="24"/>
        <v>1.2406231465520783</v>
      </c>
      <c r="AN26">
        <f t="shared" si="25"/>
        <v>-1.2671747284373085</v>
      </c>
      <c r="AO26">
        <v>405.09356579063132</v>
      </c>
      <c r="AP26">
        <v>407.01232727272719</v>
      </c>
      <c r="AQ26">
        <v>8.2653345800448054E-4</v>
      </c>
      <c r="AR26">
        <v>66.04363236662482</v>
      </c>
      <c r="AS26">
        <f t="shared" si="26"/>
        <v>1.2418971924617919</v>
      </c>
      <c r="AT26">
        <v>12.466983595846401</v>
      </c>
      <c r="AU26">
        <v>14.30235314685315</v>
      </c>
      <c r="AV26">
        <v>5.2823941296581132E-5</v>
      </c>
      <c r="AW26">
        <v>77.180127448358476</v>
      </c>
      <c r="AX26">
        <v>168</v>
      </c>
      <c r="AY26">
        <v>42</v>
      </c>
      <c r="AZ26">
        <f t="shared" si="27"/>
        <v>1</v>
      </c>
      <c r="BA26">
        <f t="shared" si="28"/>
        <v>0</v>
      </c>
      <c r="BB26">
        <f t="shared" si="29"/>
        <v>53970.445824022478</v>
      </c>
      <c r="BC26" t="s">
        <v>441</v>
      </c>
      <c r="BD26" t="s">
        <v>441</v>
      </c>
      <c r="BE26">
        <v>0</v>
      </c>
      <c r="BF26">
        <v>0</v>
      </c>
      <c r="BG26" t="e">
        <f t="shared" si="30"/>
        <v>#DIV/0!</v>
      </c>
      <c r="BH26">
        <v>0</v>
      </c>
      <c r="BI26" t="s">
        <v>441</v>
      </c>
      <c r="BJ26" t="s">
        <v>441</v>
      </c>
      <c r="BK26">
        <v>0</v>
      </c>
      <c r="BL26">
        <v>0</v>
      </c>
      <c r="BM26" t="e">
        <f t="shared" si="31"/>
        <v>#DIV/0!</v>
      </c>
      <c r="BN26">
        <v>0.5</v>
      </c>
      <c r="BO26">
        <f t="shared" si="32"/>
        <v>2.0996388155315994E-2</v>
      </c>
      <c r="BP26">
        <f t="shared" si="33"/>
        <v>-1.2671747284373085</v>
      </c>
      <c r="BQ26" t="e">
        <f t="shared" si="34"/>
        <v>#DIV/0!</v>
      </c>
      <c r="BR26">
        <f t="shared" si="35"/>
        <v>-60.352033838566534</v>
      </c>
      <c r="BS26" t="e">
        <f t="shared" si="36"/>
        <v>#DIV/0!</v>
      </c>
      <c r="BT26" t="e">
        <f t="shared" si="37"/>
        <v>#DIV/0!</v>
      </c>
      <c r="BU26" t="s">
        <v>441</v>
      </c>
      <c r="BV26">
        <v>0</v>
      </c>
      <c r="BW26" t="e">
        <f t="shared" si="38"/>
        <v>#DIV/0!</v>
      </c>
      <c r="BX26" t="e">
        <f t="shared" si="39"/>
        <v>#DIV/0!</v>
      </c>
      <c r="BY26" t="e">
        <f t="shared" si="40"/>
        <v>#DIV/0!</v>
      </c>
      <c r="BZ26" t="e">
        <f t="shared" si="41"/>
        <v>#DIV/0!</v>
      </c>
      <c r="CA26" t="e">
        <f t="shared" si="42"/>
        <v>#DIV/0!</v>
      </c>
      <c r="CB26" t="e">
        <f t="shared" si="43"/>
        <v>#DIV/0!</v>
      </c>
      <c r="CC26" t="e">
        <f t="shared" si="44"/>
        <v>#DIV/0!</v>
      </c>
      <c r="CD26" t="e">
        <f t="shared" si="45"/>
        <v>#DIV/0!</v>
      </c>
      <c r="DM26">
        <f t="shared" si="46"/>
        <v>4.9995699999999997E-2</v>
      </c>
      <c r="DN26">
        <f t="shared" si="47"/>
        <v>2.0996388155315994E-2</v>
      </c>
      <c r="DO26">
        <f t="shared" si="48"/>
        <v>0.4199638799999999</v>
      </c>
      <c r="DP26">
        <f t="shared" si="49"/>
        <v>7.9793137199999989E-2</v>
      </c>
      <c r="DQ26">
        <v>6</v>
      </c>
      <c r="DR26">
        <v>0.5</v>
      </c>
      <c r="DS26" t="s">
        <v>442</v>
      </c>
      <c r="DT26">
        <v>2</v>
      </c>
      <c r="DU26" t="b">
        <v>1</v>
      </c>
      <c r="DV26">
        <v>1748957480.5999999</v>
      </c>
      <c r="DW26">
        <v>401.19200000000001</v>
      </c>
      <c r="DX26">
        <v>399.98700000000002</v>
      </c>
      <c r="DY26">
        <v>14.3033</v>
      </c>
      <c r="DZ26">
        <v>12.4694</v>
      </c>
      <c r="EA26">
        <v>400.88200000000001</v>
      </c>
      <c r="EB26">
        <v>14.3529</v>
      </c>
      <c r="EC26">
        <v>400.09100000000001</v>
      </c>
      <c r="ED26">
        <v>101.431</v>
      </c>
      <c r="EE26">
        <v>0.100162</v>
      </c>
      <c r="EF26">
        <v>26.040700000000001</v>
      </c>
      <c r="EG26">
        <v>25.059100000000001</v>
      </c>
      <c r="EH26">
        <v>999.9</v>
      </c>
      <c r="EI26">
        <v>0</v>
      </c>
      <c r="EJ26">
        <v>0</v>
      </c>
      <c r="EK26">
        <v>10031.9</v>
      </c>
      <c r="EL26">
        <v>0</v>
      </c>
      <c r="EM26">
        <v>7.2374099999999997</v>
      </c>
      <c r="EN26">
        <v>1.20499</v>
      </c>
      <c r="EO26">
        <v>407.01400000000001</v>
      </c>
      <c r="EP26">
        <v>405.03800000000001</v>
      </c>
      <c r="EQ26">
        <v>1.8338699999999999</v>
      </c>
      <c r="ER26">
        <v>399.98700000000002</v>
      </c>
      <c r="ES26">
        <v>12.4694</v>
      </c>
      <c r="ET26">
        <v>1.4508000000000001</v>
      </c>
      <c r="EU26">
        <v>1.2647900000000001</v>
      </c>
      <c r="EV26">
        <v>12.459300000000001</v>
      </c>
      <c r="EW26">
        <v>10.386799999999999</v>
      </c>
      <c r="EX26">
        <v>4.9995699999999997E-2</v>
      </c>
      <c r="EY26">
        <v>0</v>
      </c>
      <c r="EZ26">
        <v>0</v>
      </c>
      <c r="FA26">
        <v>0</v>
      </c>
      <c r="FB26">
        <v>408.51</v>
      </c>
      <c r="FC26">
        <v>4.9995699999999997E-2</v>
      </c>
      <c r="FD26">
        <v>-7.86</v>
      </c>
      <c r="FE26">
        <v>-1.01</v>
      </c>
      <c r="FF26">
        <v>37.25</v>
      </c>
      <c r="FG26">
        <v>40.875</v>
      </c>
      <c r="FH26">
        <v>38.936999999999998</v>
      </c>
      <c r="FI26">
        <v>40.875</v>
      </c>
      <c r="FJ26">
        <v>39.811999999999998</v>
      </c>
      <c r="FK26">
        <v>0</v>
      </c>
      <c r="FL26">
        <v>0</v>
      </c>
      <c r="FM26">
        <v>0</v>
      </c>
      <c r="FN26">
        <v>1748957480.4000001</v>
      </c>
      <c r="FO26">
        <v>0</v>
      </c>
      <c r="FP26">
        <v>410.14960000000002</v>
      </c>
      <c r="FQ26">
        <v>-12.678461539871741</v>
      </c>
      <c r="FR26">
        <v>1.752307677109078</v>
      </c>
      <c r="FS26">
        <v>-4.1640000000000006</v>
      </c>
      <c r="FT26">
        <v>15</v>
      </c>
      <c r="FU26">
        <v>1748955308</v>
      </c>
      <c r="FV26" t="s">
        <v>443</v>
      </c>
      <c r="FW26">
        <v>1748955300</v>
      </c>
      <c r="FX26">
        <v>1748955308</v>
      </c>
      <c r="FY26">
        <v>1</v>
      </c>
      <c r="FZ26">
        <v>1.1519999999999999</v>
      </c>
      <c r="GA26">
        <v>-5.0999999999999997E-2</v>
      </c>
      <c r="GB26">
        <v>0.31</v>
      </c>
      <c r="GC26">
        <v>-7.6999999999999999E-2</v>
      </c>
      <c r="GD26">
        <v>400</v>
      </c>
      <c r="GE26">
        <v>6</v>
      </c>
      <c r="GF26">
        <v>0.23</v>
      </c>
      <c r="GG26">
        <v>0.02</v>
      </c>
      <c r="GH26">
        <v>-1.2637754154101011</v>
      </c>
      <c r="GI26">
        <v>2.5912666355607999E-2</v>
      </c>
      <c r="GJ26">
        <v>1.716451409229304E-2</v>
      </c>
      <c r="GK26">
        <v>1</v>
      </c>
      <c r="GL26">
        <v>7.0303774014574896E-2</v>
      </c>
      <c r="GM26">
        <v>5.8765911902513386E-3</v>
      </c>
      <c r="GN26">
        <v>8.6331957136283799E-4</v>
      </c>
      <c r="GO26">
        <v>1</v>
      </c>
      <c r="GP26">
        <v>2</v>
      </c>
      <c r="GQ26">
        <v>2</v>
      </c>
      <c r="GR26" t="s">
        <v>452</v>
      </c>
      <c r="GS26">
        <v>2.9956299999999998</v>
      </c>
      <c r="GT26">
        <v>2.8110499999999998</v>
      </c>
      <c r="GU26">
        <v>9.7042199999999995E-2</v>
      </c>
      <c r="GV26">
        <v>9.7482100000000002E-2</v>
      </c>
      <c r="GW26">
        <v>7.80806E-2</v>
      </c>
      <c r="GX26">
        <v>7.1369600000000005E-2</v>
      </c>
      <c r="GY26">
        <v>24669.3</v>
      </c>
      <c r="GZ26">
        <v>25615.5</v>
      </c>
      <c r="HA26">
        <v>31077.1</v>
      </c>
      <c r="HB26">
        <v>31471.9</v>
      </c>
      <c r="HC26">
        <v>44898.9</v>
      </c>
      <c r="HD26">
        <v>42404.7</v>
      </c>
      <c r="HE26">
        <v>44988.800000000003</v>
      </c>
      <c r="HF26">
        <v>41984.800000000003</v>
      </c>
      <c r="HG26">
        <v>1.4850699999999999</v>
      </c>
      <c r="HH26">
        <v>2.2923300000000002</v>
      </c>
      <c r="HI26">
        <v>5.3480300000000001E-2</v>
      </c>
      <c r="HJ26">
        <v>0</v>
      </c>
      <c r="HK26">
        <v>24.181100000000001</v>
      </c>
      <c r="HL26">
        <v>999.9</v>
      </c>
      <c r="HM26">
        <v>38.5</v>
      </c>
      <c r="HN26">
        <v>25.9</v>
      </c>
      <c r="HO26">
        <v>12.731299999999999</v>
      </c>
      <c r="HP26">
        <v>62.069299999999998</v>
      </c>
      <c r="HQ26">
        <v>5.8533600000000003</v>
      </c>
      <c r="HR26">
        <v>1</v>
      </c>
      <c r="HS26">
        <v>-0.168542</v>
      </c>
      <c r="HT26">
        <v>-0.36497299999999999</v>
      </c>
      <c r="HU26">
        <v>20.2423</v>
      </c>
      <c r="HV26">
        <v>5.2235800000000001</v>
      </c>
      <c r="HW26">
        <v>11.902900000000001</v>
      </c>
      <c r="HX26">
        <v>4.9725999999999999</v>
      </c>
      <c r="HY26">
        <v>3.2730000000000001</v>
      </c>
      <c r="HZ26">
        <v>9999</v>
      </c>
      <c r="IA26">
        <v>9999</v>
      </c>
      <c r="IB26">
        <v>9999</v>
      </c>
      <c r="IC26">
        <v>999.9</v>
      </c>
      <c r="ID26">
        <v>1.8794299999999999</v>
      </c>
      <c r="IE26">
        <v>1.87958</v>
      </c>
      <c r="IF26">
        <v>1.88164</v>
      </c>
      <c r="IG26">
        <v>1.87469</v>
      </c>
      <c r="IH26">
        <v>1.87805</v>
      </c>
      <c r="II26">
        <v>1.87744</v>
      </c>
      <c r="IJ26">
        <v>1.8745400000000001</v>
      </c>
      <c r="IK26">
        <v>1.8823099999999999</v>
      </c>
      <c r="IL26">
        <v>0</v>
      </c>
      <c r="IM26">
        <v>0</v>
      </c>
      <c r="IN26">
        <v>0</v>
      </c>
      <c r="IO26">
        <v>0</v>
      </c>
      <c r="IP26" t="s">
        <v>445</v>
      </c>
      <c r="IQ26" t="s">
        <v>446</v>
      </c>
      <c r="IR26" t="s">
        <v>447</v>
      </c>
      <c r="IS26" t="s">
        <v>447</v>
      </c>
      <c r="IT26" t="s">
        <v>447</v>
      </c>
      <c r="IU26" t="s">
        <v>447</v>
      </c>
      <c r="IV26">
        <v>0</v>
      </c>
      <c r="IW26">
        <v>100</v>
      </c>
      <c r="IX26">
        <v>100</v>
      </c>
      <c r="IY26">
        <v>0.31</v>
      </c>
      <c r="IZ26">
        <v>-4.9599999999999998E-2</v>
      </c>
      <c r="JA26">
        <v>5.8496809892681689E-2</v>
      </c>
      <c r="JB26">
        <v>1.3236157005409709E-3</v>
      </c>
      <c r="JC26">
        <v>-2.008821720501489E-6</v>
      </c>
      <c r="JD26">
        <v>6.8117065431545785E-10</v>
      </c>
      <c r="JE26">
        <v>-0.13712484977286091</v>
      </c>
      <c r="JF26">
        <v>1.340756427336354E-2</v>
      </c>
      <c r="JG26">
        <v>-7.0519834848132006E-4</v>
      </c>
      <c r="JH26">
        <v>1.366541560347856E-5</v>
      </c>
      <c r="JI26">
        <v>17</v>
      </c>
      <c r="JJ26">
        <v>1974</v>
      </c>
      <c r="JK26">
        <v>3</v>
      </c>
      <c r="JL26">
        <v>22</v>
      </c>
      <c r="JM26">
        <v>36.299999999999997</v>
      </c>
      <c r="JN26">
        <v>36.200000000000003</v>
      </c>
      <c r="JO26">
        <v>0.99975599999999998</v>
      </c>
      <c r="JP26">
        <v>2.5329600000000001</v>
      </c>
      <c r="JQ26">
        <v>1.4453100000000001</v>
      </c>
      <c r="JR26">
        <v>2.1606399999999999</v>
      </c>
      <c r="JS26">
        <v>1.5490699999999999</v>
      </c>
      <c r="JT26">
        <v>2.4182100000000002</v>
      </c>
      <c r="JU26">
        <v>31.586099999999998</v>
      </c>
      <c r="JV26">
        <v>24.1313</v>
      </c>
      <c r="JW26">
        <v>18</v>
      </c>
      <c r="JX26">
        <v>209.99799999999999</v>
      </c>
      <c r="JY26">
        <v>771.01</v>
      </c>
      <c r="JZ26">
        <v>24.999600000000001</v>
      </c>
      <c r="KA26">
        <v>25.062899999999999</v>
      </c>
      <c r="KB26">
        <v>30.0001</v>
      </c>
      <c r="KC26">
        <v>25.1205</v>
      </c>
      <c r="KD26">
        <v>25.090299999999999</v>
      </c>
      <c r="KE26">
        <v>20.0229</v>
      </c>
      <c r="KF26">
        <v>-30</v>
      </c>
      <c r="KG26">
        <v>-30</v>
      </c>
      <c r="KH26">
        <v>25</v>
      </c>
      <c r="KI26">
        <v>400</v>
      </c>
      <c r="KJ26">
        <v>6.27583</v>
      </c>
      <c r="KK26">
        <v>101.693</v>
      </c>
      <c r="KL26">
        <v>100.42</v>
      </c>
    </row>
    <row r="27" spans="1:298" x14ac:dyDescent="0.3">
      <c r="A27">
        <v>11</v>
      </c>
      <c r="B27">
        <v>1748957601.0999999</v>
      </c>
      <c r="C27">
        <v>1205.099999904633</v>
      </c>
      <c r="D27" t="s">
        <v>467</v>
      </c>
      <c r="E27" t="s">
        <v>468</v>
      </c>
      <c r="F27" t="s">
        <v>436</v>
      </c>
      <c r="G27" t="s">
        <v>437</v>
      </c>
      <c r="H27" t="s">
        <v>438</v>
      </c>
      <c r="I27" t="s">
        <v>439</v>
      </c>
      <c r="J27" t="s">
        <v>440</v>
      </c>
      <c r="N27">
        <v>1748957601.0999999</v>
      </c>
      <c r="O27">
        <f t="shared" si="0"/>
        <v>1.453977233967687E-3</v>
      </c>
      <c r="P27">
        <f t="shared" si="1"/>
        <v>1.4539772339676871</v>
      </c>
      <c r="Q27">
        <f t="shared" si="2"/>
        <v>8.6825262548064952</v>
      </c>
      <c r="R27">
        <f t="shared" si="3"/>
        <v>386.07400000000001</v>
      </c>
      <c r="S27">
        <f t="shared" si="4"/>
        <v>193.20880604519991</v>
      </c>
      <c r="T27">
        <f t="shared" si="5"/>
        <v>19.616474601743782</v>
      </c>
      <c r="U27">
        <f t="shared" si="6"/>
        <v>39.198062295472603</v>
      </c>
      <c r="V27">
        <f t="shared" si="7"/>
        <v>7.6448851098572371E-2</v>
      </c>
      <c r="W27">
        <f t="shared" si="8"/>
        <v>2.9651681676178101</v>
      </c>
      <c r="X27">
        <f t="shared" si="9"/>
        <v>7.5370504774315492E-2</v>
      </c>
      <c r="Y27">
        <f t="shared" si="10"/>
        <v>4.7202183422216402E-2</v>
      </c>
      <c r="Z27">
        <f t="shared" si="11"/>
        <v>321.51499849668778</v>
      </c>
      <c r="AA27">
        <f t="shared" si="12"/>
        <v>28.06205135342698</v>
      </c>
      <c r="AB27">
        <f t="shared" si="13"/>
        <v>26.132300000000001</v>
      </c>
      <c r="AC27">
        <f t="shared" si="14"/>
        <v>3.4007647312552103</v>
      </c>
      <c r="AD27">
        <f t="shared" si="15"/>
        <v>42.700042030526106</v>
      </c>
      <c r="AE27">
        <f t="shared" si="16"/>
        <v>1.4893119360371301</v>
      </c>
      <c r="AF27">
        <f t="shared" si="17"/>
        <v>3.4878465341378968</v>
      </c>
      <c r="AG27">
        <f t="shared" si="18"/>
        <v>1.9114527952180802</v>
      </c>
      <c r="AH27">
        <f t="shared" si="19"/>
        <v>-64.120396017974997</v>
      </c>
      <c r="AI27">
        <f t="shared" si="20"/>
        <v>68.483229854618699</v>
      </c>
      <c r="AJ27">
        <f t="shared" si="21"/>
        <v>4.9518660661761826</v>
      </c>
      <c r="AK27">
        <f t="shared" si="22"/>
        <v>330.82969839950766</v>
      </c>
      <c r="AL27">
        <f t="shared" si="23"/>
        <v>8.7378597800731317</v>
      </c>
      <c r="AM27">
        <f t="shared" si="24"/>
        <v>1.452750241128711</v>
      </c>
      <c r="AN27">
        <f t="shared" si="25"/>
        <v>8.6825262548064952</v>
      </c>
      <c r="AO27">
        <v>405.00885957409832</v>
      </c>
      <c r="AP27">
        <v>391.82736363636388</v>
      </c>
      <c r="AQ27">
        <v>-1.2340899680692719E-3</v>
      </c>
      <c r="AR27">
        <v>66.04363236662482</v>
      </c>
      <c r="AS27">
        <f t="shared" si="26"/>
        <v>1.4539772339676871</v>
      </c>
      <c r="AT27">
        <v>12.519437089847729</v>
      </c>
      <c r="AU27">
        <v>14.66835594405595</v>
      </c>
      <c r="AV27">
        <v>2.4890389848347059E-5</v>
      </c>
      <c r="AW27">
        <v>77.180127448358476</v>
      </c>
      <c r="AX27">
        <v>167</v>
      </c>
      <c r="AY27">
        <v>42</v>
      </c>
      <c r="AZ27">
        <f t="shared" si="27"/>
        <v>1</v>
      </c>
      <c r="BA27">
        <f t="shared" si="28"/>
        <v>0</v>
      </c>
      <c r="BB27">
        <f t="shared" si="29"/>
        <v>54023.881970075585</v>
      </c>
      <c r="BC27" t="s">
        <v>441</v>
      </c>
      <c r="BD27" t="s">
        <v>441</v>
      </c>
      <c r="BE27">
        <v>0</v>
      </c>
      <c r="BF27">
        <v>0</v>
      </c>
      <c r="BG27" t="e">
        <f t="shared" si="30"/>
        <v>#DIV/0!</v>
      </c>
      <c r="BH27">
        <v>0</v>
      </c>
      <c r="BI27" t="s">
        <v>441</v>
      </c>
      <c r="BJ27" t="s">
        <v>441</v>
      </c>
      <c r="BK27">
        <v>0</v>
      </c>
      <c r="BL27">
        <v>0</v>
      </c>
      <c r="BM27" t="e">
        <f t="shared" si="31"/>
        <v>#DIV/0!</v>
      </c>
      <c r="BN27">
        <v>0.5</v>
      </c>
      <c r="BO27">
        <f t="shared" si="32"/>
        <v>1681.222200257351</v>
      </c>
      <c r="BP27">
        <f t="shared" si="33"/>
        <v>8.6825262548064952</v>
      </c>
      <c r="BQ27" t="e">
        <f t="shared" si="34"/>
        <v>#DIV/0!</v>
      </c>
      <c r="BR27">
        <f t="shared" si="35"/>
        <v>5.164413278314686E-3</v>
      </c>
      <c r="BS27" t="e">
        <f t="shared" si="36"/>
        <v>#DIV/0!</v>
      </c>
      <c r="BT27" t="e">
        <f t="shared" si="37"/>
        <v>#DIV/0!</v>
      </c>
      <c r="BU27" t="s">
        <v>441</v>
      </c>
      <c r="BV27">
        <v>0</v>
      </c>
      <c r="BW27" t="e">
        <f t="shared" si="38"/>
        <v>#DIV/0!</v>
      </c>
      <c r="BX27" t="e">
        <f t="shared" si="39"/>
        <v>#DIV/0!</v>
      </c>
      <c r="BY27" t="e">
        <f t="shared" si="40"/>
        <v>#DIV/0!</v>
      </c>
      <c r="BZ27" t="e">
        <f t="shared" si="41"/>
        <v>#DIV/0!</v>
      </c>
      <c r="CA27" t="e">
        <f t="shared" si="42"/>
        <v>#DIV/0!</v>
      </c>
      <c r="CB27" t="e">
        <f t="shared" si="43"/>
        <v>#DIV/0!</v>
      </c>
      <c r="CC27" t="e">
        <f t="shared" si="44"/>
        <v>#DIV/0!</v>
      </c>
      <c r="CD27" t="e">
        <f t="shared" si="45"/>
        <v>#DIV/0!</v>
      </c>
      <c r="DM27">
        <f t="shared" si="46"/>
        <v>2000.03</v>
      </c>
      <c r="DN27">
        <f t="shared" si="47"/>
        <v>1681.222200257351</v>
      </c>
      <c r="DO27">
        <f t="shared" si="48"/>
        <v>0.84059849115130825</v>
      </c>
      <c r="DP27">
        <f t="shared" si="49"/>
        <v>0.16075508792202506</v>
      </c>
      <c r="DQ27">
        <v>6</v>
      </c>
      <c r="DR27">
        <v>0.5</v>
      </c>
      <c r="DS27" t="s">
        <v>442</v>
      </c>
      <c r="DT27">
        <v>2</v>
      </c>
      <c r="DU27" t="b">
        <v>1</v>
      </c>
      <c r="DV27">
        <v>1748957601.0999999</v>
      </c>
      <c r="DW27">
        <v>386.07400000000001</v>
      </c>
      <c r="DX27">
        <v>400.02300000000002</v>
      </c>
      <c r="DY27">
        <v>14.668699999999999</v>
      </c>
      <c r="DZ27">
        <v>12.5214</v>
      </c>
      <c r="EA27">
        <v>385.76499999999999</v>
      </c>
      <c r="EB27">
        <v>14.717700000000001</v>
      </c>
      <c r="EC27">
        <v>399.97399999999999</v>
      </c>
      <c r="ED27">
        <v>101.43</v>
      </c>
      <c r="EE27">
        <v>9.9919900000000006E-2</v>
      </c>
      <c r="EF27">
        <v>26.560700000000001</v>
      </c>
      <c r="EG27">
        <v>26.132300000000001</v>
      </c>
      <c r="EH27">
        <v>999.9</v>
      </c>
      <c r="EI27">
        <v>0</v>
      </c>
      <c r="EJ27">
        <v>0</v>
      </c>
      <c r="EK27">
        <v>10060.6</v>
      </c>
      <c r="EL27">
        <v>0</v>
      </c>
      <c r="EM27">
        <v>7.2374099999999997</v>
      </c>
      <c r="EN27">
        <v>-13.9489</v>
      </c>
      <c r="EO27">
        <v>391.822</v>
      </c>
      <c r="EP27">
        <v>405.096</v>
      </c>
      <c r="EQ27">
        <v>2.1473399999999998</v>
      </c>
      <c r="ER27">
        <v>400.02300000000002</v>
      </c>
      <c r="ES27">
        <v>12.5214</v>
      </c>
      <c r="ET27">
        <v>1.4878499999999999</v>
      </c>
      <c r="EU27">
        <v>1.2700499999999999</v>
      </c>
      <c r="EV27">
        <v>12.8439</v>
      </c>
      <c r="EW27">
        <v>10.449</v>
      </c>
      <c r="EX27">
        <v>2000.03</v>
      </c>
      <c r="EY27">
        <v>0.97999899999999995</v>
      </c>
      <c r="EZ27">
        <v>2.0001399999999999E-2</v>
      </c>
      <c r="FA27">
        <v>0</v>
      </c>
      <c r="FB27">
        <v>562.30499999999995</v>
      </c>
      <c r="FC27">
        <v>4.9995700000000003</v>
      </c>
      <c r="FD27">
        <v>11225.8</v>
      </c>
      <c r="FE27">
        <v>19282.900000000001</v>
      </c>
      <c r="FF27">
        <v>37.5</v>
      </c>
      <c r="FG27">
        <v>38.936999999999998</v>
      </c>
      <c r="FH27">
        <v>37.686999999999998</v>
      </c>
      <c r="FI27">
        <v>38.25</v>
      </c>
      <c r="FJ27">
        <v>39.311999999999998</v>
      </c>
      <c r="FK27">
        <v>1955.13</v>
      </c>
      <c r="FL27">
        <v>39.9</v>
      </c>
      <c r="FM27">
        <v>0</v>
      </c>
      <c r="FN27">
        <v>1748957601</v>
      </c>
      <c r="FO27">
        <v>0</v>
      </c>
      <c r="FP27">
        <v>562.94803846153854</v>
      </c>
      <c r="FQ27">
        <v>-5.4901538092439424</v>
      </c>
      <c r="FR27">
        <v>-112.33504258032271</v>
      </c>
      <c r="FS27">
        <v>11239.54615384615</v>
      </c>
      <c r="FT27">
        <v>15</v>
      </c>
      <c r="FU27">
        <v>1748955308</v>
      </c>
      <c r="FV27" t="s">
        <v>443</v>
      </c>
      <c r="FW27">
        <v>1748955300</v>
      </c>
      <c r="FX27">
        <v>1748955308</v>
      </c>
      <c r="FY27">
        <v>1</v>
      </c>
      <c r="FZ27">
        <v>1.1519999999999999</v>
      </c>
      <c r="GA27">
        <v>-5.0999999999999997E-2</v>
      </c>
      <c r="GB27">
        <v>0.31</v>
      </c>
      <c r="GC27">
        <v>-7.6999999999999999E-2</v>
      </c>
      <c r="GD27">
        <v>400</v>
      </c>
      <c r="GE27">
        <v>6</v>
      </c>
      <c r="GF27">
        <v>0.23</v>
      </c>
      <c r="GG27">
        <v>0.02</v>
      </c>
      <c r="GH27">
        <v>8.6765876726176518</v>
      </c>
      <c r="GI27">
        <v>0.22084462992637471</v>
      </c>
      <c r="GJ27">
        <v>4.5188455580731812E-2</v>
      </c>
      <c r="GK27">
        <v>1</v>
      </c>
      <c r="GL27">
        <v>7.6119051322135992E-2</v>
      </c>
      <c r="GM27">
        <v>1.6228424666296559E-3</v>
      </c>
      <c r="GN27">
        <v>2.414883735736561E-4</v>
      </c>
      <c r="GO27">
        <v>1</v>
      </c>
      <c r="GP27">
        <v>2</v>
      </c>
      <c r="GQ27">
        <v>2</v>
      </c>
      <c r="GR27" t="s">
        <v>452</v>
      </c>
      <c r="GS27">
        <v>2.9955099999999999</v>
      </c>
      <c r="GT27">
        <v>2.8110499999999998</v>
      </c>
      <c r="GU27">
        <v>9.4220899999999996E-2</v>
      </c>
      <c r="GV27">
        <v>9.7487799999999999E-2</v>
      </c>
      <c r="GW27">
        <v>7.9555799999999996E-2</v>
      </c>
      <c r="GX27">
        <v>7.1593699999999996E-2</v>
      </c>
      <c r="GY27">
        <v>24744.9</v>
      </c>
      <c r="GZ27">
        <v>25614.1</v>
      </c>
      <c r="HA27">
        <v>31075.5</v>
      </c>
      <c r="HB27">
        <v>31470.5</v>
      </c>
      <c r="HC27">
        <v>44824.5</v>
      </c>
      <c r="HD27">
        <v>42392.9</v>
      </c>
      <c r="HE27">
        <v>44986.3</v>
      </c>
      <c r="HF27">
        <v>41983.199999999997</v>
      </c>
      <c r="HG27">
        <v>1.48685</v>
      </c>
      <c r="HH27">
        <v>2.29155</v>
      </c>
      <c r="HI27">
        <v>0.102863</v>
      </c>
      <c r="HJ27">
        <v>0</v>
      </c>
      <c r="HK27">
        <v>24.445399999999999</v>
      </c>
      <c r="HL27">
        <v>999.9</v>
      </c>
      <c r="HM27">
        <v>38.4</v>
      </c>
      <c r="HN27">
        <v>26</v>
      </c>
      <c r="HO27">
        <v>12.775399999999999</v>
      </c>
      <c r="HP27">
        <v>62.0593</v>
      </c>
      <c r="HQ27">
        <v>6.1778899999999997</v>
      </c>
      <c r="HR27">
        <v>1</v>
      </c>
      <c r="HS27">
        <v>-0.16786799999999999</v>
      </c>
      <c r="HT27">
        <v>-0.33153899999999997</v>
      </c>
      <c r="HU27">
        <v>20.2242</v>
      </c>
      <c r="HV27">
        <v>5.2226800000000004</v>
      </c>
      <c r="HW27">
        <v>11.902100000000001</v>
      </c>
      <c r="HX27">
        <v>4.9722499999999998</v>
      </c>
      <c r="HY27">
        <v>3.2730000000000001</v>
      </c>
      <c r="HZ27">
        <v>9999</v>
      </c>
      <c r="IA27">
        <v>9999</v>
      </c>
      <c r="IB27">
        <v>9999</v>
      </c>
      <c r="IC27">
        <v>999.9</v>
      </c>
      <c r="ID27">
        <v>1.8794299999999999</v>
      </c>
      <c r="IE27">
        <v>1.87958</v>
      </c>
      <c r="IF27">
        <v>1.88168</v>
      </c>
      <c r="IG27">
        <v>1.87469</v>
      </c>
      <c r="IH27">
        <v>1.87805</v>
      </c>
      <c r="II27">
        <v>1.87744</v>
      </c>
      <c r="IJ27">
        <v>1.8745400000000001</v>
      </c>
      <c r="IK27">
        <v>1.8823099999999999</v>
      </c>
      <c r="IL27">
        <v>0</v>
      </c>
      <c r="IM27">
        <v>0</v>
      </c>
      <c r="IN27">
        <v>0</v>
      </c>
      <c r="IO27">
        <v>0</v>
      </c>
      <c r="IP27" t="s">
        <v>445</v>
      </c>
      <c r="IQ27" t="s">
        <v>446</v>
      </c>
      <c r="IR27" t="s">
        <v>447</v>
      </c>
      <c r="IS27" t="s">
        <v>447</v>
      </c>
      <c r="IT27" t="s">
        <v>447</v>
      </c>
      <c r="IU27" t="s">
        <v>447</v>
      </c>
      <c r="IV27">
        <v>0</v>
      </c>
      <c r="IW27">
        <v>100</v>
      </c>
      <c r="IX27">
        <v>100</v>
      </c>
      <c r="IY27">
        <v>0.309</v>
      </c>
      <c r="IZ27">
        <v>-4.9000000000000002E-2</v>
      </c>
      <c r="JA27">
        <v>5.8496809892681689E-2</v>
      </c>
      <c r="JB27">
        <v>1.3236157005409709E-3</v>
      </c>
      <c r="JC27">
        <v>-2.008821720501489E-6</v>
      </c>
      <c r="JD27">
        <v>6.8117065431545785E-10</v>
      </c>
      <c r="JE27">
        <v>-0.13712484977286091</v>
      </c>
      <c r="JF27">
        <v>1.340756427336354E-2</v>
      </c>
      <c r="JG27">
        <v>-7.0519834848132006E-4</v>
      </c>
      <c r="JH27">
        <v>1.366541560347856E-5</v>
      </c>
      <c r="JI27">
        <v>17</v>
      </c>
      <c r="JJ27">
        <v>1974</v>
      </c>
      <c r="JK27">
        <v>3</v>
      </c>
      <c r="JL27">
        <v>22</v>
      </c>
      <c r="JM27">
        <v>38.4</v>
      </c>
      <c r="JN27">
        <v>38.200000000000003</v>
      </c>
      <c r="JO27">
        <v>0.99975599999999998</v>
      </c>
      <c r="JP27">
        <v>2.5268600000000001</v>
      </c>
      <c r="JQ27">
        <v>1.4453100000000001</v>
      </c>
      <c r="JR27">
        <v>2.1594199999999999</v>
      </c>
      <c r="JS27">
        <v>1.5502899999999999</v>
      </c>
      <c r="JT27">
        <v>2.4645999999999999</v>
      </c>
      <c r="JU27">
        <v>31.6736</v>
      </c>
      <c r="JV27">
        <v>24.113800000000001</v>
      </c>
      <c r="JW27">
        <v>18</v>
      </c>
      <c r="JX27">
        <v>210.57499999999999</v>
      </c>
      <c r="JY27">
        <v>770.35799999999995</v>
      </c>
      <c r="JZ27">
        <v>25.000299999999999</v>
      </c>
      <c r="KA27">
        <v>25.0718</v>
      </c>
      <c r="KB27">
        <v>30</v>
      </c>
      <c r="KC27">
        <v>25.128900000000002</v>
      </c>
      <c r="KD27">
        <v>25.096599999999999</v>
      </c>
      <c r="KE27">
        <v>20.027200000000001</v>
      </c>
      <c r="KF27">
        <v>-30</v>
      </c>
      <c r="KG27">
        <v>-30</v>
      </c>
      <c r="KH27">
        <v>25</v>
      </c>
      <c r="KI27">
        <v>400</v>
      </c>
      <c r="KJ27">
        <v>6.27583</v>
      </c>
      <c r="KK27">
        <v>101.687</v>
      </c>
      <c r="KL27">
        <v>100.41500000000001</v>
      </c>
    </row>
    <row r="28" spans="1:298" x14ac:dyDescent="0.3">
      <c r="A28">
        <v>12</v>
      </c>
      <c r="B28">
        <v>1748957721.5999999</v>
      </c>
      <c r="C28">
        <v>1325.599999904633</v>
      </c>
      <c r="D28" t="s">
        <v>469</v>
      </c>
      <c r="E28" t="s">
        <v>470</v>
      </c>
      <c r="F28" t="s">
        <v>436</v>
      </c>
      <c r="G28" t="s">
        <v>437</v>
      </c>
      <c r="H28" t="s">
        <v>438</v>
      </c>
      <c r="I28" t="s">
        <v>439</v>
      </c>
      <c r="J28" t="s">
        <v>440</v>
      </c>
      <c r="N28">
        <v>1748957721.5999999</v>
      </c>
      <c r="O28">
        <f t="shared" si="0"/>
        <v>1.4697168324591897E-3</v>
      </c>
      <c r="P28">
        <f t="shared" si="1"/>
        <v>1.4697168324591898</v>
      </c>
      <c r="Q28">
        <f t="shared" si="2"/>
        <v>-1.3388357791086489</v>
      </c>
      <c r="R28">
        <f t="shared" si="3"/>
        <v>401.137</v>
      </c>
      <c r="S28">
        <f t="shared" si="4"/>
        <v>414.79962173847917</v>
      </c>
      <c r="T28">
        <f t="shared" si="5"/>
        <v>42.113046778129295</v>
      </c>
      <c r="U28">
        <f t="shared" si="6"/>
        <v>40.725932137153997</v>
      </c>
      <c r="V28">
        <f t="shared" si="7"/>
        <v>8.779114319187023E-2</v>
      </c>
      <c r="W28">
        <f t="shared" si="8"/>
        <v>2.9586335969133528</v>
      </c>
      <c r="X28">
        <f t="shared" si="9"/>
        <v>8.6369206419251845E-2</v>
      </c>
      <c r="Y28">
        <f t="shared" si="10"/>
        <v>5.410659093577961E-2</v>
      </c>
      <c r="Z28">
        <f t="shared" si="11"/>
        <v>3.9893137495100395E-3</v>
      </c>
      <c r="AA28">
        <f t="shared" si="12"/>
        <v>25.576034383033466</v>
      </c>
      <c r="AB28">
        <f t="shared" si="13"/>
        <v>25.024999999999999</v>
      </c>
      <c r="AC28">
        <f t="shared" si="14"/>
        <v>3.184419914701047</v>
      </c>
      <c r="AD28">
        <f t="shared" si="15"/>
        <v>44.471982916560108</v>
      </c>
      <c r="AE28">
        <f t="shared" si="16"/>
        <v>1.4966084859461999</v>
      </c>
      <c r="AF28">
        <f t="shared" si="17"/>
        <v>3.3652839108932677</v>
      </c>
      <c r="AG28">
        <f t="shared" si="18"/>
        <v>1.6878114287548471</v>
      </c>
      <c r="AH28">
        <f t="shared" si="19"/>
        <v>-64.814512311450272</v>
      </c>
      <c r="AI28">
        <f t="shared" si="20"/>
        <v>148.34044466341717</v>
      </c>
      <c r="AJ28">
        <f t="shared" si="21"/>
        <v>10.657860013824838</v>
      </c>
      <c r="AK28">
        <f t="shared" si="22"/>
        <v>94.187781679541246</v>
      </c>
      <c r="AL28">
        <f t="shared" si="23"/>
        <v>-1.3565478742818462</v>
      </c>
      <c r="AM28">
        <f t="shared" si="24"/>
        <v>1.4692771695168982</v>
      </c>
      <c r="AN28">
        <f t="shared" si="25"/>
        <v>-1.3388357791086489</v>
      </c>
      <c r="AO28">
        <v>405.09748369479757</v>
      </c>
      <c r="AP28">
        <v>407.13504242424227</v>
      </c>
      <c r="AQ28">
        <v>-4.8980329742013152E-4</v>
      </c>
      <c r="AR28">
        <v>66.04363236662482</v>
      </c>
      <c r="AS28">
        <f t="shared" si="26"/>
        <v>1.4697168324591898</v>
      </c>
      <c r="AT28">
        <v>12.568222975437729</v>
      </c>
      <c r="AU28">
        <v>14.740515384615399</v>
      </c>
      <c r="AV28">
        <v>3.2877491613990297E-5</v>
      </c>
      <c r="AW28">
        <v>77.180127448358476</v>
      </c>
      <c r="AX28">
        <v>168</v>
      </c>
      <c r="AY28">
        <v>42</v>
      </c>
      <c r="AZ28">
        <f t="shared" si="27"/>
        <v>1</v>
      </c>
      <c r="BA28">
        <f t="shared" si="28"/>
        <v>0</v>
      </c>
      <c r="BB28">
        <f t="shared" si="29"/>
        <v>53941.478678556297</v>
      </c>
      <c r="BC28" t="s">
        <v>441</v>
      </c>
      <c r="BD28" t="s">
        <v>441</v>
      </c>
      <c r="BE28">
        <v>0</v>
      </c>
      <c r="BF28">
        <v>0</v>
      </c>
      <c r="BG28" t="e">
        <f t="shared" si="30"/>
        <v>#DIV/0!</v>
      </c>
      <c r="BH28">
        <v>0</v>
      </c>
      <c r="BI28" t="s">
        <v>441</v>
      </c>
      <c r="BJ28" t="s">
        <v>441</v>
      </c>
      <c r="BK28">
        <v>0</v>
      </c>
      <c r="BL28">
        <v>0</v>
      </c>
      <c r="BM28" t="e">
        <f t="shared" si="31"/>
        <v>#DIV/0!</v>
      </c>
      <c r="BN28">
        <v>0.5</v>
      </c>
      <c r="BO28">
        <f t="shared" si="32"/>
        <v>2.0996388155315994E-2</v>
      </c>
      <c r="BP28">
        <f t="shared" si="33"/>
        <v>-1.3388357791086489</v>
      </c>
      <c r="BQ28" t="e">
        <f t="shared" si="34"/>
        <v>#DIV/0!</v>
      </c>
      <c r="BR28">
        <f t="shared" si="35"/>
        <v>-63.765051836769089</v>
      </c>
      <c r="BS28" t="e">
        <f t="shared" si="36"/>
        <v>#DIV/0!</v>
      </c>
      <c r="BT28" t="e">
        <f t="shared" si="37"/>
        <v>#DIV/0!</v>
      </c>
      <c r="BU28" t="s">
        <v>441</v>
      </c>
      <c r="BV28">
        <v>0</v>
      </c>
      <c r="BW28" t="e">
        <f t="shared" si="38"/>
        <v>#DIV/0!</v>
      </c>
      <c r="BX28" t="e">
        <f t="shared" si="39"/>
        <v>#DIV/0!</v>
      </c>
      <c r="BY28" t="e">
        <f t="shared" si="40"/>
        <v>#DIV/0!</v>
      </c>
      <c r="BZ28" t="e">
        <f t="shared" si="41"/>
        <v>#DIV/0!</v>
      </c>
      <c r="CA28" t="e">
        <f t="shared" si="42"/>
        <v>#DIV/0!</v>
      </c>
      <c r="CB28" t="e">
        <f t="shared" si="43"/>
        <v>#DIV/0!</v>
      </c>
      <c r="CC28" t="e">
        <f t="shared" si="44"/>
        <v>#DIV/0!</v>
      </c>
      <c r="CD28" t="e">
        <f t="shared" si="45"/>
        <v>#DIV/0!</v>
      </c>
      <c r="DM28">
        <f t="shared" si="46"/>
        <v>4.9995699999999997E-2</v>
      </c>
      <c r="DN28">
        <f t="shared" si="47"/>
        <v>2.0996388155315994E-2</v>
      </c>
      <c r="DO28">
        <f t="shared" si="48"/>
        <v>0.4199638799999999</v>
      </c>
      <c r="DP28">
        <f t="shared" si="49"/>
        <v>7.9793137199999989E-2</v>
      </c>
      <c r="DQ28">
        <v>6</v>
      </c>
      <c r="DR28">
        <v>0.5</v>
      </c>
      <c r="DS28" t="s">
        <v>442</v>
      </c>
      <c r="DT28">
        <v>2</v>
      </c>
      <c r="DU28" t="b">
        <v>1</v>
      </c>
      <c r="DV28">
        <v>1748957721.5999999</v>
      </c>
      <c r="DW28">
        <v>401.137</v>
      </c>
      <c r="DX28">
        <v>399.98599999999999</v>
      </c>
      <c r="DY28">
        <v>14.741099999999999</v>
      </c>
      <c r="DZ28">
        <v>12.5692</v>
      </c>
      <c r="EA28">
        <v>400.827</v>
      </c>
      <c r="EB28">
        <v>14.79</v>
      </c>
      <c r="EC28">
        <v>399.91300000000001</v>
      </c>
      <c r="ED28">
        <v>101.426</v>
      </c>
      <c r="EE28">
        <v>0.100242</v>
      </c>
      <c r="EF28">
        <v>25.954999999999998</v>
      </c>
      <c r="EG28">
        <v>25.024999999999999</v>
      </c>
      <c r="EH28">
        <v>999.9</v>
      </c>
      <c r="EI28">
        <v>0</v>
      </c>
      <c r="EJ28">
        <v>0</v>
      </c>
      <c r="EK28">
        <v>10023.799999999999</v>
      </c>
      <c r="EL28">
        <v>0</v>
      </c>
      <c r="EM28">
        <v>7.2374099999999997</v>
      </c>
      <c r="EN28">
        <v>1.1513100000000001</v>
      </c>
      <c r="EO28">
        <v>407.13900000000001</v>
      </c>
      <c r="EP28">
        <v>405.07799999999997</v>
      </c>
      <c r="EQ28">
        <v>2.1719300000000001</v>
      </c>
      <c r="ER28">
        <v>399.98599999999999</v>
      </c>
      <c r="ES28">
        <v>12.5692</v>
      </c>
      <c r="ET28">
        <v>1.4951300000000001</v>
      </c>
      <c r="EU28">
        <v>1.27484</v>
      </c>
      <c r="EV28">
        <v>12.9185</v>
      </c>
      <c r="EW28">
        <v>10.5055</v>
      </c>
      <c r="EX28">
        <v>4.9995699999999997E-2</v>
      </c>
      <c r="EY28">
        <v>0</v>
      </c>
      <c r="EZ28">
        <v>0</v>
      </c>
      <c r="FA28">
        <v>0</v>
      </c>
      <c r="FB28">
        <v>415.99</v>
      </c>
      <c r="FC28">
        <v>4.9995699999999997E-2</v>
      </c>
      <c r="FD28">
        <v>-7.36</v>
      </c>
      <c r="FE28">
        <v>-1.1100000000000001</v>
      </c>
      <c r="FF28">
        <v>34.686999999999998</v>
      </c>
      <c r="FG28">
        <v>38.061999999999998</v>
      </c>
      <c r="FH28">
        <v>36.311999999999998</v>
      </c>
      <c r="FI28">
        <v>37.186999999999998</v>
      </c>
      <c r="FJ28">
        <v>37.311999999999998</v>
      </c>
      <c r="FK28">
        <v>0</v>
      </c>
      <c r="FL28">
        <v>0</v>
      </c>
      <c r="FM28">
        <v>0</v>
      </c>
      <c r="FN28">
        <v>1748957721.0999999</v>
      </c>
      <c r="FO28">
        <v>0</v>
      </c>
      <c r="FP28">
        <v>416.72461538461539</v>
      </c>
      <c r="FQ28">
        <v>-9.866666599995181</v>
      </c>
      <c r="FR28">
        <v>-2.776409960911236</v>
      </c>
      <c r="FS28">
        <v>-4.5303846153846159</v>
      </c>
      <c r="FT28">
        <v>15</v>
      </c>
      <c r="FU28">
        <v>1748955308</v>
      </c>
      <c r="FV28" t="s">
        <v>443</v>
      </c>
      <c r="FW28">
        <v>1748955300</v>
      </c>
      <c r="FX28">
        <v>1748955308</v>
      </c>
      <c r="FY28">
        <v>1</v>
      </c>
      <c r="FZ28">
        <v>1.1519999999999999</v>
      </c>
      <c r="GA28">
        <v>-5.0999999999999997E-2</v>
      </c>
      <c r="GB28">
        <v>0.31</v>
      </c>
      <c r="GC28">
        <v>-7.6999999999999999E-2</v>
      </c>
      <c r="GD28">
        <v>400</v>
      </c>
      <c r="GE28">
        <v>6</v>
      </c>
      <c r="GF28">
        <v>0.23</v>
      </c>
      <c r="GG28">
        <v>0.02</v>
      </c>
      <c r="GH28">
        <v>-1.3318047695854669</v>
      </c>
      <c r="GI28">
        <v>-7.6473709413174829E-2</v>
      </c>
      <c r="GJ28">
        <v>3.2120301065937537E-2</v>
      </c>
      <c r="GK28">
        <v>1</v>
      </c>
      <c r="GL28">
        <v>8.630939101874642E-2</v>
      </c>
      <c r="GM28">
        <v>5.868340620184832E-3</v>
      </c>
      <c r="GN28">
        <v>8.510894613564181E-4</v>
      </c>
      <c r="GO28">
        <v>1</v>
      </c>
      <c r="GP28">
        <v>2</v>
      </c>
      <c r="GQ28">
        <v>2</v>
      </c>
      <c r="GR28" t="s">
        <v>452</v>
      </c>
      <c r="GS28">
        <v>2.9954499999999999</v>
      </c>
      <c r="GT28">
        <v>2.8110499999999998</v>
      </c>
      <c r="GU28">
        <v>9.7026100000000004E-2</v>
      </c>
      <c r="GV28">
        <v>9.7473299999999999E-2</v>
      </c>
      <c r="GW28">
        <v>7.98402E-2</v>
      </c>
      <c r="GX28">
        <v>7.1794700000000003E-2</v>
      </c>
      <c r="GY28">
        <v>24667.3</v>
      </c>
      <c r="GZ28">
        <v>25613.4</v>
      </c>
      <c r="HA28">
        <v>31074.2</v>
      </c>
      <c r="HB28">
        <v>31469.200000000001</v>
      </c>
      <c r="HC28">
        <v>44809.4</v>
      </c>
      <c r="HD28">
        <v>42382.2</v>
      </c>
      <c r="HE28">
        <v>44985</v>
      </c>
      <c r="HF28">
        <v>41981.7</v>
      </c>
      <c r="HG28">
        <v>1.4842299999999999</v>
      </c>
      <c r="HH28">
        <v>2.2906300000000002</v>
      </c>
      <c r="HI28">
        <v>4.8585200000000002E-2</v>
      </c>
      <c r="HJ28">
        <v>0</v>
      </c>
      <c r="HK28">
        <v>24.227399999999999</v>
      </c>
      <c r="HL28">
        <v>999.9</v>
      </c>
      <c r="HM28">
        <v>38.200000000000003</v>
      </c>
      <c r="HN28">
        <v>26.1</v>
      </c>
      <c r="HO28">
        <v>12.7849</v>
      </c>
      <c r="HP28">
        <v>62.329300000000003</v>
      </c>
      <c r="HQ28">
        <v>6.1057699999999997</v>
      </c>
      <c r="HR28">
        <v>1</v>
      </c>
      <c r="HS28">
        <v>-0.16629099999999999</v>
      </c>
      <c r="HT28">
        <v>-0.357263</v>
      </c>
      <c r="HU28">
        <v>20.242599999999999</v>
      </c>
      <c r="HV28">
        <v>5.22553</v>
      </c>
      <c r="HW28">
        <v>11.904199999999999</v>
      </c>
      <c r="HX28">
        <v>4.9730999999999996</v>
      </c>
      <c r="HY28">
        <v>3.2730000000000001</v>
      </c>
      <c r="HZ28">
        <v>9999</v>
      </c>
      <c r="IA28">
        <v>9999</v>
      </c>
      <c r="IB28">
        <v>9999</v>
      </c>
      <c r="IC28">
        <v>999.9</v>
      </c>
      <c r="ID28">
        <v>1.8794299999999999</v>
      </c>
      <c r="IE28">
        <v>1.8795999999999999</v>
      </c>
      <c r="IF28">
        <v>1.88171</v>
      </c>
      <c r="IG28">
        <v>1.87469</v>
      </c>
      <c r="IH28">
        <v>1.87805</v>
      </c>
      <c r="II28">
        <v>1.8774500000000001</v>
      </c>
      <c r="IJ28">
        <v>1.8745400000000001</v>
      </c>
      <c r="IK28">
        <v>1.8823099999999999</v>
      </c>
      <c r="IL28">
        <v>0</v>
      </c>
      <c r="IM28">
        <v>0</v>
      </c>
      <c r="IN28">
        <v>0</v>
      </c>
      <c r="IO28">
        <v>0</v>
      </c>
      <c r="IP28" t="s">
        <v>445</v>
      </c>
      <c r="IQ28" t="s">
        <v>446</v>
      </c>
      <c r="IR28" t="s">
        <v>447</v>
      </c>
      <c r="IS28" t="s">
        <v>447</v>
      </c>
      <c r="IT28" t="s">
        <v>447</v>
      </c>
      <c r="IU28" t="s">
        <v>447</v>
      </c>
      <c r="IV28">
        <v>0</v>
      </c>
      <c r="IW28">
        <v>100</v>
      </c>
      <c r="IX28">
        <v>100</v>
      </c>
      <c r="IY28">
        <v>0.31</v>
      </c>
      <c r="IZ28">
        <v>-4.8899999999999999E-2</v>
      </c>
      <c r="JA28">
        <v>5.8496809892681689E-2</v>
      </c>
      <c r="JB28">
        <v>1.3236157005409709E-3</v>
      </c>
      <c r="JC28">
        <v>-2.008821720501489E-6</v>
      </c>
      <c r="JD28">
        <v>6.8117065431545785E-10</v>
      </c>
      <c r="JE28">
        <v>-0.13712484977286091</v>
      </c>
      <c r="JF28">
        <v>1.340756427336354E-2</v>
      </c>
      <c r="JG28">
        <v>-7.0519834848132006E-4</v>
      </c>
      <c r="JH28">
        <v>1.366541560347856E-5</v>
      </c>
      <c r="JI28">
        <v>17</v>
      </c>
      <c r="JJ28">
        <v>1974</v>
      </c>
      <c r="JK28">
        <v>3</v>
      </c>
      <c r="JL28">
        <v>22</v>
      </c>
      <c r="JM28">
        <v>40.4</v>
      </c>
      <c r="JN28">
        <v>40.200000000000003</v>
      </c>
      <c r="JO28">
        <v>0.99975599999999998</v>
      </c>
      <c r="JP28">
        <v>2.5280800000000001</v>
      </c>
      <c r="JQ28">
        <v>1.4453100000000001</v>
      </c>
      <c r="JR28">
        <v>2.1594199999999999</v>
      </c>
      <c r="JS28">
        <v>1.5490699999999999</v>
      </c>
      <c r="JT28">
        <v>2.49512</v>
      </c>
      <c r="JU28">
        <v>31.761099999999999</v>
      </c>
      <c r="JV28">
        <v>24.14</v>
      </c>
      <c r="JW28">
        <v>18</v>
      </c>
      <c r="JX28">
        <v>209.79300000000001</v>
      </c>
      <c r="JY28">
        <v>769.65499999999997</v>
      </c>
      <c r="JZ28">
        <v>24.999300000000002</v>
      </c>
      <c r="KA28">
        <v>25.088200000000001</v>
      </c>
      <c r="KB28">
        <v>30.0001</v>
      </c>
      <c r="KC28">
        <v>25.1416</v>
      </c>
      <c r="KD28">
        <v>25.109100000000002</v>
      </c>
      <c r="KE28">
        <v>20.033000000000001</v>
      </c>
      <c r="KF28">
        <v>-30</v>
      </c>
      <c r="KG28">
        <v>-30</v>
      </c>
      <c r="KH28">
        <v>25</v>
      </c>
      <c r="KI28">
        <v>400</v>
      </c>
      <c r="KJ28">
        <v>6.27583</v>
      </c>
      <c r="KK28">
        <v>101.684</v>
      </c>
      <c r="KL28">
        <v>100.41200000000001</v>
      </c>
    </row>
    <row r="29" spans="1:298" x14ac:dyDescent="0.3">
      <c r="A29">
        <v>13</v>
      </c>
      <c r="B29">
        <v>1748957842.0999999</v>
      </c>
      <c r="C29">
        <v>1446.099999904633</v>
      </c>
      <c r="D29" t="s">
        <v>471</v>
      </c>
      <c r="E29" t="s">
        <v>472</v>
      </c>
      <c r="F29" t="s">
        <v>436</v>
      </c>
      <c r="G29" t="s">
        <v>437</v>
      </c>
      <c r="H29" t="s">
        <v>438</v>
      </c>
      <c r="I29" t="s">
        <v>439</v>
      </c>
      <c r="J29" t="s">
        <v>440</v>
      </c>
      <c r="N29">
        <v>1748957842.0999999</v>
      </c>
      <c r="O29">
        <f t="shared" si="0"/>
        <v>1.6401182752345293E-3</v>
      </c>
      <c r="P29">
        <f t="shared" si="1"/>
        <v>1.6401182752345294</v>
      </c>
      <c r="Q29">
        <f t="shared" si="2"/>
        <v>9.6406498658484558</v>
      </c>
      <c r="R29">
        <f t="shared" si="3"/>
        <v>384.613</v>
      </c>
      <c r="S29">
        <f t="shared" si="4"/>
        <v>198.04778411825379</v>
      </c>
      <c r="T29">
        <f t="shared" si="5"/>
        <v>20.10659325321328</v>
      </c>
      <c r="U29">
        <f t="shared" si="6"/>
        <v>39.047430827504805</v>
      </c>
      <c r="V29">
        <f t="shared" si="7"/>
        <v>8.8001189044176295E-2</v>
      </c>
      <c r="W29">
        <f t="shared" si="8"/>
        <v>2.9637475195699343</v>
      </c>
      <c r="X29">
        <f t="shared" si="9"/>
        <v>8.6574921791193207E-2</v>
      </c>
      <c r="Y29">
        <f t="shared" si="10"/>
        <v>5.4235545024692217E-2</v>
      </c>
      <c r="Z29">
        <f t="shared" si="11"/>
        <v>321.49265449672259</v>
      </c>
      <c r="AA29">
        <f t="shared" si="12"/>
        <v>27.92058222998196</v>
      </c>
      <c r="AB29">
        <f t="shared" si="13"/>
        <v>26.139700000000001</v>
      </c>
      <c r="AC29">
        <f t="shared" si="14"/>
        <v>3.4022526755386089</v>
      </c>
      <c r="AD29">
        <f t="shared" si="15"/>
        <v>43.984315483953111</v>
      </c>
      <c r="AE29">
        <f t="shared" si="16"/>
        <v>1.5256105430341602</v>
      </c>
      <c r="AF29">
        <f t="shared" si="17"/>
        <v>3.4685331037850342</v>
      </c>
      <c r="AG29">
        <f t="shared" si="18"/>
        <v>1.8766421325044487</v>
      </c>
      <c r="AH29">
        <f t="shared" si="19"/>
        <v>-72.329215937842747</v>
      </c>
      <c r="AI29">
        <f t="shared" si="20"/>
        <v>52.216612590687532</v>
      </c>
      <c r="AJ29">
        <f t="shared" si="21"/>
        <v>3.7758303547859744</v>
      </c>
      <c r="AK29">
        <f t="shared" si="22"/>
        <v>305.15588150435337</v>
      </c>
      <c r="AL29">
        <f t="shared" si="23"/>
        <v>9.6267072610473647</v>
      </c>
      <c r="AM29">
        <f t="shared" si="24"/>
        <v>1.6403711235777834</v>
      </c>
      <c r="AN29">
        <f t="shared" si="25"/>
        <v>9.6406498658484558</v>
      </c>
      <c r="AO29">
        <v>405.10907557727529</v>
      </c>
      <c r="AP29">
        <v>390.46853333333331</v>
      </c>
      <c r="AQ29">
        <v>-4.0429709204143352E-4</v>
      </c>
      <c r="AR29">
        <v>66.04363236662482</v>
      </c>
      <c r="AS29">
        <f t="shared" si="26"/>
        <v>1.6401182752345294</v>
      </c>
      <c r="AT29">
        <v>12.603845759770831</v>
      </c>
      <c r="AU29">
        <v>15.026607692307699</v>
      </c>
      <c r="AV29">
        <v>8.3723407740521571E-6</v>
      </c>
      <c r="AW29">
        <v>77.180127448358476</v>
      </c>
      <c r="AX29">
        <v>168</v>
      </c>
      <c r="AY29">
        <v>42</v>
      </c>
      <c r="AZ29">
        <f t="shared" si="27"/>
        <v>1</v>
      </c>
      <c r="BA29">
        <f t="shared" si="28"/>
        <v>0</v>
      </c>
      <c r="BB29">
        <f t="shared" si="29"/>
        <v>53999.095679243939</v>
      </c>
      <c r="BC29" t="s">
        <v>441</v>
      </c>
      <c r="BD29" t="s">
        <v>441</v>
      </c>
      <c r="BE29">
        <v>0</v>
      </c>
      <c r="BF29">
        <v>0</v>
      </c>
      <c r="BG29" t="e">
        <f t="shared" si="30"/>
        <v>#DIV/0!</v>
      </c>
      <c r="BH29">
        <v>0</v>
      </c>
      <c r="BI29" t="s">
        <v>441</v>
      </c>
      <c r="BJ29" t="s">
        <v>441</v>
      </c>
      <c r="BK29">
        <v>0</v>
      </c>
      <c r="BL29">
        <v>0</v>
      </c>
      <c r="BM29" t="e">
        <f t="shared" si="31"/>
        <v>#DIV/0!</v>
      </c>
      <c r="BN29">
        <v>0.5</v>
      </c>
      <c r="BO29">
        <f t="shared" si="32"/>
        <v>1681.1046002573694</v>
      </c>
      <c r="BP29">
        <f t="shared" si="33"/>
        <v>9.6406498658484558</v>
      </c>
      <c r="BQ29" t="e">
        <f t="shared" si="34"/>
        <v>#DIV/0!</v>
      </c>
      <c r="BR29">
        <f t="shared" si="35"/>
        <v>5.7347114893222684E-3</v>
      </c>
      <c r="BS29" t="e">
        <f t="shared" si="36"/>
        <v>#DIV/0!</v>
      </c>
      <c r="BT29" t="e">
        <f t="shared" si="37"/>
        <v>#DIV/0!</v>
      </c>
      <c r="BU29" t="s">
        <v>441</v>
      </c>
      <c r="BV29">
        <v>0</v>
      </c>
      <c r="BW29" t="e">
        <f t="shared" si="38"/>
        <v>#DIV/0!</v>
      </c>
      <c r="BX29" t="e">
        <f t="shared" si="39"/>
        <v>#DIV/0!</v>
      </c>
      <c r="BY29" t="e">
        <f t="shared" si="40"/>
        <v>#DIV/0!</v>
      </c>
      <c r="BZ29" t="e">
        <f t="shared" si="41"/>
        <v>#DIV/0!</v>
      </c>
      <c r="CA29" t="e">
        <f t="shared" si="42"/>
        <v>#DIV/0!</v>
      </c>
      <c r="CB29" t="e">
        <f t="shared" si="43"/>
        <v>#DIV/0!</v>
      </c>
      <c r="CC29" t="e">
        <f t="shared" si="44"/>
        <v>#DIV/0!</v>
      </c>
      <c r="CD29" t="e">
        <f t="shared" si="45"/>
        <v>#DIV/0!</v>
      </c>
      <c r="DM29">
        <f t="shared" si="46"/>
        <v>1999.89</v>
      </c>
      <c r="DN29">
        <f t="shared" si="47"/>
        <v>1681.1046002573694</v>
      </c>
      <c r="DO29">
        <f t="shared" si="48"/>
        <v>0.84059853304800225</v>
      </c>
      <c r="DP29">
        <f t="shared" si="49"/>
        <v>0.16075516878264434</v>
      </c>
      <c r="DQ29">
        <v>6</v>
      </c>
      <c r="DR29">
        <v>0.5</v>
      </c>
      <c r="DS29" t="s">
        <v>442</v>
      </c>
      <c r="DT29">
        <v>2</v>
      </c>
      <c r="DU29" t="b">
        <v>1</v>
      </c>
      <c r="DV29">
        <v>1748957842.0999999</v>
      </c>
      <c r="DW29">
        <v>384.613</v>
      </c>
      <c r="DX29">
        <v>399.99700000000001</v>
      </c>
      <c r="DY29">
        <v>15.027100000000001</v>
      </c>
      <c r="DZ29">
        <v>12.603899999999999</v>
      </c>
      <c r="EA29">
        <v>384.30399999999997</v>
      </c>
      <c r="EB29">
        <v>15.0755</v>
      </c>
      <c r="EC29">
        <v>400.06299999999999</v>
      </c>
      <c r="ED29">
        <v>101.42400000000001</v>
      </c>
      <c r="EE29">
        <v>9.99496E-2</v>
      </c>
      <c r="EF29">
        <v>26.4665</v>
      </c>
      <c r="EG29">
        <v>26.139700000000001</v>
      </c>
      <c r="EH29">
        <v>999.9</v>
      </c>
      <c r="EI29">
        <v>0</v>
      </c>
      <c r="EJ29">
        <v>0</v>
      </c>
      <c r="EK29">
        <v>10053.1</v>
      </c>
      <c r="EL29">
        <v>0</v>
      </c>
      <c r="EM29">
        <v>7.2374099999999997</v>
      </c>
      <c r="EN29">
        <v>-15.383699999999999</v>
      </c>
      <c r="EO29">
        <v>390.48099999999999</v>
      </c>
      <c r="EP29">
        <v>405.10300000000001</v>
      </c>
      <c r="EQ29">
        <v>2.4232</v>
      </c>
      <c r="ER29">
        <v>399.99700000000001</v>
      </c>
      <c r="ES29">
        <v>12.603899999999999</v>
      </c>
      <c r="ET29">
        <v>1.5241100000000001</v>
      </c>
      <c r="EU29">
        <v>1.27834</v>
      </c>
      <c r="EV29">
        <v>13.212199999999999</v>
      </c>
      <c r="EW29">
        <v>10.5465</v>
      </c>
      <c r="EX29">
        <v>1999.89</v>
      </c>
      <c r="EY29">
        <v>0.97999700000000001</v>
      </c>
      <c r="EZ29">
        <v>2.0002800000000001E-2</v>
      </c>
      <c r="FA29">
        <v>0</v>
      </c>
      <c r="FB29">
        <v>560.38499999999999</v>
      </c>
      <c r="FC29">
        <v>4.9995700000000003</v>
      </c>
      <c r="FD29">
        <v>11207.3</v>
      </c>
      <c r="FE29">
        <v>19281.5</v>
      </c>
      <c r="FF29">
        <v>38.061999999999998</v>
      </c>
      <c r="FG29">
        <v>40.25</v>
      </c>
      <c r="FH29">
        <v>38.25</v>
      </c>
      <c r="FI29">
        <v>40.25</v>
      </c>
      <c r="FJ29">
        <v>39.936999999999998</v>
      </c>
      <c r="FK29">
        <v>1954.99</v>
      </c>
      <c r="FL29">
        <v>39.9</v>
      </c>
      <c r="FM29">
        <v>0</v>
      </c>
      <c r="FN29">
        <v>1748957841.5999999</v>
      </c>
      <c r="FO29">
        <v>0</v>
      </c>
      <c r="FP29">
        <v>561.26727999999991</v>
      </c>
      <c r="FQ29">
        <v>-6.7829230912070706</v>
      </c>
      <c r="FR29">
        <v>-105.6538462933955</v>
      </c>
      <c r="FS29">
        <v>11219.9</v>
      </c>
      <c r="FT29">
        <v>15</v>
      </c>
      <c r="FU29">
        <v>1748955308</v>
      </c>
      <c r="FV29" t="s">
        <v>443</v>
      </c>
      <c r="FW29">
        <v>1748955300</v>
      </c>
      <c r="FX29">
        <v>1748955308</v>
      </c>
      <c r="FY29">
        <v>1</v>
      </c>
      <c r="FZ29">
        <v>1.1519999999999999</v>
      </c>
      <c r="GA29">
        <v>-5.0999999999999997E-2</v>
      </c>
      <c r="GB29">
        <v>0.31</v>
      </c>
      <c r="GC29">
        <v>-7.6999999999999999E-2</v>
      </c>
      <c r="GD29">
        <v>400</v>
      </c>
      <c r="GE29">
        <v>6</v>
      </c>
      <c r="GF29">
        <v>0.23</v>
      </c>
      <c r="GG29">
        <v>0.02</v>
      </c>
      <c r="GH29">
        <v>9.6323646274432555</v>
      </c>
      <c r="GI29">
        <v>-5.3211927844809992E-2</v>
      </c>
      <c r="GJ29">
        <v>1.6215682959127991E-2</v>
      </c>
      <c r="GK29">
        <v>1</v>
      </c>
      <c r="GL29">
        <v>8.8166284703333112E-2</v>
      </c>
      <c r="GM29">
        <v>-8.3875260839674803E-4</v>
      </c>
      <c r="GN29">
        <v>1.4816642028948369E-4</v>
      </c>
      <c r="GO29">
        <v>1</v>
      </c>
      <c r="GP29">
        <v>2</v>
      </c>
      <c r="GQ29">
        <v>2</v>
      </c>
      <c r="GR29" t="s">
        <v>452</v>
      </c>
      <c r="GS29">
        <v>2.9956200000000002</v>
      </c>
      <c r="GT29">
        <v>2.8110200000000001</v>
      </c>
      <c r="GU29">
        <v>9.3935599999999994E-2</v>
      </c>
      <c r="GV29">
        <v>9.7470100000000004E-2</v>
      </c>
      <c r="GW29">
        <v>8.0979700000000002E-2</v>
      </c>
      <c r="GX29">
        <v>7.1940599999999993E-2</v>
      </c>
      <c r="GY29">
        <v>24750.1</v>
      </c>
      <c r="GZ29">
        <v>25612.2</v>
      </c>
      <c r="HA29">
        <v>31072.3</v>
      </c>
      <c r="HB29">
        <v>31467.7</v>
      </c>
      <c r="HC29">
        <v>44750.9</v>
      </c>
      <c r="HD29">
        <v>42373.7</v>
      </c>
      <c r="HE29">
        <v>44982.1</v>
      </c>
      <c r="HF29">
        <v>41979.8</v>
      </c>
      <c r="HG29">
        <v>1.4847999999999999</v>
      </c>
      <c r="HH29">
        <v>2.2898000000000001</v>
      </c>
      <c r="HI29">
        <v>0.10269499999999999</v>
      </c>
      <c r="HJ29">
        <v>0</v>
      </c>
      <c r="HK29">
        <v>24.4556</v>
      </c>
      <c r="HL29">
        <v>999.9</v>
      </c>
      <c r="HM29">
        <v>38.1</v>
      </c>
      <c r="HN29">
        <v>26.2</v>
      </c>
      <c r="HO29">
        <v>12.8255</v>
      </c>
      <c r="HP29">
        <v>62.139299999999999</v>
      </c>
      <c r="HQ29">
        <v>5.9334899999999999</v>
      </c>
      <c r="HR29">
        <v>1</v>
      </c>
      <c r="HS29">
        <v>-0.16512199999999999</v>
      </c>
      <c r="HT29">
        <v>-0.35150100000000001</v>
      </c>
      <c r="HU29">
        <v>20.2258</v>
      </c>
      <c r="HV29">
        <v>5.2229799999999997</v>
      </c>
      <c r="HW29">
        <v>11.902100000000001</v>
      </c>
      <c r="HX29">
        <v>4.9721500000000001</v>
      </c>
      <c r="HY29">
        <v>3.2730000000000001</v>
      </c>
      <c r="HZ29">
        <v>9999</v>
      </c>
      <c r="IA29">
        <v>9999</v>
      </c>
      <c r="IB29">
        <v>9999</v>
      </c>
      <c r="IC29">
        <v>999.9</v>
      </c>
      <c r="ID29">
        <v>1.8794299999999999</v>
      </c>
      <c r="IE29">
        <v>1.87958</v>
      </c>
      <c r="IF29">
        <v>1.8816999999999999</v>
      </c>
      <c r="IG29">
        <v>1.87469</v>
      </c>
      <c r="IH29">
        <v>1.87805</v>
      </c>
      <c r="II29">
        <v>1.8774500000000001</v>
      </c>
      <c r="IJ29">
        <v>1.8745400000000001</v>
      </c>
      <c r="IK29">
        <v>1.8823099999999999</v>
      </c>
      <c r="IL29">
        <v>0</v>
      </c>
      <c r="IM29">
        <v>0</v>
      </c>
      <c r="IN29">
        <v>0</v>
      </c>
      <c r="IO29">
        <v>0</v>
      </c>
      <c r="IP29" t="s">
        <v>445</v>
      </c>
      <c r="IQ29" t="s">
        <v>446</v>
      </c>
      <c r="IR29" t="s">
        <v>447</v>
      </c>
      <c r="IS29" t="s">
        <v>447</v>
      </c>
      <c r="IT29" t="s">
        <v>447</v>
      </c>
      <c r="IU29" t="s">
        <v>447</v>
      </c>
      <c r="IV29">
        <v>0</v>
      </c>
      <c r="IW29">
        <v>100</v>
      </c>
      <c r="IX29">
        <v>100</v>
      </c>
      <c r="IY29">
        <v>0.309</v>
      </c>
      <c r="IZ29">
        <v>-4.8399999999999999E-2</v>
      </c>
      <c r="JA29">
        <v>5.8496809892681689E-2</v>
      </c>
      <c r="JB29">
        <v>1.3236157005409709E-3</v>
      </c>
      <c r="JC29">
        <v>-2.008821720501489E-6</v>
      </c>
      <c r="JD29">
        <v>6.8117065431545785E-10</v>
      </c>
      <c r="JE29">
        <v>-0.13712484977286091</v>
      </c>
      <c r="JF29">
        <v>1.340756427336354E-2</v>
      </c>
      <c r="JG29">
        <v>-7.0519834848132006E-4</v>
      </c>
      <c r="JH29">
        <v>1.366541560347856E-5</v>
      </c>
      <c r="JI29">
        <v>17</v>
      </c>
      <c r="JJ29">
        <v>1974</v>
      </c>
      <c r="JK29">
        <v>3</v>
      </c>
      <c r="JL29">
        <v>22</v>
      </c>
      <c r="JM29">
        <v>42.4</v>
      </c>
      <c r="JN29">
        <v>42.2</v>
      </c>
      <c r="JO29">
        <v>0.99975599999999998</v>
      </c>
      <c r="JP29">
        <v>2.5293000000000001</v>
      </c>
      <c r="JQ29">
        <v>1.4453100000000001</v>
      </c>
      <c r="JR29">
        <v>2.1581999999999999</v>
      </c>
      <c r="JS29">
        <v>1.5502899999999999</v>
      </c>
      <c r="JT29">
        <v>2.48047</v>
      </c>
      <c r="JU29">
        <v>31.826899999999998</v>
      </c>
      <c r="JV29">
        <v>24.113800000000001</v>
      </c>
      <c r="JW29">
        <v>18</v>
      </c>
      <c r="JX29">
        <v>210.01400000000001</v>
      </c>
      <c r="JY29">
        <v>769.09100000000001</v>
      </c>
      <c r="JZ29">
        <v>25.0002</v>
      </c>
      <c r="KA29">
        <v>25.102900000000002</v>
      </c>
      <c r="KB29">
        <v>30.0001</v>
      </c>
      <c r="KC29">
        <v>25.156300000000002</v>
      </c>
      <c r="KD29">
        <v>25.124700000000001</v>
      </c>
      <c r="KE29">
        <v>20.033200000000001</v>
      </c>
      <c r="KF29">
        <v>-30</v>
      </c>
      <c r="KG29">
        <v>-30</v>
      </c>
      <c r="KH29">
        <v>25</v>
      </c>
      <c r="KI29">
        <v>400</v>
      </c>
      <c r="KJ29">
        <v>6.27583</v>
      </c>
      <c r="KK29">
        <v>101.67700000000001</v>
      </c>
      <c r="KL29">
        <v>100.407</v>
      </c>
    </row>
    <row r="30" spans="1:298" x14ac:dyDescent="0.3">
      <c r="A30">
        <v>14</v>
      </c>
      <c r="B30">
        <v>1748957962.5999999</v>
      </c>
      <c r="C30">
        <v>1566.599999904633</v>
      </c>
      <c r="D30" t="s">
        <v>473</v>
      </c>
      <c r="E30" t="s">
        <v>474</v>
      </c>
      <c r="F30" t="s">
        <v>436</v>
      </c>
      <c r="G30" t="s">
        <v>437</v>
      </c>
      <c r="H30" t="s">
        <v>438</v>
      </c>
      <c r="I30" t="s">
        <v>439</v>
      </c>
      <c r="J30" t="s">
        <v>440</v>
      </c>
      <c r="N30">
        <v>1748957962.5999999</v>
      </c>
      <c r="O30">
        <f t="shared" si="0"/>
        <v>1.5695116058083436E-3</v>
      </c>
      <c r="P30">
        <f t="shared" si="1"/>
        <v>1.5695116058083436</v>
      </c>
      <c r="Q30">
        <f t="shared" si="2"/>
        <v>-1.3909681777766334</v>
      </c>
      <c r="R30">
        <f t="shared" si="3"/>
        <v>401.14299999999997</v>
      </c>
      <c r="S30">
        <f t="shared" si="4"/>
        <v>414.09006011980239</v>
      </c>
      <c r="T30">
        <f t="shared" si="5"/>
        <v>42.040448921799488</v>
      </c>
      <c r="U30">
        <f t="shared" si="6"/>
        <v>40.726000032356097</v>
      </c>
      <c r="V30">
        <f t="shared" si="7"/>
        <v>9.4237530369975092E-2</v>
      </c>
      <c r="W30">
        <f t="shared" si="8"/>
        <v>2.9627816816088748</v>
      </c>
      <c r="X30">
        <f t="shared" si="9"/>
        <v>9.2603451146674107E-2</v>
      </c>
      <c r="Y30">
        <f t="shared" si="10"/>
        <v>5.8021612333391925E-2</v>
      </c>
      <c r="Z30">
        <f t="shared" si="11"/>
        <v>3.9893137495100395E-3</v>
      </c>
      <c r="AA30">
        <f t="shared" si="12"/>
        <v>25.6258497409477</v>
      </c>
      <c r="AB30">
        <f t="shared" si="13"/>
        <v>25.1007</v>
      </c>
      <c r="AC30">
        <f t="shared" si="14"/>
        <v>3.1988173875833033</v>
      </c>
      <c r="AD30">
        <f t="shared" si="15"/>
        <v>44.909988524395658</v>
      </c>
      <c r="AE30">
        <f t="shared" si="16"/>
        <v>1.5180712630752899</v>
      </c>
      <c r="AF30">
        <f t="shared" si="17"/>
        <v>3.3802530638605148</v>
      </c>
      <c r="AG30">
        <f t="shared" si="18"/>
        <v>1.6807461245080133</v>
      </c>
      <c r="AH30">
        <f t="shared" si="19"/>
        <v>-69.21546181614795</v>
      </c>
      <c r="AI30">
        <f t="shared" si="20"/>
        <v>148.43661135736181</v>
      </c>
      <c r="AJ30">
        <f t="shared" si="21"/>
        <v>10.657905200827496</v>
      </c>
      <c r="AK30">
        <f t="shared" si="22"/>
        <v>89.883044055790862</v>
      </c>
      <c r="AL30">
        <f t="shared" si="23"/>
        <v>-1.4027092415775877</v>
      </c>
      <c r="AM30">
        <f t="shared" si="24"/>
        <v>1.5677093993354434</v>
      </c>
      <c r="AN30">
        <f t="shared" si="25"/>
        <v>-1.3909681777766334</v>
      </c>
      <c r="AO30">
        <v>405.12174382082083</v>
      </c>
      <c r="AP30">
        <v>407.23706060606042</v>
      </c>
      <c r="AQ30">
        <v>-2.5374677878387561E-4</v>
      </c>
      <c r="AR30">
        <v>66.04363236662482</v>
      </c>
      <c r="AS30">
        <f t="shared" si="26"/>
        <v>1.5695116058083436</v>
      </c>
      <c r="AT30">
        <v>12.63356327833686</v>
      </c>
      <c r="AU30">
        <v>14.953058041958039</v>
      </c>
      <c r="AV30">
        <v>8.6224988014849757E-6</v>
      </c>
      <c r="AW30">
        <v>77.180127448358476</v>
      </c>
      <c r="AX30">
        <v>168</v>
      </c>
      <c r="AY30">
        <v>42</v>
      </c>
      <c r="AZ30">
        <f t="shared" si="27"/>
        <v>1</v>
      </c>
      <c r="BA30">
        <f t="shared" si="28"/>
        <v>0</v>
      </c>
      <c r="BB30">
        <f t="shared" si="29"/>
        <v>54049.595720564706</v>
      </c>
      <c r="BC30" t="s">
        <v>441</v>
      </c>
      <c r="BD30" t="s">
        <v>441</v>
      </c>
      <c r="BE30">
        <v>0</v>
      </c>
      <c r="BF30">
        <v>0</v>
      </c>
      <c r="BG30" t="e">
        <f t="shared" si="30"/>
        <v>#DIV/0!</v>
      </c>
      <c r="BH30">
        <v>0</v>
      </c>
      <c r="BI30" t="s">
        <v>441</v>
      </c>
      <c r="BJ30" t="s">
        <v>441</v>
      </c>
      <c r="BK30">
        <v>0</v>
      </c>
      <c r="BL30">
        <v>0</v>
      </c>
      <c r="BM30" t="e">
        <f t="shared" si="31"/>
        <v>#DIV/0!</v>
      </c>
      <c r="BN30">
        <v>0.5</v>
      </c>
      <c r="BO30">
        <f t="shared" si="32"/>
        <v>2.0996388155315994E-2</v>
      </c>
      <c r="BP30">
        <f t="shared" si="33"/>
        <v>-1.3909681777766334</v>
      </c>
      <c r="BQ30" t="e">
        <f t="shared" si="34"/>
        <v>#DIV/0!</v>
      </c>
      <c r="BR30">
        <f t="shared" si="35"/>
        <v>-66.247974055692978</v>
      </c>
      <c r="BS30" t="e">
        <f t="shared" si="36"/>
        <v>#DIV/0!</v>
      </c>
      <c r="BT30" t="e">
        <f t="shared" si="37"/>
        <v>#DIV/0!</v>
      </c>
      <c r="BU30" t="s">
        <v>441</v>
      </c>
      <c r="BV30">
        <v>0</v>
      </c>
      <c r="BW30" t="e">
        <f t="shared" si="38"/>
        <v>#DIV/0!</v>
      </c>
      <c r="BX30" t="e">
        <f t="shared" si="39"/>
        <v>#DIV/0!</v>
      </c>
      <c r="BY30" t="e">
        <f t="shared" si="40"/>
        <v>#DIV/0!</v>
      </c>
      <c r="BZ30" t="e">
        <f t="shared" si="41"/>
        <v>#DIV/0!</v>
      </c>
      <c r="CA30" t="e">
        <f t="shared" si="42"/>
        <v>#DIV/0!</v>
      </c>
      <c r="CB30" t="e">
        <f t="shared" si="43"/>
        <v>#DIV/0!</v>
      </c>
      <c r="CC30" t="e">
        <f t="shared" si="44"/>
        <v>#DIV/0!</v>
      </c>
      <c r="CD30" t="e">
        <f t="shared" si="45"/>
        <v>#DIV/0!</v>
      </c>
      <c r="DM30">
        <f t="shared" si="46"/>
        <v>4.9995699999999997E-2</v>
      </c>
      <c r="DN30">
        <f t="shared" si="47"/>
        <v>2.0996388155315994E-2</v>
      </c>
      <c r="DO30">
        <f t="shared" si="48"/>
        <v>0.4199638799999999</v>
      </c>
      <c r="DP30">
        <f t="shared" si="49"/>
        <v>7.9793137199999989E-2</v>
      </c>
      <c r="DQ30">
        <v>6</v>
      </c>
      <c r="DR30">
        <v>0.5</v>
      </c>
      <c r="DS30" t="s">
        <v>442</v>
      </c>
      <c r="DT30">
        <v>2</v>
      </c>
      <c r="DU30" t="b">
        <v>1</v>
      </c>
      <c r="DV30">
        <v>1748957962.5999999</v>
      </c>
      <c r="DW30">
        <v>401.14299999999997</v>
      </c>
      <c r="DX30">
        <v>399.98200000000003</v>
      </c>
      <c r="DY30">
        <v>14.9527</v>
      </c>
      <c r="DZ30">
        <v>12.6358</v>
      </c>
      <c r="EA30">
        <v>400.83300000000003</v>
      </c>
      <c r="EB30">
        <v>15.001300000000001</v>
      </c>
      <c r="EC30">
        <v>399.91399999999999</v>
      </c>
      <c r="ED30">
        <v>101.425</v>
      </c>
      <c r="EE30">
        <v>9.9892700000000001E-2</v>
      </c>
      <c r="EF30">
        <v>26.03</v>
      </c>
      <c r="EG30">
        <v>25.1007</v>
      </c>
      <c r="EH30">
        <v>999.9</v>
      </c>
      <c r="EI30">
        <v>0</v>
      </c>
      <c r="EJ30">
        <v>0</v>
      </c>
      <c r="EK30">
        <v>10047.5</v>
      </c>
      <c r="EL30">
        <v>0</v>
      </c>
      <c r="EM30">
        <v>7.2374099999999997</v>
      </c>
      <c r="EN30">
        <v>1.1609799999999999</v>
      </c>
      <c r="EO30">
        <v>407.233</v>
      </c>
      <c r="EP30">
        <v>405.101</v>
      </c>
      <c r="EQ30">
        <v>2.3169300000000002</v>
      </c>
      <c r="ER30">
        <v>399.98200000000003</v>
      </c>
      <c r="ES30">
        <v>12.6358</v>
      </c>
      <c r="ET30">
        <v>1.51658</v>
      </c>
      <c r="EU30">
        <v>1.28159</v>
      </c>
      <c r="EV30">
        <v>13.1364</v>
      </c>
      <c r="EW30">
        <v>10.5846</v>
      </c>
      <c r="EX30">
        <v>4.9995699999999997E-2</v>
      </c>
      <c r="EY30">
        <v>0</v>
      </c>
      <c r="EZ30">
        <v>0</v>
      </c>
      <c r="FA30">
        <v>0</v>
      </c>
      <c r="FB30">
        <v>402.36</v>
      </c>
      <c r="FC30">
        <v>4.9995699999999997E-2</v>
      </c>
      <c r="FD30">
        <v>-3.35</v>
      </c>
      <c r="FE30">
        <v>-1.07</v>
      </c>
      <c r="FF30">
        <v>37.25</v>
      </c>
      <c r="FG30">
        <v>40.75</v>
      </c>
      <c r="FH30">
        <v>38.936999999999998</v>
      </c>
      <c r="FI30">
        <v>40.75</v>
      </c>
      <c r="FJ30">
        <v>39.811999999999998</v>
      </c>
      <c r="FK30">
        <v>0</v>
      </c>
      <c r="FL30">
        <v>0</v>
      </c>
      <c r="FM30">
        <v>0</v>
      </c>
      <c r="FN30">
        <v>1748957962.0999999</v>
      </c>
      <c r="FO30">
        <v>0</v>
      </c>
      <c r="FP30">
        <v>404.25400000000002</v>
      </c>
      <c r="FQ30">
        <v>-13.97076920445414</v>
      </c>
      <c r="FR30">
        <v>-0.111538447024076</v>
      </c>
      <c r="FS30">
        <v>-2.2444000000000002</v>
      </c>
      <c r="FT30">
        <v>15</v>
      </c>
      <c r="FU30">
        <v>1748955308</v>
      </c>
      <c r="FV30" t="s">
        <v>443</v>
      </c>
      <c r="FW30">
        <v>1748955300</v>
      </c>
      <c r="FX30">
        <v>1748955308</v>
      </c>
      <c r="FY30">
        <v>1</v>
      </c>
      <c r="FZ30">
        <v>1.1519999999999999</v>
      </c>
      <c r="GA30">
        <v>-5.0999999999999997E-2</v>
      </c>
      <c r="GB30">
        <v>0.31</v>
      </c>
      <c r="GC30">
        <v>-7.6999999999999999E-2</v>
      </c>
      <c r="GD30">
        <v>400</v>
      </c>
      <c r="GE30">
        <v>6</v>
      </c>
      <c r="GF30">
        <v>0.23</v>
      </c>
      <c r="GG30">
        <v>0.02</v>
      </c>
      <c r="GH30">
        <v>-1.3784493503111039</v>
      </c>
      <c r="GI30">
        <v>-2.1227876047252261E-2</v>
      </c>
      <c r="GJ30">
        <v>1.8552380966114179E-2</v>
      </c>
      <c r="GK30">
        <v>1</v>
      </c>
      <c r="GL30">
        <v>9.3491981032347529E-2</v>
      </c>
      <c r="GM30">
        <v>2.655785819675619E-3</v>
      </c>
      <c r="GN30">
        <v>3.9140088259509448E-4</v>
      </c>
      <c r="GO30">
        <v>1</v>
      </c>
      <c r="GP30">
        <v>2</v>
      </c>
      <c r="GQ30">
        <v>2</v>
      </c>
      <c r="GR30" t="s">
        <v>452</v>
      </c>
      <c r="GS30">
        <v>2.99546</v>
      </c>
      <c r="GT30">
        <v>2.8109099999999998</v>
      </c>
      <c r="GU30">
        <v>9.7020999999999996E-2</v>
      </c>
      <c r="GV30">
        <v>9.7464700000000001E-2</v>
      </c>
      <c r="GW30">
        <v>8.0680600000000005E-2</v>
      </c>
      <c r="GX30">
        <v>7.2076100000000004E-2</v>
      </c>
      <c r="GY30">
        <v>24664</v>
      </c>
      <c r="GZ30">
        <v>25611</v>
      </c>
      <c r="HA30">
        <v>31070.1</v>
      </c>
      <c r="HB30">
        <v>31466.1</v>
      </c>
      <c r="HC30">
        <v>44762.8</v>
      </c>
      <c r="HD30">
        <v>42365.5</v>
      </c>
      <c r="HE30">
        <v>44979.4</v>
      </c>
      <c r="HF30">
        <v>41977.9</v>
      </c>
      <c r="HG30">
        <v>1.48285</v>
      </c>
      <c r="HH30">
        <v>2.2890299999999999</v>
      </c>
      <c r="HI30">
        <v>5.4225299999999997E-2</v>
      </c>
      <c r="HJ30">
        <v>0</v>
      </c>
      <c r="HK30">
        <v>24.2105</v>
      </c>
      <c r="HL30">
        <v>999.9</v>
      </c>
      <c r="HM30">
        <v>37.9</v>
      </c>
      <c r="HN30">
        <v>26.3</v>
      </c>
      <c r="HO30">
        <v>12.834</v>
      </c>
      <c r="HP30">
        <v>61.929299999999998</v>
      </c>
      <c r="HQ30">
        <v>6.3060900000000002</v>
      </c>
      <c r="HR30">
        <v>1</v>
      </c>
      <c r="HS30">
        <v>-0.16359199999999999</v>
      </c>
      <c r="HT30">
        <v>-0.35855100000000001</v>
      </c>
      <c r="HU30">
        <v>20.2425</v>
      </c>
      <c r="HV30">
        <v>5.22553</v>
      </c>
      <c r="HW30">
        <v>11.9033</v>
      </c>
      <c r="HX30">
        <v>4.9726999999999997</v>
      </c>
      <c r="HY30">
        <v>3.2730000000000001</v>
      </c>
      <c r="HZ30">
        <v>9999</v>
      </c>
      <c r="IA30">
        <v>9999</v>
      </c>
      <c r="IB30">
        <v>9999</v>
      </c>
      <c r="IC30">
        <v>999.9</v>
      </c>
      <c r="ID30">
        <v>1.8794299999999999</v>
      </c>
      <c r="IE30">
        <v>1.87964</v>
      </c>
      <c r="IF30">
        <v>1.88171</v>
      </c>
      <c r="IG30">
        <v>1.87469</v>
      </c>
      <c r="IH30">
        <v>1.8780600000000001</v>
      </c>
      <c r="II30">
        <v>1.8775200000000001</v>
      </c>
      <c r="IJ30">
        <v>1.8745400000000001</v>
      </c>
      <c r="IK30">
        <v>1.88232</v>
      </c>
      <c r="IL30">
        <v>0</v>
      </c>
      <c r="IM30">
        <v>0</v>
      </c>
      <c r="IN30">
        <v>0</v>
      </c>
      <c r="IO30">
        <v>0</v>
      </c>
      <c r="IP30" t="s">
        <v>445</v>
      </c>
      <c r="IQ30" t="s">
        <v>446</v>
      </c>
      <c r="IR30" t="s">
        <v>447</v>
      </c>
      <c r="IS30" t="s">
        <v>447</v>
      </c>
      <c r="IT30" t="s">
        <v>447</v>
      </c>
      <c r="IU30" t="s">
        <v>447</v>
      </c>
      <c r="IV30">
        <v>0</v>
      </c>
      <c r="IW30">
        <v>100</v>
      </c>
      <c r="IX30">
        <v>100</v>
      </c>
      <c r="IY30">
        <v>0.31</v>
      </c>
      <c r="IZ30">
        <v>-4.8599999999999997E-2</v>
      </c>
      <c r="JA30">
        <v>5.8496809892681689E-2</v>
      </c>
      <c r="JB30">
        <v>1.3236157005409709E-3</v>
      </c>
      <c r="JC30">
        <v>-2.008821720501489E-6</v>
      </c>
      <c r="JD30">
        <v>6.8117065431545785E-10</v>
      </c>
      <c r="JE30">
        <v>-0.13712484977286091</v>
      </c>
      <c r="JF30">
        <v>1.340756427336354E-2</v>
      </c>
      <c r="JG30">
        <v>-7.0519834848132006E-4</v>
      </c>
      <c r="JH30">
        <v>1.366541560347856E-5</v>
      </c>
      <c r="JI30">
        <v>17</v>
      </c>
      <c r="JJ30">
        <v>1974</v>
      </c>
      <c r="JK30">
        <v>3</v>
      </c>
      <c r="JL30">
        <v>22</v>
      </c>
      <c r="JM30">
        <v>44.4</v>
      </c>
      <c r="JN30">
        <v>44.2</v>
      </c>
      <c r="JO30">
        <v>1.00098</v>
      </c>
      <c r="JP30">
        <v>2.5415000000000001</v>
      </c>
      <c r="JQ30">
        <v>1.4453100000000001</v>
      </c>
      <c r="JR30">
        <v>2.1581999999999999</v>
      </c>
      <c r="JS30">
        <v>1.5490699999999999</v>
      </c>
      <c r="JT30">
        <v>2.4133300000000002</v>
      </c>
      <c r="JU30">
        <v>31.9146</v>
      </c>
      <c r="JV30">
        <v>24.14</v>
      </c>
      <c r="JW30">
        <v>18</v>
      </c>
      <c r="JX30">
        <v>209.45400000000001</v>
      </c>
      <c r="JY30">
        <v>768.59799999999996</v>
      </c>
      <c r="JZ30">
        <v>24.9999</v>
      </c>
      <c r="KA30">
        <v>25.119800000000001</v>
      </c>
      <c r="KB30">
        <v>30.0001</v>
      </c>
      <c r="KC30">
        <v>25.173100000000002</v>
      </c>
      <c r="KD30">
        <v>25.1417</v>
      </c>
      <c r="KE30">
        <v>20.038799999999998</v>
      </c>
      <c r="KF30">
        <v>-30</v>
      </c>
      <c r="KG30">
        <v>-30</v>
      </c>
      <c r="KH30">
        <v>25</v>
      </c>
      <c r="KI30">
        <v>400</v>
      </c>
      <c r="KJ30">
        <v>6.27583</v>
      </c>
      <c r="KK30">
        <v>101.67100000000001</v>
      </c>
      <c r="KL30">
        <v>100.402</v>
      </c>
    </row>
    <row r="31" spans="1:298" x14ac:dyDescent="0.3">
      <c r="A31">
        <v>15</v>
      </c>
      <c r="B31">
        <v>1748958083.0999999</v>
      </c>
      <c r="C31">
        <v>1687.099999904633</v>
      </c>
      <c r="D31" t="s">
        <v>475</v>
      </c>
      <c r="E31" t="s">
        <v>476</v>
      </c>
      <c r="F31" t="s">
        <v>436</v>
      </c>
      <c r="G31" t="s">
        <v>437</v>
      </c>
      <c r="H31" t="s">
        <v>438</v>
      </c>
      <c r="I31" t="s">
        <v>439</v>
      </c>
      <c r="J31" t="s">
        <v>440</v>
      </c>
      <c r="N31">
        <v>1748958083.0999999</v>
      </c>
      <c r="O31">
        <f t="shared" si="0"/>
        <v>1.6492540466987917E-3</v>
      </c>
      <c r="P31">
        <f t="shared" si="1"/>
        <v>1.6492540466987917</v>
      </c>
      <c r="Q31">
        <f t="shared" si="2"/>
        <v>9.5271836784606183</v>
      </c>
      <c r="R31">
        <f t="shared" si="3"/>
        <v>384.76900000000001</v>
      </c>
      <c r="S31">
        <f t="shared" si="4"/>
        <v>199.49566096467865</v>
      </c>
      <c r="T31">
        <f t="shared" si="5"/>
        <v>20.253478983355425</v>
      </c>
      <c r="U31">
        <f t="shared" si="6"/>
        <v>39.063059403214005</v>
      </c>
      <c r="V31">
        <f t="shared" si="7"/>
        <v>8.7654394378936948E-2</v>
      </c>
      <c r="W31">
        <f t="shared" si="8"/>
        <v>2.9559415189882561</v>
      </c>
      <c r="X31">
        <f t="shared" si="9"/>
        <v>8.6235576907327235E-2</v>
      </c>
      <c r="Y31">
        <f t="shared" si="10"/>
        <v>5.4022797660984584E-2</v>
      </c>
      <c r="Z31">
        <f t="shared" si="11"/>
        <v>321.49961749683712</v>
      </c>
      <c r="AA31">
        <f t="shared" si="12"/>
        <v>28.007461308672376</v>
      </c>
      <c r="AB31">
        <f t="shared" si="13"/>
        <v>26.261900000000001</v>
      </c>
      <c r="AC31">
        <f t="shared" si="14"/>
        <v>3.4269062127286776</v>
      </c>
      <c r="AD31">
        <f t="shared" si="15"/>
        <v>43.966004243193105</v>
      </c>
      <c r="AE31">
        <f t="shared" si="16"/>
        <v>1.532698860382</v>
      </c>
      <c r="AF31">
        <f t="shared" si="17"/>
        <v>3.4860999692035808</v>
      </c>
      <c r="AG31">
        <f t="shared" si="18"/>
        <v>1.8942073523466776</v>
      </c>
      <c r="AH31">
        <f t="shared" si="19"/>
        <v>-72.73210345941672</v>
      </c>
      <c r="AI31">
        <f t="shared" si="20"/>
        <v>46.262416775542775</v>
      </c>
      <c r="AJ31">
        <f t="shared" si="21"/>
        <v>3.3576069553458012</v>
      </c>
      <c r="AK31">
        <f t="shared" si="22"/>
        <v>298.38753776830896</v>
      </c>
      <c r="AL31">
        <f t="shared" si="23"/>
        <v>9.5310897163142325</v>
      </c>
      <c r="AM31">
        <f t="shared" si="24"/>
        <v>1.6482759275109653</v>
      </c>
      <c r="AN31">
        <f t="shared" si="25"/>
        <v>9.5271836784606183</v>
      </c>
      <c r="AO31">
        <v>405.12606928013952</v>
      </c>
      <c r="AP31">
        <v>390.66495151515159</v>
      </c>
      <c r="AQ31">
        <v>-5.2290519554276562E-4</v>
      </c>
      <c r="AR31">
        <v>66.04363236662482</v>
      </c>
      <c r="AS31">
        <f t="shared" si="26"/>
        <v>1.6492540466987917</v>
      </c>
      <c r="AT31">
        <v>12.66186524250403</v>
      </c>
      <c r="AU31">
        <v>15.09684335664336</v>
      </c>
      <c r="AV31">
        <v>-4.2860959518222917E-6</v>
      </c>
      <c r="AW31">
        <v>77.180127448358476</v>
      </c>
      <c r="AX31">
        <v>168</v>
      </c>
      <c r="AY31">
        <v>42</v>
      </c>
      <c r="AZ31">
        <f t="shared" si="27"/>
        <v>1</v>
      </c>
      <c r="BA31">
        <f t="shared" si="28"/>
        <v>0</v>
      </c>
      <c r="BB31">
        <f t="shared" si="29"/>
        <v>53755.111315783193</v>
      </c>
      <c r="BC31" t="s">
        <v>441</v>
      </c>
      <c r="BD31" t="s">
        <v>441</v>
      </c>
      <c r="BE31">
        <v>0</v>
      </c>
      <c r="BF31">
        <v>0</v>
      </c>
      <c r="BG31" t="e">
        <f t="shared" si="30"/>
        <v>#DIV/0!</v>
      </c>
      <c r="BH31">
        <v>0</v>
      </c>
      <c r="BI31" t="s">
        <v>441</v>
      </c>
      <c r="BJ31" t="s">
        <v>441</v>
      </c>
      <c r="BK31">
        <v>0</v>
      </c>
      <c r="BL31">
        <v>0</v>
      </c>
      <c r="BM31" t="e">
        <f t="shared" si="31"/>
        <v>#DIV/0!</v>
      </c>
      <c r="BN31">
        <v>0.5</v>
      </c>
      <c r="BO31">
        <f t="shared" si="32"/>
        <v>1681.1385002574284</v>
      </c>
      <c r="BP31">
        <f t="shared" si="33"/>
        <v>9.5271836784606183</v>
      </c>
      <c r="BQ31" t="e">
        <f t="shared" si="34"/>
        <v>#DIV/0!</v>
      </c>
      <c r="BR31">
        <f t="shared" si="35"/>
        <v>5.6671021911649426E-3</v>
      </c>
      <c r="BS31" t="e">
        <f t="shared" si="36"/>
        <v>#DIV/0!</v>
      </c>
      <c r="BT31" t="e">
        <f t="shared" si="37"/>
        <v>#DIV/0!</v>
      </c>
      <c r="BU31" t="s">
        <v>441</v>
      </c>
      <c r="BV31">
        <v>0</v>
      </c>
      <c r="BW31" t="e">
        <f t="shared" si="38"/>
        <v>#DIV/0!</v>
      </c>
      <c r="BX31" t="e">
        <f t="shared" si="39"/>
        <v>#DIV/0!</v>
      </c>
      <c r="BY31" t="e">
        <f t="shared" si="40"/>
        <v>#DIV/0!</v>
      </c>
      <c r="BZ31" t="e">
        <f t="shared" si="41"/>
        <v>#DIV/0!</v>
      </c>
      <c r="CA31" t="e">
        <f t="shared" si="42"/>
        <v>#DIV/0!</v>
      </c>
      <c r="CB31" t="e">
        <f t="shared" si="43"/>
        <v>#DIV/0!</v>
      </c>
      <c r="CC31" t="e">
        <f t="shared" si="44"/>
        <v>#DIV/0!</v>
      </c>
      <c r="CD31" t="e">
        <f t="shared" si="45"/>
        <v>#DIV/0!</v>
      </c>
      <c r="DM31">
        <f t="shared" si="46"/>
        <v>1999.93</v>
      </c>
      <c r="DN31">
        <f t="shared" si="47"/>
        <v>1681.1385002574284</v>
      </c>
      <c r="DO31">
        <f t="shared" si="48"/>
        <v>0.8405986710822021</v>
      </c>
      <c r="DP31">
        <f t="shared" si="49"/>
        <v>0.16075543518865015</v>
      </c>
      <c r="DQ31">
        <v>6</v>
      </c>
      <c r="DR31">
        <v>0.5</v>
      </c>
      <c r="DS31" t="s">
        <v>442</v>
      </c>
      <c r="DT31">
        <v>2</v>
      </c>
      <c r="DU31" t="b">
        <v>1</v>
      </c>
      <c r="DV31">
        <v>1748958083.0999999</v>
      </c>
      <c r="DW31">
        <v>384.76900000000001</v>
      </c>
      <c r="DX31">
        <v>400.00700000000001</v>
      </c>
      <c r="DY31">
        <v>15.097</v>
      </c>
      <c r="DZ31">
        <v>12.663500000000001</v>
      </c>
      <c r="EA31">
        <v>384.459</v>
      </c>
      <c r="EB31">
        <v>15.145300000000001</v>
      </c>
      <c r="EC31">
        <v>400.26100000000002</v>
      </c>
      <c r="ED31">
        <v>101.423</v>
      </c>
      <c r="EE31">
        <v>0.100406</v>
      </c>
      <c r="EF31">
        <v>26.552199999999999</v>
      </c>
      <c r="EG31">
        <v>26.261900000000001</v>
      </c>
      <c r="EH31">
        <v>999.9</v>
      </c>
      <c r="EI31">
        <v>0</v>
      </c>
      <c r="EJ31">
        <v>0</v>
      </c>
      <c r="EK31">
        <v>10008.799999999999</v>
      </c>
      <c r="EL31">
        <v>0</v>
      </c>
      <c r="EM31">
        <v>7.2374099999999997</v>
      </c>
      <c r="EN31">
        <v>-15.238099999999999</v>
      </c>
      <c r="EO31">
        <v>390.66699999999997</v>
      </c>
      <c r="EP31">
        <v>405.137</v>
      </c>
      <c r="EQ31">
        <v>2.4335200000000001</v>
      </c>
      <c r="ER31">
        <v>400.00700000000001</v>
      </c>
      <c r="ES31">
        <v>12.663500000000001</v>
      </c>
      <c r="ET31">
        <v>1.5311900000000001</v>
      </c>
      <c r="EU31">
        <v>1.28437</v>
      </c>
      <c r="EV31">
        <v>13.283200000000001</v>
      </c>
      <c r="EW31">
        <v>10.6172</v>
      </c>
      <c r="EX31">
        <v>1999.93</v>
      </c>
      <c r="EY31">
        <v>0.97999599999999998</v>
      </c>
      <c r="EZ31">
        <v>2.0003900000000002E-2</v>
      </c>
      <c r="FA31">
        <v>0</v>
      </c>
      <c r="FB31">
        <v>557.99</v>
      </c>
      <c r="FC31">
        <v>4.9995700000000003</v>
      </c>
      <c r="FD31">
        <v>11148</v>
      </c>
      <c r="FE31">
        <v>19281.8</v>
      </c>
      <c r="FF31">
        <v>37.5</v>
      </c>
      <c r="FG31">
        <v>38.936999999999998</v>
      </c>
      <c r="FH31">
        <v>37.686999999999998</v>
      </c>
      <c r="FI31">
        <v>38.25</v>
      </c>
      <c r="FJ31">
        <v>39.311999999999998</v>
      </c>
      <c r="FK31">
        <v>1955.02</v>
      </c>
      <c r="FL31">
        <v>39.909999999999997</v>
      </c>
      <c r="FM31">
        <v>0</v>
      </c>
      <c r="FN31">
        <v>1748958082.8</v>
      </c>
      <c r="FO31">
        <v>0</v>
      </c>
      <c r="FP31">
        <v>558.93942307692316</v>
      </c>
      <c r="FQ31">
        <v>-4.940478609666644</v>
      </c>
      <c r="FR31">
        <v>-101.2376069393875</v>
      </c>
      <c r="FS31">
        <v>11160.784615384609</v>
      </c>
      <c r="FT31">
        <v>15</v>
      </c>
      <c r="FU31">
        <v>1748955308</v>
      </c>
      <c r="FV31" t="s">
        <v>443</v>
      </c>
      <c r="FW31">
        <v>1748955300</v>
      </c>
      <c r="FX31">
        <v>1748955308</v>
      </c>
      <c r="FY31">
        <v>1</v>
      </c>
      <c r="FZ31">
        <v>1.1519999999999999</v>
      </c>
      <c r="GA31">
        <v>-5.0999999999999997E-2</v>
      </c>
      <c r="GB31">
        <v>0.31</v>
      </c>
      <c r="GC31">
        <v>-7.6999999999999999E-2</v>
      </c>
      <c r="GD31">
        <v>400</v>
      </c>
      <c r="GE31">
        <v>6</v>
      </c>
      <c r="GF31">
        <v>0.23</v>
      </c>
      <c r="GG31">
        <v>0.02</v>
      </c>
      <c r="GH31">
        <v>9.5506862601532987</v>
      </c>
      <c r="GI31">
        <v>-0.25215588597783473</v>
      </c>
      <c r="GJ31">
        <v>5.5021002011448161E-2</v>
      </c>
      <c r="GK31">
        <v>1</v>
      </c>
      <c r="GL31">
        <v>8.8173886535658413E-2</v>
      </c>
      <c r="GM31">
        <v>-2.795417656834409E-3</v>
      </c>
      <c r="GN31">
        <v>4.17943210634825E-4</v>
      </c>
      <c r="GO31">
        <v>1</v>
      </c>
      <c r="GP31">
        <v>2</v>
      </c>
      <c r="GQ31">
        <v>2</v>
      </c>
      <c r="GR31" t="s">
        <v>452</v>
      </c>
      <c r="GS31">
        <v>2.9958499999999999</v>
      </c>
      <c r="GT31">
        <v>2.8110900000000001</v>
      </c>
      <c r="GU31">
        <v>9.3955800000000006E-2</v>
      </c>
      <c r="GV31">
        <v>9.7462900000000005E-2</v>
      </c>
      <c r="GW31">
        <v>8.1250000000000003E-2</v>
      </c>
      <c r="GX31">
        <v>7.2190699999999997E-2</v>
      </c>
      <c r="GY31">
        <v>24746.7</v>
      </c>
      <c r="GZ31">
        <v>25609.9</v>
      </c>
      <c r="HA31">
        <v>31069</v>
      </c>
      <c r="HB31">
        <v>31464.9</v>
      </c>
      <c r="HC31">
        <v>44733.1</v>
      </c>
      <c r="HD31">
        <v>42358.9</v>
      </c>
      <c r="HE31">
        <v>44977.5</v>
      </c>
      <c r="HF31">
        <v>41976.6</v>
      </c>
      <c r="HG31">
        <v>1.4835499999999999</v>
      </c>
      <c r="HH31">
        <v>2.2875000000000001</v>
      </c>
      <c r="HI31">
        <v>0.110336</v>
      </c>
      <c r="HJ31">
        <v>0</v>
      </c>
      <c r="HK31">
        <v>24.4526</v>
      </c>
      <c r="HL31">
        <v>999.9</v>
      </c>
      <c r="HM31">
        <v>37.700000000000003</v>
      </c>
      <c r="HN31">
        <v>26.4</v>
      </c>
      <c r="HO31">
        <v>12.841699999999999</v>
      </c>
      <c r="HP31">
        <v>62.129300000000001</v>
      </c>
      <c r="HQ31">
        <v>6.1859000000000002</v>
      </c>
      <c r="HR31">
        <v>1</v>
      </c>
      <c r="HS31">
        <v>-0.16216700000000001</v>
      </c>
      <c r="HT31">
        <v>-0.31645400000000001</v>
      </c>
      <c r="HU31">
        <v>20.2239</v>
      </c>
      <c r="HV31">
        <v>5.2223800000000002</v>
      </c>
      <c r="HW31">
        <v>11.902100000000001</v>
      </c>
      <c r="HX31">
        <v>4.9718499999999999</v>
      </c>
      <c r="HY31">
        <v>3.2730000000000001</v>
      </c>
      <c r="HZ31">
        <v>9999</v>
      </c>
      <c r="IA31">
        <v>9999</v>
      </c>
      <c r="IB31">
        <v>9999</v>
      </c>
      <c r="IC31">
        <v>999.9</v>
      </c>
      <c r="ID31">
        <v>1.8794299999999999</v>
      </c>
      <c r="IE31">
        <v>1.87958</v>
      </c>
      <c r="IF31">
        <v>1.88171</v>
      </c>
      <c r="IG31">
        <v>1.87469</v>
      </c>
      <c r="IH31">
        <v>1.87805</v>
      </c>
      <c r="II31">
        <v>1.87751</v>
      </c>
      <c r="IJ31">
        <v>1.8745400000000001</v>
      </c>
      <c r="IK31">
        <v>1.88232</v>
      </c>
      <c r="IL31">
        <v>0</v>
      </c>
      <c r="IM31">
        <v>0</v>
      </c>
      <c r="IN31">
        <v>0</v>
      </c>
      <c r="IO31">
        <v>0</v>
      </c>
      <c r="IP31" t="s">
        <v>445</v>
      </c>
      <c r="IQ31" t="s">
        <v>446</v>
      </c>
      <c r="IR31" t="s">
        <v>447</v>
      </c>
      <c r="IS31" t="s">
        <v>447</v>
      </c>
      <c r="IT31" t="s">
        <v>447</v>
      </c>
      <c r="IU31" t="s">
        <v>447</v>
      </c>
      <c r="IV31">
        <v>0</v>
      </c>
      <c r="IW31">
        <v>100</v>
      </c>
      <c r="IX31">
        <v>100</v>
      </c>
      <c r="IY31">
        <v>0.31</v>
      </c>
      <c r="IZ31">
        <v>-4.8300000000000003E-2</v>
      </c>
      <c r="JA31">
        <v>5.8496809892681689E-2</v>
      </c>
      <c r="JB31">
        <v>1.3236157005409709E-3</v>
      </c>
      <c r="JC31">
        <v>-2.008821720501489E-6</v>
      </c>
      <c r="JD31">
        <v>6.8117065431545785E-10</v>
      </c>
      <c r="JE31">
        <v>-0.13712484977286091</v>
      </c>
      <c r="JF31">
        <v>1.340756427336354E-2</v>
      </c>
      <c r="JG31">
        <v>-7.0519834848132006E-4</v>
      </c>
      <c r="JH31">
        <v>1.366541560347856E-5</v>
      </c>
      <c r="JI31">
        <v>17</v>
      </c>
      <c r="JJ31">
        <v>1974</v>
      </c>
      <c r="JK31">
        <v>3</v>
      </c>
      <c r="JL31">
        <v>22</v>
      </c>
      <c r="JM31">
        <v>46.4</v>
      </c>
      <c r="JN31">
        <v>46.3</v>
      </c>
      <c r="JO31">
        <v>1.00098</v>
      </c>
      <c r="JP31">
        <v>2.5463900000000002</v>
      </c>
      <c r="JQ31">
        <v>1.4453100000000001</v>
      </c>
      <c r="JR31">
        <v>2.1581999999999999</v>
      </c>
      <c r="JS31">
        <v>1.5490699999999999</v>
      </c>
      <c r="JT31">
        <v>2.34375</v>
      </c>
      <c r="JU31">
        <v>31.980499999999999</v>
      </c>
      <c r="JV31">
        <v>24.113800000000001</v>
      </c>
      <c r="JW31">
        <v>18</v>
      </c>
      <c r="JX31">
        <v>209.732</v>
      </c>
      <c r="JY31">
        <v>767.41800000000001</v>
      </c>
      <c r="JZ31">
        <v>25.000299999999999</v>
      </c>
      <c r="KA31">
        <v>25.140899999999998</v>
      </c>
      <c r="KB31">
        <v>30.0002</v>
      </c>
      <c r="KC31">
        <v>25.194099999999999</v>
      </c>
      <c r="KD31">
        <v>25.160900000000002</v>
      </c>
      <c r="KE31">
        <v>20.043099999999999</v>
      </c>
      <c r="KF31">
        <v>-30</v>
      </c>
      <c r="KG31">
        <v>-30</v>
      </c>
      <c r="KH31">
        <v>25</v>
      </c>
      <c r="KI31">
        <v>400</v>
      </c>
      <c r="KJ31">
        <v>6.27583</v>
      </c>
      <c r="KK31">
        <v>101.667</v>
      </c>
      <c r="KL31">
        <v>100.399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25</v>
      </c>
    </row>
    <row r="15" spans="1:2" x14ac:dyDescent="0.3">
      <c r="A15" t="s">
        <v>27</v>
      </c>
      <c r="B15" t="s">
        <v>23</v>
      </c>
    </row>
    <row r="16" spans="1:2" x14ac:dyDescent="0.3">
      <c r="A16" t="s">
        <v>28</v>
      </c>
      <c r="B16" t="s">
        <v>11</v>
      </c>
    </row>
    <row r="17" spans="1:2" x14ac:dyDescent="0.3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5E10F4-FE2C-457B-96A3-6FAB4687AA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D4383C-582E-4C5B-A502-E6D3A0C2D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854e8b-27cb-4af4-a0a1-88b06b7dd022"/>
    <ds:schemaRef ds:uri="88d53e16-8db2-4f97-8bcc-959dddde95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31ADE2-C373-4838-BFA4-7C2D1D72C197}">
  <ds:schemaRefs>
    <ds:schemaRef ds:uri="http://schemas.microsoft.com/office/2006/metadata/properties"/>
    <ds:schemaRef ds:uri="http://schemas.microsoft.com/office/infopath/2007/PartnerControls"/>
    <ds:schemaRef ds:uri="88d53e16-8db2-4f97-8bcc-959dddde95d9"/>
    <ds:schemaRef ds:uri="28854e8b-27cb-4af4-a0a1-88b06b7dd0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lin</dc:creator>
  <cp:lastModifiedBy>Monteban, Nikita</cp:lastModifiedBy>
  <dcterms:created xsi:type="dcterms:W3CDTF">2025-06-02T13:42:25Z</dcterms:created>
  <dcterms:modified xsi:type="dcterms:W3CDTF">2025-06-05T09:57:30Z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  <property fmtid="{D5CDD505-2E9C-101B-9397-08002B2CF9AE}" pid="3" name="MediaServiceImageTags">
    <vt:lpwstr/>
  </property>
</Properties>
</file>