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B" sheetId="1" r:id="rId4"/>
    <sheet state="visible" name="BADA" sheetId="2" r:id="rId5"/>
    <sheet state="visible" name="DESARROLLO" sheetId="3" r:id="rId6"/>
    <sheet state="visible" name="LP" sheetId="4" r:id="rId7"/>
    <sheet state="visible" name="FRM" sheetId="5" r:id="rId8"/>
    <sheet state="visible" name="AMB" sheetId="6" r:id="rId9"/>
    <sheet state="visible" name="PDF MAYOREO" sheetId="7" r:id="rId10"/>
  </sheets>
  <definedNames/>
  <calcPr/>
  <extLst>
    <ext uri="GoogleSheetsCustomDataVersion2">
      <go:sheetsCustomData xmlns:go="http://customooxmlschemas.google.com/" r:id="rId11" roundtripDataChecksum="3bhpLGgkbWtFplTTUbKVCGfXDfPRupnrf70tECcC2bw="/>
    </ext>
  </extLst>
</workbook>
</file>

<file path=xl/sharedStrings.xml><?xml version="1.0" encoding="utf-8"?>
<sst xmlns="http://schemas.openxmlformats.org/spreadsheetml/2006/main" count="304" uniqueCount="237">
  <si>
    <t xml:space="preserve">Objetivo </t>
  </si>
  <si>
    <t>Crear una red de distribución de accesorios tecnológicos en donde aún no se tiene presencia de grandes competidores</t>
  </si>
  <si>
    <t>Visión</t>
  </si>
  <si>
    <t xml:space="preserve">Convertirse en el mayor distribuidor de accesorios tecnológicos de la región </t>
  </si>
  <si>
    <t>CELULARES MB VALPA</t>
  </si>
  <si>
    <t xml:space="preserve">Mision </t>
  </si>
  <si>
    <t>ACCESORIOS MB VALPA</t>
  </si>
  <si>
    <t>Crear una red de distribución eficaz, de bajo costo y con el mayor rango de utilidad posible, llegar a donde nadie más llega</t>
  </si>
  <si>
    <t>Plan</t>
  </si>
  <si>
    <t>RELACION DE EQUIPOS VENDIDOS</t>
  </si>
  <si>
    <t>LISTA DE PRECIOS SUGERIDOS</t>
  </si>
  <si>
    <t>Precios</t>
  </si>
  <si>
    <t xml:space="preserve">Identificación de tiendas que ya cuenta con venta de abarrotes, menesteres o similares los cuales puedan comercializar nuestros productos </t>
  </si>
  <si>
    <t>Ubicaciones clave</t>
  </si>
  <si>
    <t>Valparaíso Zacatecas México</t>
  </si>
  <si>
    <t>Ruta</t>
  </si>
  <si>
    <t>Descripcion</t>
  </si>
  <si>
    <t xml:space="preserve">Cliente </t>
  </si>
  <si>
    <t xml:space="preserve">Valpa </t>
  </si>
  <si>
    <t>Cel: 457 103 2866</t>
  </si>
  <si>
    <t>Huej</t>
  </si>
  <si>
    <t>Concepto</t>
  </si>
  <si>
    <t>Lob1</t>
  </si>
  <si>
    <t>Descripcipon</t>
  </si>
  <si>
    <t xml:space="preserve">Cantidad </t>
  </si>
  <si>
    <t>Inversion</t>
  </si>
  <si>
    <t>Costo</t>
  </si>
  <si>
    <t>Precio Mayoreo</t>
  </si>
  <si>
    <t>Precio Men</t>
  </si>
  <si>
    <t>Marketplace</t>
  </si>
  <si>
    <t>G1</t>
  </si>
  <si>
    <t>PRODUCTO</t>
  </si>
  <si>
    <t>Competencia 1</t>
  </si>
  <si>
    <t>Competencia 2</t>
  </si>
  <si>
    <t>DESCRIPCIÓN</t>
  </si>
  <si>
    <t>Precios MBM</t>
  </si>
  <si>
    <t>$ SUGERIDO</t>
  </si>
  <si>
    <t>$ MAXIMO SUG.</t>
  </si>
  <si>
    <t>Venta MBM</t>
  </si>
  <si>
    <t>Venta Men</t>
  </si>
  <si>
    <t>FOTO</t>
  </si>
  <si>
    <t>B V8 USB</t>
  </si>
  <si>
    <t>CABLE USB NORMAL TRENZADO SIN CAJA</t>
  </si>
  <si>
    <t>El Tejujan</t>
  </si>
  <si>
    <t xml:space="preserve">Potrero de gallegos </t>
  </si>
  <si>
    <t>CODIGO</t>
  </si>
  <si>
    <t>IMEI</t>
  </si>
  <si>
    <t>Ciana de abajo</t>
  </si>
  <si>
    <t>FECHA DE VENTA</t>
  </si>
  <si>
    <t>El resbalon</t>
  </si>
  <si>
    <t>VENTA FINAL</t>
  </si>
  <si>
    <t>El Astillero</t>
  </si>
  <si>
    <t>COSTO</t>
  </si>
  <si>
    <t>OTROS COSTOS</t>
  </si>
  <si>
    <t>UTILIDAD</t>
  </si>
  <si>
    <t>COMENTARIOS</t>
  </si>
  <si>
    <t>Ciana de arriba</t>
  </si>
  <si>
    <t>Valles del Sol</t>
  </si>
  <si>
    <t>La Florida</t>
  </si>
  <si>
    <t>Colonia del Vergel</t>
  </si>
  <si>
    <t>MBC01</t>
  </si>
  <si>
    <t>Santa Rita</t>
  </si>
  <si>
    <t>SAMSUNG GALAXY M15</t>
  </si>
  <si>
    <t xml:space="preserve">San Martín </t>
  </si>
  <si>
    <t>Xoconostle</t>
  </si>
  <si>
    <t>Zapata</t>
  </si>
  <si>
    <t>Pastores</t>
  </si>
  <si>
    <t>Atotonilco</t>
  </si>
  <si>
    <t>Mala Noche</t>
  </si>
  <si>
    <t>Las Cumbres</t>
  </si>
  <si>
    <t>B USB - C</t>
  </si>
  <si>
    <t>CABLE USB TIPO C TRENZADO SIN CAJA</t>
  </si>
  <si>
    <t>Lobatos</t>
  </si>
  <si>
    <t>Ranchito de la cruz</t>
  </si>
  <si>
    <t>Caracoles</t>
  </si>
  <si>
    <t>Madero</t>
  </si>
  <si>
    <t>Peñitas</t>
  </si>
  <si>
    <t>El Capulín</t>
  </si>
  <si>
    <t>CABLE USB TIPO C</t>
  </si>
  <si>
    <t xml:space="preserve">El Salitre </t>
  </si>
  <si>
    <t>Venta</t>
  </si>
  <si>
    <t>Total</t>
  </si>
  <si>
    <t>P USB - C Mot</t>
  </si>
  <si>
    <t>CABLE ORIGINAL USB A C MOTOROLA</t>
  </si>
  <si>
    <t>Flete</t>
  </si>
  <si>
    <t>MBC02</t>
  </si>
  <si>
    <t>OPPO A57</t>
  </si>
  <si>
    <t>Gran Total</t>
  </si>
  <si>
    <t>San Mateo</t>
  </si>
  <si>
    <t>Total 1</t>
  </si>
  <si>
    <t>P C-C Sam</t>
  </si>
  <si>
    <t>CABLE ORIGINAL TIPO C-C SAMSUNG</t>
  </si>
  <si>
    <t>MBC03</t>
  </si>
  <si>
    <t>ZTE BLADE V70 MAX</t>
  </si>
  <si>
    <t>MBC04</t>
  </si>
  <si>
    <t>GALAXY A06</t>
  </si>
  <si>
    <t>P C-C iP</t>
  </si>
  <si>
    <t>CABLE ORIGINAL IPHONE TIPO C</t>
  </si>
  <si>
    <t>APPLE IPHONE 17PRO MAX NUEVO</t>
  </si>
  <si>
    <t>B iPh L</t>
  </si>
  <si>
    <t>CABLE IPHONE C A LIGTHNING</t>
  </si>
  <si>
    <t>MBC05</t>
  </si>
  <si>
    <t>Jamaica</t>
  </si>
  <si>
    <t>MOTO G15</t>
  </si>
  <si>
    <t>Total 2</t>
  </si>
  <si>
    <t xml:space="preserve">San Miguel </t>
  </si>
  <si>
    <t xml:space="preserve">Cubo iPhone </t>
  </si>
  <si>
    <t>Total 3</t>
  </si>
  <si>
    <t xml:space="preserve">CUBO 20W ORIGINAL IPHONE </t>
  </si>
  <si>
    <t>-</t>
  </si>
  <si>
    <t xml:space="preserve">Mimbres </t>
  </si>
  <si>
    <t>MBC06</t>
  </si>
  <si>
    <t>P iPh C-L</t>
  </si>
  <si>
    <t>CARGDOR IPHONE ORIGINAL C-LIGTH</t>
  </si>
  <si>
    <t>Trojes</t>
  </si>
  <si>
    <t xml:space="preserve">Cubo medio </t>
  </si>
  <si>
    <t>CARGADOR GEN12W USB + C Sin CAJA</t>
  </si>
  <si>
    <t>Arranque operaciones</t>
  </si>
  <si>
    <t>B Charg Comp C</t>
  </si>
  <si>
    <t>Paquete starter</t>
  </si>
  <si>
    <t>CABLE ORIGINAL TIPO C MOTOROLA</t>
  </si>
  <si>
    <t>CARGADOR COMPLETO 1 HORA TIPO C</t>
  </si>
  <si>
    <t>Cantidad</t>
  </si>
  <si>
    <t>Paquete Avanzado</t>
  </si>
  <si>
    <t>Paquete prémiere</t>
  </si>
  <si>
    <t>COMPARACI</t>
  </si>
  <si>
    <t>Precio</t>
  </si>
  <si>
    <t>P Charg comp C</t>
  </si>
  <si>
    <t>CARGADOR ORIGINAL SAMSUNG USB-C</t>
  </si>
  <si>
    <t>CABLE ORIGINAL TIPO C SAMSUNG</t>
  </si>
  <si>
    <t>B Charg iPhone L</t>
  </si>
  <si>
    <t>CARGADOR ECONOMICO IPHONE</t>
  </si>
  <si>
    <t>P Charg iPhone C-L</t>
  </si>
  <si>
    <t>CARGADOR ORIGINAL IPHONE LIGTHNING</t>
  </si>
  <si>
    <t>CABLE IPHONE</t>
  </si>
  <si>
    <t>Bocina 01</t>
  </si>
  <si>
    <t>BOCINA GENERICA CHICA</t>
  </si>
  <si>
    <t>Bocina 02</t>
  </si>
  <si>
    <t xml:space="preserve">BOCINA GENERICA MEDIANA </t>
  </si>
  <si>
    <t xml:space="preserve">CUBO CARGADOR ORIGINAL IPHONE </t>
  </si>
  <si>
    <t>Audifono Eco</t>
  </si>
  <si>
    <t>AUDIFONOS BLUETOOTH GENERICOS</t>
  </si>
  <si>
    <t>CARGDOR IPHONE ORIGINAL</t>
  </si>
  <si>
    <t>Airpods Pro 3</t>
  </si>
  <si>
    <t>CARGADOR GENERICO CARGA RAPIDA</t>
  </si>
  <si>
    <t>AIRPODS PRO 3 CANCELACION GPS #SERIE</t>
  </si>
  <si>
    <t>CARGADOR 1 HORA TIPO C</t>
  </si>
  <si>
    <t>CARGADOR ORIGINAL SAMSUNG</t>
  </si>
  <si>
    <t>Adaptador 4 en 1</t>
  </si>
  <si>
    <t>ADAPTADOR CABLE 4 EN 1</t>
  </si>
  <si>
    <t>Bluetooth Aux</t>
  </si>
  <si>
    <t>AUXILIAR BLUETOOTH</t>
  </si>
  <si>
    <t>BOCINA GENERICA GRANDE</t>
  </si>
  <si>
    <t>Bocina go 4</t>
  </si>
  <si>
    <t>BOCINA JBL CHICA GO 4</t>
  </si>
  <si>
    <t>AUDIFONOS BLUETOOTH</t>
  </si>
  <si>
    <t>Bocina lip 6</t>
  </si>
  <si>
    <t>BOCINA JBL GRANDE FLIP 6</t>
  </si>
  <si>
    <t>AUDIFONOS ORIGINALES IPHONE</t>
  </si>
  <si>
    <t>Car Charg</t>
  </si>
  <si>
    <t>CARGADOR CARRO</t>
  </si>
  <si>
    <t>ADAPTADOR CABLE TODO TIPO</t>
  </si>
  <si>
    <t>Transmisor</t>
  </si>
  <si>
    <t>TRANSMISOR DE CARRO</t>
  </si>
  <si>
    <t>Powerbank</t>
  </si>
  <si>
    <t>POWERBANK 20,000 Ma</t>
  </si>
  <si>
    <t>BOCINA JBL CHICA</t>
  </si>
  <si>
    <t>Smart Watch 1</t>
  </si>
  <si>
    <t>RELOJ INTELIGENTE</t>
  </si>
  <si>
    <t>BOCINA JBL GRANDE</t>
  </si>
  <si>
    <t>Smart watch 2</t>
  </si>
  <si>
    <t>RELOJ INTELIGENTE COMBO</t>
  </si>
  <si>
    <t>TOTAL</t>
  </si>
  <si>
    <t>POWERBANK O BATERIA EXTERNA</t>
  </si>
  <si>
    <t>EXTRA</t>
  </si>
  <si>
    <t>Playera</t>
  </si>
  <si>
    <t>Playera Selección Mexicana Verde Mundial</t>
  </si>
  <si>
    <t>Audif Skullc</t>
  </si>
  <si>
    <t>SKULLCANDY TWS7 BLUET</t>
  </si>
  <si>
    <t>Audif Earpods B</t>
  </si>
  <si>
    <t>EARPODS GENERICOS</t>
  </si>
  <si>
    <t>Audif Buytiti 125</t>
  </si>
  <si>
    <t>Audif Buy W133</t>
  </si>
  <si>
    <t>Airpods Pro 2da</t>
  </si>
  <si>
    <t>AIRPODS PRO 3 MAXIMA CALIDAD</t>
  </si>
  <si>
    <t>Airpods 4ta</t>
  </si>
  <si>
    <t>AIRPODS 4 MAXIMA CALIDAD</t>
  </si>
  <si>
    <t xml:space="preserve"> Zacatecas México</t>
  </si>
  <si>
    <t xml:space="preserve">Cel: 457 103 2866  </t>
  </si>
  <si>
    <t>Formato de resguardo de mercancia</t>
  </si>
  <si>
    <t>Datos generales</t>
  </si>
  <si>
    <t>Fecha</t>
  </si>
  <si>
    <t>Costos</t>
  </si>
  <si>
    <t>Paquete</t>
  </si>
  <si>
    <t>Lugar</t>
  </si>
  <si>
    <t>Promotor</t>
  </si>
  <si>
    <t>P MBM</t>
  </si>
  <si>
    <t>FECHA</t>
  </si>
  <si>
    <t>PRV</t>
  </si>
  <si>
    <t>PVF</t>
  </si>
  <si>
    <t>#</t>
  </si>
  <si>
    <t xml:space="preserve">Para arranque </t>
  </si>
  <si>
    <t>Starter</t>
  </si>
  <si>
    <t>RELACION DE ACCESORIOS VENDIDOS</t>
  </si>
  <si>
    <t>Advance</t>
  </si>
  <si>
    <t>Stock Inicial</t>
  </si>
  <si>
    <t>Premium</t>
  </si>
  <si>
    <t xml:space="preserve">TOTAL </t>
  </si>
  <si>
    <t>MBM PAQUETES</t>
  </si>
  <si>
    <t>PAQUETE 1</t>
  </si>
  <si>
    <t>ACCESORIO</t>
  </si>
  <si>
    <t>CANTIDAD</t>
  </si>
  <si>
    <t>VENTA TOTAL</t>
  </si>
  <si>
    <t>UTLD</t>
  </si>
  <si>
    <t>Reventa</t>
  </si>
  <si>
    <t>Ganancia</t>
  </si>
  <si>
    <t>Airpod Pro 3</t>
  </si>
  <si>
    <t>Por medio del pressente estoy conforme con la mercancia así como el resguardo de la misma.</t>
  </si>
  <si>
    <t>Nombre y firma del r. negocio</t>
  </si>
  <si>
    <t>Nombre y firma del promotor</t>
  </si>
  <si>
    <t>PRECIO</t>
  </si>
  <si>
    <t>COMENT</t>
  </si>
  <si>
    <t>Cargador iPh C-L</t>
  </si>
  <si>
    <t>Cubo iPhone</t>
  </si>
  <si>
    <t>El color podria variar</t>
  </si>
  <si>
    <t>P Cable iPh L</t>
  </si>
  <si>
    <t>P Cable iPh C</t>
  </si>
  <si>
    <t>Ganancia MB</t>
  </si>
  <si>
    <t>Paquete SARTER</t>
  </si>
  <si>
    <t>Precio sugerido</t>
  </si>
  <si>
    <t>El modelo podria variar</t>
  </si>
  <si>
    <t>Alta caliadad, cancelación de ruido, GPS , Número de serie Apple, Carga inalambrica, Traductor</t>
  </si>
  <si>
    <t>Paquete ADVANCE</t>
  </si>
  <si>
    <t>Agotado</t>
  </si>
  <si>
    <t>Consultar tallas</t>
  </si>
  <si>
    <t>Totales</t>
  </si>
  <si>
    <t>Paquete PREMIER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</si>
</sst>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"/>
    <numFmt numFmtId="165" formatCode="d\.m"/>
    <numFmt numFmtId="166" formatCode="dd/mm/yy"/>
    <numFmt numFmtId="167" formatCode="_(&quot;$&quot;* #,##0.00_);_(&quot;$&quot;* \(#,##0.00\);_(&quot;$&quot;* &quot;-&quot;??_);_(@_)"/>
    <numFmt numFmtId="168" formatCode="d\ mmmm\ yyyy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sz val="10.0"/>
      <color theme="0"/>
      <name val="Arial"/>
    </font>
    <font>
      <sz val="10.0"/>
      <color rgb="FFD8D8D8"/>
      <name val="Arial"/>
    </font>
    <font>
      <sz val="9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b/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0C0C0C"/>
        <bgColor rgb="FF0C0C0C"/>
      </patternFill>
    </fill>
    <fill>
      <patternFill patternType="solid">
        <fgColor rgb="FFBFBFBF"/>
        <bgColor rgb="FFBFBFBF"/>
      </patternFill>
    </fill>
    <fill>
      <patternFill patternType="solid">
        <fgColor rgb="FF0000FF"/>
        <bgColor rgb="FF0000FF"/>
      </patternFill>
    </fill>
    <fill>
      <patternFill patternType="solid">
        <fgColor rgb="FFF2F2F2"/>
        <bgColor rgb="FFF2F2F2"/>
      </patternFill>
    </fill>
  </fills>
  <borders count="1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double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4" numFmtId="0" xfId="0" applyBorder="1" applyFill="1" applyFont="1"/>
    <xf borderId="1" fillId="3" fontId="3" numFmtId="0" xfId="0" applyBorder="1" applyFill="1" applyFont="1"/>
    <xf borderId="1" fillId="2" fontId="5" numFmtId="0" xfId="0" applyBorder="1" applyFill="1" applyFont="1"/>
    <xf borderId="1" fillId="4" fontId="2" numFmtId="0" xfId="0" applyBorder="1" applyFill="1" applyFont="1"/>
    <xf borderId="1" fillId="4" fontId="2" numFmtId="0" xfId="0" applyAlignment="1" applyBorder="1" applyFill="1" applyFont="1">
      <alignment horizontal="center"/>
    </xf>
    <xf borderId="1" fillId="3" fontId="2" numFmtId="0" xfId="0" applyBorder="1" applyFill="1" applyFont="1"/>
    <xf borderId="2" fillId="0" fontId="2" numFmtId="0" xfId="0" applyAlignment="1" applyBorder="1" applyFont="1">
      <alignment horizontal="center"/>
    </xf>
    <xf borderId="1" fillId="5" fontId="2" numFmtId="0" xfId="0" applyBorder="1" applyFill="1" applyFont="1"/>
    <xf borderId="0" fillId="0" fontId="3" numFmtId="0" xfId="0" applyFont="1"/>
    <xf borderId="2" fillId="0" fontId="1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2" fillId="0" fontId="6" numFmtId="164" xfId="0" applyAlignment="1" applyBorder="1" applyFont="1" applyNumberFormat="1">
      <alignment horizontal="center"/>
    </xf>
    <xf borderId="1" fillId="3" fontId="2" numFmtId="164" xfId="0" applyBorder="1" applyFill="1" applyFont="1" applyNumberFormat="1"/>
    <xf borderId="1" fillId="3" fontId="1" numFmtId="164" xfId="0" applyAlignment="1" applyBorder="1" applyFill="1" applyFont="1" applyNumberFormat="1">
      <alignment horizontal="center"/>
    </xf>
    <xf borderId="1" fillId="3" fontId="6" numFmtId="164" xfId="0" applyBorder="1" applyFill="1" applyFont="1" applyNumberFormat="1"/>
    <xf borderId="0" fillId="0" fontId="2" numFmtId="164" xfId="0" applyFont="1" applyNumberFormat="1"/>
    <xf borderId="0" fillId="0" fontId="2" numFmtId="0" xfId="0" applyAlignment="1" applyFont="1">
      <alignment readingOrder="0"/>
    </xf>
    <xf borderId="1" fillId="5" fontId="2" numFmtId="164" xfId="0" applyAlignment="1" applyBorder="1" applyFill="1" applyFont="1" applyNumberFormat="1">
      <alignment horizontal="center"/>
    </xf>
    <xf borderId="2" fillId="0" fontId="2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0" fillId="0" fontId="2" numFmtId="3" xfId="0" applyFont="1" applyNumberFormat="1"/>
    <xf borderId="3" fillId="0" fontId="1" numFmtId="0" xfId="0" applyBorder="1" applyFont="1"/>
    <xf borderId="1" fillId="6" fontId="2" numFmtId="0" xfId="0" applyBorder="1" applyFill="1" applyFont="1"/>
    <xf borderId="2" fillId="0" fontId="2" numFmtId="0" xfId="0" applyBorder="1" applyFont="1"/>
    <xf borderId="2" fillId="6" fontId="2" numFmtId="0" xfId="0" applyBorder="1" applyFill="1" applyFont="1"/>
    <xf borderId="2" fillId="0" fontId="3" numFmtId="0" xfId="0" applyBorder="1" applyFont="1"/>
    <xf borderId="0" fillId="0" fontId="2" numFmtId="165" xfId="0" applyFont="1" applyNumberFormat="1"/>
    <xf borderId="2" fillId="0" fontId="7" numFmtId="0" xfId="0" applyAlignment="1" applyBorder="1" applyFont="1">
      <alignment horizontal="center"/>
    </xf>
    <xf borderId="2" fillId="7" fontId="3" numFmtId="0" xfId="0" applyBorder="1" applyFill="1" applyFont="1"/>
    <xf borderId="3" fillId="0" fontId="2" numFmtId="0" xfId="0" applyBorder="1" applyFont="1"/>
    <xf borderId="0" fillId="0" fontId="8" numFmtId="0" xfId="0" applyFont="1"/>
    <xf borderId="2" fillId="0" fontId="2" numFmtId="165" xfId="0" applyAlignment="1" applyBorder="1" applyFont="1" applyNumberFormat="1">
      <alignment horizontal="center"/>
    </xf>
    <xf borderId="1" fillId="7" fontId="3" numFmtId="0" xfId="0" applyBorder="1" applyFill="1" applyFont="1"/>
    <xf borderId="0" fillId="0" fontId="9" numFmtId="0" xfId="0" applyAlignment="1" applyFont="1">
      <alignment horizontal="center"/>
    </xf>
    <xf borderId="0" fillId="0" fontId="9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8" fontId="10" numFmtId="0" xfId="0" applyAlignment="1" applyBorder="1" applyFill="1" applyFont="1">
      <alignment horizontal="center"/>
    </xf>
    <xf borderId="1" fillId="8" fontId="10" numFmtId="0" xfId="0" applyAlignment="1" applyBorder="1" applyFill="1" applyFont="1">
      <alignment horizontal="center"/>
    </xf>
    <xf borderId="1" fillId="9" fontId="10" numFmtId="0" xfId="0" applyAlignment="1" applyBorder="1" applyFill="1" applyFont="1">
      <alignment horizontal="center"/>
    </xf>
    <xf borderId="2" fillId="8" fontId="2" numFmtId="0" xfId="0" applyBorder="1" applyFill="1" applyFont="1"/>
    <xf borderId="8" fillId="8" fontId="11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9" fillId="8" fontId="10" numFmtId="0" xfId="0" applyBorder="1" applyFill="1" applyFont="1"/>
    <xf borderId="10" fillId="8" fontId="10" numFmtId="0" xfId="0" applyBorder="1" applyFill="1" applyFont="1"/>
    <xf borderId="2" fillId="0" fontId="3" numFmtId="0" xfId="0" applyAlignment="1" applyBorder="1" applyFont="1">
      <alignment horizontal="center" shrinkToFit="0" vertical="top" wrapText="1"/>
    </xf>
    <xf borderId="11" fillId="0" fontId="2" numFmtId="164" xfId="0" applyBorder="1" applyFont="1" applyNumberFormat="1"/>
    <xf borderId="1" fillId="4" fontId="2" numFmtId="166" xfId="0" applyAlignment="1" applyBorder="1" applyFill="1" applyFont="1" applyNumberFormat="1">
      <alignment horizontal="center"/>
    </xf>
    <xf borderId="1" fillId="4" fontId="2" numFmtId="166" xfId="0" applyBorder="1" applyFill="1" applyFont="1" applyNumberFormat="1"/>
    <xf borderId="1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2" fillId="0" fontId="2" numFmtId="164" xfId="0" applyBorder="1" applyFont="1" applyNumberFormat="1"/>
    <xf borderId="2" fillId="0" fontId="3" numFmtId="167" xfId="0" applyAlignment="1" applyBorder="1" applyFont="1" applyNumberFormat="1">
      <alignment horizontal="center" vertical="center"/>
    </xf>
    <xf borderId="13" fillId="0" fontId="2" numFmtId="164" xfId="0" applyBorder="1" applyFont="1" applyNumberFormat="1"/>
    <xf borderId="1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top" wrapText="1"/>
    </xf>
    <xf borderId="2" fillId="0" fontId="1" numFmtId="3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6" numFmtId="3" xfId="0" applyAlignment="1" applyBorder="1" applyFont="1" applyNumberFormat="1">
      <alignment horizontal="center"/>
    </xf>
    <xf borderId="0" fillId="0" fontId="12" numFmtId="0" xfId="0" applyAlignment="1" applyFont="1">
      <alignment horizontal="center" vertical="center"/>
    </xf>
    <xf borderId="6" fillId="0" fontId="1" numFmtId="0" xfId="0" applyAlignment="1" applyBorder="1" applyFont="1">
      <alignment horizontal="right"/>
    </xf>
    <xf borderId="2" fillId="10" fontId="3" numFmtId="167" xfId="0" applyAlignment="1" applyBorder="1" applyFill="1" applyFont="1" applyNumberFormat="1">
      <alignment horizontal="center" vertical="center"/>
    </xf>
    <xf borderId="2" fillId="10" fontId="3" numFmtId="0" xfId="0" applyBorder="1" applyFill="1" applyFont="1"/>
    <xf borderId="4" fillId="0" fontId="2" numFmtId="168" xfId="0" applyBorder="1" applyFont="1" applyNumberFormat="1"/>
    <xf borderId="15" fillId="0" fontId="3" numFmtId="0" xfId="0" applyBorder="1" applyFont="1"/>
    <xf borderId="2" fillId="8" fontId="1" numFmtId="0" xfId="0" applyAlignment="1" applyBorder="1" applyFill="1" applyFont="1">
      <alignment horizontal="center"/>
    </xf>
    <xf borderId="2" fillId="0" fontId="9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2" fillId="0" fontId="9" numFmtId="167" xfId="0" applyAlignment="1" applyBorder="1" applyFont="1" applyNumberFormat="1">
      <alignment horizontal="center" vertical="center"/>
    </xf>
    <xf borderId="14" fillId="0" fontId="9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16" fillId="0" fontId="2" numFmtId="0" xfId="0" applyBorder="1" applyFont="1"/>
    <xf borderId="17" fillId="0" fontId="2" numFmtId="0" xfId="0" applyBorder="1" applyFont="1"/>
    <xf borderId="1" fillId="4" fontId="1" numFmtId="0" xfId="0" applyBorder="1" applyFill="1" applyFont="1"/>
    <xf borderId="14" fillId="0" fontId="9" numFmtId="0" xfId="0" applyAlignment="1" applyBorder="1" applyFont="1">
      <alignment horizontal="center" vertical="center"/>
    </xf>
    <xf borderId="0" fillId="0" fontId="1" numFmtId="0" xfId="0" applyAlignment="1" applyFont="1">
      <alignment horizontal="right"/>
    </xf>
    <xf borderId="1" fillId="6" fontId="1" numFmtId="0" xfId="0" applyBorder="1" applyFill="1" applyFont="1"/>
    <xf borderId="2" fillId="0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jpg"/><Relationship Id="rId22" Type="http://schemas.openxmlformats.org/officeDocument/2006/relationships/image" Target="../media/image22.png"/><Relationship Id="rId21" Type="http://schemas.openxmlformats.org/officeDocument/2006/relationships/image" Target="../media/image25.jpg"/><Relationship Id="rId24" Type="http://schemas.openxmlformats.org/officeDocument/2006/relationships/image" Target="../media/image15.png"/><Relationship Id="rId23" Type="http://schemas.openxmlformats.org/officeDocument/2006/relationships/image" Target="../media/image7.png"/><Relationship Id="rId1" Type="http://schemas.openxmlformats.org/officeDocument/2006/relationships/image" Target="../media/image1.png"/><Relationship Id="rId2" Type="http://schemas.openxmlformats.org/officeDocument/2006/relationships/image" Target="../media/image20.png"/><Relationship Id="rId3" Type="http://schemas.openxmlformats.org/officeDocument/2006/relationships/image" Target="../media/image11.png"/><Relationship Id="rId4" Type="http://schemas.openxmlformats.org/officeDocument/2006/relationships/image" Target="../media/image24.png"/><Relationship Id="rId9" Type="http://schemas.openxmlformats.org/officeDocument/2006/relationships/image" Target="../media/image30.png"/><Relationship Id="rId26" Type="http://schemas.openxmlformats.org/officeDocument/2006/relationships/image" Target="../media/image9.png"/><Relationship Id="rId25" Type="http://schemas.openxmlformats.org/officeDocument/2006/relationships/image" Target="../media/image28.png"/><Relationship Id="rId28" Type="http://schemas.openxmlformats.org/officeDocument/2006/relationships/image" Target="../media/image27.jpg"/><Relationship Id="rId27" Type="http://schemas.openxmlformats.org/officeDocument/2006/relationships/image" Target="../media/image2.png"/><Relationship Id="rId5" Type="http://schemas.openxmlformats.org/officeDocument/2006/relationships/image" Target="../media/image16.png"/><Relationship Id="rId6" Type="http://schemas.openxmlformats.org/officeDocument/2006/relationships/image" Target="../media/image13.png"/><Relationship Id="rId29" Type="http://schemas.openxmlformats.org/officeDocument/2006/relationships/image" Target="../media/image21.jpg"/><Relationship Id="rId7" Type="http://schemas.openxmlformats.org/officeDocument/2006/relationships/image" Target="../media/image32.png"/><Relationship Id="rId8" Type="http://schemas.openxmlformats.org/officeDocument/2006/relationships/image" Target="../media/image6.png"/><Relationship Id="rId31" Type="http://schemas.openxmlformats.org/officeDocument/2006/relationships/image" Target="../media/image31.png"/><Relationship Id="rId30" Type="http://schemas.openxmlformats.org/officeDocument/2006/relationships/image" Target="../media/image5.png"/><Relationship Id="rId11" Type="http://schemas.openxmlformats.org/officeDocument/2006/relationships/image" Target="../media/image14.png"/><Relationship Id="rId10" Type="http://schemas.openxmlformats.org/officeDocument/2006/relationships/image" Target="../media/image19.jpg"/><Relationship Id="rId13" Type="http://schemas.openxmlformats.org/officeDocument/2006/relationships/image" Target="../media/image3.jpg"/><Relationship Id="rId12" Type="http://schemas.openxmlformats.org/officeDocument/2006/relationships/image" Target="../media/image23.png"/><Relationship Id="rId15" Type="http://schemas.openxmlformats.org/officeDocument/2006/relationships/image" Target="../media/image4.png"/><Relationship Id="rId14" Type="http://schemas.openxmlformats.org/officeDocument/2006/relationships/image" Target="../media/image12.png"/><Relationship Id="rId17" Type="http://schemas.openxmlformats.org/officeDocument/2006/relationships/image" Target="../media/image8.png"/><Relationship Id="rId16" Type="http://schemas.openxmlformats.org/officeDocument/2006/relationships/image" Target="../media/image10.png"/><Relationship Id="rId19" Type="http://schemas.openxmlformats.org/officeDocument/2006/relationships/image" Target="../media/image18.png"/><Relationship Id="rId18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</xdr:row>
      <xdr:rowOff>9525</xdr:rowOff>
    </xdr:from>
    <xdr:ext cx="6953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16</xdr:row>
      <xdr:rowOff>0</xdr:rowOff>
    </xdr:from>
    <xdr:ext cx="2457450" cy="24098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</xdr:row>
      <xdr:rowOff>9525</xdr:rowOff>
    </xdr:from>
    <xdr:ext cx="6953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2</xdr:row>
      <xdr:rowOff>76200</xdr:rowOff>
    </xdr:from>
    <xdr:ext cx="6953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</xdr:row>
      <xdr:rowOff>9525</xdr:rowOff>
    </xdr:from>
    <xdr:ext cx="6953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13</xdr:row>
      <xdr:rowOff>0</xdr:rowOff>
    </xdr:from>
    <xdr:ext cx="304800" cy="304800"/>
    <xdr:sp>
      <xdr:nvSpPr>
        <xdr:cNvPr descr="Cable Apple Usb C A C (2 M) Original | MercadoLibr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04800"/>
    <xdr:sp>
      <xdr:nvSpPr>
        <xdr:cNvPr descr="Cable Apple Usb C A C (2 M) Original | MercadoLibr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24</xdr:row>
      <xdr:rowOff>0</xdr:rowOff>
    </xdr:from>
    <xdr:ext cx="304800" cy="304800"/>
    <xdr:sp>
      <xdr:nvSpPr>
        <xdr:cNvPr descr="Cable Apple Usb C A C (2 M) Original | MercadoLibr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24</xdr:row>
      <xdr:rowOff>0</xdr:rowOff>
    </xdr:from>
    <xdr:ext cx="304800" cy="304800"/>
    <xdr:sp>
      <xdr:nvSpPr>
        <xdr:cNvPr descr="Cable Apple Usb C A C (2 M) Original | MercadoLibr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30</xdr:row>
      <xdr:rowOff>0</xdr:rowOff>
    </xdr:from>
    <xdr:ext cx="304800" cy="304800"/>
    <xdr:sp>
      <xdr:nvSpPr>
        <xdr:cNvPr descr="Cable Apple Usb C A C (2 M) Original | MercadoLibr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0</xdr:row>
      <xdr:rowOff>0</xdr:rowOff>
    </xdr:from>
    <xdr:ext cx="1028700" cy="828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9</xdr:row>
      <xdr:rowOff>28575</xdr:rowOff>
    </xdr:from>
    <xdr:ext cx="1657350" cy="14954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10</xdr:row>
      <xdr:rowOff>171450</xdr:rowOff>
    </xdr:from>
    <xdr:ext cx="1600200" cy="14001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11</xdr:row>
      <xdr:rowOff>47625</xdr:rowOff>
    </xdr:from>
    <xdr:ext cx="1905000" cy="190500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12</xdr:row>
      <xdr:rowOff>95250</xdr:rowOff>
    </xdr:from>
    <xdr:ext cx="1733550" cy="1733550"/>
    <xdr:pic>
      <xdr:nvPicPr>
        <xdr:cNvPr descr="Cable Typo C A C Samsung | Dolphincel"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13</xdr:row>
      <xdr:rowOff>371475</xdr:rowOff>
    </xdr:from>
    <xdr:ext cx="1581150" cy="135255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14</xdr:row>
      <xdr:rowOff>219075</xdr:rowOff>
    </xdr:from>
    <xdr:ext cx="1314450" cy="1781175"/>
    <xdr:pic>
      <xdr:nvPicPr>
        <xdr:cNvPr id="0" name="image3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20</xdr:row>
      <xdr:rowOff>114300</xdr:rowOff>
    </xdr:from>
    <xdr:ext cx="1866900" cy="18573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15</xdr:row>
      <xdr:rowOff>57150</xdr:rowOff>
    </xdr:from>
    <xdr:ext cx="1885950" cy="1905000"/>
    <xdr:pic>
      <xdr:nvPicPr>
        <xdr:cNvPr id="0" name="image3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16</xdr:row>
      <xdr:rowOff>114300</xdr:rowOff>
    </xdr:from>
    <xdr:ext cx="895350" cy="1762125"/>
    <xdr:pic>
      <xdr:nvPicPr>
        <xdr:cNvPr descr="Cargador Completo Para Apple Tipo C 25W Caja iPhone 5-14 iPad 4-13" id="0" name="image1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17</xdr:row>
      <xdr:rowOff>247650</xdr:rowOff>
    </xdr:from>
    <xdr:ext cx="1476375" cy="16668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18</xdr:row>
      <xdr:rowOff>180975</xdr:rowOff>
    </xdr:from>
    <xdr:ext cx="1514475" cy="1647825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19</xdr:row>
      <xdr:rowOff>28575</xdr:rowOff>
    </xdr:from>
    <xdr:ext cx="1647825" cy="1895475"/>
    <xdr:pic>
      <xdr:nvPicPr>
        <xdr:cNvPr descr="Cargador Samsung 45W - PideUp"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21</xdr:row>
      <xdr:rowOff>123825</xdr:rowOff>
    </xdr:from>
    <xdr:ext cx="1724025" cy="1724025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29</xdr:row>
      <xdr:rowOff>114300</xdr:rowOff>
    </xdr:from>
    <xdr:ext cx="1809750" cy="17240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</xdr:row>
      <xdr:rowOff>285750</xdr:rowOff>
    </xdr:from>
    <xdr:ext cx="1800225" cy="1428750"/>
    <xdr:pic>
      <xdr:nvPicPr>
        <xdr:cNvPr id="0" name="image1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23</xdr:row>
      <xdr:rowOff>219075</xdr:rowOff>
    </xdr:from>
    <xdr:ext cx="1638300" cy="1562100"/>
    <xdr:pic>
      <xdr:nvPicPr>
        <xdr:cNvPr id="0" name="image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24</xdr:row>
      <xdr:rowOff>142875</xdr:rowOff>
    </xdr:from>
    <xdr:ext cx="1876425" cy="1876425"/>
    <xdr:pic>
      <xdr:nvPicPr>
        <xdr:cNvPr id="0" name="image2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25</xdr:row>
      <xdr:rowOff>257175</xdr:rowOff>
    </xdr:from>
    <xdr:ext cx="1562100" cy="1400175"/>
    <xdr:pic>
      <xdr:nvPicPr>
        <xdr:cNvPr id="0" name="image1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26</xdr:row>
      <xdr:rowOff>28575</xdr:rowOff>
    </xdr:from>
    <xdr:ext cx="1781175" cy="1781175"/>
    <xdr:pic>
      <xdr:nvPicPr>
        <xdr:cNvPr descr="Cable Tipo C USB IP 65w Carga Rápida 4 EN 1 1m Nebro WD-038" id="0" name="image1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27</xdr:row>
      <xdr:rowOff>409575</xdr:rowOff>
    </xdr:from>
    <xdr:ext cx="1419225" cy="1047750"/>
    <xdr:pic>
      <xdr:nvPicPr>
        <xdr:cNvPr descr="Receptor Bluetooth 5.0 receptor de audio inalámbrico, conector AUX de 3.5  mm, audio para coche/auriculares con cable/sistema estéreo para el hogar,  se ..." id="0" name="image2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28</xdr:row>
      <xdr:rowOff>190500</xdr:rowOff>
    </xdr:from>
    <xdr:ext cx="1514475" cy="169545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30</xdr:row>
      <xdr:rowOff>142875</xdr:rowOff>
    </xdr:from>
    <xdr:ext cx="866775" cy="1695450"/>
    <xdr:pic>
      <xdr:nvPicPr>
        <xdr:cNvPr id="0" name="image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31</xdr:row>
      <xdr:rowOff>114300</xdr:rowOff>
    </xdr:from>
    <xdr:ext cx="1724025" cy="1714500"/>
    <xdr:pic>
      <xdr:nvPicPr>
        <xdr:cNvPr id="0" name="image1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32</xdr:row>
      <xdr:rowOff>85725</xdr:rowOff>
    </xdr:from>
    <xdr:ext cx="1571625" cy="1905000"/>
    <xdr:pic>
      <xdr:nvPicPr>
        <xdr:cNvPr id="0" name="image2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33</xdr:row>
      <xdr:rowOff>228600</xdr:rowOff>
    </xdr:from>
    <xdr:ext cx="1895475" cy="1666875"/>
    <xdr:pic>
      <xdr:nvPicPr>
        <xdr:cNvPr id="0" name="image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34</xdr:row>
      <xdr:rowOff>190500</xdr:rowOff>
    </xdr:from>
    <xdr:ext cx="1838325" cy="1533525"/>
    <xdr:pic>
      <xdr:nvPicPr>
        <xdr:cNvPr id="0" name="image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35</xdr:row>
      <xdr:rowOff>133350</xdr:rowOff>
    </xdr:from>
    <xdr:ext cx="1724025" cy="1838325"/>
    <xdr:pic>
      <xdr:nvPicPr>
        <xdr:cNvPr id="0" name="image2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36</xdr:row>
      <xdr:rowOff>104775</xdr:rowOff>
    </xdr:from>
    <xdr:ext cx="2076450" cy="1790700"/>
    <xdr:pic>
      <xdr:nvPicPr>
        <xdr:cNvPr descr="TWS 7 MARCAS - MuñeTechnology"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38</xdr:row>
      <xdr:rowOff>171450</xdr:rowOff>
    </xdr:from>
    <xdr:ext cx="1590675" cy="1657350"/>
    <xdr:pic>
      <xdr:nvPicPr>
        <xdr:cNvPr id="0" name="image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39</xdr:row>
      <xdr:rowOff>104775</xdr:rowOff>
    </xdr:from>
    <xdr:ext cx="1362075" cy="1781175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37</xdr:row>
      <xdr:rowOff>95250</xdr:rowOff>
    </xdr:from>
    <xdr:ext cx="1876425" cy="1876425"/>
    <xdr:pic>
      <xdr:nvPicPr>
        <xdr:cNvPr id="0" name="image2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3.38"/>
    <col customWidth="1" min="3" max="3" width="36.75"/>
    <col customWidth="1" min="4" max="4" width="14.25"/>
    <col customWidth="1" hidden="1" min="5" max="5" width="26.75"/>
    <col customWidth="1" min="6" max="6" width="15.88"/>
    <col customWidth="1" min="7" max="8" width="13.25"/>
    <col customWidth="1" min="9" max="10" width="15.13"/>
    <col customWidth="1" min="11" max="11" width="29.0"/>
    <col customWidth="1" min="12" max="12" width="15.0"/>
    <col customWidth="1" min="13" max="28" width="8.63"/>
  </cols>
  <sheetData>
    <row r="1" ht="12.75" customHeight="1"/>
    <row r="2" ht="12.75" customHeight="1"/>
    <row r="3" ht="12.75" customHeight="1">
      <c r="C3" s="3" t="s">
        <v>4</v>
      </c>
      <c r="E3" s="1" t="s">
        <v>9</v>
      </c>
      <c r="F3" s="3"/>
      <c r="L3" s="3"/>
    </row>
    <row r="4" ht="12.75" customHeight="1">
      <c r="C4" s="4" t="s">
        <v>14</v>
      </c>
      <c r="L4" s="4"/>
    </row>
    <row r="5" ht="12.75" customHeight="1">
      <c r="C5" s="5" t="s">
        <v>19</v>
      </c>
    </row>
    <row r="6" ht="12.75" customHeight="1">
      <c r="I6" s="7"/>
      <c r="J6" s="7"/>
      <c r="K6" s="7"/>
      <c r="L6" s="7"/>
      <c r="M6" s="7"/>
      <c r="N6" s="7"/>
      <c r="O6" s="7"/>
    </row>
    <row r="7" ht="12.75" customHeight="1">
      <c r="I7" s="7"/>
      <c r="J7" s="7"/>
      <c r="K7" s="7"/>
      <c r="L7" s="7"/>
      <c r="M7" s="7"/>
      <c r="N7" s="7"/>
      <c r="O7" s="7"/>
    </row>
    <row r="8" ht="12.75" customHeight="1">
      <c r="A8" s="9"/>
      <c r="B8" s="10" t="s">
        <v>45</v>
      </c>
      <c r="C8" s="10" t="s">
        <v>34</v>
      </c>
      <c r="D8" s="10" t="s">
        <v>36</v>
      </c>
      <c r="E8" s="10" t="s">
        <v>46</v>
      </c>
      <c r="F8" s="9" t="s">
        <v>48</v>
      </c>
      <c r="G8" s="9" t="s">
        <v>50</v>
      </c>
      <c r="H8" s="9" t="s">
        <v>52</v>
      </c>
      <c r="I8" s="9" t="s">
        <v>53</v>
      </c>
      <c r="J8" s="9" t="s">
        <v>54</v>
      </c>
      <c r="K8" s="9" t="s">
        <v>55</v>
      </c>
      <c r="L8" s="11"/>
      <c r="M8" s="11"/>
      <c r="N8" s="11"/>
      <c r="O8" s="7"/>
    </row>
    <row r="9" ht="12.75" customHeight="1">
      <c r="A9" s="12"/>
      <c r="B9" s="12" t="s">
        <v>60</v>
      </c>
      <c r="C9" s="12" t="s">
        <v>62</v>
      </c>
      <c r="D9" s="15">
        <v>1800.0</v>
      </c>
      <c r="E9" s="16"/>
      <c r="F9" s="17"/>
      <c r="G9" s="17">
        <v>1800.0</v>
      </c>
      <c r="H9" s="17">
        <v>1300.0</v>
      </c>
      <c r="I9" s="17">
        <v>100.0</v>
      </c>
      <c r="J9" s="17">
        <f>D9-H9-I9</f>
        <v>400</v>
      </c>
      <c r="K9" s="17"/>
      <c r="L9" s="18"/>
      <c r="M9" s="19"/>
      <c r="N9" s="20"/>
      <c r="O9" s="7"/>
    </row>
    <row r="10" ht="12.75" customHeight="1">
      <c r="A10" s="12"/>
      <c r="B10" s="12" t="s">
        <v>85</v>
      </c>
      <c r="C10" s="12" t="s">
        <v>86</v>
      </c>
      <c r="D10" s="15">
        <v>1500.0</v>
      </c>
      <c r="E10" s="16"/>
      <c r="F10" s="17"/>
      <c r="G10" s="17">
        <v>1400.0</v>
      </c>
      <c r="H10" s="17">
        <v>1000.0</v>
      </c>
      <c r="I10" s="17">
        <v>100.0</v>
      </c>
      <c r="J10" s="17">
        <f>G10-H10-I10</f>
        <v>300</v>
      </c>
      <c r="K10" s="17"/>
      <c r="L10" s="18"/>
      <c r="M10" s="19"/>
      <c r="N10" s="20"/>
      <c r="O10" s="7"/>
    </row>
    <row r="11" ht="12.75" customHeight="1">
      <c r="A11" s="12"/>
      <c r="B11" s="12" t="s">
        <v>92</v>
      </c>
      <c r="C11" s="12" t="s">
        <v>93</v>
      </c>
      <c r="D11" s="15">
        <v>2100.0</v>
      </c>
      <c r="E11" s="16"/>
      <c r="F11" s="17"/>
      <c r="G11" s="17">
        <v>2100.0</v>
      </c>
      <c r="H11" s="17">
        <v>1600.0</v>
      </c>
      <c r="I11" s="17"/>
      <c r="J11" s="17"/>
      <c r="K11" s="17"/>
      <c r="L11" s="18"/>
      <c r="M11" s="19"/>
      <c r="N11" s="20"/>
      <c r="O11" s="7"/>
    </row>
    <row r="12" ht="12.75" customHeight="1">
      <c r="A12" s="12"/>
      <c r="B12" s="12" t="s">
        <v>94</v>
      </c>
      <c r="C12" s="12" t="s">
        <v>95</v>
      </c>
      <c r="D12" s="15">
        <v>1500.0</v>
      </c>
      <c r="E12" s="16"/>
      <c r="F12" s="17"/>
      <c r="G12" s="17">
        <v>1500.0</v>
      </c>
      <c r="H12" s="17">
        <v>1000.0</v>
      </c>
      <c r="I12" s="17">
        <v>100.0</v>
      </c>
      <c r="J12" s="17">
        <f t="shared" ref="J12:J37" si="1">G12-H12-I12</f>
        <v>400</v>
      </c>
      <c r="K12" s="17"/>
      <c r="L12" s="18"/>
      <c r="M12" s="19"/>
      <c r="N12" s="20"/>
      <c r="O12" s="7"/>
    </row>
    <row r="13" ht="12.75" customHeight="1">
      <c r="A13" s="12"/>
      <c r="B13" s="12" t="s">
        <v>94</v>
      </c>
      <c r="C13" s="12" t="s">
        <v>98</v>
      </c>
      <c r="D13" s="15">
        <v>26800.0</v>
      </c>
      <c r="E13" s="16"/>
      <c r="F13" s="17"/>
      <c r="G13" s="17">
        <v>26800.0</v>
      </c>
      <c r="H13" s="17">
        <v>25200.0</v>
      </c>
      <c r="I13" s="17">
        <v>100.0</v>
      </c>
      <c r="J13" s="17">
        <f t="shared" si="1"/>
        <v>1500</v>
      </c>
      <c r="K13" s="17"/>
      <c r="L13" s="18"/>
      <c r="M13" s="19"/>
      <c r="N13" s="20"/>
      <c r="O13" s="7"/>
    </row>
    <row r="14" ht="12.75" customHeight="1">
      <c r="A14" s="12"/>
      <c r="B14" s="12" t="s">
        <v>101</v>
      </c>
      <c r="C14" s="24" t="s">
        <v>103</v>
      </c>
      <c r="D14" s="25">
        <v>1300.0</v>
      </c>
      <c r="E14" s="16"/>
      <c r="F14" s="17"/>
      <c r="G14" s="17"/>
      <c r="H14" s="17"/>
      <c r="I14" s="17"/>
      <c r="J14" s="17">
        <f t="shared" si="1"/>
        <v>0</v>
      </c>
      <c r="K14" s="17"/>
      <c r="L14" s="18"/>
      <c r="M14" s="19"/>
      <c r="N14" s="20"/>
      <c r="O14" s="7"/>
    </row>
    <row r="15" ht="12.75" customHeight="1">
      <c r="A15" s="12"/>
      <c r="B15" s="12" t="s">
        <v>111</v>
      </c>
      <c r="C15" s="12"/>
      <c r="D15" s="15"/>
      <c r="E15" s="16"/>
      <c r="F15" s="17"/>
      <c r="G15" s="17"/>
      <c r="H15" s="17"/>
      <c r="I15" s="17"/>
      <c r="J15" s="17">
        <f t="shared" si="1"/>
        <v>0</v>
      </c>
      <c r="K15" s="17"/>
      <c r="L15" s="18"/>
      <c r="M15" s="19"/>
      <c r="N15" s="20"/>
      <c r="O15" s="7"/>
    </row>
    <row r="16" ht="12.75" customHeight="1">
      <c r="A16" s="12"/>
      <c r="B16" s="12"/>
      <c r="C16" s="12"/>
      <c r="D16" s="15"/>
      <c r="E16" s="16"/>
      <c r="F16" s="17"/>
      <c r="G16" s="17"/>
      <c r="H16" s="17"/>
      <c r="I16" s="17"/>
      <c r="J16" s="17">
        <f t="shared" si="1"/>
        <v>0</v>
      </c>
      <c r="K16" s="17"/>
      <c r="L16" s="18"/>
      <c r="M16" s="19"/>
      <c r="N16" s="20"/>
      <c r="O16" s="7"/>
    </row>
    <row r="17" ht="12.75" customHeight="1">
      <c r="A17" s="12"/>
      <c r="B17" s="12"/>
      <c r="C17" s="12"/>
      <c r="D17" s="15"/>
      <c r="E17" s="16"/>
      <c r="F17" s="17"/>
      <c r="G17" s="17"/>
      <c r="H17" s="17"/>
      <c r="I17" s="17"/>
      <c r="J17" s="17">
        <f t="shared" si="1"/>
        <v>0</v>
      </c>
      <c r="K17" s="17"/>
      <c r="L17" s="18"/>
      <c r="M17" s="19"/>
      <c r="N17" s="20"/>
      <c r="O17" s="7"/>
    </row>
    <row r="18" ht="12.75" customHeight="1">
      <c r="B18" s="12"/>
      <c r="C18" s="12"/>
      <c r="D18" s="15"/>
      <c r="E18" s="16"/>
      <c r="F18" s="17"/>
      <c r="G18" s="17"/>
      <c r="H18" s="17"/>
      <c r="I18" s="17"/>
      <c r="J18" s="17">
        <f t="shared" si="1"/>
        <v>0</v>
      </c>
      <c r="K18" s="17"/>
      <c r="L18" s="18"/>
      <c r="M18" s="19"/>
      <c r="N18" s="20"/>
      <c r="O18" s="7"/>
    </row>
    <row r="19" ht="12.75" customHeight="1">
      <c r="B19" s="12"/>
      <c r="C19" s="12"/>
      <c r="D19" s="15"/>
      <c r="E19" s="16"/>
      <c r="F19" s="17"/>
      <c r="G19" s="17"/>
      <c r="H19" s="17"/>
      <c r="I19" s="17"/>
      <c r="J19" s="17">
        <f t="shared" si="1"/>
        <v>0</v>
      </c>
      <c r="K19" s="17"/>
      <c r="L19" s="7"/>
      <c r="M19" s="7"/>
      <c r="N19" s="7"/>
      <c r="O19" s="7"/>
    </row>
    <row r="20" ht="12.75" customHeight="1">
      <c r="A20" s="30"/>
      <c r="B20" s="12"/>
      <c r="C20" s="12"/>
      <c r="D20" s="15"/>
      <c r="E20" s="16"/>
      <c r="F20" s="17"/>
      <c r="G20" s="17"/>
      <c r="H20" s="17"/>
      <c r="I20" s="17"/>
      <c r="J20" s="17">
        <f t="shared" si="1"/>
        <v>0</v>
      </c>
      <c r="K20" s="17"/>
      <c r="L20" s="7"/>
      <c r="M20" s="7"/>
      <c r="N20" s="7"/>
      <c r="O20" s="7"/>
    </row>
    <row r="21" ht="12.75" customHeight="1">
      <c r="A21" s="29"/>
      <c r="B21" s="12"/>
      <c r="C21" s="12"/>
      <c r="D21" s="15"/>
      <c r="E21" s="16"/>
      <c r="F21" s="17"/>
      <c r="G21" s="17"/>
      <c r="H21" s="17"/>
      <c r="I21" s="17"/>
      <c r="J21" s="17">
        <f t="shared" si="1"/>
        <v>0</v>
      </c>
      <c r="K21" s="17"/>
      <c r="L21" s="7"/>
      <c r="M21" s="7"/>
      <c r="N21" s="7"/>
      <c r="O21" s="7"/>
    </row>
    <row r="22" ht="12.75" customHeight="1">
      <c r="A22" s="29"/>
      <c r="B22" s="12"/>
      <c r="C22" s="12"/>
      <c r="D22" s="15"/>
      <c r="E22" s="16"/>
      <c r="F22" s="17"/>
      <c r="G22" s="17"/>
      <c r="H22" s="17"/>
      <c r="I22" s="17"/>
      <c r="J22" s="17">
        <f t="shared" si="1"/>
        <v>0</v>
      </c>
      <c r="K22" s="17"/>
      <c r="L22" s="7"/>
      <c r="M22" s="7"/>
      <c r="N22" s="7"/>
      <c r="O22" s="7"/>
    </row>
    <row r="23" ht="12.75" customHeight="1">
      <c r="A23" s="29"/>
      <c r="B23" s="12"/>
      <c r="C23" s="12"/>
      <c r="D23" s="15"/>
      <c r="E23" s="16"/>
      <c r="F23" s="17"/>
      <c r="G23" s="17"/>
      <c r="H23" s="17"/>
      <c r="I23" s="17"/>
      <c r="J23" s="17">
        <f t="shared" si="1"/>
        <v>0</v>
      </c>
      <c r="K23" s="17"/>
      <c r="L23" s="7"/>
      <c r="M23" s="7"/>
      <c r="N23" s="7"/>
      <c r="O23" s="7"/>
    </row>
    <row r="24" ht="12.75" customHeight="1">
      <c r="A24" s="29"/>
      <c r="B24" s="12"/>
      <c r="C24" s="12"/>
      <c r="D24" s="15"/>
      <c r="E24" s="16"/>
      <c r="F24" s="17"/>
      <c r="G24" s="17"/>
      <c r="H24" s="17"/>
      <c r="I24" s="17"/>
      <c r="J24" s="17">
        <f t="shared" si="1"/>
        <v>0</v>
      </c>
      <c r="K24" s="17"/>
      <c r="L24" s="7"/>
      <c r="M24" s="7"/>
      <c r="N24" s="7"/>
      <c r="O24" s="7"/>
    </row>
    <row r="25" ht="12.75" customHeight="1">
      <c r="A25" s="29"/>
      <c r="B25" s="12"/>
      <c r="C25" s="12"/>
      <c r="D25" s="15"/>
      <c r="E25" s="16"/>
      <c r="F25" s="17"/>
      <c r="G25" s="17"/>
      <c r="H25" s="17"/>
      <c r="I25" s="17"/>
      <c r="J25" s="17">
        <f t="shared" si="1"/>
        <v>0</v>
      </c>
      <c r="K25" s="17"/>
      <c r="L25" s="7"/>
    </row>
    <row r="26" ht="12.75" customHeight="1">
      <c r="A26" s="29"/>
      <c r="B26" s="12"/>
      <c r="C26" s="12"/>
      <c r="D26" s="15"/>
      <c r="E26" s="16"/>
      <c r="F26" s="17"/>
      <c r="G26" s="17"/>
      <c r="H26" s="17"/>
      <c r="I26" s="17"/>
      <c r="J26" s="17">
        <f t="shared" si="1"/>
        <v>0</v>
      </c>
      <c r="K26" s="17"/>
      <c r="L26" s="7"/>
    </row>
    <row r="27" ht="12.75" customHeight="1">
      <c r="A27" s="29"/>
      <c r="B27" s="12"/>
      <c r="C27" s="12"/>
      <c r="D27" s="15"/>
      <c r="E27" s="16"/>
      <c r="F27" s="17"/>
      <c r="G27" s="17"/>
      <c r="H27" s="17"/>
      <c r="I27" s="17"/>
      <c r="J27" s="17">
        <f t="shared" si="1"/>
        <v>0</v>
      </c>
      <c r="K27" s="17"/>
    </row>
    <row r="28" ht="12.75" customHeight="1">
      <c r="A28" s="29"/>
      <c r="B28" s="12"/>
      <c r="C28" s="12"/>
      <c r="D28" s="15"/>
      <c r="E28" s="16"/>
      <c r="F28" s="17"/>
      <c r="G28" s="17"/>
      <c r="H28" s="17"/>
      <c r="I28" s="17"/>
      <c r="J28" s="17">
        <f t="shared" si="1"/>
        <v>0</v>
      </c>
      <c r="K28" s="17"/>
    </row>
    <row r="29" ht="12.75" customHeight="1">
      <c r="A29" s="29"/>
      <c r="B29" s="12"/>
      <c r="C29" s="12"/>
      <c r="D29" s="15"/>
      <c r="E29" s="16"/>
      <c r="F29" s="17"/>
      <c r="G29" s="17"/>
      <c r="H29" s="17"/>
      <c r="I29" s="17"/>
      <c r="J29" s="17">
        <f t="shared" si="1"/>
        <v>0</v>
      </c>
      <c r="K29" s="17"/>
    </row>
    <row r="30" ht="12.75" customHeight="1">
      <c r="A30" s="29"/>
      <c r="B30" s="12"/>
      <c r="C30" s="12"/>
      <c r="D30" s="15"/>
      <c r="E30" s="16"/>
      <c r="F30" s="17"/>
      <c r="G30" s="17"/>
      <c r="H30" s="17"/>
      <c r="I30" s="17"/>
      <c r="J30" s="17">
        <f t="shared" si="1"/>
        <v>0</v>
      </c>
      <c r="K30" s="17"/>
    </row>
    <row r="31" ht="12.75" customHeight="1">
      <c r="A31" s="29"/>
      <c r="B31" s="12"/>
      <c r="C31" s="12"/>
      <c r="D31" s="15"/>
      <c r="E31" s="16"/>
      <c r="F31" s="17"/>
      <c r="G31" s="17"/>
      <c r="H31" s="17"/>
      <c r="I31" s="17"/>
      <c r="J31" s="17">
        <f t="shared" si="1"/>
        <v>0</v>
      </c>
      <c r="K31" s="17"/>
    </row>
    <row r="32" ht="12.75" customHeight="1">
      <c r="A32" s="29"/>
      <c r="B32" s="12"/>
      <c r="C32" s="12"/>
      <c r="D32" s="15"/>
      <c r="E32" s="16"/>
      <c r="F32" s="17"/>
      <c r="G32" s="17"/>
      <c r="H32" s="17"/>
      <c r="I32" s="17"/>
      <c r="J32" s="17">
        <f t="shared" si="1"/>
        <v>0</v>
      </c>
      <c r="K32" s="17"/>
    </row>
    <row r="33" ht="12.75" customHeight="1">
      <c r="A33" s="29"/>
      <c r="B33" s="12"/>
      <c r="C33" s="12"/>
      <c r="D33" s="15"/>
      <c r="E33" s="16"/>
      <c r="F33" s="17"/>
      <c r="G33" s="17"/>
      <c r="H33" s="17"/>
      <c r="I33" s="17"/>
      <c r="J33" s="17">
        <f t="shared" si="1"/>
        <v>0</v>
      </c>
      <c r="K33" s="17"/>
    </row>
    <row r="34" ht="12.75" customHeight="1">
      <c r="A34" s="29"/>
      <c r="B34" s="12"/>
      <c r="C34" s="12"/>
      <c r="D34" s="15"/>
      <c r="E34" s="16"/>
      <c r="F34" s="17"/>
      <c r="G34" s="17"/>
      <c r="H34" s="17"/>
      <c r="I34" s="17"/>
      <c r="J34" s="17">
        <f t="shared" si="1"/>
        <v>0</v>
      </c>
      <c r="K34" s="17"/>
    </row>
    <row r="35" ht="12.75" customHeight="1">
      <c r="B35" s="12"/>
      <c r="C35" s="12"/>
      <c r="D35" s="12"/>
      <c r="E35" s="12"/>
      <c r="F35" s="12"/>
      <c r="G35" s="12"/>
      <c r="H35" s="12"/>
      <c r="I35" s="12"/>
      <c r="J35" s="17">
        <f t="shared" si="1"/>
        <v>0</v>
      </c>
      <c r="K35" s="12"/>
    </row>
    <row r="36" ht="12.75" customHeight="1">
      <c r="B36" s="12"/>
      <c r="C36" s="12"/>
      <c r="D36" s="12"/>
      <c r="E36" s="12"/>
      <c r="F36" s="12"/>
      <c r="G36" s="12"/>
      <c r="H36" s="12"/>
      <c r="I36" s="12"/>
      <c r="J36" s="17">
        <f t="shared" si="1"/>
        <v>0</v>
      </c>
      <c r="K36" s="12"/>
    </row>
    <row r="37" ht="12.75" customHeight="1">
      <c r="B37" s="12"/>
      <c r="C37" s="12"/>
      <c r="D37" s="12"/>
      <c r="E37" s="12"/>
      <c r="F37" s="12"/>
      <c r="G37" s="12"/>
      <c r="H37" s="12"/>
      <c r="I37" s="12"/>
      <c r="J37" s="17">
        <f t="shared" si="1"/>
        <v>0</v>
      </c>
      <c r="K37" s="12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L3:O3"/>
    <mergeCell ref="L4:O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0"/>
    <col customWidth="1" min="2" max="2" width="25.88"/>
    <col customWidth="1" min="3" max="3" width="35.63"/>
  </cols>
  <sheetData>
    <row r="1" ht="15.75" customHeight="1"/>
    <row r="2" ht="15.75" customHeight="1"/>
    <row r="3" ht="15.75" customHeight="1"/>
    <row r="4" ht="15.75" customHeight="1"/>
    <row r="5" ht="15.75" customHeight="1">
      <c r="B5" s="2" t="s">
        <v>11</v>
      </c>
    </row>
    <row r="6" ht="15.75" customHeight="1"/>
    <row r="7" ht="15.75" customHeight="1">
      <c r="B7" s="2" t="s">
        <v>16</v>
      </c>
    </row>
    <row r="8" ht="15.75" customHeight="1">
      <c r="B8" s="6" t="s">
        <v>21</v>
      </c>
      <c r="C8" s="6" t="s">
        <v>23</v>
      </c>
      <c r="D8" s="8" t="s">
        <v>24</v>
      </c>
      <c r="E8" s="6" t="s">
        <v>25</v>
      </c>
      <c r="F8" s="6" t="s">
        <v>26</v>
      </c>
      <c r="G8" s="6" t="s">
        <v>27</v>
      </c>
      <c r="H8" s="6" t="s">
        <v>28</v>
      </c>
      <c r="I8" s="6" t="s">
        <v>29</v>
      </c>
      <c r="J8" s="6" t="s">
        <v>30</v>
      </c>
      <c r="K8" s="8" t="s">
        <v>32</v>
      </c>
      <c r="L8" s="8" t="s">
        <v>33</v>
      </c>
      <c r="M8" s="8" t="s">
        <v>35</v>
      </c>
      <c r="N8" s="6" t="s">
        <v>38</v>
      </c>
      <c r="O8" s="6" t="s">
        <v>39</v>
      </c>
      <c r="P8" s="6" t="s">
        <v>40</v>
      </c>
    </row>
    <row r="9" ht="15.75" customHeight="1">
      <c r="A9" s="2">
        <v>1.0</v>
      </c>
      <c r="B9" s="1" t="s">
        <v>41</v>
      </c>
      <c r="C9" s="12" t="s">
        <v>42</v>
      </c>
      <c r="D9" s="13">
        <v>20.0</v>
      </c>
      <c r="E9" s="2">
        <v>5.0</v>
      </c>
      <c r="F9" s="2">
        <f t="shared" ref="F9:F34" si="1">D9*E9</f>
        <v>100</v>
      </c>
      <c r="G9" s="2">
        <v>13.0</v>
      </c>
      <c r="H9" s="2">
        <v>20.0</v>
      </c>
      <c r="I9" s="2"/>
      <c r="K9" s="2">
        <v>40.0</v>
      </c>
      <c r="L9" s="2">
        <v>80.0</v>
      </c>
      <c r="M9" s="14">
        <f t="shared" ref="M9:M34" si="2">G9</f>
        <v>13</v>
      </c>
      <c r="N9" s="2">
        <f t="shared" ref="N9:N24" si="3">D9*G9-(D9*E9)</f>
        <v>160</v>
      </c>
      <c r="O9" s="2">
        <f t="shared" ref="O9:O24" si="4">D9*H9-(D9*E9)</f>
        <v>300</v>
      </c>
    </row>
    <row r="10" ht="15.75" customHeight="1">
      <c r="A10" s="2">
        <v>2.0</v>
      </c>
      <c r="B10" s="1" t="s">
        <v>70</v>
      </c>
      <c r="C10" s="12" t="s">
        <v>71</v>
      </c>
      <c r="D10" s="13">
        <v>40.0</v>
      </c>
      <c r="E10" s="2">
        <v>8.0</v>
      </c>
      <c r="F10" s="2">
        <f t="shared" si="1"/>
        <v>320</v>
      </c>
      <c r="G10" s="2">
        <v>15.0</v>
      </c>
      <c r="H10" s="2">
        <v>25.0</v>
      </c>
      <c r="I10" s="2"/>
      <c r="K10" s="2"/>
      <c r="L10" s="2"/>
      <c r="M10" s="14">
        <f t="shared" si="2"/>
        <v>15</v>
      </c>
      <c r="N10" s="2">
        <f t="shared" si="3"/>
        <v>280</v>
      </c>
      <c r="O10" s="2">
        <f t="shared" si="4"/>
        <v>680</v>
      </c>
    </row>
    <row r="11" ht="15.75" customHeight="1">
      <c r="A11" s="2">
        <v>3.0</v>
      </c>
      <c r="B11" s="1" t="s">
        <v>82</v>
      </c>
      <c r="C11" s="12" t="s">
        <v>83</v>
      </c>
      <c r="D11" s="2">
        <v>20.0</v>
      </c>
      <c r="E11" s="2">
        <v>20.0</v>
      </c>
      <c r="F11" s="2">
        <f t="shared" si="1"/>
        <v>400</v>
      </c>
      <c r="G11" s="2">
        <v>30.0</v>
      </c>
      <c r="H11" s="2">
        <v>60.0</v>
      </c>
      <c r="I11" s="2"/>
      <c r="K11" s="2">
        <v>50.0</v>
      </c>
      <c r="L11" s="2">
        <v>100.0</v>
      </c>
      <c r="M11" s="14">
        <f t="shared" si="2"/>
        <v>30</v>
      </c>
      <c r="N11" s="2">
        <f t="shared" si="3"/>
        <v>200</v>
      </c>
      <c r="O11" s="2">
        <f t="shared" si="4"/>
        <v>800</v>
      </c>
    </row>
    <row r="12" ht="15.75" customHeight="1">
      <c r="A12" s="2">
        <v>4.0</v>
      </c>
      <c r="B12" s="1" t="s">
        <v>90</v>
      </c>
      <c r="C12" s="12" t="s">
        <v>91</v>
      </c>
      <c r="D12" s="2">
        <v>20.0</v>
      </c>
      <c r="E12" s="2">
        <v>20.0</v>
      </c>
      <c r="F12" s="2">
        <f t="shared" si="1"/>
        <v>400</v>
      </c>
      <c r="G12" s="2">
        <v>40.0</v>
      </c>
      <c r="H12" s="2">
        <v>80.0</v>
      </c>
      <c r="I12" s="2"/>
      <c r="K12" s="2">
        <v>40.0</v>
      </c>
      <c r="L12" s="2">
        <v>100.0</v>
      </c>
      <c r="M12" s="14">
        <f t="shared" si="2"/>
        <v>40</v>
      </c>
      <c r="N12" s="2">
        <f t="shared" si="3"/>
        <v>400</v>
      </c>
      <c r="O12" s="2">
        <f t="shared" si="4"/>
        <v>1200</v>
      </c>
    </row>
    <row r="13" ht="15.75" customHeight="1">
      <c r="A13" s="2">
        <v>5.0</v>
      </c>
      <c r="B13" s="1" t="s">
        <v>96</v>
      </c>
      <c r="C13" s="12" t="s">
        <v>97</v>
      </c>
      <c r="D13" s="13">
        <v>30.0</v>
      </c>
      <c r="E13" s="2">
        <v>11.0</v>
      </c>
      <c r="F13" s="2">
        <f t="shared" si="1"/>
        <v>330</v>
      </c>
      <c r="G13" s="2">
        <v>40.0</v>
      </c>
      <c r="H13" s="22">
        <v>70.0</v>
      </c>
      <c r="I13" s="2"/>
      <c r="K13" s="2"/>
      <c r="L13" s="2"/>
      <c r="M13" s="14">
        <f t="shared" si="2"/>
        <v>40</v>
      </c>
      <c r="N13" s="2">
        <f t="shared" si="3"/>
        <v>870</v>
      </c>
      <c r="O13" s="2">
        <f t="shared" si="4"/>
        <v>1770</v>
      </c>
    </row>
    <row r="14" ht="15.75" customHeight="1">
      <c r="A14" s="2">
        <v>6.0</v>
      </c>
      <c r="B14" s="1" t="s">
        <v>99</v>
      </c>
      <c r="C14" s="12" t="s">
        <v>100</v>
      </c>
      <c r="D14" s="13">
        <v>40.0</v>
      </c>
      <c r="E14" s="2">
        <v>5.5</v>
      </c>
      <c r="F14" s="2">
        <f t="shared" si="1"/>
        <v>220</v>
      </c>
      <c r="G14" s="2">
        <v>20.0</v>
      </c>
      <c r="H14" s="2">
        <v>35.0</v>
      </c>
      <c r="I14" s="2"/>
      <c r="K14" s="2">
        <v>30.0</v>
      </c>
      <c r="L14" s="2">
        <v>100.0</v>
      </c>
      <c r="M14" s="14">
        <f t="shared" si="2"/>
        <v>20</v>
      </c>
      <c r="N14" s="2">
        <f t="shared" si="3"/>
        <v>580</v>
      </c>
      <c r="O14" s="2">
        <f t="shared" si="4"/>
        <v>1180</v>
      </c>
    </row>
    <row r="15" ht="15.75" customHeight="1">
      <c r="A15" s="2">
        <v>7.0</v>
      </c>
      <c r="B15" s="1" t="s">
        <v>106</v>
      </c>
      <c r="C15" s="12" t="s">
        <v>108</v>
      </c>
      <c r="D15" s="2">
        <v>50.0</v>
      </c>
      <c r="E15" s="2">
        <v>20.0</v>
      </c>
      <c r="F15" s="2">
        <f t="shared" si="1"/>
        <v>1000</v>
      </c>
      <c r="G15" s="2">
        <v>40.0</v>
      </c>
      <c r="H15" s="2">
        <v>80.0</v>
      </c>
      <c r="K15" s="2" t="s">
        <v>109</v>
      </c>
      <c r="L15" s="2">
        <v>150.0</v>
      </c>
      <c r="M15" s="14">
        <f t="shared" si="2"/>
        <v>40</v>
      </c>
      <c r="N15" s="2">
        <f t="shared" si="3"/>
        <v>1000</v>
      </c>
      <c r="O15" s="2">
        <f t="shared" si="4"/>
        <v>3000</v>
      </c>
    </row>
    <row r="16" ht="15.75" customHeight="1">
      <c r="A16" s="2">
        <v>8.0</v>
      </c>
      <c r="B16" s="2" t="s">
        <v>112</v>
      </c>
      <c r="C16" s="12" t="s">
        <v>113</v>
      </c>
      <c r="D16" s="2">
        <v>15.0</v>
      </c>
      <c r="E16" s="2">
        <v>29.0</v>
      </c>
      <c r="F16" s="2">
        <f t="shared" si="1"/>
        <v>435</v>
      </c>
      <c r="G16" s="2">
        <v>40.0</v>
      </c>
      <c r="H16" s="2">
        <v>80.0</v>
      </c>
      <c r="L16" s="2">
        <v>30.0</v>
      </c>
      <c r="M16" s="14">
        <f t="shared" si="2"/>
        <v>40</v>
      </c>
      <c r="N16" s="2">
        <f t="shared" si="3"/>
        <v>165</v>
      </c>
      <c r="O16" s="2">
        <f t="shared" si="4"/>
        <v>765</v>
      </c>
    </row>
    <row r="17" ht="15.75" customHeight="1">
      <c r="A17" s="2">
        <v>9.0</v>
      </c>
      <c r="B17" s="27" t="s">
        <v>115</v>
      </c>
      <c r="C17" s="12" t="s">
        <v>116</v>
      </c>
      <c r="D17" s="13">
        <v>52.0</v>
      </c>
      <c r="E17" s="2">
        <v>20.0</v>
      </c>
      <c r="F17" s="2">
        <f t="shared" si="1"/>
        <v>1040</v>
      </c>
      <c r="G17" s="2">
        <v>30.0</v>
      </c>
      <c r="H17" s="2">
        <v>50.0</v>
      </c>
      <c r="K17" s="2"/>
      <c r="L17" s="2"/>
      <c r="M17" s="14">
        <f t="shared" si="2"/>
        <v>30</v>
      </c>
      <c r="N17" s="2">
        <f t="shared" si="3"/>
        <v>520</v>
      </c>
      <c r="O17" s="2">
        <f t="shared" si="4"/>
        <v>1560</v>
      </c>
    </row>
    <row r="18" ht="15.75" customHeight="1">
      <c r="A18" s="2">
        <v>10.0</v>
      </c>
      <c r="B18" s="2" t="s">
        <v>118</v>
      </c>
      <c r="C18" s="12" t="s">
        <v>121</v>
      </c>
      <c r="D18" s="2">
        <v>10.0</v>
      </c>
      <c r="E18" s="2">
        <v>28.0</v>
      </c>
      <c r="F18" s="2">
        <f t="shared" si="1"/>
        <v>280</v>
      </c>
      <c r="G18" s="2">
        <v>40.0</v>
      </c>
      <c r="H18" s="2">
        <v>50.0</v>
      </c>
      <c r="I18" s="2"/>
      <c r="K18" s="2">
        <v>45.0</v>
      </c>
      <c r="L18" s="2">
        <v>150.0</v>
      </c>
      <c r="M18" s="14">
        <f t="shared" si="2"/>
        <v>40</v>
      </c>
      <c r="N18" s="2">
        <f t="shared" si="3"/>
        <v>120</v>
      </c>
      <c r="O18" s="2">
        <f t="shared" si="4"/>
        <v>220</v>
      </c>
    </row>
    <row r="19" ht="15.75" customHeight="1">
      <c r="A19" s="2">
        <v>11.0</v>
      </c>
      <c r="B19" s="2" t="s">
        <v>127</v>
      </c>
      <c r="C19" s="12" t="s">
        <v>128</v>
      </c>
      <c r="D19" s="2">
        <v>10.0</v>
      </c>
      <c r="E19" s="2">
        <v>45.0</v>
      </c>
      <c r="F19" s="2">
        <f t="shared" si="1"/>
        <v>450</v>
      </c>
      <c r="G19" s="2">
        <v>60.0</v>
      </c>
      <c r="H19" s="2">
        <v>130.0</v>
      </c>
      <c r="M19" s="14">
        <f t="shared" si="2"/>
        <v>60</v>
      </c>
      <c r="N19" s="2">
        <f t="shared" si="3"/>
        <v>150</v>
      </c>
      <c r="O19" s="2">
        <f t="shared" si="4"/>
        <v>850</v>
      </c>
    </row>
    <row r="20" ht="15.75" customHeight="1">
      <c r="A20" s="2">
        <v>12.0</v>
      </c>
      <c r="B20" s="2" t="s">
        <v>130</v>
      </c>
      <c r="C20" s="12" t="s">
        <v>131</v>
      </c>
      <c r="D20" s="13">
        <v>40.0</v>
      </c>
      <c r="E20" s="32"/>
      <c r="F20" s="32">
        <f t="shared" si="1"/>
        <v>0</v>
      </c>
      <c r="G20" s="2">
        <v>15.0</v>
      </c>
      <c r="H20" s="2"/>
      <c r="I20" s="2"/>
      <c r="L20" s="2">
        <v>250.0</v>
      </c>
      <c r="M20" s="14">
        <f t="shared" si="2"/>
        <v>15</v>
      </c>
      <c r="N20" s="32">
        <f t="shared" si="3"/>
        <v>600</v>
      </c>
      <c r="O20" s="32">
        <f t="shared" si="4"/>
        <v>0</v>
      </c>
    </row>
    <row r="21" ht="15.75" customHeight="1">
      <c r="A21" s="2">
        <v>13.0</v>
      </c>
      <c r="B21" s="2" t="s">
        <v>132</v>
      </c>
      <c r="C21" s="12" t="s">
        <v>133</v>
      </c>
      <c r="D21" s="2">
        <v>10.0</v>
      </c>
      <c r="E21" s="2">
        <v>31.0</v>
      </c>
      <c r="F21" s="2">
        <f t="shared" si="1"/>
        <v>310</v>
      </c>
      <c r="G21" s="2">
        <v>45.0</v>
      </c>
      <c r="H21" s="2">
        <v>100.0</v>
      </c>
      <c r="M21" s="14">
        <f t="shared" si="2"/>
        <v>45</v>
      </c>
      <c r="N21" s="2">
        <f t="shared" si="3"/>
        <v>140</v>
      </c>
      <c r="O21" s="2">
        <f t="shared" si="4"/>
        <v>690</v>
      </c>
    </row>
    <row r="22" ht="15.75" customHeight="1">
      <c r="A22" s="2">
        <v>14.0</v>
      </c>
      <c r="B22" s="2" t="s">
        <v>135</v>
      </c>
      <c r="C22" s="12" t="s">
        <v>136</v>
      </c>
      <c r="D22" s="13">
        <v>2.0</v>
      </c>
      <c r="E22" s="2">
        <v>45.0</v>
      </c>
      <c r="F22" s="2">
        <f t="shared" si="1"/>
        <v>90</v>
      </c>
      <c r="G22" s="2">
        <v>70.0</v>
      </c>
      <c r="H22" s="2">
        <v>100.0</v>
      </c>
      <c r="M22" s="14">
        <f t="shared" si="2"/>
        <v>70</v>
      </c>
      <c r="N22" s="2">
        <f t="shared" si="3"/>
        <v>50</v>
      </c>
      <c r="O22" s="2">
        <f t="shared" si="4"/>
        <v>110</v>
      </c>
    </row>
    <row r="23" ht="15.75" customHeight="1">
      <c r="A23" s="2">
        <v>15.0</v>
      </c>
      <c r="B23" s="2" t="s">
        <v>137</v>
      </c>
      <c r="C23" s="12" t="s">
        <v>138</v>
      </c>
      <c r="D23" s="2">
        <v>2.0</v>
      </c>
      <c r="E23" s="2">
        <v>80.0</v>
      </c>
      <c r="F23" s="2">
        <f t="shared" si="1"/>
        <v>160</v>
      </c>
      <c r="G23" s="2">
        <v>100.0</v>
      </c>
      <c r="H23" s="2">
        <v>200.0</v>
      </c>
      <c r="L23" s="2"/>
      <c r="M23" s="14">
        <f t="shared" si="2"/>
        <v>100</v>
      </c>
      <c r="N23" s="2">
        <f t="shared" si="3"/>
        <v>40</v>
      </c>
      <c r="O23" s="2">
        <f t="shared" si="4"/>
        <v>240</v>
      </c>
    </row>
    <row r="24" ht="15.75" customHeight="1">
      <c r="A24" s="2">
        <v>16.0</v>
      </c>
      <c r="B24" s="2" t="s">
        <v>140</v>
      </c>
      <c r="C24" s="12" t="s">
        <v>141</v>
      </c>
      <c r="D24" s="13">
        <v>18.0</v>
      </c>
      <c r="E24" s="2">
        <v>21.0</v>
      </c>
      <c r="F24" s="2">
        <f t="shared" si="1"/>
        <v>378</v>
      </c>
      <c r="G24" s="2">
        <v>60.0</v>
      </c>
      <c r="H24" s="2">
        <v>100.0</v>
      </c>
      <c r="L24" s="2">
        <v>200.0</v>
      </c>
      <c r="M24" s="14">
        <f t="shared" si="2"/>
        <v>60</v>
      </c>
      <c r="N24" s="2">
        <f t="shared" si="3"/>
        <v>702</v>
      </c>
      <c r="O24" s="2">
        <f t="shared" si="4"/>
        <v>1422</v>
      </c>
    </row>
    <row r="25" ht="15.75" customHeight="1">
      <c r="A25" s="2">
        <v>17.0</v>
      </c>
      <c r="B25" s="1" t="s">
        <v>143</v>
      </c>
      <c r="C25" s="33" t="s">
        <v>145</v>
      </c>
      <c r="D25" s="2">
        <v>50.0</v>
      </c>
      <c r="E25" s="2">
        <v>150.0</v>
      </c>
      <c r="F25" s="2">
        <f t="shared" si="1"/>
        <v>7500</v>
      </c>
      <c r="G25" s="2">
        <v>250.0</v>
      </c>
      <c r="H25" s="22">
        <v>350.0</v>
      </c>
      <c r="I25" s="2"/>
      <c r="L25" s="2">
        <v>500.0</v>
      </c>
      <c r="M25" s="14">
        <f t="shared" si="2"/>
        <v>250</v>
      </c>
      <c r="N25" s="2">
        <f>(D25*M25)-(D25*E25)</f>
        <v>5000</v>
      </c>
    </row>
    <row r="26" ht="15.75" customHeight="1">
      <c r="A26" s="2">
        <v>18.0</v>
      </c>
      <c r="B26" s="2" t="s">
        <v>148</v>
      </c>
      <c r="C26" s="12" t="s">
        <v>149</v>
      </c>
      <c r="D26" s="13">
        <v>10.0</v>
      </c>
      <c r="E26" s="2">
        <v>17.0</v>
      </c>
      <c r="F26" s="2">
        <f t="shared" si="1"/>
        <v>170</v>
      </c>
      <c r="G26" s="2">
        <v>45.0</v>
      </c>
      <c r="H26" s="2">
        <v>80.0</v>
      </c>
      <c r="L26" s="2"/>
      <c r="M26" s="14">
        <f t="shared" si="2"/>
        <v>45</v>
      </c>
      <c r="N26" s="2">
        <f t="shared" ref="N26:N34" si="5">D26*G26-(D26*E26)</f>
        <v>280</v>
      </c>
      <c r="O26" s="2">
        <f t="shared" ref="O26:O35" si="6">D26*H26-(D26*E26)</f>
        <v>630</v>
      </c>
    </row>
    <row r="27" ht="15.75" customHeight="1">
      <c r="A27" s="2">
        <v>19.0</v>
      </c>
      <c r="B27" s="2" t="s">
        <v>150</v>
      </c>
      <c r="C27" s="12" t="s">
        <v>151</v>
      </c>
      <c r="D27" s="2">
        <v>3.0</v>
      </c>
      <c r="E27" s="2">
        <v>18.0</v>
      </c>
      <c r="F27" s="2">
        <f t="shared" si="1"/>
        <v>54</v>
      </c>
      <c r="G27" s="2">
        <v>25.0</v>
      </c>
      <c r="H27" s="2">
        <v>60.0</v>
      </c>
      <c r="K27" s="2">
        <v>150.0</v>
      </c>
      <c r="L27" s="2">
        <v>250.0</v>
      </c>
      <c r="M27" s="14">
        <f t="shared" si="2"/>
        <v>25</v>
      </c>
      <c r="N27" s="2">
        <f t="shared" si="5"/>
        <v>21</v>
      </c>
      <c r="O27" s="2">
        <f t="shared" si="6"/>
        <v>126</v>
      </c>
    </row>
    <row r="28" ht="15.75" customHeight="1">
      <c r="A28" s="2">
        <v>20.0</v>
      </c>
      <c r="B28" s="2" t="s">
        <v>153</v>
      </c>
      <c r="C28" s="12" t="s">
        <v>154</v>
      </c>
      <c r="D28" s="13">
        <v>12.0</v>
      </c>
      <c r="E28" s="2">
        <v>95.0</v>
      </c>
      <c r="F28" s="2">
        <f t="shared" si="1"/>
        <v>1140</v>
      </c>
      <c r="G28" s="2">
        <v>150.0</v>
      </c>
      <c r="H28" s="2">
        <v>250.0</v>
      </c>
      <c r="L28" s="2">
        <v>190.0</v>
      </c>
      <c r="M28" s="14">
        <f t="shared" si="2"/>
        <v>150</v>
      </c>
      <c r="N28" s="2">
        <f t="shared" si="5"/>
        <v>660</v>
      </c>
      <c r="O28" s="2">
        <f t="shared" si="6"/>
        <v>1860</v>
      </c>
    </row>
    <row r="29" ht="15.75" customHeight="1">
      <c r="A29" s="2">
        <v>21.0</v>
      </c>
      <c r="B29" s="2" t="s">
        <v>156</v>
      </c>
      <c r="C29" s="12" t="s">
        <v>157</v>
      </c>
      <c r="D29" s="13">
        <v>5.0</v>
      </c>
      <c r="E29" s="2">
        <v>210.0</v>
      </c>
      <c r="F29" s="2">
        <f t="shared" si="1"/>
        <v>1050</v>
      </c>
      <c r="G29" s="2">
        <v>250.0</v>
      </c>
      <c r="H29" s="2">
        <v>500.0</v>
      </c>
      <c r="K29" s="2">
        <v>350.0</v>
      </c>
      <c r="L29" s="2">
        <v>350.0</v>
      </c>
      <c r="M29" s="14">
        <f t="shared" si="2"/>
        <v>250</v>
      </c>
      <c r="N29" s="2">
        <f t="shared" si="5"/>
        <v>200</v>
      </c>
      <c r="O29" s="2">
        <f t="shared" si="6"/>
        <v>1450</v>
      </c>
    </row>
    <row r="30" ht="15.75" customHeight="1">
      <c r="A30" s="2">
        <v>22.0</v>
      </c>
      <c r="B30" s="2" t="s">
        <v>159</v>
      </c>
      <c r="C30" s="12" t="s">
        <v>160</v>
      </c>
      <c r="D30" s="13">
        <v>5.0</v>
      </c>
      <c r="E30" s="2">
        <v>5.0</v>
      </c>
      <c r="F30" s="2">
        <f t="shared" si="1"/>
        <v>25</v>
      </c>
      <c r="G30" s="2">
        <v>15.0</v>
      </c>
      <c r="H30" s="2">
        <v>55.0</v>
      </c>
      <c r="K30" s="2">
        <v>45.0</v>
      </c>
      <c r="L30" s="2">
        <v>120.0</v>
      </c>
      <c r="M30" s="14">
        <f t="shared" si="2"/>
        <v>15</v>
      </c>
      <c r="N30" s="2">
        <f t="shared" si="5"/>
        <v>50</v>
      </c>
      <c r="O30" s="2">
        <f t="shared" si="6"/>
        <v>250</v>
      </c>
    </row>
    <row r="31" ht="15.75" customHeight="1">
      <c r="A31" s="2">
        <v>23.0</v>
      </c>
      <c r="B31" s="35" t="s">
        <v>162</v>
      </c>
      <c r="C31" s="12" t="s">
        <v>163</v>
      </c>
      <c r="D31" s="13">
        <v>5.0</v>
      </c>
      <c r="E31" s="2">
        <v>45.0</v>
      </c>
      <c r="F31" s="2">
        <f t="shared" si="1"/>
        <v>225</v>
      </c>
      <c r="G31" s="2">
        <v>60.0</v>
      </c>
      <c r="H31" s="2">
        <v>100.0</v>
      </c>
      <c r="K31" s="2">
        <v>175.0</v>
      </c>
      <c r="L31" s="2">
        <v>280.0</v>
      </c>
      <c r="M31" s="14">
        <f t="shared" si="2"/>
        <v>60</v>
      </c>
      <c r="N31" s="2">
        <f t="shared" si="5"/>
        <v>75</v>
      </c>
      <c r="O31" s="2">
        <f t="shared" si="6"/>
        <v>275</v>
      </c>
    </row>
    <row r="32" ht="15.75" customHeight="1">
      <c r="A32" s="2">
        <v>24.0</v>
      </c>
      <c r="B32" s="2" t="s">
        <v>164</v>
      </c>
      <c r="C32" s="12" t="s">
        <v>165</v>
      </c>
      <c r="D32" s="2">
        <v>5.0</v>
      </c>
      <c r="E32" s="2">
        <v>55.0</v>
      </c>
      <c r="F32" s="2">
        <f t="shared" si="1"/>
        <v>275</v>
      </c>
      <c r="G32" s="2">
        <v>80.0</v>
      </c>
      <c r="H32" s="2">
        <v>150.0</v>
      </c>
      <c r="M32" s="14">
        <f t="shared" si="2"/>
        <v>80</v>
      </c>
      <c r="N32" s="2">
        <f t="shared" si="5"/>
        <v>125</v>
      </c>
      <c r="O32" s="2">
        <f t="shared" si="6"/>
        <v>475</v>
      </c>
    </row>
    <row r="33" ht="15.75" customHeight="1">
      <c r="A33" s="2">
        <v>25.0</v>
      </c>
      <c r="B33" s="2" t="s">
        <v>167</v>
      </c>
      <c r="C33" s="12" t="s">
        <v>168</v>
      </c>
      <c r="D33" s="13">
        <v>2.0</v>
      </c>
      <c r="E33" s="2">
        <v>80.0</v>
      </c>
      <c r="F33" s="2">
        <f t="shared" si="1"/>
        <v>160</v>
      </c>
      <c r="G33" s="2">
        <v>120.0</v>
      </c>
      <c r="H33" s="2">
        <v>180.0</v>
      </c>
      <c r="M33" s="14">
        <f t="shared" si="2"/>
        <v>120</v>
      </c>
      <c r="N33" s="2">
        <f t="shared" si="5"/>
        <v>80</v>
      </c>
      <c r="O33" s="2">
        <f t="shared" si="6"/>
        <v>200</v>
      </c>
    </row>
    <row r="34" ht="15.75" customHeight="1">
      <c r="A34" s="2">
        <v>26.0</v>
      </c>
      <c r="B34" s="2" t="s">
        <v>170</v>
      </c>
      <c r="C34" s="12" t="s">
        <v>171</v>
      </c>
      <c r="D34" s="13">
        <v>2.0</v>
      </c>
      <c r="E34" s="2">
        <v>158.0</v>
      </c>
      <c r="F34" s="2">
        <f t="shared" si="1"/>
        <v>316</v>
      </c>
      <c r="G34" s="2">
        <v>200.0</v>
      </c>
      <c r="H34" s="2">
        <v>300.0</v>
      </c>
      <c r="M34" s="14">
        <f t="shared" si="2"/>
        <v>200</v>
      </c>
      <c r="N34" s="2">
        <f t="shared" si="5"/>
        <v>84</v>
      </c>
      <c r="O34" s="2">
        <f t="shared" si="6"/>
        <v>284</v>
      </c>
    </row>
    <row r="35" ht="15.75" customHeight="1">
      <c r="B35" s="2" t="s">
        <v>172</v>
      </c>
      <c r="C35" s="2"/>
      <c r="D35" s="2">
        <v>453.0</v>
      </c>
      <c r="F35" s="2">
        <f>SUM(F9:F34)</f>
        <v>16828</v>
      </c>
      <c r="G35" s="2">
        <v>1833.0</v>
      </c>
      <c r="H35" s="2">
        <v>3265.0</v>
      </c>
      <c r="M35" s="14"/>
      <c r="N35" s="14">
        <f>SUM(N9:N34)</f>
        <v>12552</v>
      </c>
      <c r="O35" s="2">
        <f t="shared" si="6"/>
        <v>1479045</v>
      </c>
    </row>
    <row r="36" ht="15.75" customHeight="1"/>
    <row r="37" ht="15.75" customHeight="1">
      <c r="B37" s="2" t="s">
        <v>174</v>
      </c>
    </row>
    <row r="38" ht="15.75" customHeight="1">
      <c r="B38" s="2" t="s">
        <v>175</v>
      </c>
      <c r="C38" s="2" t="s">
        <v>176</v>
      </c>
      <c r="D38" s="2">
        <v>9.0</v>
      </c>
      <c r="E38" s="2">
        <v>60.0</v>
      </c>
      <c r="F38" s="2">
        <f>D38*E38</f>
        <v>540</v>
      </c>
      <c r="G38" s="2">
        <v>100.0</v>
      </c>
      <c r="H38" s="2">
        <v>150.0</v>
      </c>
    </row>
    <row r="39" ht="15.75" customHeight="1">
      <c r="B39" s="2" t="s">
        <v>177</v>
      </c>
      <c r="C39" s="14" t="s">
        <v>178</v>
      </c>
      <c r="D39" s="36">
        <v>45.0</v>
      </c>
      <c r="G39" s="36">
        <v>80.0</v>
      </c>
    </row>
    <row r="40" ht="15.75" customHeight="1">
      <c r="B40" s="2" t="s">
        <v>179</v>
      </c>
      <c r="C40" s="14" t="s">
        <v>180</v>
      </c>
      <c r="D40" s="36">
        <v>45.0</v>
      </c>
      <c r="G40" s="36">
        <v>60.0</v>
      </c>
    </row>
    <row r="41" ht="15.75" customHeight="1">
      <c r="B41" s="2" t="s">
        <v>181</v>
      </c>
      <c r="C41" s="14" t="s">
        <v>155</v>
      </c>
      <c r="D41" s="36">
        <v>45.0</v>
      </c>
      <c r="G41" s="36">
        <v>60.0</v>
      </c>
    </row>
    <row r="42" ht="15.75" customHeight="1">
      <c r="B42" s="2" t="s">
        <v>182</v>
      </c>
      <c r="C42" s="14" t="s">
        <v>155</v>
      </c>
      <c r="D42" s="36">
        <v>45.0</v>
      </c>
      <c r="G42" s="36">
        <v>60.0</v>
      </c>
    </row>
    <row r="43" ht="15.75" customHeight="1">
      <c r="B43" s="2" t="s">
        <v>183</v>
      </c>
      <c r="C43" s="14" t="s">
        <v>184</v>
      </c>
      <c r="D43" s="36">
        <v>130.0</v>
      </c>
      <c r="G43" s="36">
        <v>200.0</v>
      </c>
    </row>
    <row r="44" ht="15.75" customHeight="1">
      <c r="B44" s="2" t="s">
        <v>185</v>
      </c>
      <c r="C44" s="14" t="s">
        <v>186</v>
      </c>
      <c r="D44" s="36">
        <v>115.0</v>
      </c>
      <c r="G44" s="36">
        <v>200.0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7.88"/>
    <col customWidth="1" min="4" max="4" width="18.88"/>
    <col customWidth="1" min="6" max="6" width="19.13"/>
    <col customWidth="1" min="8" max="8" width="14.0"/>
    <col customWidth="1" min="13" max="13" width="15.13"/>
  </cols>
  <sheetData>
    <row r="1" ht="15.75" customHeight="1"/>
    <row r="2" ht="15.75" customHeight="1"/>
    <row r="3" ht="15.75" customHeight="1"/>
    <row r="4" ht="15.75" customHeight="1"/>
    <row r="5" ht="15.75" customHeight="1">
      <c r="B5" s="1" t="s">
        <v>0</v>
      </c>
    </row>
    <row r="6" ht="15.75" customHeight="1">
      <c r="B6" s="2" t="s">
        <v>1</v>
      </c>
    </row>
    <row r="7" ht="15.75" customHeight="1"/>
    <row r="8" ht="15.75" customHeight="1">
      <c r="B8" s="1" t="s">
        <v>2</v>
      </c>
    </row>
    <row r="9" ht="15.75" customHeight="1">
      <c r="B9" s="2" t="s">
        <v>3</v>
      </c>
    </row>
    <row r="10" ht="15.75" customHeight="1"/>
    <row r="11" ht="15.75" customHeight="1">
      <c r="B11" s="1" t="s">
        <v>5</v>
      </c>
    </row>
    <row r="12" ht="15.75" customHeight="1">
      <c r="B12" s="2" t="s">
        <v>7</v>
      </c>
    </row>
    <row r="13" ht="15.75" customHeight="1"/>
    <row r="14" ht="15.75" customHeight="1">
      <c r="B14" s="1" t="s">
        <v>8</v>
      </c>
    </row>
    <row r="15" ht="15.75" customHeight="1">
      <c r="B15" s="2" t="s">
        <v>12</v>
      </c>
    </row>
    <row r="16" ht="15.75" customHeight="1"/>
    <row r="17" ht="15.75" customHeight="1">
      <c r="B17" s="2" t="s">
        <v>13</v>
      </c>
    </row>
    <row r="18" ht="15.75" customHeight="1">
      <c r="B18" s="2" t="s">
        <v>15</v>
      </c>
      <c r="C18" s="2" t="s">
        <v>17</v>
      </c>
      <c r="D18" s="2" t="s">
        <v>18</v>
      </c>
      <c r="F18" s="2" t="s">
        <v>20</v>
      </c>
    </row>
    <row r="19" ht="15.75" customHeight="1">
      <c r="B19" s="2" t="s">
        <v>22</v>
      </c>
      <c r="C19" s="13">
        <v>2.0</v>
      </c>
      <c r="D19" s="2" t="s">
        <v>43</v>
      </c>
      <c r="E19" s="2">
        <v>0.0</v>
      </c>
      <c r="F19" s="2" t="s">
        <v>44</v>
      </c>
      <c r="G19" s="2">
        <v>0.0</v>
      </c>
    </row>
    <row r="20" ht="15.75" customHeight="1">
      <c r="B20" s="2" t="s">
        <v>47</v>
      </c>
      <c r="C20" s="2">
        <v>0.0</v>
      </c>
      <c r="D20" s="2" t="s">
        <v>49</v>
      </c>
      <c r="E20" s="2">
        <v>0.0</v>
      </c>
      <c r="F20" s="2" t="s">
        <v>51</v>
      </c>
      <c r="G20" s="2">
        <v>0.0</v>
      </c>
    </row>
    <row r="21" ht="15.75" customHeight="1">
      <c r="B21" s="2" t="s">
        <v>56</v>
      </c>
      <c r="C21" s="13">
        <v>1.0</v>
      </c>
      <c r="D21" s="2" t="s">
        <v>57</v>
      </c>
      <c r="E21" s="2">
        <v>0.0</v>
      </c>
      <c r="F21" s="2" t="s">
        <v>58</v>
      </c>
      <c r="G21" s="2">
        <v>3.0</v>
      </c>
    </row>
    <row r="22" ht="15.75" customHeight="1">
      <c r="B22" s="2" t="s">
        <v>59</v>
      </c>
      <c r="C22" s="13">
        <v>2.0</v>
      </c>
      <c r="D22" s="2" t="s">
        <v>61</v>
      </c>
      <c r="E22" s="2">
        <v>0.0</v>
      </c>
      <c r="F22" s="2" t="s">
        <v>63</v>
      </c>
      <c r="G22" s="2">
        <v>2.0</v>
      </c>
    </row>
    <row r="23" ht="15.75" customHeight="1">
      <c r="B23" s="2" t="s">
        <v>64</v>
      </c>
      <c r="C23" s="2">
        <v>0.0</v>
      </c>
      <c r="D23" s="2" t="s">
        <v>65</v>
      </c>
      <c r="E23" s="2">
        <v>0.0</v>
      </c>
      <c r="F23" s="2" t="s">
        <v>66</v>
      </c>
      <c r="G23" s="2">
        <v>0.0</v>
      </c>
    </row>
    <row r="24" ht="15.75" customHeight="1">
      <c r="B24" s="2"/>
      <c r="D24" s="2" t="s">
        <v>67</v>
      </c>
      <c r="E24" s="2">
        <v>3.0</v>
      </c>
    </row>
    <row r="25" ht="15.75" customHeight="1">
      <c r="B25" s="2" t="s">
        <v>68</v>
      </c>
      <c r="C25" s="2">
        <v>0.0</v>
      </c>
      <c r="D25" s="2" t="s">
        <v>69</v>
      </c>
      <c r="E25" s="2">
        <v>0.0</v>
      </c>
    </row>
    <row r="26" ht="15.75" customHeight="1">
      <c r="B26" s="2" t="s">
        <v>72</v>
      </c>
      <c r="C26" s="2">
        <v>3.0</v>
      </c>
      <c r="D26" s="2" t="s">
        <v>73</v>
      </c>
      <c r="E26" s="2">
        <v>0.0</v>
      </c>
    </row>
    <row r="27" ht="15.75" customHeight="1">
      <c r="B27" s="2" t="s">
        <v>74</v>
      </c>
      <c r="C27" s="2">
        <v>1.0</v>
      </c>
      <c r="D27" s="2" t="s">
        <v>75</v>
      </c>
      <c r="E27" s="2">
        <v>0.0</v>
      </c>
    </row>
    <row r="28" ht="15.75" customHeight="1">
      <c r="B28" s="2" t="s">
        <v>76</v>
      </c>
      <c r="C28" s="2">
        <v>1.0</v>
      </c>
      <c r="D28" s="2" t="s">
        <v>77</v>
      </c>
      <c r="E28" s="2">
        <v>1.0</v>
      </c>
    </row>
    <row r="29" ht="15.75" customHeight="1">
      <c r="B29" s="2" t="s">
        <v>79</v>
      </c>
      <c r="C29" s="2">
        <v>1.0</v>
      </c>
      <c r="G29" s="2" t="s">
        <v>80</v>
      </c>
      <c r="H29" s="2" t="s">
        <v>81</v>
      </c>
      <c r="I29" s="2"/>
      <c r="J29" s="2" t="s">
        <v>84</v>
      </c>
      <c r="K29" s="2" t="s">
        <v>15</v>
      </c>
      <c r="L29" s="2" t="s">
        <v>87</v>
      </c>
    </row>
    <row r="30" ht="15.75" customHeight="1">
      <c r="B30" s="2" t="s">
        <v>88</v>
      </c>
      <c r="C30" s="2">
        <v>3.0</v>
      </c>
      <c r="E30" s="2" t="s">
        <v>89</v>
      </c>
      <c r="F30" s="2">
        <v>7.0</v>
      </c>
      <c r="G30" s="21">
        <f t="shared" ref="G30:G32" si="1">J68</f>
        <v>547.5</v>
      </c>
      <c r="H30" s="21">
        <f t="shared" ref="H30:H32" si="2">J68*F30</f>
        <v>3832.5</v>
      </c>
      <c r="I30" s="2"/>
      <c r="J30" s="2"/>
      <c r="K30" s="2">
        <v>1000.0</v>
      </c>
      <c r="L30" s="23">
        <f>H33-G33-J30-K30</f>
        <v>9743</v>
      </c>
    </row>
    <row r="31" ht="15.75" customHeight="1">
      <c r="B31" s="2" t="s">
        <v>102</v>
      </c>
      <c r="C31" s="2">
        <v>0.0</v>
      </c>
      <c r="E31" s="2" t="s">
        <v>104</v>
      </c>
      <c r="F31" s="2">
        <v>3.0</v>
      </c>
      <c r="G31" s="21">
        <f t="shared" si="1"/>
        <v>1595.5</v>
      </c>
      <c r="H31" s="21">
        <f t="shared" si="2"/>
        <v>4786.5</v>
      </c>
    </row>
    <row r="32" ht="15.75" customHeight="1">
      <c r="B32" s="2" t="s">
        <v>105</v>
      </c>
      <c r="C32" s="2">
        <v>1.0</v>
      </c>
      <c r="E32" s="2" t="s">
        <v>107</v>
      </c>
      <c r="F32" s="2">
        <v>3.0</v>
      </c>
      <c r="G32" s="21">
        <f t="shared" si="1"/>
        <v>2133.5</v>
      </c>
      <c r="H32" s="21">
        <f t="shared" si="2"/>
        <v>6400.5</v>
      </c>
    </row>
    <row r="33" ht="15.75" customHeight="1">
      <c r="B33" s="2" t="s">
        <v>110</v>
      </c>
      <c r="C33" s="2">
        <v>1.0</v>
      </c>
      <c r="E33" s="2" t="s">
        <v>81</v>
      </c>
      <c r="F33" s="26">
        <f t="shared" ref="F33:H33" si="3">SUM(F30:F32)</f>
        <v>13</v>
      </c>
      <c r="G33" s="21">
        <f t="shared" si="3"/>
        <v>4276.5</v>
      </c>
      <c r="H33" s="21">
        <f t="shared" si="3"/>
        <v>15019.5</v>
      </c>
    </row>
    <row r="34" ht="15.75" customHeight="1">
      <c r="B34" s="2" t="s">
        <v>114</v>
      </c>
      <c r="C34" s="2">
        <v>1.0</v>
      </c>
    </row>
    <row r="35" ht="15.75" customHeight="1"/>
    <row r="36" ht="15.75" customHeight="1"/>
    <row r="37" ht="15.75" customHeight="1">
      <c r="B37" s="28">
        <v>1.0</v>
      </c>
      <c r="C37" s="28">
        <v>7.0</v>
      </c>
      <c r="D37" s="28">
        <v>2.0</v>
      </c>
      <c r="E37" s="28">
        <v>3.0</v>
      </c>
      <c r="F37" s="28">
        <v>3.0</v>
      </c>
      <c r="G37" s="28">
        <v>3.0</v>
      </c>
      <c r="H37" s="2" t="s">
        <v>117</v>
      </c>
    </row>
    <row r="38" ht="15.75" customHeight="1">
      <c r="B38" s="29" t="s">
        <v>119</v>
      </c>
      <c r="C38" s="29" t="s">
        <v>122</v>
      </c>
      <c r="D38" s="29" t="s">
        <v>123</v>
      </c>
      <c r="E38" s="29" t="s">
        <v>122</v>
      </c>
      <c r="F38" s="29" t="s">
        <v>124</v>
      </c>
      <c r="G38" s="29" t="s">
        <v>122</v>
      </c>
      <c r="H38" s="31" t="s">
        <v>122</v>
      </c>
      <c r="I38" s="29" t="s">
        <v>125</v>
      </c>
      <c r="J38" s="29" t="s">
        <v>126</v>
      </c>
      <c r="K38" s="2" t="s">
        <v>81</v>
      </c>
      <c r="M38" s="2"/>
      <c r="N38" s="2"/>
    </row>
    <row r="39" ht="15.75" customHeight="1">
      <c r="B39" s="1" t="str">
        <f t="shared" ref="B39:B47" si="4">D39</f>
        <v>B V8 USB</v>
      </c>
      <c r="C39" s="12">
        <v>1.0</v>
      </c>
      <c r="D39" s="1" t="str">
        <f t="shared" ref="D39:D56" si="5">F39</f>
        <v>B V8 USB</v>
      </c>
      <c r="E39" s="29">
        <v>2.0</v>
      </c>
      <c r="F39" s="1" t="str">
        <f>BADA!B9</f>
        <v>B V8 USB</v>
      </c>
      <c r="G39" s="12">
        <v>2.0</v>
      </c>
      <c r="H39" s="12">
        <f>BADA!D9</f>
        <v>20</v>
      </c>
      <c r="I39" s="12">
        <f t="shared" ref="I39:I45" si="6">SUM(C39*C$37+E39*E$37+G39*G$37)</f>
        <v>19</v>
      </c>
      <c r="J39" s="12">
        <f>BADA!E9</f>
        <v>5</v>
      </c>
      <c r="K39" s="2">
        <f t="shared" ref="K39:K64" si="7">J39*H39</f>
        <v>100</v>
      </c>
      <c r="M39" s="1"/>
    </row>
    <row r="40" ht="15.75" customHeight="1">
      <c r="B40" s="1" t="str">
        <f t="shared" si="4"/>
        <v>B USB - C</v>
      </c>
      <c r="C40" s="12">
        <v>3.0</v>
      </c>
      <c r="D40" s="1" t="str">
        <f t="shared" si="5"/>
        <v>B USB - C</v>
      </c>
      <c r="E40" s="29">
        <v>3.0</v>
      </c>
      <c r="F40" s="1" t="str">
        <f>BADA!B10</f>
        <v>B USB - C</v>
      </c>
      <c r="G40" s="12">
        <v>3.0</v>
      </c>
      <c r="H40" s="12">
        <f>BADA!D10</f>
        <v>40</v>
      </c>
      <c r="I40" s="12">
        <f t="shared" si="6"/>
        <v>39</v>
      </c>
      <c r="J40" s="12">
        <f>BADA!E10</f>
        <v>8</v>
      </c>
      <c r="K40" s="2">
        <f t="shared" si="7"/>
        <v>320</v>
      </c>
      <c r="M40" s="1"/>
    </row>
    <row r="41" ht="15.75" customHeight="1">
      <c r="B41" s="1" t="str">
        <f t="shared" si="4"/>
        <v>P USB - C Mot</v>
      </c>
      <c r="C41" s="12">
        <v>1.0</v>
      </c>
      <c r="D41" s="1" t="str">
        <f t="shared" si="5"/>
        <v>P USB - C Mot</v>
      </c>
      <c r="E41" s="29">
        <v>2.0</v>
      </c>
      <c r="F41" s="1" t="str">
        <f>BADA!B11</f>
        <v>P USB - C Mot</v>
      </c>
      <c r="G41" s="12">
        <v>2.0</v>
      </c>
      <c r="H41" s="12">
        <f>BADA!D11</f>
        <v>20</v>
      </c>
      <c r="I41" s="12">
        <f t="shared" si="6"/>
        <v>19</v>
      </c>
      <c r="J41" s="12">
        <f>BADA!E11</f>
        <v>20</v>
      </c>
      <c r="K41" s="2">
        <f t="shared" si="7"/>
        <v>400</v>
      </c>
      <c r="M41" s="1"/>
    </row>
    <row r="42" ht="15.75" customHeight="1">
      <c r="B42" s="1" t="str">
        <f t="shared" si="4"/>
        <v>P C-C Sam</v>
      </c>
      <c r="C42" s="12">
        <v>1.0</v>
      </c>
      <c r="D42" s="1" t="str">
        <f t="shared" si="5"/>
        <v>P C-C Sam</v>
      </c>
      <c r="E42" s="29">
        <v>2.0</v>
      </c>
      <c r="F42" s="1" t="str">
        <f>BADA!B12</f>
        <v>P C-C Sam</v>
      </c>
      <c r="G42" s="12">
        <v>2.0</v>
      </c>
      <c r="H42" s="12">
        <f>BADA!D12</f>
        <v>20</v>
      </c>
      <c r="I42" s="12">
        <f t="shared" si="6"/>
        <v>19</v>
      </c>
      <c r="J42" s="12">
        <f>BADA!E12</f>
        <v>20</v>
      </c>
      <c r="K42" s="2">
        <f t="shared" si="7"/>
        <v>400</v>
      </c>
      <c r="M42" s="1"/>
    </row>
    <row r="43" ht="15.75" customHeight="1">
      <c r="B43" s="1" t="str">
        <f t="shared" si="4"/>
        <v>P C-C iP</v>
      </c>
      <c r="C43" s="12">
        <v>2.0</v>
      </c>
      <c r="D43" s="1" t="str">
        <f t="shared" si="5"/>
        <v>P C-C iP</v>
      </c>
      <c r="E43" s="29">
        <v>2.0</v>
      </c>
      <c r="F43" s="1" t="str">
        <f>BADA!B13</f>
        <v>P C-C iP</v>
      </c>
      <c r="G43" s="12">
        <v>3.0</v>
      </c>
      <c r="H43" s="12">
        <f>BADA!D13</f>
        <v>30</v>
      </c>
      <c r="I43" s="12">
        <f t="shared" si="6"/>
        <v>29</v>
      </c>
      <c r="J43" s="12">
        <f>BADA!E13</f>
        <v>11</v>
      </c>
      <c r="K43" s="2">
        <f t="shared" si="7"/>
        <v>330</v>
      </c>
      <c r="M43" s="1"/>
    </row>
    <row r="44" ht="15.75" customHeight="1">
      <c r="B44" s="1" t="str">
        <f t="shared" si="4"/>
        <v>B iPh L</v>
      </c>
      <c r="C44" s="12">
        <v>3.0</v>
      </c>
      <c r="D44" s="1" t="str">
        <f t="shared" si="5"/>
        <v>B iPh L</v>
      </c>
      <c r="E44" s="29">
        <v>3.0</v>
      </c>
      <c r="F44" s="1" t="str">
        <f>BADA!B14</f>
        <v>B iPh L</v>
      </c>
      <c r="G44" s="12">
        <v>3.0</v>
      </c>
      <c r="H44" s="12">
        <f>BADA!D14</f>
        <v>40</v>
      </c>
      <c r="I44" s="12">
        <f t="shared" si="6"/>
        <v>39</v>
      </c>
      <c r="J44" s="12">
        <f>BADA!E14</f>
        <v>5.5</v>
      </c>
      <c r="K44" s="2">
        <f t="shared" si="7"/>
        <v>220</v>
      </c>
      <c r="M44" s="1"/>
    </row>
    <row r="45" ht="15.75" customHeight="1">
      <c r="B45" s="1" t="str">
        <f t="shared" si="4"/>
        <v>Cubo iPhone </v>
      </c>
      <c r="C45" s="12">
        <v>3.0</v>
      </c>
      <c r="D45" s="1" t="str">
        <f t="shared" si="5"/>
        <v>Cubo iPhone </v>
      </c>
      <c r="E45" s="29">
        <v>1.0</v>
      </c>
      <c r="F45" s="1" t="str">
        <f>BADA!B15</f>
        <v>Cubo iPhone </v>
      </c>
      <c r="G45" s="12">
        <v>2.0</v>
      </c>
      <c r="H45" s="12">
        <f>BADA!D15</f>
        <v>50</v>
      </c>
      <c r="I45" s="12">
        <f t="shared" si="6"/>
        <v>30</v>
      </c>
      <c r="J45" s="12">
        <f>BADA!E15</f>
        <v>20</v>
      </c>
      <c r="K45" s="2">
        <f t="shared" si="7"/>
        <v>1000</v>
      </c>
      <c r="M45" s="1"/>
    </row>
    <row r="46" ht="15.75" customHeight="1">
      <c r="B46" s="1" t="str">
        <f t="shared" si="4"/>
        <v>P iPh C-L</v>
      </c>
      <c r="C46" s="34"/>
      <c r="D46" s="1" t="str">
        <f t="shared" si="5"/>
        <v>P iPh C-L</v>
      </c>
      <c r="E46" s="29">
        <v>2.0</v>
      </c>
      <c r="F46" s="1" t="str">
        <f>BADA!B16</f>
        <v>P iPh C-L</v>
      </c>
      <c r="G46" s="12">
        <v>1.0</v>
      </c>
      <c r="H46" s="12">
        <f>BADA!D16</f>
        <v>15</v>
      </c>
      <c r="I46" s="12"/>
      <c r="J46" s="12">
        <f>BADA!E16</f>
        <v>29</v>
      </c>
      <c r="K46" s="2">
        <f t="shared" si="7"/>
        <v>435</v>
      </c>
    </row>
    <row r="47" ht="15.75" customHeight="1">
      <c r="B47" s="1" t="str">
        <f t="shared" si="4"/>
        <v>Cubo medio </v>
      </c>
      <c r="C47" s="12">
        <v>4.0</v>
      </c>
      <c r="D47" s="1" t="str">
        <f t="shared" si="5"/>
        <v>Cubo medio </v>
      </c>
      <c r="E47" s="29">
        <v>3.0</v>
      </c>
      <c r="F47" s="1" t="str">
        <f>BADA!B17</f>
        <v>Cubo medio </v>
      </c>
      <c r="G47" s="12">
        <v>4.0</v>
      </c>
      <c r="H47" s="12">
        <f>BADA!D17</f>
        <v>52</v>
      </c>
      <c r="I47" s="12">
        <f t="shared" ref="I47:I64" si="8">SUM(C47*C$37+E47*E$37+G47*G$37)</f>
        <v>49</v>
      </c>
      <c r="J47" s="12">
        <f>BADA!E17</f>
        <v>20</v>
      </c>
      <c r="K47" s="2">
        <f t="shared" si="7"/>
        <v>1040</v>
      </c>
      <c r="M47" s="1"/>
    </row>
    <row r="48" ht="15.75" customHeight="1">
      <c r="B48" s="34"/>
      <c r="C48" s="34"/>
      <c r="D48" s="1" t="str">
        <f t="shared" si="5"/>
        <v>B Charg Comp C</v>
      </c>
      <c r="E48" s="29">
        <v>1.0</v>
      </c>
      <c r="F48" s="1" t="str">
        <f>BADA!B18</f>
        <v>B Charg Comp C</v>
      </c>
      <c r="G48" s="12">
        <v>2.0</v>
      </c>
      <c r="H48" s="12">
        <f>BADA!D18</f>
        <v>10</v>
      </c>
      <c r="I48" s="12">
        <f t="shared" si="8"/>
        <v>9</v>
      </c>
      <c r="J48" s="12">
        <f>BADA!E18</f>
        <v>28</v>
      </c>
      <c r="K48" s="2">
        <f t="shared" si="7"/>
        <v>280</v>
      </c>
      <c r="M48" s="2"/>
    </row>
    <row r="49" ht="15.75" customHeight="1">
      <c r="B49" s="34"/>
      <c r="C49" s="34"/>
      <c r="D49" s="1" t="str">
        <f t="shared" si="5"/>
        <v>P Charg comp C</v>
      </c>
      <c r="E49" s="29">
        <v>1.0</v>
      </c>
      <c r="F49" s="1" t="str">
        <f>BADA!B19</f>
        <v>P Charg comp C</v>
      </c>
      <c r="G49" s="12">
        <v>2.0</v>
      </c>
      <c r="H49" s="12">
        <f>BADA!D19</f>
        <v>10</v>
      </c>
      <c r="I49" s="12">
        <f t="shared" si="8"/>
        <v>9</v>
      </c>
      <c r="J49" s="12">
        <f>BADA!E19</f>
        <v>45</v>
      </c>
      <c r="K49" s="2">
        <f t="shared" si="7"/>
        <v>450</v>
      </c>
      <c r="M49" s="2"/>
    </row>
    <row r="50" ht="15.75" customHeight="1">
      <c r="B50" s="34"/>
      <c r="C50" s="34"/>
      <c r="D50" s="1" t="str">
        <f t="shared" si="5"/>
        <v>B Charg iPhone L</v>
      </c>
      <c r="E50" s="29">
        <v>2.0</v>
      </c>
      <c r="F50" s="1" t="str">
        <f>BADA!B20</f>
        <v>B Charg iPhone L</v>
      </c>
      <c r="G50" s="12">
        <v>3.0</v>
      </c>
      <c r="H50" s="12">
        <f>BADA!D20</f>
        <v>40</v>
      </c>
      <c r="I50" s="12">
        <f t="shared" si="8"/>
        <v>15</v>
      </c>
      <c r="J50" s="37" t="str">
        <f>BADA!E20</f>
        <v/>
      </c>
      <c r="K50" s="32">
        <f t="shared" si="7"/>
        <v>0</v>
      </c>
      <c r="M50" s="2"/>
    </row>
    <row r="51" ht="15.75" customHeight="1">
      <c r="B51" s="34"/>
      <c r="C51" s="34"/>
      <c r="D51" s="1" t="str">
        <f t="shared" si="5"/>
        <v>P Charg iPhone C-L</v>
      </c>
      <c r="E51" s="29">
        <v>1.0</v>
      </c>
      <c r="F51" s="1" t="str">
        <f>BADA!B21</f>
        <v>P Charg iPhone C-L</v>
      </c>
      <c r="G51" s="12">
        <v>2.0</v>
      </c>
      <c r="H51" s="12">
        <f>BADA!D21</f>
        <v>10</v>
      </c>
      <c r="I51" s="12">
        <f t="shared" si="8"/>
        <v>9</v>
      </c>
      <c r="J51" s="12">
        <f>BADA!E21</f>
        <v>31</v>
      </c>
      <c r="K51" s="2">
        <f t="shared" si="7"/>
        <v>310</v>
      </c>
      <c r="M51" s="2"/>
    </row>
    <row r="52" ht="15.75" customHeight="1">
      <c r="B52" s="34"/>
      <c r="C52" s="34"/>
      <c r="D52" s="1" t="str">
        <f t="shared" si="5"/>
        <v>Bocina 01</v>
      </c>
      <c r="E52" s="34"/>
      <c r="F52" s="1" t="str">
        <f>BADA!B22</f>
        <v>Bocina 01</v>
      </c>
      <c r="G52" s="29">
        <v>1.0</v>
      </c>
      <c r="H52" s="12">
        <f>BADA!D22</f>
        <v>2</v>
      </c>
      <c r="I52" s="12">
        <f t="shared" si="8"/>
        <v>3</v>
      </c>
      <c r="J52" s="12">
        <f>BADA!E22</f>
        <v>45</v>
      </c>
      <c r="K52" s="2">
        <f t="shared" si="7"/>
        <v>90</v>
      </c>
      <c r="M52" s="2"/>
    </row>
    <row r="53" ht="15.75" customHeight="1">
      <c r="B53" s="38"/>
      <c r="C53" s="38"/>
      <c r="D53" s="1" t="str">
        <f t="shared" si="5"/>
        <v>Bocina 02</v>
      </c>
      <c r="E53" s="38"/>
      <c r="F53" s="1" t="str">
        <f>BADA!B23</f>
        <v>Bocina 02</v>
      </c>
      <c r="G53" s="29">
        <v>1.0</v>
      </c>
      <c r="H53" s="12">
        <f>BADA!D23</f>
        <v>2</v>
      </c>
      <c r="I53" s="12">
        <f t="shared" si="8"/>
        <v>3</v>
      </c>
      <c r="J53" s="12">
        <f>BADA!E23</f>
        <v>80</v>
      </c>
      <c r="K53" s="2">
        <f t="shared" si="7"/>
        <v>160</v>
      </c>
      <c r="M53" s="2"/>
    </row>
    <row r="54" ht="15.75" customHeight="1">
      <c r="B54" s="38"/>
      <c r="C54" s="38"/>
      <c r="D54" s="1" t="str">
        <f t="shared" si="5"/>
        <v>Audifono Eco</v>
      </c>
      <c r="E54" s="29">
        <v>3.0</v>
      </c>
      <c r="F54" s="1" t="str">
        <f>BADA!B24</f>
        <v>Audifono Eco</v>
      </c>
      <c r="G54" s="29">
        <v>3.0</v>
      </c>
      <c r="H54" s="12">
        <f>BADA!D24</f>
        <v>18</v>
      </c>
      <c r="I54" s="12">
        <f t="shared" si="8"/>
        <v>18</v>
      </c>
      <c r="J54" s="12">
        <f>BADA!E24</f>
        <v>21</v>
      </c>
      <c r="K54" s="2">
        <f t="shared" si="7"/>
        <v>378</v>
      </c>
      <c r="M54" s="2"/>
    </row>
    <row r="55" ht="15.75" customHeight="1">
      <c r="B55" s="38"/>
      <c r="C55" s="38"/>
      <c r="D55" s="1" t="str">
        <f t="shared" si="5"/>
        <v>Airpods Pro 3</v>
      </c>
      <c r="E55" s="29">
        <v>3.0</v>
      </c>
      <c r="F55" s="1" t="str">
        <f>BADA!B25</f>
        <v>Airpods Pro 3</v>
      </c>
      <c r="G55" s="29">
        <v>3.0</v>
      </c>
      <c r="H55" s="12">
        <f>BADA!D25</f>
        <v>50</v>
      </c>
      <c r="I55" s="12">
        <f t="shared" si="8"/>
        <v>18</v>
      </c>
      <c r="J55" s="12">
        <f>BADA!E25</f>
        <v>150</v>
      </c>
      <c r="K55" s="2">
        <f t="shared" si="7"/>
        <v>7500</v>
      </c>
      <c r="M55" s="2"/>
    </row>
    <row r="56" ht="15.75" customHeight="1">
      <c r="B56" s="34"/>
      <c r="C56" s="34"/>
      <c r="D56" s="1" t="str">
        <f t="shared" si="5"/>
        <v>Adaptador 4 en 1</v>
      </c>
      <c r="E56" s="29">
        <v>1.0</v>
      </c>
      <c r="F56" s="1" t="str">
        <f>BADA!B26</f>
        <v>Adaptador 4 en 1</v>
      </c>
      <c r="G56" s="29">
        <v>1.0</v>
      </c>
      <c r="H56" s="12">
        <f>BADA!D26</f>
        <v>10</v>
      </c>
      <c r="I56" s="12">
        <f t="shared" si="8"/>
        <v>6</v>
      </c>
      <c r="J56" s="12">
        <f>BADA!E26</f>
        <v>17</v>
      </c>
      <c r="K56" s="2">
        <f t="shared" si="7"/>
        <v>170</v>
      </c>
      <c r="M56" s="2"/>
    </row>
    <row r="57" ht="15.75" customHeight="1">
      <c r="B57" s="38"/>
      <c r="C57" s="38"/>
      <c r="D57" s="38"/>
      <c r="E57" s="38"/>
      <c r="F57" s="1" t="str">
        <f>BADA!B27</f>
        <v>Bluetooth Aux</v>
      </c>
      <c r="G57" s="29">
        <v>1.0</v>
      </c>
      <c r="H57" s="12">
        <f>BADA!D27</f>
        <v>3</v>
      </c>
      <c r="I57" s="12">
        <f t="shared" si="8"/>
        <v>3</v>
      </c>
      <c r="J57" s="12">
        <f>BADA!E27</f>
        <v>18</v>
      </c>
      <c r="K57" s="2">
        <f t="shared" si="7"/>
        <v>54</v>
      </c>
      <c r="M57" s="2"/>
    </row>
    <row r="58" ht="15.75" customHeight="1">
      <c r="B58" s="38"/>
      <c r="C58" s="38"/>
      <c r="D58" s="1" t="str">
        <f t="shared" ref="D58:D61" si="9">F58</f>
        <v>Bocina go 4</v>
      </c>
      <c r="E58" s="29">
        <v>2.0</v>
      </c>
      <c r="F58" s="1" t="str">
        <f>BADA!B28</f>
        <v>Bocina go 4</v>
      </c>
      <c r="G58" s="29">
        <v>2.0</v>
      </c>
      <c r="H58" s="12">
        <f>BADA!D28</f>
        <v>12</v>
      </c>
      <c r="I58" s="12">
        <f t="shared" si="8"/>
        <v>12</v>
      </c>
      <c r="J58" s="12">
        <f>BADA!E28</f>
        <v>95</v>
      </c>
      <c r="K58" s="2">
        <f t="shared" si="7"/>
        <v>1140</v>
      </c>
      <c r="M58" s="2"/>
    </row>
    <row r="59" ht="15.75" customHeight="1">
      <c r="B59" s="38"/>
      <c r="C59" s="38"/>
      <c r="D59" s="1" t="str">
        <f t="shared" si="9"/>
        <v>Bocina lip 6</v>
      </c>
      <c r="E59" s="29">
        <v>1.0</v>
      </c>
      <c r="F59" s="1" t="str">
        <f>BADA!B29</f>
        <v>Bocina lip 6</v>
      </c>
      <c r="G59" s="29">
        <v>1.0</v>
      </c>
      <c r="H59" s="12">
        <f>BADA!D29</f>
        <v>5</v>
      </c>
      <c r="I59" s="12">
        <f t="shared" si="8"/>
        <v>6</v>
      </c>
      <c r="J59" s="12">
        <f>BADA!E29</f>
        <v>210</v>
      </c>
      <c r="K59" s="2">
        <f t="shared" si="7"/>
        <v>1050</v>
      </c>
      <c r="M59" s="2"/>
    </row>
    <row r="60" ht="15.75" customHeight="1">
      <c r="B60" s="38"/>
      <c r="C60" s="38"/>
      <c r="D60" s="1" t="str">
        <f t="shared" si="9"/>
        <v>Car Charg</v>
      </c>
      <c r="E60" s="29">
        <v>1.0</v>
      </c>
      <c r="F60" s="1" t="str">
        <f>BADA!B30</f>
        <v>Car Charg</v>
      </c>
      <c r="G60" s="29">
        <v>1.0</v>
      </c>
      <c r="H60" s="12">
        <f>BADA!D30</f>
        <v>5</v>
      </c>
      <c r="I60" s="12">
        <f t="shared" si="8"/>
        <v>6</v>
      </c>
      <c r="J60" s="12">
        <f>BADA!E30</f>
        <v>5</v>
      </c>
      <c r="K60" s="2">
        <f t="shared" si="7"/>
        <v>25</v>
      </c>
      <c r="M60" s="2"/>
    </row>
    <row r="61" ht="15.75" customHeight="1">
      <c r="B61" s="38"/>
      <c r="C61" s="38"/>
      <c r="D61" s="1" t="str">
        <f t="shared" si="9"/>
        <v>Transmisor</v>
      </c>
      <c r="E61" s="29">
        <v>1.0</v>
      </c>
      <c r="F61" s="1" t="str">
        <f>BADA!B31</f>
        <v>Transmisor</v>
      </c>
      <c r="G61" s="29">
        <v>1.0</v>
      </c>
      <c r="H61" s="12">
        <f>BADA!D31</f>
        <v>5</v>
      </c>
      <c r="I61" s="12">
        <f t="shared" si="8"/>
        <v>6</v>
      </c>
      <c r="J61" s="12">
        <f>BADA!E31</f>
        <v>45</v>
      </c>
      <c r="K61" s="2">
        <f t="shared" si="7"/>
        <v>225</v>
      </c>
      <c r="M61" s="2"/>
    </row>
    <row r="62" ht="15.75" customHeight="1">
      <c r="B62" s="38"/>
      <c r="C62" s="38"/>
      <c r="D62" s="38"/>
      <c r="E62" s="38"/>
      <c r="F62" s="1" t="str">
        <f>BADA!B32</f>
        <v>Powerbank</v>
      </c>
      <c r="G62" s="29">
        <v>1.0</v>
      </c>
      <c r="H62" s="12">
        <f>BADA!D32</f>
        <v>5</v>
      </c>
      <c r="I62" s="12">
        <f t="shared" si="8"/>
        <v>3</v>
      </c>
      <c r="J62" s="12">
        <f>BADA!E32</f>
        <v>55</v>
      </c>
      <c r="K62" s="2">
        <f t="shared" si="7"/>
        <v>275</v>
      </c>
      <c r="M62" s="2"/>
    </row>
    <row r="63" ht="15.75" customHeight="1">
      <c r="B63" s="38"/>
      <c r="C63" s="38"/>
      <c r="D63" s="38"/>
      <c r="E63" s="38"/>
      <c r="F63" s="1" t="str">
        <f>BADA!B33</f>
        <v>Smart Watch 1</v>
      </c>
      <c r="G63" s="29">
        <v>1.0</v>
      </c>
      <c r="H63" s="12">
        <f>BADA!D33</f>
        <v>2</v>
      </c>
      <c r="I63" s="12">
        <f t="shared" si="8"/>
        <v>3</v>
      </c>
      <c r="J63" s="12">
        <f>BADA!E33</f>
        <v>80</v>
      </c>
      <c r="K63" s="2">
        <f t="shared" si="7"/>
        <v>160</v>
      </c>
      <c r="M63" s="2"/>
    </row>
    <row r="64" ht="15.75" customHeight="1">
      <c r="B64" s="38"/>
      <c r="C64" s="38"/>
      <c r="D64" s="38"/>
      <c r="E64" s="38"/>
      <c r="F64" s="1" t="str">
        <f>BADA!B34</f>
        <v>Smart watch 2</v>
      </c>
      <c r="G64" s="29">
        <v>1.0</v>
      </c>
      <c r="H64" s="12">
        <f>BADA!D34</f>
        <v>2</v>
      </c>
      <c r="I64" s="12">
        <f t="shared" si="8"/>
        <v>3</v>
      </c>
      <c r="J64" s="12">
        <v>158.0</v>
      </c>
      <c r="K64" s="2">
        <f t="shared" si="7"/>
        <v>316</v>
      </c>
      <c r="M64" s="2"/>
    </row>
    <row r="65" ht="15.75" customHeight="1">
      <c r="B65" s="38"/>
      <c r="C65" s="38"/>
      <c r="D65" s="38"/>
      <c r="E65" s="38"/>
      <c r="F65" s="2" t="s">
        <v>81</v>
      </c>
      <c r="G65" s="2"/>
      <c r="H65" s="2">
        <f>SUM(H39:H64)</f>
        <v>478</v>
      </c>
      <c r="I65" s="2"/>
      <c r="J65" s="2">
        <f t="shared" ref="J65:K65" si="10">SUM(J39:J64)</f>
        <v>1221.5</v>
      </c>
      <c r="K65" s="2">
        <f t="shared" si="10"/>
        <v>16828</v>
      </c>
      <c r="M65" s="2"/>
    </row>
    <row r="66" ht="15.75" customHeight="1">
      <c r="B66" s="44" t="s">
        <v>192</v>
      </c>
      <c r="C66" s="45"/>
      <c r="D66" s="46" t="s">
        <v>196</v>
      </c>
      <c r="E66" s="45" t="s">
        <v>198</v>
      </c>
      <c r="F66" s="48" t="s">
        <v>199</v>
      </c>
      <c r="M66" s="2"/>
    </row>
    <row r="67" ht="15.75" customHeight="1">
      <c r="B67" s="29" t="str">
        <f t="shared" ref="B67:B92" si="11">F39</f>
        <v>B V8 USB</v>
      </c>
      <c r="C67" s="16">
        <f t="shared" ref="C67:C92" si="12">J39</f>
        <v>5</v>
      </c>
      <c r="D67" s="16">
        <v>20.0</v>
      </c>
      <c r="E67" s="16">
        <f>BADA!G9</f>
        <v>13</v>
      </c>
      <c r="F67" s="16">
        <f>BADA!H9</f>
        <v>20</v>
      </c>
      <c r="G67" s="50"/>
      <c r="H67" s="50" t="s">
        <v>26</v>
      </c>
      <c r="I67" s="50"/>
      <c r="J67" s="51" t="s">
        <v>80</v>
      </c>
      <c r="K67" s="2" t="s">
        <v>201</v>
      </c>
      <c r="M67" s="2"/>
    </row>
    <row r="68" ht="15.75" customHeight="1">
      <c r="B68" s="29" t="str">
        <f t="shared" si="11"/>
        <v>B USB - C</v>
      </c>
      <c r="C68" s="16">
        <f t="shared" si="12"/>
        <v>8</v>
      </c>
      <c r="D68" s="16">
        <v>25.0</v>
      </c>
      <c r="E68" s="16">
        <f>BADA!G10</f>
        <v>15</v>
      </c>
      <c r="F68" s="16">
        <f>BADA!H10</f>
        <v>25</v>
      </c>
      <c r="G68" s="2" t="s">
        <v>202</v>
      </c>
      <c r="H68" s="21" t="str">
        <f>C93</f>
        <v/>
      </c>
      <c r="I68" s="21"/>
      <c r="J68" s="53">
        <f>H108</f>
        <v>547.5</v>
      </c>
      <c r="M68" s="1"/>
    </row>
    <row r="69" ht="15.75" customHeight="1">
      <c r="B69" s="29" t="str">
        <f t="shared" si="11"/>
        <v>P USB - C Mot</v>
      </c>
      <c r="C69" s="16">
        <f t="shared" si="12"/>
        <v>20</v>
      </c>
      <c r="D69" s="16">
        <v>50.0</v>
      </c>
      <c r="E69" s="16">
        <f>BADA!G11</f>
        <v>30</v>
      </c>
      <c r="F69" s="16">
        <f>BADA!H11</f>
        <v>60</v>
      </c>
      <c r="G69" s="2" t="s">
        <v>204</v>
      </c>
      <c r="H69" s="21" t="str">
        <f>D93</f>
        <v/>
      </c>
      <c r="I69" s="21"/>
      <c r="J69" s="53">
        <f>H134</f>
        <v>1595.5</v>
      </c>
      <c r="M69" s="2"/>
    </row>
    <row r="70" ht="15.75" customHeight="1">
      <c r="B70" s="29" t="str">
        <f t="shared" si="11"/>
        <v>P C-C Sam</v>
      </c>
      <c r="C70" s="16">
        <f t="shared" si="12"/>
        <v>20</v>
      </c>
      <c r="D70" s="16">
        <v>50.0</v>
      </c>
      <c r="E70" s="16">
        <f>BADA!G12</f>
        <v>40</v>
      </c>
      <c r="F70" s="16">
        <f>BADA!H12</f>
        <v>80</v>
      </c>
      <c r="G70" s="56" t="s">
        <v>206</v>
      </c>
      <c r="H70" s="58" t="str">
        <f>E93</f>
        <v/>
      </c>
      <c r="I70" s="58"/>
      <c r="J70" s="60">
        <f>H164</f>
        <v>2133.5</v>
      </c>
      <c r="M70" s="2"/>
    </row>
    <row r="71" ht="15.75" customHeight="1">
      <c r="B71" s="29" t="str">
        <f t="shared" si="11"/>
        <v>P C-C iP</v>
      </c>
      <c r="C71" s="16">
        <f t="shared" si="12"/>
        <v>11</v>
      </c>
      <c r="D71" s="16">
        <v>50.0</v>
      </c>
      <c r="E71" s="16">
        <f>BADA!G13</f>
        <v>40</v>
      </c>
      <c r="F71" s="16">
        <f>BADA!H13</f>
        <v>70</v>
      </c>
      <c r="M71" s="2"/>
    </row>
    <row r="72" ht="15.75" customHeight="1">
      <c r="B72" s="29" t="str">
        <f t="shared" si="11"/>
        <v>B iPh L</v>
      </c>
      <c r="C72" s="16">
        <f t="shared" si="12"/>
        <v>5.5</v>
      </c>
      <c r="D72" s="16">
        <v>40.0</v>
      </c>
      <c r="E72" s="16">
        <f>BADA!G14</f>
        <v>20</v>
      </c>
      <c r="F72" s="16">
        <f>BADA!H14</f>
        <v>35</v>
      </c>
      <c r="M72" s="2"/>
    </row>
    <row r="73" ht="15.75" customHeight="1">
      <c r="B73" s="29" t="str">
        <f t="shared" si="11"/>
        <v>Cubo iPhone </v>
      </c>
      <c r="C73" s="16">
        <f t="shared" si="12"/>
        <v>20</v>
      </c>
      <c r="D73" s="16">
        <v>60.0</v>
      </c>
      <c r="E73" s="16">
        <f>BADA!G15</f>
        <v>40</v>
      </c>
      <c r="F73" s="16">
        <f>BADA!H15</f>
        <v>80</v>
      </c>
      <c r="H73" s="2" t="s">
        <v>208</v>
      </c>
      <c r="M73" s="2"/>
    </row>
    <row r="74" ht="15.75" customHeight="1">
      <c r="B74" s="29" t="str">
        <f t="shared" si="11"/>
        <v>P iPh C-L</v>
      </c>
      <c r="C74" s="16">
        <f t="shared" si="12"/>
        <v>29</v>
      </c>
      <c r="D74" s="16">
        <v>100.0</v>
      </c>
      <c r="E74" s="16">
        <f>BADA!G16</f>
        <v>40</v>
      </c>
      <c r="F74" s="16">
        <f>BADA!H16</f>
        <v>80</v>
      </c>
      <c r="M74" s="2"/>
    </row>
    <row r="75" ht="15.75" customHeight="1">
      <c r="B75" s="29" t="str">
        <f t="shared" si="11"/>
        <v>Cubo medio </v>
      </c>
      <c r="C75" s="16">
        <f t="shared" si="12"/>
        <v>20</v>
      </c>
      <c r="D75" s="16">
        <v>50.0</v>
      </c>
      <c r="E75" s="16">
        <f>BADA!G17</f>
        <v>30</v>
      </c>
      <c r="F75" s="16">
        <f>BADA!H17</f>
        <v>50</v>
      </c>
      <c r="H75" s="2" t="s">
        <v>209</v>
      </c>
    </row>
    <row r="76" ht="15.75" customHeight="1">
      <c r="B76" s="29" t="str">
        <f t="shared" si="11"/>
        <v>B Charg Comp C</v>
      </c>
      <c r="C76" s="16">
        <f t="shared" si="12"/>
        <v>28</v>
      </c>
      <c r="D76" s="16">
        <v>50.0</v>
      </c>
      <c r="E76" s="16">
        <f>BADA!G18</f>
        <v>40</v>
      </c>
      <c r="F76" s="16">
        <f>BADA!H18</f>
        <v>50</v>
      </c>
      <c r="H76" s="2" t="s">
        <v>210</v>
      </c>
      <c r="I76" s="2" t="s">
        <v>211</v>
      </c>
      <c r="J76" s="2" t="s">
        <v>52</v>
      </c>
      <c r="K76" s="2" t="s">
        <v>212</v>
      </c>
      <c r="L76" s="2" t="s">
        <v>213</v>
      </c>
      <c r="M76" s="2" t="s">
        <v>214</v>
      </c>
      <c r="N76" s="2" t="s">
        <v>215</v>
      </c>
    </row>
    <row r="77" ht="15.75" customHeight="1">
      <c r="B77" s="29" t="str">
        <f t="shared" si="11"/>
        <v>P Charg comp C</v>
      </c>
      <c r="C77" s="16">
        <f t="shared" si="12"/>
        <v>45</v>
      </c>
      <c r="D77" s="16">
        <v>120.0</v>
      </c>
      <c r="E77" s="16">
        <f>BADA!G19</f>
        <v>60</v>
      </c>
      <c r="F77" s="16">
        <f>BADA!H19</f>
        <v>130</v>
      </c>
      <c r="H77" s="2" t="s">
        <v>216</v>
      </c>
      <c r="I77" s="2">
        <v>3.0</v>
      </c>
      <c r="J77" s="2">
        <v>250.0</v>
      </c>
      <c r="K77" s="2">
        <f t="shared" ref="K77:K81" si="13">J77*I77</f>
        <v>750</v>
      </c>
      <c r="L77" s="2">
        <f>K77-(BADA!E25*I77)</f>
        <v>300</v>
      </c>
      <c r="M77" s="2">
        <v>400.0</v>
      </c>
      <c r="N77" s="2">
        <f t="shared" ref="N77:N81" si="14">M77*I77</f>
        <v>1200</v>
      </c>
    </row>
    <row r="78" ht="15.75" customHeight="1">
      <c r="B78" s="29" t="str">
        <f t="shared" si="11"/>
        <v>B Charg iPhone L</v>
      </c>
      <c r="C78" s="16" t="str">
        <f t="shared" si="12"/>
        <v/>
      </c>
      <c r="D78" s="16"/>
      <c r="E78" s="16">
        <f>BADA!G20</f>
        <v>15</v>
      </c>
      <c r="F78" s="16" t="str">
        <f>BADA!H20</f>
        <v/>
      </c>
      <c r="H78" s="2" t="s">
        <v>222</v>
      </c>
      <c r="I78" s="2">
        <v>1.0</v>
      </c>
      <c r="J78" s="2">
        <v>50.0</v>
      </c>
      <c r="K78" s="2">
        <f t="shared" si="13"/>
        <v>50</v>
      </c>
      <c r="L78" s="2">
        <f>J78-BADA!E21</f>
        <v>19</v>
      </c>
      <c r="M78" s="2">
        <v>150.0</v>
      </c>
      <c r="N78" s="2">
        <f t="shared" si="14"/>
        <v>150</v>
      </c>
    </row>
    <row r="79" ht="15.75" customHeight="1">
      <c r="B79" s="29" t="str">
        <f t="shared" si="11"/>
        <v>P Charg iPhone C-L</v>
      </c>
      <c r="C79" s="16">
        <f t="shared" si="12"/>
        <v>31</v>
      </c>
      <c r="D79" s="16">
        <v>80.0</v>
      </c>
      <c r="E79" s="16">
        <f>BADA!G21</f>
        <v>45</v>
      </c>
      <c r="F79" s="16">
        <f>BADA!H21</f>
        <v>100</v>
      </c>
      <c r="H79" s="2" t="s">
        <v>223</v>
      </c>
      <c r="I79" s="2">
        <v>1.0</v>
      </c>
      <c r="J79" s="2">
        <v>50.0</v>
      </c>
      <c r="K79" s="2">
        <f t="shared" si="13"/>
        <v>50</v>
      </c>
      <c r="L79" s="2">
        <f>K79-BADA!D15</f>
        <v>0</v>
      </c>
      <c r="M79" s="2">
        <v>120.0</v>
      </c>
      <c r="N79" s="2">
        <f t="shared" si="14"/>
        <v>120</v>
      </c>
    </row>
    <row r="80" ht="15.75" customHeight="1">
      <c r="B80" s="29" t="str">
        <f t="shared" si="11"/>
        <v>Bocina 01</v>
      </c>
      <c r="C80" s="16">
        <f t="shared" si="12"/>
        <v>45</v>
      </c>
      <c r="D80" s="16">
        <v>100.0</v>
      </c>
      <c r="E80" s="16">
        <f>BADA!G22</f>
        <v>70</v>
      </c>
      <c r="F80" s="16">
        <f>BADA!H22</f>
        <v>100</v>
      </c>
      <c r="H80" s="2" t="s">
        <v>225</v>
      </c>
      <c r="I80" s="2">
        <v>2.0</v>
      </c>
      <c r="J80" s="2">
        <v>40.0</v>
      </c>
      <c r="K80" s="2">
        <f t="shared" si="13"/>
        <v>80</v>
      </c>
      <c r="L80" s="2">
        <f>K80-(BADA!E13*I80)</f>
        <v>58</v>
      </c>
      <c r="M80" s="2">
        <v>120.0</v>
      </c>
      <c r="N80" s="2">
        <f t="shared" si="14"/>
        <v>240</v>
      </c>
    </row>
    <row r="81" ht="15.75" customHeight="1">
      <c r="B81" s="29" t="str">
        <f t="shared" si="11"/>
        <v>Bocina 02</v>
      </c>
      <c r="C81" s="16">
        <f t="shared" si="12"/>
        <v>80</v>
      </c>
      <c r="D81" s="16">
        <v>150.0</v>
      </c>
      <c r="E81" s="16">
        <f>BADA!G23</f>
        <v>100</v>
      </c>
      <c r="F81" s="16">
        <f>BADA!H23</f>
        <v>200</v>
      </c>
      <c r="H81" s="2" t="s">
        <v>226</v>
      </c>
      <c r="I81" s="2">
        <v>2.0</v>
      </c>
      <c r="J81" s="2">
        <v>50.0</v>
      </c>
      <c r="K81" s="2">
        <f t="shared" si="13"/>
        <v>100</v>
      </c>
      <c r="L81" s="2">
        <f>K81-(BADA!E16*I81)</f>
        <v>42</v>
      </c>
      <c r="M81" s="2">
        <v>120.0</v>
      </c>
      <c r="N81" s="2">
        <f t="shared" si="14"/>
        <v>240</v>
      </c>
    </row>
    <row r="82" ht="15.75" customHeight="1">
      <c r="B82" s="29" t="str">
        <f t="shared" si="11"/>
        <v>Audifono Eco</v>
      </c>
      <c r="C82" s="16">
        <f t="shared" si="12"/>
        <v>21</v>
      </c>
      <c r="D82" s="16">
        <v>80.0</v>
      </c>
      <c r="E82" s="16">
        <f>BADA!G24</f>
        <v>60</v>
      </c>
      <c r="F82" s="16">
        <f>BADA!H24</f>
        <v>100</v>
      </c>
      <c r="H82" s="2" t="s">
        <v>81</v>
      </c>
      <c r="I82" s="2">
        <f t="shared" ref="I82:N82" si="15">SUM(I77:I81)</f>
        <v>9</v>
      </c>
      <c r="J82" s="2">
        <f t="shared" si="15"/>
        <v>440</v>
      </c>
      <c r="K82" s="2">
        <f t="shared" si="15"/>
        <v>1030</v>
      </c>
      <c r="L82" s="2">
        <f t="shared" si="15"/>
        <v>419</v>
      </c>
      <c r="M82" s="2">
        <f t="shared" si="15"/>
        <v>910</v>
      </c>
      <c r="N82" s="2">
        <f t="shared" si="15"/>
        <v>1950</v>
      </c>
      <c r="O82" s="2">
        <f>N82-K82</f>
        <v>920</v>
      </c>
    </row>
    <row r="83" ht="15.75" customHeight="1">
      <c r="B83" s="29" t="str">
        <f t="shared" si="11"/>
        <v>Airpods Pro 3</v>
      </c>
      <c r="C83" s="16">
        <f t="shared" si="12"/>
        <v>150</v>
      </c>
      <c r="D83" s="16">
        <v>250.0</v>
      </c>
      <c r="E83" s="16">
        <f>BADA!G25</f>
        <v>250</v>
      </c>
      <c r="F83" s="16">
        <f>BADA!H25</f>
        <v>350</v>
      </c>
    </row>
    <row r="84" ht="15.75" customHeight="1">
      <c r="B84" s="29" t="str">
        <f t="shared" si="11"/>
        <v>Adaptador 4 en 1</v>
      </c>
      <c r="C84" s="16">
        <f t="shared" si="12"/>
        <v>17</v>
      </c>
      <c r="D84" s="16">
        <v>50.0</v>
      </c>
      <c r="E84" s="16">
        <f>BADA!G26</f>
        <v>45</v>
      </c>
      <c r="F84" s="16">
        <f>BADA!H26</f>
        <v>80</v>
      </c>
    </row>
    <row r="85" ht="15.75" customHeight="1">
      <c r="B85" s="29" t="str">
        <f t="shared" si="11"/>
        <v>Bluetooth Aux</v>
      </c>
      <c r="C85" s="16">
        <f t="shared" si="12"/>
        <v>18</v>
      </c>
      <c r="D85" s="16">
        <v>40.0</v>
      </c>
      <c r="E85" s="16">
        <f>BADA!G27</f>
        <v>25</v>
      </c>
      <c r="F85" s="16">
        <f>BADA!H27</f>
        <v>60</v>
      </c>
    </row>
    <row r="86" ht="15.75" customHeight="1">
      <c r="B86" s="29" t="str">
        <f t="shared" si="11"/>
        <v>Bocina go 4</v>
      </c>
      <c r="C86" s="16">
        <f t="shared" si="12"/>
        <v>95</v>
      </c>
      <c r="D86" s="16">
        <v>150.0</v>
      </c>
      <c r="E86" s="16">
        <f>BADA!G28</f>
        <v>150</v>
      </c>
      <c r="F86" s="16">
        <f>BADA!H28</f>
        <v>250</v>
      </c>
    </row>
    <row r="87" ht="15.75" customHeight="1">
      <c r="B87" s="29" t="str">
        <f t="shared" si="11"/>
        <v>Bocina lip 6</v>
      </c>
      <c r="C87" s="16">
        <f t="shared" si="12"/>
        <v>210</v>
      </c>
      <c r="D87" s="16">
        <v>300.0</v>
      </c>
      <c r="E87" s="16">
        <f>BADA!G29</f>
        <v>250</v>
      </c>
      <c r="F87" s="16">
        <f>BADA!H29</f>
        <v>500</v>
      </c>
    </row>
    <row r="88" ht="15.75" customHeight="1">
      <c r="B88" s="29" t="str">
        <f t="shared" si="11"/>
        <v>Car Charg</v>
      </c>
      <c r="C88" s="16">
        <f t="shared" si="12"/>
        <v>5</v>
      </c>
      <c r="D88" s="16">
        <v>55.0</v>
      </c>
      <c r="E88" s="16">
        <f>BADA!G30</f>
        <v>15</v>
      </c>
      <c r="F88" s="16">
        <f>BADA!H30</f>
        <v>55</v>
      </c>
    </row>
    <row r="89" ht="15.75" customHeight="1">
      <c r="B89" s="29" t="str">
        <f t="shared" si="11"/>
        <v>Transmisor</v>
      </c>
      <c r="C89" s="16">
        <f t="shared" si="12"/>
        <v>45</v>
      </c>
      <c r="D89" s="16">
        <v>80.0</v>
      </c>
      <c r="E89" s="16">
        <f>BADA!G31</f>
        <v>60</v>
      </c>
      <c r="F89" s="16">
        <f>BADA!H31</f>
        <v>100</v>
      </c>
    </row>
    <row r="90" ht="15.75" customHeight="1">
      <c r="B90" s="29" t="str">
        <f t="shared" si="11"/>
        <v>Powerbank</v>
      </c>
      <c r="C90" s="16">
        <f t="shared" si="12"/>
        <v>55</v>
      </c>
      <c r="D90" s="16">
        <v>100.0</v>
      </c>
      <c r="E90" s="16">
        <f>BADA!G32</f>
        <v>80</v>
      </c>
      <c r="F90" s="16">
        <f>BADA!H32</f>
        <v>150</v>
      </c>
    </row>
    <row r="91" ht="15.75" customHeight="1">
      <c r="B91" s="29" t="str">
        <f t="shared" si="11"/>
        <v>Smart Watch 1</v>
      </c>
      <c r="C91" s="16">
        <f t="shared" si="12"/>
        <v>80</v>
      </c>
      <c r="D91" s="16">
        <v>150.0</v>
      </c>
      <c r="E91" s="16">
        <f>BADA!G33</f>
        <v>120</v>
      </c>
      <c r="F91" s="16">
        <f>BADA!H33</f>
        <v>180</v>
      </c>
    </row>
    <row r="92" ht="15.75" customHeight="1">
      <c r="B92" s="29" t="str">
        <f t="shared" si="11"/>
        <v>Smart watch 2</v>
      </c>
      <c r="C92" s="16">
        <f t="shared" si="12"/>
        <v>158</v>
      </c>
      <c r="D92" s="16">
        <v>250.0</v>
      </c>
      <c r="E92" s="16">
        <f>BADA!G34</f>
        <v>200</v>
      </c>
      <c r="F92" s="16">
        <f>BADA!H34</f>
        <v>300</v>
      </c>
    </row>
    <row r="93" ht="15.75" customHeight="1">
      <c r="B93" s="29" t="s">
        <v>81</v>
      </c>
      <c r="C93" s="16"/>
      <c r="D93" s="16"/>
      <c r="E93" s="16"/>
      <c r="F93" s="16"/>
    </row>
    <row r="94" ht="15.75" customHeight="1">
      <c r="B94" s="80"/>
      <c r="C94" s="35" t="s">
        <v>202</v>
      </c>
      <c r="D94" s="35" t="s">
        <v>204</v>
      </c>
      <c r="E94" s="35" t="s">
        <v>206</v>
      </c>
      <c r="F94" s="81"/>
    </row>
    <row r="95" ht="15.75" customHeight="1"/>
    <row r="96" ht="15.75" customHeight="1">
      <c r="H96" s="2" t="s">
        <v>227</v>
      </c>
    </row>
    <row r="97" ht="15.75" customHeight="1">
      <c r="B97" s="82" t="s">
        <v>228</v>
      </c>
      <c r="C97" s="9" t="s">
        <v>122</v>
      </c>
      <c r="D97" s="9" t="s">
        <v>26</v>
      </c>
      <c r="E97" s="9" t="s">
        <v>229</v>
      </c>
      <c r="F97" s="9" t="s">
        <v>215</v>
      </c>
      <c r="G97" s="9"/>
      <c r="H97" s="9"/>
    </row>
    <row r="98" ht="15.75" customHeight="1">
      <c r="B98" s="1" t="str">
        <f t="shared" ref="B98:B106" si="16">B67</f>
        <v>B V8 USB</v>
      </c>
      <c r="C98" s="12">
        <f t="shared" ref="C98:C107" si="17">C39</f>
        <v>1</v>
      </c>
      <c r="D98" s="16">
        <f t="shared" ref="D98:D104" si="18">D67</f>
        <v>20</v>
      </c>
      <c r="E98" s="16">
        <v>60.0</v>
      </c>
      <c r="F98" s="16">
        <f t="shared" ref="F98:F106" si="19">(E98-D98)*C98</f>
        <v>40</v>
      </c>
      <c r="H98" s="21">
        <f t="shared" ref="H98:H107" si="20">(D98-J39)*C98</f>
        <v>15</v>
      </c>
    </row>
    <row r="99" ht="15.75" customHeight="1">
      <c r="B99" s="1" t="str">
        <f t="shared" si="16"/>
        <v>B USB - C</v>
      </c>
      <c r="C99" s="12">
        <f t="shared" si="17"/>
        <v>3</v>
      </c>
      <c r="D99" s="16">
        <f t="shared" si="18"/>
        <v>25</v>
      </c>
      <c r="E99" s="16">
        <v>75.0</v>
      </c>
      <c r="F99" s="16">
        <f t="shared" si="19"/>
        <v>150</v>
      </c>
      <c r="H99" s="21">
        <f t="shared" si="20"/>
        <v>51</v>
      </c>
    </row>
    <row r="100" ht="15.75" customHeight="1">
      <c r="B100" s="1" t="str">
        <f t="shared" si="16"/>
        <v>P USB - C Mot</v>
      </c>
      <c r="C100" s="12">
        <f t="shared" si="17"/>
        <v>1</v>
      </c>
      <c r="D100" s="16">
        <f t="shared" si="18"/>
        <v>50</v>
      </c>
      <c r="E100" s="16">
        <v>90.0</v>
      </c>
      <c r="F100" s="16">
        <f t="shared" si="19"/>
        <v>40</v>
      </c>
      <c r="H100" s="21">
        <f t="shared" si="20"/>
        <v>30</v>
      </c>
    </row>
    <row r="101" ht="15.75" customHeight="1">
      <c r="B101" s="1" t="str">
        <f t="shared" si="16"/>
        <v>P C-C Sam</v>
      </c>
      <c r="C101" s="12">
        <f t="shared" si="17"/>
        <v>1</v>
      </c>
      <c r="D101" s="16">
        <f t="shared" si="18"/>
        <v>50</v>
      </c>
      <c r="E101" s="16">
        <v>80.0</v>
      </c>
      <c r="F101" s="16">
        <f t="shared" si="19"/>
        <v>30</v>
      </c>
      <c r="H101" s="21">
        <f t="shared" si="20"/>
        <v>30</v>
      </c>
    </row>
    <row r="102" ht="15.75" customHeight="1">
      <c r="B102" s="1" t="str">
        <f t="shared" si="16"/>
        <v>P C-C iP</v>
      </c>
      <c r="C102" s="12">
        <f t="shared" si="17"/>
        <v>2</v>
      </c>
      <c r="D102" s="16">
        <f t="shared" si="18"/>
        <v>50</v>
      </c>
      <c r="E102" s="16">
        <v>120.0</v>
      </c>
      <c r="F102" s="16">
        <f t="shared" si="19"/>
        <v>140</v>
      </c>
      <c r="H102" s="21">
        <f t="shared" si="20"/>
        <v>78</v>
      </c>
    </row>
    <row r="103" ht="15.75" customHeight="1">
      <c r="B103" s="1" t="str">
        <f t="shared" si="16"/>
        <v>B iPh L</v>
      </c>
      <c r="C103" s="12">
        <f t="shared" si="17"/>
        <v>3</v>
      </c>
      <c r="D103" s="16">
        <f t="shared" si="18"/>
        <v>40</v>
      </c>
      <c r="E103" s="16">
        <v>100.0</v>
      </c>
      <c r="F103" s="16">
        <f t="shared" si="19"/>
        <v>180</v>
      </c>
      <c r="H103" s="21">
        <f t="shared" si="20"/>
        <v>103.5</v>
      </c>
    </row>
    <row r="104" ht="15.75" customHeight="1">
      <c r="B104" s="1" t="str">
        <f t="shared" si="16"/>
        <v>Cubo iPhone </v>
      </c>
      <c r="C104" s="12">
        <f t="shared" si="17"/>
        <v>3</v>
      </c>
      <c r="D104" s="16">
        <f t="shared" si="18"/>
        <v>60</v>
      </c>
      <c r="E104" s="16">
        <v>120.0</v>
      </c>
      <c r="F104" s="16">
        <f t="shared" si="19"/>
        <v>180</v>
      </c>
      <c r="H104" s="21">
        <f t="shared" si="20"/>
        <v>120</v>
      </c>
    </row>
    <row r="105" ht="15.75" customHeight="1">
      <c r="B105" s="1" t="str">
        <f t="shared" si="16"/>
        <v>P iPh C-L</v>
      </c>
      <c r="C105" s="12" t="str">
        <f t="shared" si="17"/>
        <v/>
      </c>
      <c r="D105" s="16"/>
      <c r="E105" s="16"/>
      <c r="F105" s="16">
        <f t="shared" si="19"/>
        <v>0</v>
      </c>
      <c r="H105" s="21">
        <f t="shared" si="20"/>
        <v>0</v>
      </c>
    </row>
    <row r="106" ht="15.75" customHeight="1">
      <c r="B106" s="1" t="str">
        <f t="shared" si="16"/>
        <v>Cubo medio </v>
      </c>
      <c r="C106" s="12">
        <f t="shared" si="17"/>
        <v>4</v>
      </c>
      <c r="D106" s="16">
        <f>D75</f>
        <v>50</v>
      </c>
      <c r="E106" s="16">
        <v>100.0</v>
      </c>
      <c r="F106" s="16">
        <f t="shared" si="19"/>
        <v>200</v>
      </c>
      <c r="H106" s="21">
        <f t="shared" si="20"/>
        <v>120</v>
      </c>
    </row>
    <row r="107" ht="15.75" customHeight="1">
      <c r="B107" s="1"/>
      <c r="C107" s="12" t="str">
        <f t="shared" si="17"/>
        <v/>
      </c>
      <c r="D107" s="16"/>
      <c r="E107" s="16"/>
      <c r="F107" s="16"/>
      <c r="H107" s="21">
        <f t="shared" si="20"/>
        <v>0</v>
      </c>
    </row>
    <row r="108" ht="15.75" customHeight="1">
      <c r="B108" s="84" t="s">
        <v>81</v>
      </c>
      <c r="C108" s="12">
        <f t="shared" ref="C108:F108" si="21">SUM(C98:C107)</f>
        <v>18</v>
      </c>
      <c r="D108" s="16">
        <f t="shared" si="21"/>
        <v>345</v>
      </c>
      <c r="E108" s="16">
        <f t="shared" si="21"/>
        <v>745</v>
      </c>
      <c r="F108" s="16">
        <f t="shared" si="21"/>
        <v>960</v>
      </c>
      <c r="H108" s="16">
        <f>SUM(H98:H107)</f>
        <v>547.5</v>
      </c>
    </row>
    <row r="109" ht="15.75" customHeight="1">
      <c r="H109" s="2" t="s">
        <v>227</v>
      </c>
    </row>
    <row r="110" ht="15.75" customHeight="1">
      <c r="B110" s="85" t="s">
        <v>232</v>
      </c>
      <c r="C110" s="28" t="s">
        <v>122</v>
      </c>
      <c r="D110" s="28" t="s">
        <v>26</v>
      </c>
      <c r="E110" s="28" t="s">
        <v>229</v>
      </c>
      <c r="F110" s="28" t="s">
        <v>215</v>
      </c>
      <c r="G110" s="28"/>
      <c r="H110" s="28"/>
    </row>
    <row r="111" ht="15.75" customHeight="1">
      <c r="B111" s="2" t="str">
        <f t="shared" ref="B111:C111" si="22">D39</f>
        <v>B V8 USB</v>
      </c>
      <c r="C111" s="4">
        <f t="shared" si="22"/>
        <v>2</v>
      </c>
      <c r="D111" s="16">
        <f t="shared" ref="D111:D123" si="24">D67</f>
        <v>20</v>
      </c>
      <c r="E111" s="16">
        <v>60.0</v>
      </c>
      <c r="F111" s="16">
        <f t="shared" ref="F111:F133" si="25">(E111-D111)*C111</f>
        <v>80</v>
      </c>
      <c r="H111" s="21">
        <f t="shared" ref="H111:H133" si="26">(D111-J39)*C111</f>
        <v>30</v>
      </c>
    </row>
    <row r="112" ht="15.75" customHeight="1">
      <c r="B112" s="2" t="str">
        <f t="shared" ref="B112:C112" si="23">D40</f>
        <v>B USB - C</v>
      </c>
      <c r="C112" s="4">
        <f t="shared" si="23"/>
        <v>3</v>
      </c>
      <c r="D112" s="16">
        <f t="shared" si="24"/>
        <v>25</v>
      </c>
      <c r="E112" s="16">
        <v>75.0</v>
      </c>
      <c r="F112" s="16">
        <f t="shared" si="25"/>
        <v>150</v>
      </c>
      <c r="H112" s="21">
        <f t="shared" si="26"/>
        <v>51</v>
      </c>
    </row>
    <row r="113" ht="15.75" customHeight="1">
      <c r="B113" s="2" t="str">
        <f t="shared" ref="B113:C113" si="27">D41</f>
        <v>P USB - C Mot</v>
      </c>
      <c r="C113" s="4">
        <f t="shared" si="27"/>
        <v>2</v>
      </c>
      <c r="D113" s="16">
        <f t="shared" si="24"/>
        <v>50</v>
      </c>
      <c r="E113" s="16">
        <v>90.0</v>
      </c>
      <c r="F113" s="16">
        <f t="shared" si="25"/>
        <v>80</v>
      </c>
      <c r="H113" s="21">
        <f t="shared" si="26"/>
        <v>60</v>
      </c>
    </row>
    <row r="114" ht="15.75" customHeight="1">
      <c r="B114" s="2" t="str">
        <f t="shared" ref="B114:C114" si="28">D42</f>
        <v>P C-C Sam</v>
      </c>
      <c r="C114" s="4">
        <f t="shared" si="28"/>
        <v>2</v>
      </c>
      <c r="D114" s="16">
        <f t="shared" si="24"/>
        <v>50</v>
      </c>
      <c r="E114" s="16">
        <v>80.0</v>
      </c>
      <c r="F114" s="16">
        <f t="shared" si="25"/>
        <v>60</v>
      </c>
      <c r="H114" s="21">
        <f t="shared" si="26"/>
        <v>60</v>
      </c>
    </row>
    <row r="115" ht="15.75" customHeight="1">
      <c r="B115" s="2" t="str">
        <f t="shared" ref="B115:C115" si="29">D43</f>
        <v>P C-C iP</v>
      </c>
      <c r="C115" s="4">
        <f t="shared" si="29"/>
        <v>2</v>
      </c>
      <c r="D115" s="16">
        <f t="shared" si="24"/>
        <v>50</v>
      </c>
      <c r="E115" s="16">
        <v>120.0</v>
      </c>
      <c r="F115" s="16">
        <f t="shared" si="25"/>
        <v>140</v>
      </c>
      <c r="H115" s="21">
        <f t="shared" si="26"/>
        <v>78</v>
      </c>
    </row>
    <row r="116" ht="15.75" customHeight="1">
      <c r="B116" s="2" t="str">
        <f t="shared" ref="B116:C116" si="30">D44</f>
        <v>B iPh L</v>
      </c>
      <c r="C116" s="4">
        <f t="shared" si="30"/>
        <v>3</v>
      </c>
      <c r="D116" s="16">
        <f t="shared" si="24"/>
        <v>40</v>
      </c>
      <c r="E116" s="16">
        <v>100.0</v>
      </c>
      <c r="F116" s="16">
        <f t="shared" si="25"/>
        <v>180</v>
      </c>
      <c r="H116" s="21">
        <f t="shared" si="26"/>
        <v>103.5</v>
      </c>
    </row>
    <row r="117" ht="15.75" customHeight="1">
      <c r="B117" s="2" t="str">
        <f t="shared" ref="B117:C117" si="31">D45</f>
        <v>Cubo iPhone </v>
      </c>
      <c r="C117" s="4">
        <f t="shared" si="31"/>
        <v>1</v>
      </c>
      <c r="D117" s="16">
        <f t="shared" si="24"/>
        <v>60</v>
      </c>
      <c r="E117" s="16">
        <v>120.0</v>
      </c>
      <c r="F117" s="16">
        <f t="shared" si="25"/>
        <v>60</v>
      </c>
      <c r="H117" s="21">
        <f t="shared" si="26"/>
        <v>40</v>
      </c>
    </row>
    <row r="118" ht="15.75" customHeight="1">
      <c r="B118" s="2" t="str">
        <f t="shared" ref="B118:C118" si="32">D46</f>
        <v>P iPh C-L</v>
      </c>
      <c r="C118" s="4">
        <f t="shared" si="32"/>
        <v>2</v>
      </c>
      <c r="D118" s="16">
        <f t="shared" si="24"/>
        <v>100</v>
      </c>
      <c r="E118" s="16"/>
      <c r="F118" s="16">
        <f t="shared" si="25"/>
        <v>-200</v>
      </c>
      <c r="H118" s="21">
        <f t="shared" si="26"/>
        <v>142</v>
      </c>
    </row>
    <row r="119" ht="15.75" customHeight="1">
      <c r="B119" s="2" t="str">
        <f t="shared" ref="B119:C119" si="33">D47</f>
        <v>Cubo medio </v>
      </c>
      <c r="C119" s="4">
        <f t="shared" si="33"/>
        <v>3</v>
      </c>
      <c r="D119" s="16">
        <f t="shared" si="24"/>
        <v>50</v>
      </c>
      <c r="E119" s="16">
        <v>100.0</v>
      </c>
      <c r="F119" s="16">
        <f t="shared" si="25"/>
        <v>150</v>
      </c>
      <c r="H119" s="21">
        <f t="shared" si="26"/>
        <v>90</v>
      </c>
    </row>
    <row r="120" ht="15.75" customHeight="1">
      <c r="B120" s="2" t="str">
        <f t="shared" ref="B120:C120" si="34">D48</f>
        <v>B Charg Comp C</v>
      </c>
      <c r="C120" s="4">
        <f t="shared" si="34"/>
        <v>1</v>
      </c>
      <c r="D120" s="16">
        <f t="shared" si="24"/>
        <v>50</v>
      </c>
      <c r="E120" s="16">
        <v>80.0</v>
      </c>
      <c r="F120" s="16">
        <f t="shared" si="25"/>
        <v>30</v>
      </c>
      <c r="H120" s="21">
        <f t="shared" si="26"/>
        <v>22</v>
      </c>
    </row>
    <row r="121" ht="15.75" customHeight="1">
      <c r="B121" s="2" t="str">
        <f t="shared" ref="B121:C121" si="35">D49</f>
        <v>P Charg comp C</v>
      </c>
      <c r="C121" s="4">
        <f t="shared" si="35"/>
        <v>1</v>
      </c>
      <c r="D121" s="16">
        <f t="shared" si="24"/>
        <v>120</v>
      </c>
      <c r="E121" s="16">
        <v>180.0</v>
      </c>
      <c r="F121" s="16">
        <f t="shared" si="25"/>
        <v>60</v>
      </c>
      <c r="H121" s="21">
        <f t="shared" si="26"/>
        <v>75</v>
      </c>
    </row>
    <row r="122" ht="15.75" customHeight="1">
      <c r="B122" s="2" t="str">
        <f t="shared" ref="B122:C122" si="36">D50</f>
        <v>B Charg iPhone L</v>
      </c>
      <c r="C122" s="4">
        <f t="shared" si="36"/>
        <v>2</v>
      </c>
      <c r="D122" s="16" t="str">
        <f t="shared" si="24"/>
        <v/>
      </c>
      <c r="E122" s="16"/>
      <c r="F122" s="16">
        <f t="shared" si="25"/>
        <v>0</v>
      </c>
      <c r="H122" s="21">
        <f t="shared" si="26"/>
        <v>0</v>
      </c>
    </row>
    <row r="123" ht="15.75" customHeight="1">
      <c r="B123" s="2" t="str">
        <f t="shared" ref="B123:C123" si="37">D51</f>
        <v>P Charg iPhone C-L</v>
      </c>
      <c r="C123" s="4">
        <f t="shared" si="37"/>
        <v>1</v>
      </c>
      <c r="D123" s="16">
        <f t="shared" si="24"/>
        <v>80</v>
      </c>
      <c r="E123" s="16">
        <v>120.0</v>
      </c>
      <c r="F123" s="16">
        <f t="shared" si="25"/>
        <v>40</v>
      </c>
      <c r="H123" s="21">
        <f t="shared" si="26"/>
        <v>49</v>
      </c>
    </row>
    <row r="124" ht="15.75" customHeight="1">
      <c r="B124" s="2" t="str">
        <f t="shared" ref="B124:C124" si="38">D52</f>
        <v>Bocina 01</v>
      </c>
      <c r="C124" s="4" t="str">
        <f t="shared" si="38"/>
        <v/>
      </c>
      <c r="D124" s="16"/>
      <c r="E124" s="16"/>
      <c r="F124" s="16">
        <f t="shared" si="25"/>
        <v>0</v>
      </c>
      <c r="H124" s="21">
        <f t="shared" si="26"/>
        <v>0</v>
      </c>
    </row>
    <row r="125" ht="15.75" customHeight="1">
      <c r="B125" s="2" t="str">
        <f t="shared" ref="B125:C125" si="39">D53</f>
        <v>Bocina 02</v>
      </c>
      <c r="C125" s="4" t="str">
        <f t="shared" si="39"/>
        <v/>
      </c>
      <c r="D125" s="16"/>
      <c r="E125" s="16"/>
      <c r="F125" s="16">
        <f t="shared" si="25"/>
        <v>0</v>
      </c>
      <c r="H125" s="21">
        <f t="shared" si="26"/>
        <v>0</v>
      </c>
    </row>
    <row r="126" ht="15.75" customHeight="1">
      <c r="B126" s="2" t="str">
        <f t="shared" ref="B126:C126" si="40">D54</f>
        <v>Audifono Eco</v>
      </c>
      <c r="C126" s="4">
        <f t="shared" si="40"/>
        <v>3</v>
      </c>
      <c r="D126" s="16">
        <f t="shared" ref="D126:D133" si="42">D82</f>
        <v>80</v>
      </c>
      <c r="E126" s="16">
        <v>120.0</v>
      </c>
      <c r="F126" s="16">
        <f t="shared" si="25"/>
        <v>120</v>
      </c>
      <c r="H126" s="21">
        <f t="shared" si="26"/>
        <v>177</v>
      </c>
    </row>
    <row r="127" ht="15.75" customHeight="1">
      <c r="B127" s="2" t="str">
        <f t="shared" ref="B127:C127" si="41">D55</f>
        <v>Airpods Pro 3</v>
      </c>
      <c r="C127" s="4">
        <f t="shared" si="41"/>
        <v>3</v>
      </c>
      <c r="D127" s="16">
        <f t="shared" si="42"/>
        <v>250</v>
      </c>
      <c r="E127" s="16">
        <v>450.0</v>
      </c>
      <c r="F127" s="16">
        <f t="shared" si="25"/>
        <v>600</v>
      </c>
      <c r="H127" s="21">
        <f t="shared" si="26"/>
        <v>300</v>
      </c>
    </row>
    <row r="128" ht="15.75" customHeight="1">
      <c r="B128" s="2" t="str">
        <f t="shared" ref="B128:C128" si="43">D56</f>
        <v>Adaptador 4 en 1</v>
      </c>
      <c r="C128" s="4">
        <f t="shared" si="43"/>
        <v>1</v>
      </c>
      <c r="D128" s="16">
        <f t="shared" si="42"/>
        <v>50</v>
      </c>
      <c r="E128" s="16">
        <v>100.0</v>
      </c>
      <c r="F128" s="16">
        <f t="shared" si="25"/>
        <v>50</v>
      </c>
      <c r="H128" s="21">
        <f t="shared" si="26"/>
        <v>33</v>
      </c>
    </row>
    <row r="129" ht="15.75" customHeight="1">
      <c r="B129" s="2" t="str">
        <f t="shared" ref="B129:C129" si="44">D57</f>
        <v/>
      </c>
      <c r="C129" s="4" t="str">
        <f t="shared" si="44"/>
        <v/>
      </c>
      <c r="D129" s="16">
        <f t="shared" si="42"/>
        <v>40</v>
      </c>
      <c r="E129" s="16"/>
      <c r="F129" s="16">
        <f t="shared" si="25"/>
        <v>0</v>
      </c>
      <c r="H129" s="21">
        <f t="shared" si="26"/>
        <v>0</v>
      </c>
    </row>
    <row r="130" ht="15.75" customHeight="1">
      <c r="B130" s="2" t="str">
        <f t="shared" ref="B130:C130" si="45">D58</f>
        <v>Bocina go 4</v>
      </c>
      <c r="C130" s="4">
        <f t="shared" si="45"/>
        <v>2</v>
      </c>
      <c r="D130" s="16">
        <f t="shared" si="42"/>
        <v>150</v>
      </c>
      <c r="E130" s="16">
        <v>250.0</v>
      </c>
      <c r="F130" s="16">
        <f t="shared" si="25"/>
        <v>200</v>
      </c>
      <c r="H130" s="21">
        <f t="shared" si="26"/>
        <v>110</v>
      </c>
    </row>
    <row r="131" ht="15.75" customHeight="1">
      <c r="B131" s="2" t="str">
        <f t="shared" ref="B131:C131" si="46">D59</f>
        <v>Bocina lip 6</v>
      </c>
      <c r="C131" s="4">
        <f t="shared" si="46"/>
        <v>1</v>
      </c>
      <c r="D131" s="16">
        <f t="shared" si="42"/>
        <v>300</v>
      </c>
      <c r="E131" s="16">
        <v>450.0</v>
      </c>
      <c r="F131" s="16">
        <f t="shared" si="25"/>
        <v>150</v>
      </c>
      <c r="H131" s="21">
        <f t="shared" si="26"/>
        <v>90</v>
      </c>
    </row>
    <row r="132" ht="15.75" customHeight="1">
      <c r="B132" s="2" t="str">
        <f t="shared" ref="B132:C132" si="47">D60</f>
        <v>Car Charg</v>
      </c>
      <c r="C132" s="4">
        <f t="shared" si="47"/>
        <v>1</v>
      </c>
      <c r="D132" s="16">
        <f t="shared" si="42"/>
        <v>55</v>
      </c>
      <c r="E132" s="16">
        <v>120.0</v>
      </c>
      <c r="F132" s="16">
        <f t="shared" si="25"/>
        <v>65</v>
      </c>
      <c r="H132" s="21">
        <f t="shared" si="26"/>
        <v>50</v>
      </c>
    </row>
    <row r="133" ht="15.75" customHeight="1">
      <c r="B133" s="2" t="str">
        <f t="shared" ref="B133:C133" si="48">D61</f>
        <v>Transmisor</v>
      </c>
      <c r="C133" s="4">
        <f t="shared" si="48"/>
        <v>1</v>
      </c>
      <c r="D133" s="16">
        <f t="shared" si="42"/>
        <v>80</v>
      </c>
      <c r="E133" s="16">
        <v>120.0</v>
      </c>
      <c r="F133" s="16">
        <f t="shared" si="25"/>
        <v>40</v>
      </c>
      <c r="H133" s="21">
        <f t="shared" si="26"/>
        <v>35</v>
      </c>
    </row>
    <row r="134" ht="15.75" customHeight="1">
      <c r="B134" s="2" t="s">
        <v>235</v>
      </c>
      <c r="C134" s="2">
        <f>SUM(C111:C133)</f>
        <v>37</v>
      </c>
      <c r="E134" s="21">
        <f t="shared" ref="E134:F134" si="49">SUM(E111:E133)</f>
        <v>2735</v>
      </c>
      <c r="F134" s="21">
        <f t="shared" si="49"/>
        <v>2055</v>
      </c>
      <c r="H134" s="21">
        <f>SUM(H111:H133)</f>
        <v>1595.5</v>
      </c>
    </row>
    <row r="135" ht="15.75" customHeight="1"/>
    <row r="136" ht="15.75" customHeight="1"/>
    <row r="137" ht="15.75" customHeight="1">
      <c r="B137" s="85" t="s">
        <v>236</v>
      </c>
      <c r="C137" s="28" t="s">
        <v>122</v>
      </c>
      <c r="D137" s="28" t="s">
        <v>26</v>
      </c>
      <c r="E137" s="28" t="s">
        <v>229</v>
      </c>
      <c r="F137" s="28" t="s">
        <v>215</v>
      </c>
      <c r="G137" s="28"/>
      <c r="H137" s="28"/>
    </row>
    <row r="138" ht="15.75" customHeight="1">
      <c r="B138" s="2" t="str">
        <f t="shared" ref="B138:C138" si="50">F39</f>
        <v>B V8 USB</v>
      </c>
      <c r="C138" s="29">
        <f t="shared" si="50"/>
        <v>2</v>
      </c>
      <c r="D138" s="89">
        <f t="shared" ref="D138:D140" si="52">D67</f>
        <v>20</v>
      </c>
      <c r="E138" s="89">
        <f t="shared" ref="E138:E140" si="53">E111</f>
        <v>60</v>
      </c>
      <c r="F138" s="16">
        <f t="shared" ref="F138:F163" si="54">(E138-D138)*C138</f>
        <v>80</v>
      </c>
      <c r="H138" s="21">
        <f t="shared" ref="H138:H163" si="55">(D138-J39)*C138</f>
        <v>30</v>
      </c>
    </row>
    <row r="139" ht="15.75" customHeight="1">
      <c r="B139" s="2" t="str">
        <f t="shared" ref="B139:C139" si="51">F40</f>
        <v>B USB - C</v>
      </c>
      <c r="C139" s="29">
        <f t="shared" si="51"/>
        <v>3</v>
      </c>
      <c r="D139" s="89">
        <f t="shared" si="52"/>
        <v>25</v>
      </c>
      <c r="E139" s="89">
        <f t="shared" si="53"/>
        <v>75</v>
      </c>
      <c r="F139" s="16">
        <f t="shared" si="54"/>
        <v>150</v>
      </c>
      <c r="H139" s="21">
        <f t="shared" si="55"/>
        <v>51</v>
      </c>
    </row>
    <row r="140" ht="15.75" customHeight="1">
      <c r="B140" s="2" t="str">
        <f t="shared" ref="B140:C140" si="56">F41</f>
        <v>P USB - C Mot</v>
      </c>
      <c r="C140" s="29">
        <f t="shared" si="56"/>
        <v>2</v>
      </c>
      <c r="D140" s="89">
        <f t="shared" si="52"/>
        <v>50</v>
      </c>
      <c r="E140" s="89">
        <f t="shared" si="53"/>
        <v>90</v>
      </c>
      <c r="F140" s="16">
        <f t="shared" si="54"/>
        <v>80</v>
      </c>
      <c r="H140" s="21">
        <f t="shared" si="55"/>
        <v>60</v>
      </c>
    </row>
    <row r="141" ht="15.75" customHeight="1">
      <c r="B141" s="2" t="str">
        <f t="shared" ref="B141:C141" si="57">F42</f>
        <v>P C-C Sam</v>
      </c>
      <c r="C141" s="29">
        <f t="shared" si="57"/>
        <v>2</v>
      </c>
      <c r="D141" s="29">
        <v>50.0</v>
      </c>
      <c r="E141" s="29">
        <v>90.0</v>
      </c>
      <c r="F141" s="16">
        <f t="shared" si="54"/>
        <v>80</v>
      </c>
      <c r="H141" s="21">
        <f t="shared" si="55"/>
        <v>60</v>
      </c>
    </row>
    <row r="142" ht="15.75" customHeight="1">
      <c r="B142" s="2" t="str">
        <f t="shared" ref="B142:C142" si="58">F43</f>
        <v>P C-C iP</v>
      </c>
      <c r="C142" s="29">
        <f t="shared" si="58"/>
        <v>3</v>
      </c>
      <c r="D142" s="89">
        <f t="shared" ref="D142:D164" si="60">D71</f>
        <v>50</v>
      </c>
      <c r="E142" s="89">
        <f t="shared" ref="E142:E149" si="61">E115</f>
        <v>120</v>
      </c>
      <c r="F142" s="16">
        <f t="shared" si="54"/>
        <v>210</v>
      </c>
      <c r="H142" s="21">
        <f t="shared" si="55"/>
        <v>117</v>
      </c>
    </row>
    <row r="143" ht="15.75" customHeight="1">
      <c r="B143" s="2" t="str">
        <f t="shared" ref="B143:C143" si="59">F44</f>
        <v>B iPh L</v>
      </c>
      <c r="C143" s="29">
        <f t="shared" si="59"/>
        <v>3</v>
      </c>
      <c r="D143" s="89">
        <f t="shared" si="60"/>
        <v>40</v>
      </c>
      <c r="E143" s="89">
        <f t="shared" si="61"/>
        <v>100</v>
      </c>
      <c r="F143" s="16">
        <f t="shared" si="54"/>
        <v>180</v>
      </c>
      <c r="H143" s="21">
        <f t="shared" si="55"/>
        <v>103.5</v>
      </c>
    </row>
    <row r="144" ht="15.75" customHeight="1">
      <c r="B144" s="2" t="str">
        <f t="shared" ref="B144:C144" si="62">F45</f>
        <v>Cubo iPhone </v>
      </c>
      <c r="C144" s="29">
        <f t="shared" si="62"/>
        <v>2</v>
      </c>
      <c r="D144" s="89">
        <f t="shared" si="60"/>
        <v>60</v>
      </c>
      <c r="E144" s="89">
        <f t="shared" si="61"/>
        <v>120</v>
      </c>
      <c r="F144" s="16">
        <f t="shared" si="54"/>
        <v>120</v>
      </c>
      <c r="H144" s="21">
        <f t="shared" si="55"/>
        <v>80</v>
      </c>
    </row>
    <row r="145" ht="15.75" customHeight="1">
      <c r="B145" s="2" t="str">
        <f t="shared" ref="B145:C145" si="63">F46</f>
        <v>P iPh C-L</v>
      </c>
      <c r="C145" s="29">
        <f t="shared" si="63"/>
        <v>1</v>
      </c>
      <c r="D145" s="89">
        <f t="shared" si="60"/>
        <v>100</v>
      </c>
      <c r="E145" s="89" t="str">
        <f t="shared" si="61"/>
        <v/>
      </c>
      <c r="F145" s="16">
        <f t="shared" si="54"/>
        <v>-100</v>
      </c>
      <c r="H145" s="21">
        <f t="shared" si="55"/>
        <v>71</v>
      </c>
    </row>
    <row r="146" ht="15.75" customHeight="1">
      <c r="B146" s="2" t="str">
        <f t="shared" ref="B146:C146" si="64">F47</f>
        <v>Cubo medio </v>
      </c>
      <c r="C146" s="29">
        <f t="shared" si="64"/>
        <v>4</v>
      </c>
      <c r="D146" s="89">
        <f t="shared" si="60"/>
        <v>50</v>
      </c>
      <c r="E146" s="89">
        <f t="shared" si="61"/>
        <v>100</v>
      </c>
      <c r="F146" s="16">
        <f t="shared" si="54"/>
        <v>200</v>
      </c>
      <c r="H146" s="21">
        <f t="shared" si="55"/>
        <v>120</v>
      </c>
    </row>
    <row r="147" ht="15.75" customHeight="1">
      <c r="B147" s="2">
        <v>2525.0</v>
      </c>
      <c r="C147" s="29">
        <f>G48</f>
        <v>2</v>
      </c>
      <c r="D147" s="89">
        <f t="shared" si="60"/>
        <v>50</v>
      </c>
      <c r="E147" s="89">
        <f t="shared" si="61"/>
        <v>80</v>
      </c>
      <c r="F147" s="16">
        <f t="shared" si="54"/>
        <v>60</v>
      </c>
      <c r="H147" s="21">
        <f t="shared" si="55"/>
        <v>44</v>
      </c>
    </row>
    <row r="148" ht="15.75" customHeight="1">
      <c r="B148" s="2" t="str">
        <f t="shared" ref="B148:C148" si="65">F49</f>
        <v>P Charg comp C</v>
      </c>
      <c r="C148" s="29">
        <f t="shared" si="65"/>
        <v>2</v>
      </c>
      <c r="D148" s="89">
        <f t="shared" si="60"/>
        <v>120</v>
      </c>
      <c r="E148" s="89">
        <f t="shared" si="61"/>
        <v>180</v>
      </c>
      <c r="F148" s="16">
        <f t="shared" si="54"/>
        <v>120</v>
      </c>
      <c r="H148" s="21">
        <f t="shared" si="55"/>
        <v>150</v>
      </c>
    </row>
    <row r="149" ht="15.75" customHeight="1">
      <c r="B149" s="2" t="str">
        <f t="shared" ref="B149:C149" si="66">F50</f>
        <v>B Charg iPhone L</v>
      </c>
      <c r="C149" s="29">
        <f t="shared" si="66"/>
        <v>3</v>
      </c>
      <c r="D149" s="89" t="str">
        <f t="shared" si="60"/>
        <v/>
      </c>
      <c r="E149" s="89" t="str">
        <f t="shared" si="61"/>
        <v/>
      </c>
      <c r="F149" s="16">
        <f t="shared" si="54"/>
        <v>0</v>
      </c>
      <c r="H149" s="21">
        <f t="shared" si="55"/>
        <v>0</v>
      </c>
    </row>
    <row r="150" ht="15.75" customHeight="1">
      <c r="B150" s="2" t="str">
        <f t="shared" ref="B150:C150" si="67">F51</f>
        <v>P Charg iPhone C-L</v>
      </c>
      <c r="C150" s="29">
        <f t="shared" si="67"/>
        <v>2</v>
      </c>
      <c r="D150" s="89">
        <f t="shared" si="60"/>
        <v>80</v>
      </c>
      <c r="E150" s="29">
        <v>150.0</v>
      </c>
      <c r="F150" s="16">
        <f t="shared" si="54"/>
        <v>140</v>
      </c>
      <c r="H150" s="21">
        <f t="shared" si="55"/>
        <v>98</v>
      </c>
    </row>
    <row r="151" ht="15.75" customHeight="1">
      <c r="B151" s="2" t="str">
        <f t="shared" ref="B151:C151" si="68">F52</f>
        <v>Bocina 01</v>
      </c>
      <c r="C151" s="29">
        <f t="shared" si="68"/>
        <v>1</v>
      </c>
      <c r="D151" s="89">
        <f t="shared" si="60"/>
        <v>100</v>
      </c>
      <c r="E151" s="29">
        <v>150.0</v>
      </c>
      <c r="F151" s="16">
        <f t="shared" si="54"/>
        <v>50</v>
      </c>
      <c r="H151" s="21">
        <f t="shared" si="55"/>
        <v>55</v>
      </c>
    </row>
    <row r="152" ht="15.75" customHeight="1">
      <c r="B152" s="2" t="str">
        <f t="shared" ref="B152:C152" si="69">F53</f>
        <v>Bocina 02</v>
      </c>
      <c r="C152" s="29">
        <f t="shared" si="69"/>
        <v>1</v>
      </c>
      <c r="D152" s="89">
        <f t="shared" si="60"/>
        <v>150</v>
      </c>
      <c r="E152" s="29">
        <v>200.0</v>
      </c>
      <c r="F152" s="16">
        <f t="shared" si="54"/>
        <v>50</v>
      </c>
      <c r="H152" s="21">
        <f t="shared" si="55"/>
        <v>70</v>
      </c>
    </row>
    <row r="153" ht="15.75" customHeight="1">
      <c r="B153" s="2" t="str">
        <f t="shared" ref="B153:C153" si="70">F54</f>
        <v>Audifono Eco</v>
      </c>
      <c r="C153" s="29">
        <f t="shared" si="70"/>
        <v>3</v>
      </c>
      <c r="D153" s="89">
        <f t="shared" si="60"/>
        <v>80</v>
      </c>
      <c r="E153" s="89">
        <f t="shared" ref="E153:E155" si="72">E126</f>
        <v>120</v>
      </c>
      <c r="F153" s="16">
        <f t="shared" si="54"/>
        <v>120</v>
      </c>
      <c r="H153" s="21">
        <f t="shared" si="55"/>
        <v>177</v>
      </c>
    </row>
    <row r="154" ht="15.75" customHeight="1">
      <c r="B154" s="2" t="str">
        <f t="shared" ref="B154:C154" si="71">F55</f>
        <v>Airpods Pro 3</v>
      </c>
      <c r="C154" s="29">
        <f t="shared" si="71"/>
        <v>3</v>
      </c>
      <c r="D154" s="89">
        <f t="shared" si="60"/>
        <v>250</v>
      </c>
      <c r="E154" s="89">
        <f t="shared" si="72"/>
        <v>450</v>
      </c>
      <c r="F154" s="16">
        <f t="shared" si="54"/>
        <v>600</v>
      </c>
      <c r="H154" s="21">
        <f t="shared" si="55"/>
        <v>300</v>
      </c>
    </row>
    <row r="155" ht="15.75" customHeight="1">
      <c r="B155" s="2" t="str">
        <f t="shared" ref="B155:C155" si="73">F56</f>
        <v>Adaptador 4 en 1</v>
      </c>
      <c r="C155" s="29">
        <f t="shared" si="73"/>
        <v>1</v>
      </c>
      <c r="D155" s="89">
        <f t="shared" si="60"/>
        <v>50</v>
      </c>
      <c r="E155" s="89">
        <f t="shared" si="72"/>
        <v>100</v>
      </c>
      <c r="F155" s="16">
        <f t="shared" si="54"/>
        <v>50</v>
      </c>
      <c r="G155" s="28"/>
      <c r="H155" s="21">
        <f t="shared" si="55"/>
        <v>33</v>
      </c>
    </row>
    <row r="156" ht="15.75" customHeight="1">
      <c r="B156" s="2" t="str">
        <f t="shared" ref="B156:C156" si="74">F57</f>
        <v>Bluetooth Aux</v>
      </c>
      <c r="C156" s="29">
        <f t="shared" si="74"/>
        <v>1</v>
      </c>
      <c r="D156" s="89">
        <f t="shared" si="60"/>
        <v>40</v>
      </c>
      <c r="E156" s="29">
        <v>80.0</v>
      </c>
      <c r="F156" s="16">
        <f t="shared" si="54"/>
        <v>40</v>
      </c>
      <c r="H156" s="21">
        <f t="shared" si="55"/>
        <v>22</v>
      </c>
    </row>
    <row r="157" ht="15.75" customHeight="1">
      <c r="B157" s="2" t="str">
        <f t="shared" ref="B157:C157" si="75">F58</f>
        <v>Bocina go 4</v>
      </c>
      <c r="C157" s="29">
        <f t="shared" si="75"/>
        <v>2</v>
      </c>
      <c r="D157" s="89">
        <f t="shared" si="60"/>
        <v>150</v>
      </c>
      <c r="E157" s="89">
        <f t="shared" ref="E157:E160" si="77">E130</f>
        <v>250</v>
      </c>
      <c r="F157" s="16">
        <f t="shared" si="54"/>
        <v>200</v>
      </c>
      <c r="H157" s="21">
        <f t="shared" si="55"/>
        <v>110</v>
      </c>
    </row>
    <row r="158" ht="15.75" customHeight="1">
      <c r="B158" s="2" t="str">
        <f t="shared" ref="B158:C158" si="76">F59</f>
        <v>Bocina lip 6</v>
      </c>
      <c r="C158" s="29">
        <f t="shared" si="76"/>
        <v>1</v>
      </c>
      <c r="D158" s="89">
        <f t="shared" si="60"/>
        <v>300</v>
      </c>
      <c r="E158" s="89">
        <f t="shared" si="77"/>
        <v>450</v>
      </c>
      <c r="F158" s="16">
        <f t="shared" si="54"/>
        <v>150</v>
      </c>
      <c r="H158" s="21">
        <f t="shared" si="55"/>
        <v>90</v>
      </c>
    </row>
    <row r="159" ht="15.75" customHeight="1">
      <c r="B159" s="2" t="str">
        <f t="shared" ref="B159:C159" si="78">F60</f>
        <v>Car Charg</v>
      </c>
      <c r="C159" s="29">
        <f t="shared" si="78"/>
        <v>1</v>
      </c>
      <c r="D159" s="89">
        <f t="shared" si="60"/>
        <v>55</v>
      </c>
      <c r="E159" s="89">
        <f t="shared" si="77"/>
        <v>120</v>
      </c>
      <c r="F159" s="16">
        <f t="shared" si="54"/>
        <v>65</v>
      </c>
      <c r="H159" s="21">
        <f t="shared" si="55"/>
        <v>50</v>
      </c>
    </row>
    <row r="160" ht="15.75" customHeight="1">
      <c r="B160" s="2" t="str">
        <f t="shared" ref="B160:C160" si="79">F61</f>
        <v>Transmisor</v>
      </c>
      <c r="C160" s="29">
        <f t="shared" si="79"/>
        <v>1</v>
      </c>
      <c r="D160" s="89">
        <f t="shared" si="60"/>
        <v>80</v>
      </c>
      <c r="E160" s="89">
        <f t="shared" si="77"/>
        <v>120</v>
      </c>
      <c r="F160" s="16">
        <f t="shared" si="54"/>
        <v>40</v>
      </c>
      <c r="H160" s="21">
        <f t="shared" si="55"/>
        <v>35</v>
      </c>
    </row>
    <row r="161" ht="15.75" customHeight="1">
      <c r="B161" s="2" t="str">
        <f t="shared" ref="B161:C161" si="80">F62</f>
        <v>Powerbank</v>
      </c>
      <c r="C161" s="29">
        <f t="shared" si="80"/>
        <v>1</v>
      </c>
      <c r="D161" s="89">
        <f t="shared" si="60"/>
        <v>100</v>
      </c>
      <c r="E161" s="29">
        <v>150.0</v>
      </c>
      <c r="F161" s="16">
        <f t="shared" si="54"/>
        <v>50</v>
      </c>
      <c r="H161" s="21">
        <f t="shared" si="55"/>
        <v>45</v>
      </c>
    </row>
    <row r="162" ht="15.75" customHeight="1">
      <c r="B162" s="2" t="str">
        <f t="shared" ref="B162:C162" si="81">F63</f>
        <v>Smart Watch 1</v>
      </c>
      <c r="C162" s="29">
        <f t="shared" si="81"/>
        <v>1</v>
      </c>
      <c r="D162" s="89">
        <f t="shared" si="60"/>
        <v>150</v>
      </c>
      <c r="E162" s="29">
        <v>250.0</v>
      </c>
      <c r="F162" s="16">
        <f t="shared" si="54"/>
        <v>100</v>
      </c>
      <c r="H162" s="21">
        <f t="shared" si="55"/>
        <v>70</v>
      </c>
    </row>
    <row r="163" ht="15.75" customHeight="1">
      <c r="B163" s="2" t="str">
        <f t="shared" ref="B163:C163" si="82">F64</f>
        <v>Smart watch 2</v>
      </c>
      <c r="C163" s="29">
        <f t="shared" si="82"/>
        <v>1</v>
      </c>
      <c r="D163" s="89">
        <f t="shared" si="60"/>
        <v>250</v>
      </c>
      <c r="E163" s="29">
        <v>350.0</v>
      </c>
      <c r="F163" s="16">
        <f t="shared" si="54"/>
        <v>100</v>
      </c>
      <c r="H163" s="21">
        <f t="shared" si="55"/>
        <v>92</v>
      </c>
    </row>
    <row r="164" ht="15.75" customHeight="1">
      <c r="B164" s="2" t="str">
        <f>F65</f>
        <v>Total</v>
      </c>
      <c r="C164" s="2">
        <f>SUM(C137:C163)</f>
        <v>49</v>
      </c>
      <c r="D164" s="21" t="str">
        <f t="shared" si="60"/>
        <v/>
      </c>
      <c r="F164" s="4">
        <f>SUM(F137:F163)</f>
        <v>2935</v>
      </c>
      <c r="H164" s="21">
        <f>SUM(H137:H163)</f>
        <v>2133.5</v>
      </c>
    </row>
    <row r="165" ht="15.75" customHeight="1">
      <c r="B165" s="2"/>
      <c r="C165" s="2"/>
      <c r="D165" s="21"/>
      <c r="E165" s="21"/>
      <c r="F165" s="21"/>
      <c r="H165" s="21"/>
    </row>
    <row r="166" ht="15.75" customHeight="1">
      <c r="B166" s="2"/>
      <c r="C166" s="2"/>
      <c r="D166" s="21"/>
      <c r="E166" s="21"/>
      <c r="F166" s="21"/>
      <c r="H166" s="21"/>
    </row>
    <row r="167" ht="15.75" customHeight="1">
      <c r="B167" s="2"/>
      <c r="C167" s="2"/>
      <c r="D167" s="21"/>
      <c r="E167" s="21"/>
      <c r="F167" s="21"/>
      <c r="H167" s="21"/>
    </row>
    <row r="168" ht="15.75" customHeight="1">
      <c r="B168" s="2"/>
      <c r="C168" s="2"/>
      <c r="D168" s="21"/>
      <c r="E168" s="21"/>
      <c r="F168" s="21"/>
      <c r="H168" s="21"/>
    </row>
    <row r="169" ht="15.75" customHeight="1">
      <c r="B169" s="2"/>
      <c r="C169" s="2"/>
      <c r="D169" s="21"/>
      <c r="E169" s="21"/>
      <c r="F169" s="21"/>
      <c r="H169" s="21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7.75"/>
    <col customWidth="1" min="3" max="3" width="36.75"/>
    <col customWidth="1" min="4" max="4" width="14.25"/>
    <col customWidth="1" min="5" max="5" width="15.38"/>
    <col customWidth="1" min="6" max="6" width="15.88"/>
    <col customWidth="1" min="7" max="7" width="10.75"/>
    <col customWidth="1" min="8" max="8" width="18.63"/>
    <col customWidth="1" min="9" max="9" width="8.63"/>
    <col customWidth="1" min="10" max="10" width="15.0"/>
    <col customWidth="1" min="11" max="26" width="8.63"/>
  </cols>
  <sheetData>
    <row r="1" ht="12.75" customHeight="1"/>
    <row r="2" ht="12.75" customHeight="1"/>
    <row r="3" ht="12.75" customHeight="1">
      <c r="C3" s="3" t="s">
        <v>6</v>
      </c>
      <c r="F3" s="3" t="s">
        <v>10</v>
      </c>
      <c r="J3" s="3"/>
    </row>
    <row r="4" ht="12.75" customHeight="1">
      <c r="C4" s="4" t="s">
        <v>14</v>
      </c>
      <c r="J4" s="4"/>
    </row>
    <row r="5" ht="12.75" customHeight="1">
      <c r="C5" s="5" t="s">
        <v>19</v>
      </c>
    </row>
    <row r="6" ht="12.75" customHeight="1">
      <c r="H6" s="7"/>
      <c r="I6" s="7"/>
      <c r="J6" s="7"/>
      <c r="K6" s="7"/>
      <c r="L6" s="7"/>
      <c r="M6" s="7"/>
    </row>
    <row r="7" ht="12.75" customHeight="1">
      <c r="H7" s="7"/>
      <c r="I7" s="7"/>
      <c r="J7" s="7"/>
      <c r="K7" s="7"/>
      <c r="L7" s="7"/>
      <c r="M7" s="7"/>
    </row>
    <row r="8" ht="12.75" customHeight="1">
      <c r="A8" s="9"/>
      <c r="B8" s="10" t="s">
        <v>31</v>
      </c>
      <c r="C8" s="10" t="s">
        <v>34</v>
      </c>
      <c r="D8" s="10" t="s">
        <v>36</v>
      </c>
      <c r="E8" s="10" t="s">
        <v>37</v>
      </c>
      <c r="F8" s="9"/>
      <c r="H8" s="11"/>
      <c r="I8" s="11"/>
      <c r="J8" s="11"/>
      <c r="K8" s="11"/>
      <c r="L8" s="11"/>
      <c r="M8" s="7"/>
    </row>
    <row r="9" ht="12.75" customHeight="1">
      <c r="A9" s="12"/>
      <c r="B9" s="12" t="str">
        <f>BADA!B9</f>
        <v>B V8 USB</v>
      </c>
      <c r="C9" s="12" t="str">
        <f>BADA!C9</f>
        <v>CABLE USB NORMAL TRENZADO SIN CAJA</v>
      </c>
      <c r="D9" s="15">
        <f>DESARROLLO!E138</f>
        <v>60</v>
      </c>
      <c r="E9" s="16">
        <v>80.0</v>
      </c>
      <c r="F9" s="17"/>
      <c r="H9" s="11"/>
      <c r="I9" s="11"/>
      <c r="J9" s="18"/>
      <c r="K9" s="19"/>
      <c r="L9" s="20"/>
      <c r="M9" s="7"/>
    </row>
    <row r="10" ht="12.75" customHeight="1">
      <c r="A10" s="12"/>
      <c r="B10" s="12" t="str">
        <f>BADA!B10</f>
        <v>B USB - C</v>
      </c>
      <c r="C10" s="12" t="s">
        <v>78</v>
      </c>
      <c r="D10" s="15">
        <f>DESARROLLO!E139</f>
        <v>75</v>
      </c>
      <c r="E10" s="16">
        <v>100.0</v>
      </c>
      <c r="F10" s="17"/>
      <c r="H10" s="11"/>
      <c r="I10" s="11"/>
      <c r="J10" s="18"/>
      <c r="K10" s="19"/>
      <c r="L10" s="20"/>
      <c r="M10" s="7"/>
    </row>
    <row r="11" ht="12.75" customHeight="1">
      <c r="A11" s="12"/>
      <c r="B11" s="12" t="str">
        <f>BADA!B11</f>
        <v>P USB - C Mot</v>
      </c>
      <c r="C11" s="12" t="s">
        <v>120</v>
      </c>
      <c r="D11" s="15">
        <f>DESARROLLO!E140</f>
        <v>90</v>
      </c>
      <c r="E11" s="16">
        <v>120.0</v>
      </c>
      <c r="F11" s="17"/>
      <c r="H11" s="11"/>
      <c r="I11" s="11"/>
      <c r="J11" s="18"/>
      <c r="K11" s="19"/>
      <c r="L11" s="20"/>
      <c r="M11" s="7"/>
    </row>
    <row r="12" ht="12.75" customHeight="1">
      <c r="A12" s="12"/>
      <c r="B12" s="12" t="str">
        <f>BADA!B12</f>
        <v>P C-C Sam</v>
      </c>
      <c r="C12" s="12" t="s">
        <v>129</v>
      </c>
      <c r="D12" s="15">
        <f>DESARROLLO!E141</f>
        <v>90</v>
      </c>
      <c r="E12" s="16">
        <v>120.0</v>
      </c>
      <c r="F12" s="17"/>
      <c r="H12" s="11"/>
      <c r="I12" s="11"/>
      <c r="J12" s="18"/>
      <c r="K12" s="19"/>
      <c r="L12" s="20"/>
      <c r="M12" s="7"/>
    </row>
    <row r="13" ht="12.75" customHeight="1">
      <c r="A13" s="12"/>
      <c r="B13" s="12" t="str">
        <f>BADA!B13</f>
        <v>P C-C iP</v>
      </c>
      <c r="C13" s="12" t="s">
        <v>97</v>
      </c>
      <c r="D13" s="15">
        <f>DESARROLLO!E142</f>
        <v>120</v>
      </c>
      <c r="E13" s="16">
        <v>150.0</v>
      </c>
      <c r="F13" s="17"/>
      <c r="H13" s="11"/>
      <c r="I13" s="11"/>
      <c r="J13" s="18"/>
      <c r="K13" s="19"/>
      <c r="L13" s="20"/>
      <c r="M13" s="7"/>
    </row>
    <row r="14" ht="12.75" customHeight="1">
      <c r="A14" s="12"/>
      <c r="B14" s="12" t="str">
        <f>BADA!B14</f>
        <v>B iPh L</v>
      </c>
      <c r="C14" s="12" t="s">
        <v>134</v>
      </c>
      <c r="D14" s="15">
        <f>DESARROLLO!E143</f>
        <v>100</v>
      </c>
      <c r="E14" s="16">
        <v>150.0</v>
      </c>
      <c r="F14" s="17"/>
      <c r="H14" s="11"/>
      <c r="I14" s="11"/>
      <c r="J14" s="18"/>
      <c r="K14" s="19"/>
      <c r="L14" s="20"/>
      <c r="M14" s="7"/>
    </row>
    <row r="15" ht="12.75" customHeight="1">
      <c r="A15" s="12"/>
      <c r="B15" s="12" t="str">
        <f>BADA!B15</f>
        <v>Cubo iPhone </v>
      </c>
      <c r="C15" s="12" t="s">
        <v>139</v>
      </c>
      <c r="D15" s="15">
        <f>DESARROLLO!E144</f>
        <v>120</v>
      </c>
      <c r="E15" s="16">
        <v>150.0</v>
      </c>
      <c r="F15" s="17"/>
      <c r="H15" s="11"/>
      <c r="I15" s="11"/>
      <c r="J15" s="18"/>
      <c r="K15" s="19"/>
      <c r="L15" s="20"/>
      <c r="M15" s="7"/>
    </row>
    <row r="16" ht="12.75" customHeight="1">
      <c r="A16" s="12"/>
      <c r="B16" s="12" t="str">
        <f>BADA!B16</f>
        <v>P iPh C-L</v>
      </c>
      <c r="C16" s="12" t="s">
        <v>142</v>
      </c>
      <c r="D16" s="15">
        <v>150.0</v>
      </c>
      <c r="E16" s="16">
        <v>200.0</v>
      </c>
      <c r="F16" s="17"/>
      <c r="H16" s="11"/>
      <c r="I16" s="11"/>
      <c r="J16" s="18"/>
      <c r="K16" s="19"/>
      <c r="L16" s="20"/>
      <c r="M16" s="7"/>
    </row>
    <row r="17" ht="12.75" customHeight="1">
      <c r="A17" s="12"/>
      <c r="B17" s="12" t="str">
        <f>BADA!B17</f>
        <v>Cubo medio </v>
      </c>
      <c r="C17" s="12" t="s">
        <v>144</v>
      </c>
      <c r="D17" s="15">
        <f>DESARROLLO!E146</f>
        <v>100</v>
      </c>
      <c r="E17" s="16">
        <v>150.0</v>
      </c>
      <c r="F17" s="17"/>
      <c r="H17" s="11"/>
      <c r="I17" s="11"/>
      <c r="J17" s="18"/>
      <c r="K17" s="19"/>
      <c r="L17" s="20"/>
      <c r="M17" s="7"/>
    </row>
    <row r="18" ht="12.75" customHeight="1">
      <c r="B18" s="12" t="str">
        <f>BADA!B18</f>
        <v>B Charg Comp C</v>
      </c>
      <c r="C18" s="12" t="s">
        <v>146</v>
      </c>
      <c r="D18" s="15">
        <f>DESARROLLO!E147</f>
        <v>80</v>
      </c>
      <c r="E18" s="16">
        <v>150.0</v>
      </c>
      <c r="F18" s="17"/>
      <c r="H18" s="7"/>
      <c r="I18" s="11"/>
      <c r="J18" s="18"/>
      <c r="K18" s="19"/>
      <c r="L18" s="20"/>
      <c r="M18" s="7"/>
    </row>
    <row r="19" ht="12.75" customHeight="1">
      <c r="B19" s="12" t="str">
        <f>BADA!B19</f>
        <v>P Charg comp C</v>
      </c>
      <c r="C19" s="12" t="s">
        <v>147</v>
      </c>
      <c r="D19" s="15">
        <f>DESARROLLO!E148</f>
        <v>180</v>
      </c>
      <c r="E19" s="16">
        <v>250.0</v>
      </c>
      <c r="F19" s="17"/>
      <c r="H19" s="7"/>
      <c r="I19" s="7"/>
      <c r="J19" s="7"/>
      <c r="K19" s="7"/>
      <c r="L19" s="7"/>
      <c r="M19" s="7"/>
    </row>
    <row r="20" ht="12.75" customHeight="1">
      <c r="A20" s="30"/>
      <c r="B20" s="12" t="str">
        <f>BADA!B20</f>
        <v>B Charg iPhone L</v>
      </c>
      <c r="C20" s="12" t="s">
        <v>131</v>
      </c>
      <c r="D20" s="15">
        <v>80.0</v>
      </c>
      <c r="E20" s="16">
        <v>150.0</v>
      </c>
      <c r="F20" s="17"/>
      <c r="H20" s="7"/>
      <c r="I20" s="7"/>
      <c r="J20" s="7"/>
      <c r="K20" s="7"/>
      <c r="L20" s="7"/>
      <c r="M20" s="7"/>
    </row>
    <row r="21" ht="12.75" customHeight="1">
      <c r="A21" s="29"/>
      <c r="B21" s="12" t="str">
        <f>BADA!B21</f>
        <v>P Charg iPhone C-L</v>
      </c>
      <c r="C21" s="12" t="s">
        <v>133</v>
      </c>
      <c r="D21" s="15">
        <f>DESARROLLO!E150</f>
        <v>150</v>
      </c>
      <c r="E21" s="16">
        <v>250.0</v>
      </c>
      <c r="F21" s="17"/>
      <c r="H21" s="7"/>
      <c r="I21" s="7"/>
      <c r="J21" s="7"/>
      <c r="K21" s="7"/>
      <c r="L21" s="7"/>
      <c r="M21" s="7"/>
    </row>
    <row r="22" ht="12.75" customHeight="1">
      <c r="A22" s="29"/>
      <c r="B22" s="12" t="str">
        <f>BADA!B22</f>
        <v>Bocina 01</v>
      </c>
      <c r="C22" s="12" t="s">
        <v>136</v>
      </c>
      <c r="D22" s="15">
        <f>DESARROLLO!E151</f>
        <v>150</v>
      </c>
      <c r="E22" s="16">
        <v>250.0</v>
      </c>
      <c r="F22" s="17"/>
      <c r="H22" s="11"/>
      <c r="I22" s="7"/>
      <c r="J22" s="7"/>
      <c r="K22" s="7"/>
      <c r="L22" s="7"/>
      <c r="M22" s="7"/>
    </row>
    <row r="23" ht="12.75" customHeight="1">
      <c r="A23" s="29"/>
      <c r="B23" s="12" t="str">
        <f>BADA!B23</f>
        <v>Bocina 02</v>
      </c>
      <c r="C23" s="12" t="s">
        <v>152</v>
      </c>
      <c r="D23" s="15">
        <f>DESARROLLO!E152</f>
        <v>200</v>
      </c>
      <c r="E23" s="16">
        <v>300.0</v>
      </c>
      <c r="F23" s="17"/>
      <c r="H23" s="7"/>
      <c r="I23" s="7"/>
      <c r="J23" s="7"/>
      <c r="K23" s="7"/>
      <c r="L23" s="7"/>
      <c r="M23" s="7"/>
    </row>
    <row r="24" ht="12.75" customHeight="1">
      <c r="A24" s="29"/>
      <c r="B24" s="12" t="str">
        <f>BADA!B24</f>
        <v>Audifono Eco</v>
      </c>
      <c r="C24" s="12" t="s">
        <v>155</v>
      </c>
      <c r="D24" s="15">
        <f>DESARROLLO!E153</f>
        <v>120</v>
      </c>
      <c r="E24" s="16">
        <v>180.0</v>
      </c>
      <c r="F24" s="17"/>
      <c r="H24" s="7"/>
      <c r="I24" s="7"/>
      <c r="J24" s="7"/>
      <c r="K24" s="7"/>
      <c r="L24" s="7"/>
      <c r="M24" s="7"/>
    </row>
    <row r="25" ht="12.75" customHeight="1">
      <c r="A25" s="29"/>
      <c r="B25" s="12" t="str">
        <f>BADA!B25</f>
        <v>Airpods Pro 3</v>
      </c>
      <c r="C25" s="12" t="s">
        <v>158</v>
      </c>
      <c r="D25" s="15">
        <f>DESARROLLO!E154</f>
        <v>450</v>
      </c>
      <c r="E25" s="16">
        <v>600.0</v>
      </c>
      <c r="F25" s="17"/>
      <c r="H25" s="11"/>
      <c r="I25" s="7"/>
      <c r="J25" s="7"/>
    </row>
    <row r="26" ht="12.75" customHeight="1">
      <c r="A26" s="29"/>
      <c r="B26" s="12" t="str">
        <f>BADA!B26</f>
        <v>Adaptador 4 en 1</v>
      </c>
      <c r="C26" s="12" t="s">
        <v>161</v>
      </c>
      <c r="D26" s="15">
        <f>DESARROLLO!E155</f>
        <v>100</v>
      </c>
      <c r="E26" s="16">
        <v>200.0</v>
      </c>
      <c r="F26" s="17"/>
      <c r="H26" s="7"/>
      <c r="I26" s="7"/>
      <c r="J26" s="7"/>
    </row>
    <row r="27" ht="12.75" customHeight="1">
      <c r="A27" s="29"/>
      <c r="B27" s="12" t="str">
        <f>BADA!B27</f>
        <v>Bluetooth Aux</v>
      </c>
      <c r="C27" s="12" t="s">
        <v>151</v>
      </c>
      <c r="D27" s="15">
        <f>DESARROLLO!E156</f>
        <v>80</v>
      </c>
      <c r="E27" s="16">
        <v>150.0</v>
      </c>
      <c r="F27" s="17"/>
    </row>
    <row r="28" ht="12.75" customHeight="1">
      <c r="A28" s="29"/>
      <c r="B28" s="12" t="str">
        <f>BADA!B28</f>
        <v>Bocina go 4</v>
      </c>
      <c r="C28" s="12" t="s">
        <v>166</v>
      </c>
      <c r="D28" s="15">
        <f>DESARROLLO!E157</f>
        <v>250</v>
      </c>
      <c r="E28" s="16">
        <v>350.0</v>
      </c>
      <c r="F28" s="17"/>
    </row>
    <row r="29" ht="12.75" customHeight="1">
      <c r="A29" s="29"/>
      <c r="B29" s="12" t="str">
        <f>BADA!B29</f>
        <v>Bocina lip 6</v>
      </c>
      <c r="C29" s="12" t="s">
        <v>169</v>
      </c>
      <c r="D29" s="15">
        <f>DESARROLLO!E158</f>
        <v>450</v>
      </c>
      <c r="E29" s="16">
        <v>600.0</v>
      </c>
      <c r="F29" s="17"/>
    </row>
    <row r="30" ht="12.75" customHeight="1">
      <c r="A30" s="29"/>
      <c r="B30" s="12" t="str">
        <f>BADA!B30</f>
        <v>Car Charg</v>
      </c>
      <c r="C30" s="12" t="s">
        <v>160</v>
      </c>
      <c r="D30" s="15">
        <f>DESARROLLO!E159</f>
        <v>120</v>
      </c>
      <c r="E30" s="16">
        <v>200.0</v>
      </c>
      <c r="F30" s="17"/>
    </row>
    <row r="31" ht="12.75" customHeight="1">
      <c r="A31" s="29"/>
      <c r="B31" s="12" t="str">
        <f>BADA!B31</f>
        <v>Transmisor</v>
      </c>
      <c r="C31" s="12" t="s">
        <v>163</v>
      </c>
      <c r="D31" s="15">
        <f>DESARROLLO!E160</f>
        <v>120</v>
      </c>
      <c r="E31" s="16">
        <v>200.0</v>
      </c>
      <c r="F31" s="17"/>
    </row>
    <row r="32" ht="12.75" customHeight="1">
      <c r="A32" s="29"/>
      <c r="B32" s="12" t="str">
        <f>BADA!B32</f>
        <v>Powerbank</v>
      </c>
      <c r="C32" s="12" t="s">
        <v>173</v>
      </c>
      <c r="D32" s="15">
        <f>DESARROLLO!E161</f>
        <v>150</v>
      </c>
      <c r="E32" s="16">
        <v>250.0</v>
      </c>
      <c r="F32" s="17"/>
    </row>
    <row r="33" ht="12.75" customHeight="1">
      <c r="A33" s="29"/>
      <c r="B33" s="12" t="str">
        <f>BADA!B33</f>
        <v>Smart Watch 1</v>
      </c>
      <c r="C33" s="12" t="s">
        <v>168</v>
      </c>
      <c r="D33" s="15">
        <f>DESARROLLO!E162</f>
        <v>250</v>
      </c>
      <c r="E33" s="16">
        <v>400.0</v>
      </c>
      <c r="F33" s="17"/>
    </row>
    <row r="34" ht="12.75" customHeight="1">
      <c r="A34" s="29"/>
      <c r="B34" s="12" t="str">
        <f>BADA!B34</f>
        <v>Smart watch 2</v>
      </c>
      <c r="C34" s="12" t="s">
        <v>171</v>
      </c>
      <c r="D34" s="15">
        <f>DESARROLLO!E163</f>
        <v>350</v>
      </c>
      <c r="E34" s="16">
        <v>500.0</v>
      </c>
      <c r="F34" s="17"/>
    </row>
    <row r="35" ht="12.75" customHeight="1">
      <c r="B35" s="12"/>
      <c r="C35" s="12"/>
      <c r="D35" s="12"/>
      <c r="E35" s="12"/>
      <c r="F35" s="12"/>
    </row>
    <row r="36" ht="12.75" customHeight="1">
      <c r="B36" s="12"/>
      <c r="C36" s="12"/>
      <c r="D36" s="12"/>
      <c r="E36" s="12"/>
      <c r="F36" s="12"/>
    </row>
    <row r="37" ht="12.75" customHeight="1">
      <c r="B37" s="12"/>
      <c r="C37" s="12"/>
      <c r="D37" s="12"/>
      <c r="E37" s="12"/>
      <c r="F37" s="12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J3:M3"/>
    <mergeCell ref="J4:M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3.38"/>
    <col customWidth="1" min="3" max="3" width="20.75"/>
  </cols>
  <sheetData>
    <row r="1" ht="15.75" customHeight="1"/>
    <row r="2" ht="15.75" customHeight="1"/>
    <row r="3" ht="15.75" customHeight="1"/>
    <row r="4" ht="15.75" customHeight="1">
      <c r="D4" s="3" t="s">
        <v>6</v>
      </c>
    </row>
    <row r="5" ht="15.75" customHeight="1">
      <c r="D5" s="4" t="s">
        <v>187</v>
      </c>
    </row>
    <row r="6" ht="15.75" customHeight="1">
      <c r="D6" s="5" t="s">
        <v>188</v>
      </c>
    </row>
    <row r="7" ht="15.75" customHeight="1">
      <c r="F7" s="39" t="s">
        <v>189</v>
      </c>
    </row>
    <row r="8" ht="15.75" customHeight="1">
      <c r="C8" s="40" t="s">
        <v>190</v>
      </c>
    </row>
    <row r="9" ht="15.75" customHeight="1">
      <c r="C9" s="29" t="s">
        <v>191</v>
      </c>
      <c r="D9" s="41"/>
      <c r="E9" s="42"/>
      <c r="F9" s="43"/>
    </row>
    <row r="10" ht="15.75" customHeight="1">
      <c r="C10" s="29" t="s">
        <v>193</v>
      </c>
      <c r="D10" s="41"/>
      <c r="E10" s="42"/>
      <c r="F10" s="43"/>
    </row>
    <row r="11" ht="15.75" customHeight="1">
      <c r="C11" s="29" t="s">
        <v>194</v>
      </c>
      <c r="D11" s="41"/>
      <c r="E11" s="42"/>
      <c r="F11" s="43"/>
    </row>
    <row r="12" ht="15.75" customHeight="1">
      <c r="C12" s="29" t="s">
        <v>195</v>
      </c>
      <c r="D12" s="41"/>
      <c r="E12" s="42"/>
      <c r="F12" s="43"/>
    </row>
    <row r="13" ht="15.75" customHeight="1"/>
    <row r="14" ht="15.75" customHeight="1">
      <c r="C14" s="47" t="s">
        <v>197</v>
      </c>
      <c r="D14" s="47"/>
      <c r="E14" s="47"/>
      <c r="F14" s="47"/>
      <c r="G14" s="47"/>
      <c r="H14" s="47"/>
    </row>
    <row r="15" ht="15.75" customHeight="1">
      <c r="B15" s="31" t="s">
        <v>200</v>
      </c>
      <c r="C15" s="47" t="s">
        <v>21</v>
      </c>
      <c r="D15" s="31"/>
      <c r="E15" s="31"/>
      <c r="F15" s="31"/>
      <c r="G15" s="49"/>
      <c r="H15" s="31"/>
    </row>
    <row r="16" ht="15.75" customHeight="1">
      <c r="B16" s="49">
        <v>1.0</v>
      </c>
      <c r="C16" s="43" t="str">
        <f>BADA!B9</f>
        <v>B V8 USB</v>
      </c>
      <c r="D16" s="49"/>
      <c r="E16" s="49"/>
      <c r="F16" s="49"/>
      <c r="G16" s="49"/>
      <c r="H16" s="31"/>
    </row>
    <row r="17" ht="15.75" customHeight="1">
      <c r="B17" s="49">
        <v>2.0</v>
      </c>
      <c r="C17" s="43" t="str">
        <f>BADA!B10</f>
        <v>B USB - C</v>
      </c>
      <c r="D17" s="49"/>
      <c r="E17" s="49"/>
      <c r="F17" s="49"/>
      <c r="G17" s="49"/>
      <c r="H17" s="31"/>
    </row>
    <row r="18" ht="15.75" customHeight="1">
      <c r="B18" s="49">
        <v>3.0</v>
      </c>
      <c r="C18" s="43" t="str">
        <f>BADA!B11</f>
        <v>P USB - C Mot</v>
      </c>
      <c r="D18" s="49"/>
      <c r="E18" s="49"/>
      <c r="F18" s="49"/>
      <c r="G18" s="49"/>
      <c r="H18" s="31"/>
    </row>
    <row r="19" ht="15.75" customHeight="1">
      <c r="B19" s="49">
        <v>4.0</v>
      </c>
      <c r="C19" s="43" t="str">
        <f>BADA!B12</f>
        <v>P C-C Sam</v>
      </c>
      <c r="D19" s="49"/>
      <c r="E19" s="49"/>
      <c r="F19" s="49"/>
      <c r="G19" s="49"/>
      <c r="H19" s="31"/>
    </row>
    <row r="20" ht="15.75" customHeight="1">
      <c r="B20" s="49">
        <v>5.0</v>
      </c>
      <c r="C20" s="43" t="str">
        <f>BADA!B13</f>
        <v>P C-C iP</v>
      </c>
      <c r="D20" s="52"/>
      <c r="E20" s="52"/>
      <c r="F20" s="52"/>
      <c r="G20" s="52"/>
      <c r="H20" s="31"/>
    </row>
    <row r="21" ht="15.75" customHeight="1">
      <c r="B21" s="49">
        <v>6.0</v>
      </c>
      <c r="C21" s="43" t="str">
        <f>BADA!B14</f>
        <v>B iPh L</v>
      </c>
      <c r="D21" s="52"/>
      <c r="E21" s="52"/>
      <c r="F21" s="52"/>
      <c r="G21" s="52"/>
      <c r="H21" s="31"/>
    </row>
    <row r="22" ht="15.75" customHeight="1">
      <c r="B22" s="49">
        <v>7.0</v>
      </c>
      <c r="C22" s="43" t="str">
        <f>BADA!B15</f>
        <v>Cubo iPhone </v>
      </c>
      <c r="D22" s="52"/>
      <c r="E22" s="52"/>
      <c r="F22" s="52"/>
      <c r="G22" s="52"/>
      <c r="H22" s="31"/>
    </row>
    <row r="23" ht="15.75" customHeight="1">
      <c r="B23" s="49">
        <v>8.0</v>
      </c>
      <c r="C23" s="43" t="str">
        <f>BADA!B16</f>
        <v>P iPh C-L</v>
      </c>
      <c r="D23" s="52"/>
      <c r="E23" s="52"/>
      <c r="F23" s="52"/>
      <c r="G23" s="52"/>
      <c r="H23" s="31"/>
    </row>
    <row r="24" ht="15.75" customHeight="1">
      <c r="B24" s="49">
        <v>9.0</v>
      </c>
      <c r="C24" s="43" t="str">
        <f>BADA!B17</f>
        <v>Cubo medio </v>
      </c>
      <c r="D24" s="52"/>
      <c r="E24" s="52"/>
      <c r="F24" s="52"/>
      <c r="G24" s="52"/>
      <c r="H24" s="31"/>
    </row>
    <row r="25" ht="15.75" customHeight="1">
      <c r="B25" s="49">
        <v>10.0</v>
      </c>
      <c r="C25" s="43" t="str">
        <f>BADA!B18</f>
        <v>B Charg Comp C</v>
      </c>
      <c r="D25" s="52"/>
      <c r="E25" s="52"/>
      <c r="F25" s="52"/>
      <c r="G25" s="52"/>
      <c r="H25" s="31"/>
    </row>
    <row r="26" ht="15.75" customHeight="1">
      <c r="B26" s="49">
        <v>11.0</v>
      </c>
      <c r="C26" s="43" t="str">
        <f>BADA!B19</f>
        <v>P Charg comp C</v>
      </c>
      <c r="D26" s="52"/>
      <c r="E26" s="52"/>
      <c r="F26" s="52"/>
      <c r="G26" s="52"/>
      <c r="H26" s="31"/>
    </row>
    <row r="27" ht="15.75" customHeight="1">
      <c r="B27" s="49">
        <v>12.0</v>
      </c>
      <c r="C27" s="43" t="str">
        <f>BADA!B20</f>
        <v>B Charg iPhone L</v>
      </c>
      <c r="D27" s="52"/>
      <c r="E27" s="52"/>
      <c r="F27" s="52"/>
      <c r="G27" s="52"/>
      <c r="H27" s="31"/>
    </row>
    <row r="28" ht="15.75" customHeight="1">
      <c r="B28" s="49">
        <v>13.0</v>
      </c>
      <c r="C28" s="43" t="str">
        <f>BADA!B21</f>
        <v>P Charg iPhone C-L</v>
      </c>
      <c r="D28" s="52"/>
      <c r="E28" s="52"/>
      <c r="F28" s="57"/>
      <c r="G28" s="57"/>
      <c r="H28" s="31"/>
    </row>
    <row r="29" ht="15.75" customHeight="1">
      <c r="B29" s="49">
        <v>14.0</v>
      </c>
      <c r="C29" s="43" t="str">
        <f>BADA!B22</f>
        <v>Bocina 01</v>
      </c>
      <c r="D29" s="59"/>
      <c r="E29" s="59"/>
      <c r="F29" s="59"/>
      <c r="G29" s="61"/>
      <c r="H29" s="31"/>
    </row>
    <row r="30" ht="15.75" customHeight="1">
      <c r="B30" s="49">
        <v>15.0</v>
      </c>
      <c r="C30" s="43" t="str">
        <f>BADA!B23</f>
        <v>Bocina 02</v>
      </c>
      <c r="D30" s="59"/>
      <c r="E30" s="59"/>
      <c r="F30" s="59"/>
      <c r="G30" s="61"/>
      <c r="H30" s="31"/>
      <c r="L30" s="62"/>
    </row>
    <row r="31" ht="15.75" customHeight="1">
      <c r="B31" s="49">
        <v>16.0</v>
      </c>
      <c r="C31" s="43" t="str">
        <f>BADA!B24</f>
        <v>Audifono Eco</v>
      </c>
      <c r="D31" s="59"/>
      <c r="E31" s="59"/>
      <c r="F31" s="59"/>
      <c r="G31" s="61"/>
      <c r="H31" s="31"/>
    </row>
    <row r="32" ht="15.75" customHeight="1">
      <c r="B32" s="49">
        <v>17.0</v>
      </c>
      <c r="C32" s="43" t="str">
        <f>BADA!B25</f>
        <v>Airpods Pro 3</v>
      </c>
      <c r="D32" s="59"/>
      <c r="E32" s="59"/>
      <c r="F32" s="59"/>
      <c r="G32" s="61"/>
      <c r="H32" s="31"/>
    </row>
    <row r="33" ht="15.75" customHeight="1">
      <c r="B33" s="49">
        <v>18.0</v>
      </c>
      <c r="C33" s="43" t="str">
        <f>BADA!B26</f>
        <v>Adaptador 4 en 1</v>
      </c>
      <c r="D33" s="59"/>
      <c r="E33" s="59"/>
      <c r="F33" s="59"/>
      <c r="G33" s="61"/>
      <c r="H33" s="31"/>
    </row>
    <row r="34" ht="15.75" customHeight="1">
      <c r="B34" s="49">
        <v>19.0</v>
      </c>
      <c r="C34" s="43" t="str">
        <f>BADA!B27</f>
        <v>Bluetooth Aux</v>
      </c>
      <c r="D34" s="59"/>
      <c r="E34" s="59"/>
      <c r="F34" s="59"/>
      <c r="G34" s="61"/>
      <c r="H34" s="31"/>
    </row>
    <row r="35" ht="15.75" customHeight="1">
      <c r="B35" s="49">
        <v>20.0</v>
      </c>
      <c r="C35" s="43" t="str">
        <f>BADA!B28</f>
        <v>Bocina go 4</v>
      </c>
      <c r="D35" s="59"/>
      <c r="E35" s="59"/>
      <c r="F35" s="59"/>
      <c r="G35" s="61"/>
      <c r="H35" s="31"/>
    </row>
    <row r="36" ht="15.75" customHeight="1">
      <c r="B36" s="49">
        <v>21.0</v>
      </c>
      <c r="C36" s="43" t="str">
        <f>BADA!B29</f>
        <v>Bocina lip 6</v>
      </c>
      <c r="D36" s="59"/>
      <c r="E36" s="59"/>
      <c r="F36" s="59"/>
      <c r="G36" s="61"/>
      <c r="H36" s="31"/>
    </row>
    <row r="37" ht="15.75" customHeight="1">
      <c r="B37" s="49">
        <v>22.0</v>
      </c>
      <c r="C37" s="43" t="str">
        <f>BADA!B30</f>
        <v>Car Charg</v>
      </c>
      <c r="D37" s="59"/>
      <c r="E37" s="59"/>
      <c r="F37" s="59"/>
      <c r="G37" s="61"/>
      <c r="H37" s="31"/>
    </row>
    <row r="38" ht="15.75" customHeight="1">
      <c r="B38" s="49">
        <v>23.0</v>
      </c>
      <c r="C38" s="43" t="str">
        <f>BADA!B31</f>
        <v>Transmisor</v>
      </c>
      <c r="D38" s="59"/>
      <c r="E38" s="59"/>
      <c r="F38" s="59"/>
      <c r="G38" s="61"/>
      <c r="H38" s="31"/>
    </row>
    <row r="39" ht="15.75" customHeight="1">
      <c r="B39" s="49">
        <v>24.0</v>
      </c>
      <c r="C39" s="43" t="str">
        <f>BADA!B32</f>
        <v>Powerbank</v>
      </c>
      <c r="D39" s="59"/>
      <c r="E39" s="59"/>
      <c r="F39" s="59"/>
      <c r="G39" s="61"/>
      <c r="H39" s="31"/>
    </row>
    <row r="40" ht="15.75" customHeight="1">
      <c r="B40" s="49">
        <v>25.0</v>
      </c>
      <c r="C40" s="43" t="str">
        <f>BADA!B33</f>
        <v>Smart Watch 1</v>
      </c>
      <c r="D40" s="59"/>
      <c r="E40" s="59"/>
      <c r="F40" s="59"/>
      <c r="G40" s="61"/>
      <c r="H40" s="31"/>
    </row>
    <row r="41" ht="15.75" customHeight="1">
      <c r="B41" s="49">
        <v>26.0</v>
      </c>
      <c r="C41" s="43" t="str">
        <f>BADA!B34</f>
        <v>Smart watch 2</v>
      </c>
      <c r="D41" s="59"/>
      <c r="E41" s="59"/>
      <c r="F41" s="59"/>
      <c r="G41" s="61"/>
      <c r="H41" s="31"/>
    </row>
    <row r="42" ht="15.75" customHeight="1">
      <c r="B42" s="49">
        <v>27.0</v>
      </c>
      <c r="C42" s="43"/>
      <c r="D42" s="59"/>
      <c r="E42" s="59"/>
      <c r="F42" s="59"/>
      <c r="G42" s="61"/>
      <c r="H42" s="31"/>
    </row>
    <row r="43" ht="15.75" customHeight="1">
      <c r="B43" s="49"/>
      <c r="C43" s="67" t="s">
        <v>172</v>
      </c>
      <c r="D43" s="68"/>
      <c r="E43" s="68"/>
      <c r="F43" s="68"/>
      <c r="G43" s="69"/>
      <c r="H43" s="69"/>
    </row>
    <row r="44" ht="15.75" customHeight="1">
      <c r="C44" s="5"/>
      <c r="E44" s="14"/>
      <c r="F44" s="5"/>
      <c r="H44" s="14"/>
    </row>
    <row r="45" ht="15.75" customHeight="1">
      <c r="C45" s="14" t="s">
        <v>217</v>
      </c>
      <c r="D45" s="14"/>
      <c r="E45" s="14"/>
      <c r="F45" s="14"/>
      <c r="G45" s="14"/>
      <c r="H45" s="14"/>
    </row>
    <row r="46" ht="15.75" customHeight="1">
      <c r="C46" s="71"/>
      <c r="D46" s="71"/>
      <c r="E46" s="14"/>
      <c r="F46" s="71"/>
      <c r="G46" s="71"/>
      <c r="H46" s="14"/>
    </row>
    <row r="47" ht="15.75" customHeight="1">
      <c r="C47" s="14" t="s">
        <v>218</v>
      </c>
      <c r="D47" s="14"/>
      <c r="E47" s="14"/>
      <c r="F47" s="14" t="s">
        <v>219</v>
      </c>
      <c r="G47" s="14"/>
      <c r="H47" s="1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4:G4"/>
    <mergeCell ref="D5:G5"/>
    <mergeCell ref="D6:G6"/>
    <mergeCell ref="F7:H7"/>
    <mergeCell ref="L30:P34"/>
    <mergeCell ref="C44:D44"/>
    <mergeCell ref="F44:G44"/>
  </mergeCells>
  <printOptions/>
  <pageMargins bottom="0.75" footer="0.0" header="0.0" left="0.7" right="0.7" top="0.75"/>
  <pageSetup orientation="portrait"/>
  <colBreaks count="1" manualBreakCount="1">
    <brk id="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3.38"/>
    <col customWidth="1" min="3" max="3" width="36.75"/>
    <col customWidth="1" min="4" max="5" width="11.63"/>
    <col customWidth="1" min="6" max="6" width="10.88"/>
    <col customWidth="1" min="7" max="9" width="11.38"/>
    <col customWidth="1" min="10" max="10" width="12.0"/>
    <col customWidth="1" min="11" max="11" width="11.63"/>
    <col customWidth="1" min="12" max="12" width="14.25"/>
    <col customWidth="1" min="13" max="13" width="15.0"/>
    <col customWidth="1" min="14" max="29" width="8.63"/>
  </cols>
  <sheetData>
    <row r="1" ht="12.75" customHeight="1"/>
    <row r="2" ht="12.75" customHeight="1"/>
    <row r="3" ht="12.75" customHeight="1">
      <c r="C3" s="3" t="s">
        <v>4</v>
      </c>
      <c r="F3" s="1" t="s">
        <v>203</v>
      </c>
      <c r="G3" s="3"/>
      <c r="M3" s="3"/>
    </row>
    <row r="4" ht="12.75" customHeight="1">
      <c r="C4" s="4" t="s">
        <v>14</v>
      </c>
      <c r="M4" s="4"/>
    </row>
    <row r="5" ht="12.75" customHeight="1">
      <c r="C5" s="5" t="s">
        <v>19</v>
      </c>
    </row>
    <row r="6" ht="12.75" customHeight="1">
      <c r="J6" s="7"/>
      <c r="K6" s="7"/>
      <c r="L6" s="7"/>
      <c r="M6" s="7"/>
      <c r="N6" s="7"/>
      <c r="O6" s="7"/>
      <c r="P6" s="7"/>
    </row>
    <row r="7" ht="12.75" customHeight="1">
      <c r="J7" s="7"/>
      <c r="K7" s="7"/>
      <c r="L7" s="7"/>
      <c r="M7" s="7"/>
      <c r="N7" s="7"/>
      <c r="O7" s="7"/>
      <c r="P7" s="7"/>
    </row>
    <row r="8" ht="12.75" customHeight="1">
      <c r="A8" s="9"/>
      <c r="B8" s="10" t="s">
        <v>45</v>
      </c>
      <c r="C8" s="10" t="s">
        <v>34</v>
      </c>
      <c r="D8" s="10" t="s">
        <v>205</v>
      </c>
      <c r="E8" s="54">
        <v>46130.0</v>
      </c>
      <c r="F8" s="54">
        <v>46131.0</v>
      </c>
      <c r="G8" s="55">
        <v>46132.0</v>
      </c>
      <c r="H8" s="9"/>
      <c r="I8" s="9"/>
      <c r="J8" s="9"/>
      <c r="K8" s="9"/>
      <c r="L8" s="9"/>
      <c r="M8" s="9" t="s">
        <v>207</v>
      </c>
      <c r="N8" s="11"/>
      <c r="O8" s="11"/>
      <c r="P8" s="7"/>
    </row>
    <row r="9" ht="12.75" customHeight="1">
      <c r="A9" s="12"/>
      <c r="B9" s="12" t="str">
        <f>BADA!B9</f>
        <v>B V8 USB</v>
      </c>
      <c r="C9" s="12" t="str">
        <f>BADA!C9</f>
        <v>CABLE USB NORMAL TRENZADO SIN CAJA</v>
      </c>
      <c r="D9" s="63">
        <f>BADA!D9</f>
        <v>20</v>
      </c>
      <c r="E9" s="63"/>
      <c r="F9" s="64"/>
      <c r="G9" s="65"/>
      <c r="H9" s="65"/>
      <c r="I9" s="65"/>
      <c r="J9" s="65"/>
      <c r="K9" s="65"/>
      <c r="L9" s="65"/>
      <c r="M9" s="65">
        <f t="shared" ref="M9:M34" si="1">D9-E9-F9-G9-H9-I9-J9-K9-L9</f>
        <v>20</v>
      </c>
      <c r="N9" s="19"/>
      <c r="O9" s="20"/>
      <c r="P9" s="7"/>
    </row>
    <row r="10" ht="12.75" customHeight="1">
      <c r="A10" s="12"/>
      <c r="B10" s="12" t="str">
        <f>BADA!B10</f>
        <v>B USB - C</v>
      </c>
      <c r="C10" s="12" t="str">
        <f>BADA!C10</f>
        <v>CABLE USB TIPO C TRENZADO SIN CAJA</v>
      </c>
      <c r="D10" s="63">
        <f>BADA!D10</f>
        <v>40</v>
      </c>
      <c r="E10" s="63"/>
      <c r="F10" s="64"/>
      <c r="G10" s="65"/>
      <c r="H10" s="65"/>
      <c r="I10" s="65"/>
      <c r="J10" s="65"/>
      <c r="K10" s="65"/>
      <c r="L10" s="65"/>
      <c r="M10" s="65">
        <f t="shared" si="1"/>
        <v>40</v>
      </c>
      <c r="N10" s="19"/>
      <c r="O10" s="20"/>
      <c r="P10" s="7"/>
    </row>
    <row r="11" ht="12.75" customHeight="1">
      <c r="A11" s="12"/>
      <c r="B11" s="12" t="str">
        <f>BADA!B11</f>
        <v>P USB - C Mot</v>
      </c>
      <c r="C11" s="12" t="str">
        <f>BADA!C11</f>
        <v>CABLE ORIGINAL USB A C MOTOROLA</v>
      </c>
      <c r="D11" s="63">
        <f>BADA!D11</f>
        <v>20</v>
      </c>
      <c r="E11" s="63"/>
      <c r="F11" s="64"/>
      <c r="G11" s="65"/>
      <c r="H11" s="65"/>
      <c r="I11" s="65"/>
      <c r="J11" s="65"/>
      <c r="K11" s="65"/>
      <c r="L11" s="65"/>
      <c r="M11" s="65">
        <f t="shared" si="1"/>
        <v>20</v>
      </c>
      <c r="N11" s="19"/>
      <c r="O11" s="20"/>
      <c r="P11" s="7"/>
    </row>
    <row r="12" ht="12.75" customHeight="1">
      <c r="A12" s="12"/>
      <c r="B12" s="12" t="str">
        <f>BADA!B12</f>
        <v>P C-C Sam</v>
      </c>
      <c r="C12" s="12" t="str">
        <f>BADA!C12</f>
        <v>CABLE ORIGINAL TIPO C-C SAMSUNG</v>
      </c>
      <c r="D12" s="63">
        <f>BADA!D12</f>
        <v>20</v>
      </c>
      <c r="E12" s="63"/>
      <c r="F12" s="64"/>
      <c r="G12" s="65"/>
      <c r="H12" s="65"/>
      <c r="I12" s="65"/>
      <c r="J12" s="65"/>
      <c r="K12" s="65"/>
      <c r="L12" s="65"/>
      <c r="M12" s="65">
        <f t="shared" si="1"/>
        <v>20</v>
      </c>
      <c r="N12" s="19"/>
      <c r="O12" s="20"/>
      <c r="P12" s="7"/>
    </row>
    <row r="13" ht="12.75" customHeight="1">
      <c r="A13" s="12"/>
      <c r="B13" s="12" t="str">
        <f>BADA!B13</f>
        <v>P C-C iP</v>
      </c>
      <c r="C13" s="12" t="str">
        <f>BADA!C13</f>
        <v>CABLE ORIGINAL IPHONE TIPO C</v>
      </c>
      <c r="D13" s="63">
        <f>BADA!D13</f>
        <v>30</v>
      </c>
      <c r="E13" s="63"/>
      <c r="F13" s="64"/>
      <c r="G13" s="65"/>
      <c r="H13" s="65"/>
      <c r="I13" s="65"/>
      <c r="J13" s="65"/>
      <c r="K13" s="65"/>
      <c r="L13" s="65"/>
      <c r="M13" s="65">
        <f t="shared" si="1"/>
        <v>30</v>
      </c>
      <c r="N13" s="19"/>
      <c r="O13" s="20"/>
      <c r="P13" s="7"/>
    </row>
    <row r="14" ht="12.75" customHeight="1">
      <c r="A14" s="12"/>
      <c r="B14" s="12" t="str">
        <f>BADA!B14</f>
        <v>B iPh L</v>
      </c>
      <c r="C14" s="12" t="str">
        <f>BADA!C14</f>
        <v>CABLE IPHONE C A LIGTHNING</v>
      </c>
      <c r="D14" s="63">
        <f>BADA!D14</f>
        <v>40</v>
      </c>
      <c r="E14" s="63"/>
      <c r="F14" s="64"/>
      <c r="G14" s="65"/>
      <c r="H14" s="65"/>
      <c r="I14" s="65"/>
      <c r="J14" s="65"/>
      <c r="K14" s="65"/>
      <c r="L14" s="65"/>
      <c r="M14" s="65">
        <f t="shared" si="1"/>
        <v>40</v>
      </c>
      <c r="N14" s="19"/>
      <c r="O14" s="20"/>
      <c r="P14" s="7"/>
    </row>
    <row r="15" ht="12.75" customHeight="1">
      <c r="A15" s="12"/>
      <c r="B15" s="12" t="str">
        <f>BADA!B15</f>
        <v>Cubo iPhone </v>
      </c>
      <c r="C15" s="12" t="str">
        <f>BADA!C15</f>
        <v>CUBO 20W ORIGINAL IPHONE </v>
      </c>
      <c r="D15" s="63">
        <f>BADA!D15</f>
        <v>50</v>
      </c>
      <c r="E15" s="63"/>
      <c r="F15" s="64"/>
      <c r="G15" s="65"/>
      <c r="H15" s="65"/>
      <c r="I15" s="65"/>
      <c r="J15" s="65"/>
      <c r="K15" s="65"/>
      <c r="L15" s="65"/>
      <c r="M15" s="65">
        <f t="shared" si="1"/>
        <v>50</v>
      </c>
      <c r="N15" s="19"/>
      <c r="O15" s="20"/>
      <c r="P15" s="7"/>
    </row>
    <row r="16" ht="12.75" customHeight="1">
      <c r="A16" s="12"/>
      <c r="B16" s="12" t="str">
        <f>BADA!B16</f>
        <v>P iPh C-L</v>
      </c>
      <c r="C16" s="12" t="str">
        <f>BADA!C16</f>
        <v>CARGDOR IPHONE ORIGINAL C-LIGTH</v>
      </c>
      <c r="D16" s="63">
        <f>BADA!D16</f>
        <v>15</v>
      </c>
      <c r="E16" s="63"/>
      <c r="F16" s="64">
        <v>2.0</v>
      </c>
      <c r="G16" s="65"/>
      <c r="H16" s="65"/>
      <c r="I16" s="65"/>
      <c r="J16" s="65"/>
      <c r="K16" s="65"/>
      <c r="L16" s="65"/>
      <c r="M16" s="65">
        <f t="shared" si="1"/>
        <v>13</v>
      </c>
      <c r="N16" s="19"/>
      <c r="O16" s="20"/>
      <c r="P16" s="7"/>
    </row>
    <row r="17" ht="12.75" customHeight="1">
      <c r="A17" s="12"/>
      <c r="B17" s="12" t="str">
        <f>BADA!B17</f>
        <v>Cubo medio </v>
      </c>
      <c r="C17" s="12" t="str">
        <f>BADA!C17</f>
        <v>CARGADOR GEN12W USB + C Sin CAJA</v>
      </c>
      <c r="D17" s="63">
        <f>BADA!D17</f>
        <v>52</v>
      </c>
      <c r="E17" s="63"/>
      <c r="F17" s="64"/>
      <c r="G17" s="65"/>
      <c r="H17" s="65"/>
      <c r="I17" s="65"/>
      <c r="J17" s="65"/>
      <c r="K17" s="65"/>
      <c r="L17" s="65"/>
      <c r="M17" s="65">
        <f t="shared" si="1"/>
        <v>52</v>
      </c>
      <c r="N17" s="19"/>
      <c r="O17" s="20"/>
      <c r="P17" s="7"/>
    </row>
    <row r="18" ht="12.75" customHeight="1">
      <c r="B18" s="12" t="str">
        <f>BADA!B18</f>
        <v>B Charg Comp C</v>
      </c>
      <c r="C18" s="12" t="str">
        <f>BADA!C18</f>
        <v>CARGADOR COMPLETO 1 HORA TIPO C</v>
      </c>
      <c r="D18" s="63">
        <f>BADA!D18</f>
        <v>10</v>
      </c>
      <c r="E18" s="63"/>
      <c r="F18" s="64"/>
      <c r="G18" s="65"/>
      <c r="H18" s="65"/>
      <c r="I18" s="65"/>
      <c r="J18" s="65"/>
      <c r="K18" s="65"/>
      <c r="L18" s="65"/>
      <c r="M18" s="65">
        <f t="shared" si="1"/>
        <v>10</v>
      </c>
      <c r="N18" s="19"/>
      <c r="O18" s="20"/>
      <c r="P18" s="7"/>
    </row>
    <row r="19" ht="12.75" customHeight="1">
      <c r="B19" s="12" t="str">
        <f>BADA!B19</f>
        <v>P Charg comp C</v>
      </c>
      <c r="C19" s="12" t="str">
        <f>BADA!C19</f>
        <v>CARGADOR ORIGINAL SAMSUNG USB-C</v>
      </c>
      <c r="D19" s="63">
        <f>BADA!D19</f>
        <v>10</v>
      </c>
      <c r="E19" s="63"/>
      <c r="F19" s="64">
        <v>1.0</v>
      </c>
      <c r="G19" s="65"/>
      <c r="H19" s="65"/>
      <c r="I19" s="65"/>
      <c r="J19" s="65"/>
      <c r="K19" s="65"/>
      <c r="L19" s="65"/>
      <c r="M19" s="65">
        <f t="shared" si="1"/>
        <v>9</v>
      </c>
      <c r="N19" s="7"/>
      <c r="O19" s="7"/>
      <c r="P19" s="7"/>
    </row>
    <row r="20" ht="12.75" customHeight="1">
      <c r="A20" s="30"/>
      <c r="B20" s="12" t="str">
        <f>BADA!B20</f>
        <v>B Charg iPhone L</v>
      </c>
      <c r="C20" s="12" t="str">
        <f>BADA!C20</f>
        <v>CARGADOR ECONOMICO IPHONE</v>
      </c>
      <c r="D20" s="63">
        <f>BADA!D20</f>
        <v>40</v>
      </c>
      <c r="E20" s="63"/>
      <c r="F20" s="64"/>
      <c r="G20" s="65"/>
      <c r="H20" s="65"/>
      <c r="I20" s="65"/>
      <c r="J20" s="65"/>
      <c r="K20" s="65"/>
      <c r="L20" s="65"/>
      <c r="M20" s="65">
        <f t="shared" si="1"/>
        <v>40</v>
      </c>
      <c r="N20" s="7"/>
      <c r="O20" s="7"/>
      <c r="P20" s="7"/>
    </row>
    <row r="21" ht="12.75" customHeight="1">
      <c r="A21" s="29"/>
      <c r="B21" s="12" t="str">
        <f>BADA!B21</f>
        <v>P Charg iPhone C-L</v>
      </c>
      <c r="C21" s="12" t="str">
        <f>BADA!C21</f>
        <v>CARGADOR ORIGINAL IPHONE LIGTHNING</v>
      </c>
      <c r="D21" s="63">
        <f>BADA!D21</f>
        <v>10</v>
      </c>
      <c r="E21" s="63"/>
      <c r="F21" s="64"/>
      <c r="G21" s="65"/>
      <c r="H21" s="65"/>
      <c r="I21" s="65"/>
      <c r="J21" s="65"/>
      <c r="K21" s="65"/>
      <c r="L21" s="65"/>
      <c r="M21" s="65">
        <f t="shared" si="1"/>
        <v>10</v>
      </c>
      <c r="N21" s="7"/>
      <c r="O21" s="7"/>
      <c r="P21" s="7"/>
    </row>
    <row r="22" ht="12.75" customHeight="1">
      <c r="A22" s="29"/>
      <c r="B22" s="12" t="str">
        <f>BADA!B22</f>
        <v>Bocina 01</v>
      </c>
      <c r="C22" s="12" t="str">
        <f>BADA!C22</f>
        <v>BOCINA GENERICA CHICA</v>
      </c>
      <c r="D22" s="63">
        <f>BADA!D22</f>
        <v>2</v>
      </c>
      <c r="E22" s="63"/>
      <c r="F22" s="64"/>
      <c r="G22" s="65"/>
      <c r="H22" s="65"/>
      <c r="I22" s="65"/>
      <c r="J22" s="65"/>
      <c r="K22" s="65"/>
      <c r="L22" s="65"/>
      <c r="M22" s="65">
        <f t="shared" si="1"/>
        <v>2</v>
      </c>
      <c r="N22" s="7"/>
      <c r="O22" s="7"/>
      <c r="P22" s="7"/>
    </row>
    <row r="23" ht="12.75" customHeight="1">
      <c r="A23" s="29"/>
      <c r="B23" s="12" t="str">
        <f>BADA!B23</f>
        <v>Bocina 02</v>
      </c>
      <c r="C23" s="12" t="str">
        <f>BADA!C23</f>
        <v>BOCINA GENERICA MEDIANA </v>
      </c>
      <c r="D23" s="63">
        <f>BADA!D23</f>
        <v>2</v>
      </c>
      <c r="E23" s="63"/>
      <c r="F23" s="64"/>
      <c r="G23" s="65"/>
      <c r="H23" s="65"/>
      <c r="I23" s="65"/>
      <c r="J23" s="65"/>
      <c r="K23" s="65"/>
      <c r="L23" s="65"/>
      <c r="M23" s="65">
        <f t="shared" si="1"/>
        <v>2</v>
      </c>
      <c r="N23" s="7"/>
      <c r="O23" s="7"/>
      <c r="P23" s="7"/>
    </row>
    <row r="24" ht="12.75" customHeight="1">
      <c r="A24" s="29"/>
      <c r="B24" s="12" t="str">
        <f>BADA!B24</f>
        <v>Audifono Eco</v>
      </c>
      <c r="C24" s="12" t="str">
        <f>BADA!C24</f>
        <v>AUDIFONOS BLUETOOTH GENERICOS</v>
      </c>
      <c r="D24" s="63">
        <f>BADA!D24</f>
        <v>18</v>
      </c>
      <c r="E24" s="63">
        <v>1.0</v>
      </c>
      <c r="F24" s="64"/>
      <c r="G24" s="65"/>
      <c r="H24" s="65"/>
      <c r="I24" s="65"/>
      <c r="J24" s="65"/>
      <c r="K24" s="65"/>
      <c r="L24" s="65"/>
      <c r="M24" s="65">
        <f t="shared" si="1"/>
        <v>17</v>
      </c>
      <c r="N24" s="7"/>
      <c r="O24" s="7"/>
      <c r="P24" s="7"/>
    </row>
    <row r="25" ht="12.75" customHeight="1">
      <c r="A25" s="29"/>
      <c r="B25" s="12" t="str">
        <f>BADA!B25</f>
        <v>Airpods Pro 3</v>
      </c>
      <c r="C25" s="12" t="str">
        <f>BADA!C25</f>
        <v>AIRPODS PRO 3 CANCELACION GPS #SERIE</v>
      </c>
      <c r="D25" s="63">
        <f>BADA!D25</f>
        <v>50</v>
      </c>
      <c r="E25" s="63">
        <v>3.0</v>
      </c>
      <c r="F25" s="64"/>
      <c r="G25" s="65"/>
      <c r="H25" s="65"/>
      <c r="I25" s="65"/>
      <c r="J25" s="65"/>
      <c r="K25" s="65"/>
      <c r="L25" s="65"/>
      <c r="M25" s="65">
        <f t="shared" si="1"/>
        <v>47</v>
      </c>
    </row>
    <row r="26" ht="12.75" customHeight="1">
      <c r="A26" s="29"/>
      <c r="B26" s="12" t="str">
        <f>BADA!B26</f>
        <v>Adaptador 4 en 1</v>
      </c>
      <c r="C26" s="12" t="str">
        <f>BADA!C26</f>
        <v>ADAPTADOR CABLE 4 EN 1</v>
      </c>
      <c r="D26" s="63">
        <f>BADA!D26</f>
        <v>10</v>
      </c>
      <c r="E26" s="63"/>
      <c r="F26" s="64"/>
      <c r="G26" s="65"/>
      <c r="H26" s="65"/>
      <c r="I26" s="65"/>
      <c r="J26" s="65"/>
      <c r="K26" s="65"/>
      <c r="L26" s="65"/>
      <c r="M26" s="65">
        <f t="shared" si="1"/>
        <v>10</v>
      </c>
    </row>
    <row r="27" ht="12.75" customHeight="1">
      <c r="A27" s="29"/>
      <c r="B27" s="12" t="str">
        <f>BADA!B27</f>
        <v>Bluetooth Aux</v>
      </c>
      <c r="C27" s="12" t="str">
        <f>BADA!C27</f>
        <v>AUXILIAR BLUETOOTH</v>
      </c>
      <c r="D27" s="63">
        <f>BADA!D27</f>
        <v>3</v>
      </c>
      <c r="E27" s="63"/>
      <c r="F27" s="64"/>
      <c r="G27" s="65"/>
      <c r="H27" s="65"/>
      <c r="I27" s="65"/>
      <c r="J27" s="65"/>
      <c r="K27" s="65"/>
      <c r="L27" s="65"/>
      <c r="M27" s="65">
        <f t="shared" si="1"/>
        <v>3</v>
      </c>
    </row>
    <row r="28" ht="12.75" customHeight="1">
      <c r="A28" s="29"/>
      <c r="B28" s="12" t="str">
        <f>BADA!B28</f>
        <v>Bocina go 4</v>
      </c>
      <c r="C28" s="12" t="str">
        <f>BADA!C28</f>
        <v>BOCINA JBL CHICA GO 4</v>
      </c>
      <c r="D28" s="63">
        <f>BADA!D28</f>
        <v>12</v>
      </c>
      <c r="E28" s="63"/>
      <c r="F28" s="64"/>
      <c r="G28" s="65"/>
      <c r="H28" s="65"/>
      <c r="I28" s="65"/>
      <c r="J28" s="65"/>
      <c r="K28" s="65"/>
      <c r="L28" s="65"/>
      <c r="M28" s="65">
        <f t="shared" si="1"/>
        <v>12</v>
      </c>
    </row>
    <row r="29" ht="12.75" customHeight="1">
      <c r="A29" s="29"/>
      <c r="B29" s="12" t="str">
        <f>BADA!B29</f>
        <v>Bocina lip 6</v>
      </c>
      <c r="C29" s="12" t="str">
        <f>BADA!C29</f>
        <v>BOCINA JBL GRANDE FLIP 6</v>
      </c>
      <c r="D29" s="63">
        <f>BADA!D29</f>
        <v>5</v>
      </c>
      <c r="E29" s="63"/>
      <c r="F29" s="64"/>
      <c r="G29" s="65"/>
      <c r="H29" s="65"/>
      <c r="I29" s="65"/>
      <c r="J29" s="65"/>
      <c r="K29" s="65"/>
      <c r="L29" s="65"/>
      <c r="M29" s="65">
        <f t="shared" si="1"/>
        <v>5</v>
      </c>
    </row>
    <row r="30" ht="12.75" customHeight="1">
      <c r="A30" s="29"/>
      <c r="B30" s="12" t="str">
        <f>BADA!B30</f>
        <v>Car Charg</v>
      </c>
      <c r="C30" s="12" t="str">
        <f>BADA!C30</f>
        <v>CARGADOR CARRO</v>
      </c>
      <c r="D30" s="63">
        <f>BADA!D30</f>
        <v>5</v>
      </c>
      <c r="E30" s="63"/>
      <c r="F30" s="64"/>
      <c r="G30" s="65"/>
      <c r="H30" s="65"/>
      <c r="I30" s="65"/>
      <c r="J30" s="65"/>
      <c r="K30" s="65"/>
      <c r="L30" s="65"/>
      <c r="M30" s="65">
        <f t="shared" si="1"/>
        <v>5</v>
      </c>
    </row>
    <row r="31" ht="12.75" customHeight="1">
      <c r="A31" s="29"/>
      <c r="B31" s="12" t="str">
        <f>BADA!B31</f>
        <v>Transmisor</v>
      </c>
      <c r="C31" s="12" t="str">
        <f>BADA!C31</f>
        <v>TRANSMISOR DE CARRO</v>
      </c>
      <c r="D31" s="63">
        <f>BADA!D31</f>
        <v>5</v>
      </c>
      <c r="E31" s="63"/>
      <c r="F31" s="64"/>
      <c r="G31" s="65"/>
      <c r="H31" s="65"/>
      <c r="I31" s="65"/>
      <c r="J31" s="65"/>
      <c r="K31" s="65"/>
      <c r="L31" s="65"/>
      <c r="M31" s="65">
        <f t="shared" si="1"/>
        <v>5</v>
      </c>
    </row>
    <row r="32" ht="12.75" customHeight="1">
      <c r="A32" s="29"/>
      <c r="B32" s="12" t="str">
        <f>BADA!B32</f>
        <v>Powerbank</v>
      </c>
      <c r="C32" s="12" t="str">
        <f>BADA!C32</f>
        <v>POWERBANK 20,000 Ma</v>
      </c>
      <c r="D32" s="63">
        <f>BADA!D32</f>
        <v>5</v>
      </c>
      <c r="E32" s="63"/>
      <c r="F32" s="64"/>
      <c r="G32" s="65"/>
      <c r="H32" s="65"/>
      <c r="I32" s="65"/>
      <c r="J32" s="65"/>
      <c r="K32" s="65"/>
      <c r="L32" s="65"/>
      <c r="M32" s="65">
        <f t="shared" si="1"/>
        <v>5</v>
      </c>
    </row>
    <row r="33" ht="12.75" customHeight="1">
      <c r="A33" s="29"/>
      <c r="B33" s="12" t="str">
        <f>BADA!B33</f>
        <v>Smart Watch 1</v>
      </c>
      <c r="C33" s="12" t="str">
        <f>BADA!C33</f>
        <v>RELOJ INTELIGENTE</v>
      </c>
      <c r="D33" s="63">
        <f>BADA!D33</f>
        <v>2</v>
      </c>
      <c r="E33" s="63">
        <v>1.0</v>
      </c>
      <c r="F33" s="64"/>
      <c r="G33" s="65"/>
      <c r="H33" s="65"/>
      <c r="I33" s="65"/>
      <c r="J33" s="65"/>
      <c r="K33" s="65"/>
      <c r="L33" s="65"/>
      <c r="M33" s="65">
        <f t="shared" si="1"/>
        <v>1</v>
      </c>
    </row>
    <row r="34" ht="12.75" customHeight="1">
      <c r="A34" s="29"/>
      <c r="B34" s="12" t="str">
        <f>BADA!B34</f>
        <v>Smart watch 2</v>
      </c>
      <c r="C34" s="12" t="str">
        <f>BADA!C34</f>
        <v>RELOJ INTELIGENTE COMBO</v>
      </c>
      <c r="D34" s="63">
        <f>BADA!D34</f>
        <v>2</v>
      </c>
      <c r="E34" s="63"/>
      <c r="F34" s="64"/>
      <c r="G34" s="65"/>
      <c r="H34" s="65"/>
      <c r="I34" s="65"/>
      <c r="J34" s="65"/>
      <c r="K34" s="65"/>
      <c r="L34" s="65"/>
      <c r="M34" s="65">
        <f t="shared" si="1"/>
        <v>2</v>
      </c>
    </row>
    <row r="35" ht="12.75" customHeight="1">
      <c r="B35" s="12"/>
      <c r="C35" s="12"/>
      <c r="D35" s="12"/>
      <c r="E35" s="64"/>
      <c r="F35" s="64"/>
      <c r="G35" s="64"/>
      <c r="H35" s="64"/>
      <c r="I35" s="64"/>
      <c r="J35" s="64"/>
      <c r="K35" s="65"/>
      <c r="L35" s="64"/>
      <c r="M35" s="65"/>
    </row>
    <row r="36" ht="12.75" customHeight="1">
      <c r="B36" s="12" t="str">
        <f>BADA!B36</f>
        <v/>
      </c>
      <c r="C36" s="12"/>
      <c r="D36" s="12"/>
      <c r="E36" s="64"/>
      <c r="F36" s="64"/>
      <c r="G36" s="64"/>
      <c r="H36" s="64"/>
      <c r="I36" s="64"/>
      <c r="J36" s="64"/>
      <c r="K36" s="65"/>
      <c r="L36" s="64"/>
      <c r="M36" s="64"/>
    </row>
    <row r="37" ht="12.75" customHeight="1">
      <c r="B37" s="12"/>
      <c r="C37" s="12"/>
      <c r="D37" s="12"/>
      <c r="E37" s="64"/>
      <c r="F37" s="64"/>
      <c r="G37" s="64"/>
      <c r="H37" s="64"/>
      <c r="I37" s="64"/>
      <c r="J37" s="64"/>
      <c r="K37" s="65"/>
      <c r="L37" s="64"/>
      <c r="M37" s="64"/>
    </row>
    <row r="38" ht="12.75" customHeight="1"/>
    <row r="39" ht="12.75" customHeight="1"/>
    <row r="40" ht="12.75" customHeight="1"/>
    <row r="41" ht="12.75" customHeight="1"/>
    <row r="42" ht="12.75" customHeight="1">
      <c r="A42" s="9"/>
      <c r="B42" s="10" t="s">
        <v>45</v>
      </c>
      <c r="C42" s="10" t="s">
        <v>34</v>
      </c>
      <c r="D42" s="10" t="s">
        <v>205</v>
      </c>
      <c r="E42" s="54">
        <v>46130.0</v>
      </c>
      <c r="F42" s="54">
        <v>46131.0</v>
      </c>
      <c r="G42" s="55">
        <v>46132.0</v>
      </c>
      <c r="H42" s="9"/>
      <c r="I42" s="9"/>
      <c r="J42" s="9"/>
      <c r="K42" s="9"/>
      <c r="L42" s="9"/>
      <c r="M42" s="9" t="s">
        <v>207</v>
      </c>
    </row>
    <row r="43" ht="12.75" customHeight="1">
      <c r="A43" s="12"/>
      <c r="B43" s="12" t="str">
        <f>BADA!B9</f>
        <v>B V8 USB</v>
      </c>
      <c r="C43" s="12" t="str">
        <f>BADA!C9</f>
        <v>CABLE USB NORMAL TRENZADO SIN CAJA</v>
      </c>
      <c r="D43" s="63">
        <f>BADA!D9</f>
        <v>20</v>
      </c>
      <c r="E43" s="63"/>
      <c r="F43" s="64"/>
      <c r="G43" s="65"/>
      <c r="H43" s="65"/>
      <c r="I43" s="65"/>
      <c r="J43" s="65"/>
      <c r="K43" s="65"/>
      <c r="L43" s="65"/>
      <c r="M43" s="65">
        <f t="shared" ref="M43:M68" si="2">(E9*E43)+(F9*F43)+G9*G43+H9*H43+I9*I43+J9*J43+K9*K43+L9*L43</f>
        <v>0</v>
      </c>
    </row>
    <row r="44" ht="12.75" customHeight="1">
      <c r="A44" s="12"/>
      <c r="B44" s="12" t="str">
        <f>BADA!B10</f>
        <v>B USB - C</v>
      </c>
      <c r="C44" s="12" t="str">
        <f>BADA!C10</f>
        <v>CABLE USB TIPO C TRENZADO SIN CAJA</v>
      </c>
      <c r="D44" s="63">
        <f>BADA!D10</f>
        <v>40</v>
      </c>
      <c r="E44" s="63"/>
      <c r="F44" s="64"/>
      <c r="G44" s="65"/>
      <c r="H44" s="65"/>
      <c r="I44" s="65"/>
      <c r="J44" s="65"/>
      <c r="K44" s="65"/>
      <c r="L44" s="65"/>
      <c r="M44" s="65">
        <f t="shared" si="2"/>
        <v>0</v>
      </c>
    </row>
    <row r="45" ht="12.75" customHeight="1">
      <c r="A45" s="12"/>
      <c r="B45" s="12" t="str">
        <f>BADA!B11</f>
        <v>P USB - C Mot</v>
      </c>
      <c r="C45" s="12" t="str">
        <f>BADA!C11</f>
        <v>CABLE ORIGINAL USB A C MOTOROLA</v>
      </c>
      <c r="D45" s="63">
        <f>BADA!D11</f>
        <v>20</v>
      </c>
      <c r="E45" s="63"/>
      <c r="F45" s="64"/>
      <c r="G45" s="65"/>
      <c r="H45" s="65"/>
      <c r="I45" s="65"/>
      <c r="J45" s="65"/>
      <c r="K45" s="65"/>
      <c r="L45" s="65"/>
      <c r="M45" s="65">
        <f t="shared" si="2"/>
        <v>0</v>
      </c>
    </row>
    <row r="46" ht="12.75" customHeight="1">
      <c r="A46" s="12"/>
      <c r="B46" s="12" t="str">
        <f>BADA!B12</f>
        <v>P C-C Sam</v>
      </c>
      <c r="C46" s="12" t="str">
        <f>BADA!C12</f>
        <v>CABLE ORIGINAL TIPO C-C SAMSUNG</v>
      </c>
      <c r="D46" s="63">
        <f>BADA!D12</f>
        <v>20</v>
      </c>
      <c r="E46" s="63"/>
      <c r="F46" s="64"/>
      <c r="G46" s="65"/>
      <c r="H46" s="65"/>
      <c r="I46" s="65"/>
      <c r="J46" s="65"/>
      <c r="K46" s="65"/>
      <c r="L46" s="65"/>
      <c r="M46" s="65">
        <f t="shared" si="2"/>
        <v>0</v>
      </c>
    </row>
    <row r="47" ht="12.75" customHeight="1">
      <c r="A47" s="12"/>
      <c r="B47" s="12" t="str">
        <f>BADA!B13</f>
        <v>P C-C iP</v>
      </c>
      <c r="C47" s="12" t="str">
        <f>BADA!C13</f>
        <v>CABLE ORIGINAL IPHONE TIPO C</v>
      </c>
      <c r="D47" s="63">
        <f>BADA!D13</f>
        <v>30</v>
      </c>
      <c r="E47" s="63"/>
      <c r="F47" s="64"/>
      <c r="G47" s="65"/>
      <c r="H47" s="65"/>
      <c r="I47" s="65"/>
      <c r="J47" s="65"/>
      <c r="K47" s="65"/>
      <c r="L47" s="65"/>
      <c r="M47" s="65">
        <f t="shared" si="2"/>
        <v>0</v>
      </c>
    </row>
    <row r="48" ht="12.75" customHeight="1">
      <c r="A48" s="12"/>
      <c r="B48" s="12" t="str">
        <f>BADA!B14</f>
        <v>B iPh L</v>
      </c>
      <c r="C48" s="12" t="str">
        <f>BADA!C14</f>
        <v>CABLE IPHONE C A LIGTHNING</v>
      </c>
      <c r="D48" s="63">
        <f>BADA!D14</f>
        <v>40</v>
      </c>
      <c r="E48" s="63"/>
      <c r="F48" s="64"/>
      <c r="G48" s="65"/>
      <c r="H48" s="65"/>
      <c r="I48" s="65"/>
      <c r="J48" s="65"/>
      <c r="K48" s="65"/>
      <c r="L48" s="65"/>
      <c r="M48" s="65">
        <f t="shared" si="2"/>
        <v>0</v>
      </c>
    </row>
    <row r="49" ht="12.75" customHeight="1">
      <c r="A49" s="12"/>
      <c r="B49" s="12" t="str">
        <f>BADA!B15</f>
        <v>Cubo iPhone </v>
      </c>
      <c r="C49" s="12" t="str">
        <f>BADA!C15</f>
        <v>CUBO 20W ORIGINAL IPHONE </v>
      </c>
      <c r="D49" s="63">
        <f>BADA!D15</f>
        <v>50</v>
      </c>
      <c r="E49" s="63"/>
      <c r="F49" s="64"/>
      <c r="G49" s="65"/>
      <c r="H49" s="65"/>
      <c r="I49" s="65"/>
      <c r="J49" s="65"/>
      <c r="K49" s="65"/>
      <c r="L49" s="65"/>
      <c r="M49" s="65">
        <f t="shared" si="2"/>
        <v>0</v>
      </c>
    </row>
    <row r="50" ht="12.75" customHeight="1">
      <c r="A50" s="12"/>
      <c r="B50" s="12" t="str">
        <f>BADA!B16</f>
        <v>P iPh C-L</v>
      </c>
      <c r="C50" s="12" t="str">
        <f>BADA!C16</f>
        <v>CARGDOR IPHONE ORIGINAL C-LIGTH</v>
      </c>
      <c r="D50" s="63">
        <f>BADA!D16</f>
        <v>15</v>
      </c>
      <c r="E50" s="63"/>
      <c r="F50" s="64"/>
      <c r="G50" s="65"/>
      <c r="H50" s="65"/>
      <c r="I50" s="65"/>
      <c r="J50" s="65"/>
      <c r="K50" s="65"/>
      <c r="L50" s="65"/>
      <c r="M50" s="65">
        <f t="shared" si="2"/>
        <v>0</v>
      </c>
    </row>
    <row r="51" ht="12.75" customHeight="1">
      <c r="A51" s="12"/>
      <c r="B51" s="12" t="str">
        <f>BADA!B17</f>
        <v>Cubo medio </v>
      </c>
      <c r="C51" s="12" t="str">
        <f>BADA!C17</f>
        <v>CARGADOR GEN12W USB + C Sin CAJA</v>
      </c>
      <c r="D51" s="63">
        <f>BADA!D17</f>
        <v>52</v>
      </c>
      <c r="E51" s="63"/>
      <c r="F51" s="64"/>
      <c r="G51" s="65"/>
      <c r="H51" s="65"/>
      <c r="I51" s="65"/>
      <c r="J51" s="65"/>
      <c r="K51" s="65"/>
      <c r="L51" s="65"/>
      <c r="M51" s="65">
        <f t="shared" si="2"/>
        <v>0</v>
      </c>
    </row>
    <row r="52" ht="12.75" customHeight="1">
      <c r="B52" s="12" t="str">
        <f>BADA!B18</f>
        <v>B Charg Comp C</v>
      </c>
      <c r="C52" s="12" t="str">
        <f>BADA!C18</f>
        <v>CARGADOR COMPLETO 1 HORA TIPO C</v>
      </c>
      <c r="D52" s="63">
        <f>BADA!D18</f>
        <v>10</v>
      </c>
      <c r="E52" s="63"/>
      <c r="F52" s="64"/>
      <c r="G52" s="65"/>
      <c r="H52" s="65"/>
      <c r="I52" s="65"/>
      <c r="J52" s="65"/>
      <c r="K52" s="65"/>
      <c r="L52" s="65"/>
      <c r="M52" s="65">
        <f t="shared" si="2"/>
        <v>0</v>
      </c>
    </row>
    <row r="53" ht="12.75" customHeight="1">
      <c r="B53" s="12" t="str">
        <f>BADA!B19</f>
        <v>P Charg comp C</v>
      </c>
      <c r="C53" s="12" t="str">
        <f>BADA!C19</f>
        <v>CARGADOR ORIGINAL SAMSUNG USB-C</v>
      </c>
      <c r="D53" s="63">
        <f>BADA!D19</f>
        <v>10</v>
      </c>
      <c r="E53" s="63"/>
      <c r="F53" s="64">
        <v>180.0</v>
      </c>
      <c r="G53" s="65"/>
      <c r="H53" s="65"/>
      <c r="I53" s="65"/>
      <c r="J53" s="65"/>
      <c r="K53" s="65"/>
      <c r="L53" s="65"/>
      <c r="M53" s="65">
        <f t="shared" si="2"/>
        <v>180</v>
      </c>
    </row>
    <row r="54" ht="12.75" customHeight="1">
      <c r="A54" s="30"/>
      <c r="B54" s="12" t="str">
        <f>BADA!B20</f>
        <v>B Charg iPhone L</v>
      </c>
      <c r="C54" s="12" t="str">
        <f>BADA!C20</f>
        <v>CARGADOR ECONOMICO IPHONE</v>
      </c>
      <c r="D54" s="63">
        <f>BADA!D20</f>
        <v>40</v>
      </c>
      <c r="E54" s="63"/>
      <c r="F54" s="64"/>
      <c r="G54" s="65"/>
      <c r="H54" s="65"/>
      <c r="I54" s="65"/>
      <c r="J54" s="65"/>
      <c r="K54" s="65"/>
      <c r="L54" s="65"/>
      <c r="M54" s="65">
        <f t="shared" si="2"/>
        <v>0</v>
      </c>
    </row>
    <row r="55" ht="12.75" customHeight="1">
      <c r="A55" s="29"/>
      <c r="B55" s="12" t="str">
        <f>BADA!B21</f>
        <v>P Charg iPhone C-L</v>
      </c>
      <c r="C55" s="12" t="str">
        <f>BADA!C21</f>
        <v>CARGADOR ORIGINAL IPHONE LIGTHNING</v>
      </c>
      <c r="D55" s="63">
        <f>BADA!D21</f>
        <v>10</v>
      </c>
      <c r="E55" s="63"/>
      <c r="F55" s="64">
        <v>200.0</v>
      </c>
      <c r="G55" s="65"/>
      <c r="H55" s="65"/>
      <c r="I55" s="65"/>
      <c r="J55" s="65"/>
      <c r="K55" s="65"/>
      <c r="L55" s="65"/>
      <c r="M55" s="65">
        <f t="shared" si="2"/>
        <v>0</v>
      </c>
    </row>
    <row r="56" ht="12.75" customHeight="1">
      <c r="A56" s="29"/>
      <c r="B56" s="12" t="str">
        <f>BADA!B22</f>
        <v>Bocina 01</v>
      </c>
      <c r="C56" s="12" t="str">
        <f>BADA!C22</f>
        <v>BOCINA GENERICA CHICA</v>
      </c>
      <c r="D56" s="63">
        <f>BADA!D22</f>
        <v>2</v>
      </c>
      <c r="E56" s="63"/>
      <c r="F56" s="64"/>
      <c r="G56" s="65"/>
      <c r="H56" s="65"/>
      <c r="I56" s="65"/>
      <c r="J56" s="65"/>
      <c r="K56" s="65"/>
      <c r="L56" s="65"/>
      <c r="M56" s="65">
        <f t="shared" si="2"/>
        <v>0</v>
      </c>
    </row>
    <row r="57" ht="12.75" customHeight="1">
      <c r="A57" s="29"/>
      <c r="B57" s="12" t="str">
        <f>BADA!B23</f>
        <v>Bocina 02</v>
      </c>
      <c r="C57" s="12" t="str">
        <f>BADA!C23</f>
        <v>BOCINA GENERICA MEDIANA </v>
      </c>
      <c r="D57" s="63">
        <f>BADA!D23</f>
        <v>2</v>
      </c>
      <c r="E57" s="63"/>
      <c r="F57" s="64"/>
      <c r="G57" s="65"/>
      <c r="H57" s="65"/>
      <c r="I57" s="65"/>
      <c r="J57" s="65"/>
      <c r="K57" s="65"/>
      <c r="L57" s="65"/>
      <c r="M57" s="65">
        <f t="shared" si="2"/>
        <v>0</v>
      </c>
    </row>
    <row r="58" ht="12.75" customHeight="1">
      <c r="A58" s="29"/>
      <c r="B58" s="12" t="str">
        <f>BADA!B24</f>
        <v>Audifono Eco</v>
      </c>
      <c r="C58" s="12" t="str">
        <f>BADA!C24</f>
        <v>AUDIFONOS BLUETOOTH GENERICOS</v>
      </c>
      <c r="D58" s="63">
        <f>BADA!D24</f>
        <v>18</v>
      </c>
      <c r="E58" s="63">
        <v>100.0</v>
      </c>
      <c r="F58" s="64"/>
      <c r="G58" s="65"/>
      <c r="H58" s="65"/>
      <c r="I58" s="65"/>
      <c r="J58" s="65"/>
      <c r="K58" s="65"/>
      <c r="L58" s="65"/>
      <c r="M58" s="65">
        <f t="shared" si="2"/>
        <v>100</v>
      </c>
    </row>
    <row r="59" ht="12.75" customHeight="1">
      <c r="A59" s="29"/>
      <c r="B59" s="12" t="str">
        <f>BADA!B25</f>
        <v>Airpods Pro 3</v>
      </c>
      <c r="C59" s="12" t="str">
        <f>BADA!C25</f>
        <v>AIRPODS PRO 3 CANCELACION GPS #SERIE</v>
      </c>
      <c r="D59" s="63">
        <f>BADA!D25</f>
        <v>50</v>
      </c>
      <c r="E59" s="63">
        <v>250.0</v>
      </c>
      <c r="F59" s="64"/>
      <c r="G59" s="65"/>
      <c r="H59" s="65"/>
      <c r="I59" s="65"/>
      <c r="J59" s="65"/>
      <c r="K59" s="65"/>
      <c r="L59" s="65"/>
      <c r="M59" s="65">
        <f t="shared" si="2"/>
        <v>750</v>
      </c>
    </row>
    <row r="60" ht="12.75" customHeight="1">
      <c r="A60" s="29"/>
      <c r="B60" s="12" t="str">
        <f>BADA!B26</f>
        <v>Adaptador 4 en 1</v>
      </c>
      <c r="C60" s="12" t="str">
        <f>BADA!C26</f>
        <v>ADAPTADOR CABLE 4 EN 1</v>
      </c>
      <c r="D60" s="63">
        <f>BADA!D26</f>
        <v>10</v>
      </c>
      <c r="E60" s="63"/>
      <c r="F60" s="64"/>
      <c r="G60" s="65"/>
      <c r="H60" s="65"/>
      <c r="I60" s="65"/>
      <c r="J60" s="65"/>
      <c r="K60" s="65"/>
      <c r="L60" s="65"/>
      <c r="M60" s="65">
        <f t="shared" si="2"/>
        <v>0</v>
      </c>
    </row>
    <row r="61" ht="12.75" customHeight="1">
      <c r="A61" s="29"/>
      <c r="B61" s="12" t="str">
        <f>BADA!B27</f>
        <v>Bluetooth Aux</v>
      </c>
      <c r="C61" s="12" t="str">
        <f>BADA!C27</f>
        <v>AUXILIAR BLUETOOTH</v>
      </c>
      <c r="D61" s="63">
        <f>BADA!D27</f>
        <v>3</v>
      </c>
      <c r="E61" s="63"/>
      <c r="F61" s="64"/>
      <c r="G61" s="65"/>
      <c r="H61" s="65"/>
      <c r="I61" s="65"/>
      <c r="J61" s="65"/>
      <c r="K61" s="65"/>
      <c r="L61" s="65"/>
      <c r="M61" s="65">
        <f t="shared" si="2"/>
        <v>0</v>
      </c>
    </row>
    <row r="62" ht="12.75" customHeight="1">
      <c r="A62" s="29"/>
      <c r="B62" s="12" t="str">
        <f>BADA!B28</f>
        <v>Bocina go 4</v>
      </c>
      <c r="C62" s="12" t="str">
        <f>BADA!C28</f>
        <v>BOCINA JBL CHICA GO 4</v>
      </c>
      <c r="D62" s="63">
        <f>BADA!D28</f>
        <v>12</v>
      </c>
      <c r="E62" s="63"/>
      <c r="F62" s="64"/>
      <c r="G62" s="65"/>
      <c r="H62" s="65"/>
      <c r="I62" s="65"/>
      <c r="J62" s="65"/>
      <c r="K62" s="65"/>
      <c r="L62" s="65"/>
      <c r="M62" s="65">
        <f t="shared" si="2"/>
        <v>0</v>
      </c>
    </row>
    <row r="63" ht="12.75" customHeight="1">
      <c r="A63" s="29"/>
      <c r="B63" s="12" t="str">
        <f>BADA!B29</f>
        <v>Bocina lip 6</v>
      </c>
      <c r="C63" s="12" t="str">
        <f>BADA!C29</f>
        <v>BOCINA JBL GRANDE FLIP 6</v>
      </c>
      <c r="D63" s="63">
        <f>BADA!D29</f>
        <v>5</v>
      </c>
      <c r="E63" s="63"/>
      <c r="F63" s="64"/>
      <c r="G63" s="65"/>
      <c r="H63" s="65"/>
      <c r="I63" s="65"/>
      <c r="J63" s="65"/>
      <c r="K63" s="65"/>
      <c r="L63" s="65"/>
      <c r="M63" s="65">
        <f t="shared" si="2"/>
        <v>0</v>
      </c>
    </row>
    <row r="64" ht="12.75" customHeight="1">
      <c r="A64" s="29"/>
      <c r="B64" s="12" t="str">
        <f>BADA!B30</f>
        <v>Car Charg</v>
      </c>
      <c r="C64" s="12" t="str">
        <f>BADA!C30</f>
        <v>CARGADOR CARRO</v>
      </c>
      <c r="D64" s="63">
        <f>BADA!D30</f>
        <v>5</v>
      </c>
      <c r="E64" s="63"/>
      <c r="F64" s="64"/>
      <c r="G64" s="65"/>
      <c r="H64" s="65"/>
      <c r="I64" s="65"/>
      <c r="J64" s="65"/>
      <c r="K64" s="65"/>
      <c r="L64" s="65"/>
      <c r="M64" s="65">
        <f t="shared" si="2"/>
        <v>0</v>
      </c>
    </row>
    <row r="65" ht="12.75" customHeight="1">
      <c r="A65" s="29"/>
      <c r="B65" s="12" t="str">
        <f>BADA!B31</f>
        <v>Transmisor</v>
      </c>
      <c r="C65" s="12" t="str">
        <f>BADA!C31</f>
        <v>TRANSMISOR DE CARRO</v>
      </c>
      <c r="D65" s="63">
        <f>BADA!D31</f>
        <v>5</v>
      </c>
      <c r="E65" s="63"/>
      <c r="F65" s="64"/>
      <c r="G65" s="65"/>
      <c r="H65" s="65"/>
      <c r="I65" s="65"/>
      <c r="J65" s="65"/>
      <c r="K65" s="65"/>
      <c r="L65" s="65"/>
      <c r="M65" s="65">
        <f t="shared" si="2"/>
        <v>0</v>
      </c>
    </row>
    <row r="66" ht="12.75" customHeight="1">
      <c r="A66" s="29"/>
      <c r="B66" s="12" t="str">
        <f>BADA!B32</f>
        <v>Powerbank</v>
      </c>
      <c r="C66" s="12" t="str">
        <f>BADA!C32</f>
        <v>POWERBANK 20,000 Ma</v>
      </c>
      <c r="D66" s="63">
        <f>BADA!D32</f>
        <v>5</v>
      </c>
      <c r="E66" s="63"/>
      <c r="F66" s="64"/>
      <c r="G66" s="65"/>
      <c r="H66" s="65"/>
      <c r="I66" s="65"/>
      <c r="J66" s="65"/>
      <c r="K66" s="65"/>
      <c r="L66" s="65"/>
      <c r="M66" s="65">
        <f t="shared" si="2"/>
        <v>0</v>
      </c>
    </row>
    <row r="67" ht="12.75" customHeight="1">
      <c r="A67" s="29"/>
      <c r="B67" s="12" t="str">
        <f>BADA!B33</f>
        <v>Smart Watch 1</v>
      </c>
      <c r="C67" s="12" t="str">
        <f>BADA!C33</f>
        <v>RELOJ INTELIGENTE</v>
      </c>
      <c r="D67" s="63">
        <f>BADA!D33</f>
        <v>2</v>
      </c>
      <c r="E67" s="63">
        <v>250.0</v>
      </c>
      <c r="F67" s="64"/>
      <c r="G67" s="65"/>
      <c r="H67" s="65"/>
      <c r="I67" s="65"/>
      <c r="J67" s="65"/>
      <c r="K67" s="65"/>
      <c r="L67" s="65"/>
      <c r="M67" s="65">
        <f t="shared" si="2"/>
        <v>250</v>
      </c>
    </row>
    <row r="68" ht="12.75" customHeight="1">
      <c r="A68" s="29"/>
      <c r="B68" s="12" t="str">
        <f>BADA!B34</f>
        <v>Smart watch 2</v>
      </c>
      <c r="C68" s="12" t="str">
        <f>BADA!C34</f>
        <v>RELOJ INTELIGENTE COMBO</v>
      </c>
      <c r="D68" s="63">
        <f>BADA!D34</f>
        <v>2</v>
      </c>
      <c r="E68" s="63"/>
      <c r="F68" s="64"/>
      <c r="G68" s="65"/>
      <c r="H68" s="65"/>
      <c r="I68" s="65"/>
      <c r="J68" s="65"/>
      <c r="K68" s="65"/>
      <c r="L68" s="65"/>
      <c r="M68" s="65">
        <f t="shared" si="2"/>
        <v>0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M3:P3"/>
    <mergeCell ref="M4:P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3.38"/>
    <col customWidth="1" min="3" max="3" width="20.75"/>
    <col customWidth="1" min="4" max="4" width="31.75"/>
    <col customWidth="1" min="6" max="6" width="30.25"/>
  </cols>
  <sheetData>
    <row r="1" ht="15.75" customHeight="1"/>
    <row r="2" ht="15.75" customHeight="1">
      <c r="D2" s="66"/>
    </row>
    <row r="3" ht="15.75" customHeight="1">
      <c r="D3" s="4"/>
    </row>
    <row r="4" ht="15.75" customHeight="1">
      <c r="F4" s="39"/>
    </row>
    <row r="5" ht="15.75" customHeight="1">
      <c r="C5" s="40" t="s">
        <v>190</v>
      </c>
      <c r="F5" s="2"/>
    </row>
    <row r="6" ht="15.75" customHeight="1">
      <c r="C6" s="29" t="s">
        <v>191</v>
      </c>
      <c r="D6" s="70">
        <v>46134.0</v>
      </c>
      <c r="E6" s="42"/>
      <c r="F6" s="43"/>
    </row>
    <row r="7" ht="15.75" customHeight="1"/>
    <row r="8" ht="15.75" customHeight="1">
      <c r="C8" s="47"/>
      <c r="D8" s="47"/>
      <c r="E8" s="47"/>
      <c r="F8" s="47"/>
      <c r="G8" s="47"/>
      <c r="H8" s="47"/>
    </row>
    <row r="9" ht="15.75" customHeight="1">
      <c r="B9" s="31" t="s">
        <v>200</v>
      </c>
      <c r="C9" s="72" t="s">
        <v>21</v>
      </c>
      <c r="D9" s="72" t="s">
        <v>34</v>
      </c>
      <c r="E9" s="72" t="s">
        <v>220</v>
      </c>
      <c r="F9" s="72"/>
      <c r="G9" s="72" t="s">
        <v>221</v>
      </c>
      <c r="H9" s="72"/>
    </row>
    <row r="10" ht="159.75" customHeight="1">
      <c r="B10" s="73">
        <v>1.0</v>
      </c>
      <c r="C10" s="74" t="str">
        <f>BADA!B9</f>
        <v>B V8 USB</v>
      </c>
      <c r="D10" s="75" t="str">
        <f>BADA!C9</f>
        <v>CABLE USB NORMAL TRENZADO SIN CAJA</v>
      </c>
      <c r="E10" s="76">
        <f>BADA!G9</f>
        <v>13</v>
      </c>
      <c r="F10" s="73"/>
      <c r="G10" s="77" t="s">
        <v>224</v>
      </c>
      <c r="H10" s="73"/>
    </row>
    <row r="11" ht="159.75" customHeight="1">
      <c r="B11" s="73">
        <v>2.0</v>
      </c>
      <c r="C11" s="78" t="str">
        <f>BADA!B10</f>
        <v>B USB - C</v>
      </c>
      <c r="D11" s="75" t="str">
        <f>BADA!C10</f>
        <v>CABLE USB TIPO C TRENZADO SIN CAJA</v>
      </c>
      <c r="E11" s="76">
        <f>BADA!G10</f>
        <v>15</v>
      </c>
      <c r="F11" s="73"/>
      <c r="G11" s="77" t="s">
        <v>224</v>
      </c>
      <c r="H11" s="79"/>
    </row>
    <row r="12" ht="159.75" customHeight="1">
      <c r="B12" s="73">
        <v>3.0</v>
      </c>
      <c r="C12" s="78" t="str">
        <f>BADA!B11</f>
        <v>P USB - C Mot</v>
      </c>
      <c r="D12" s="75" t="str">
        <f>BADA!C11</f>
        <v>CABLE ORIGINAL USB A C MOTOROLA</v>
      </c>
      <c r="E12" s="76">
        <f>BADA!G11</f>
        <v>30</v>
      </c>
      <c r="F12" s="73"/>
      <c r="G12" s="73"/>
      <c r="H12" s="79"/>
    </row>
    <row r="13" ht="159.75" customHeight="1">
      <c r="B13" s="73">
        <v>4.0</v>
      </c>
      <c r="C13" s="78" t="str">
        <f>BADA!B12</f>
        <v>P C-C Sam</v>
      </c>
      <c r="D13" s="75" t="str">
        <f>BADA!C12</f>
        <v>CABLE ORIGINAL TIPO C-C SAMSUNG</v>
      </c>
      <c r="E13" s="76">
        <f>BADA!G12</f>
        <v>40</v>
      </c>
      <c r="F13" s="73"/>
      <c r="G13" s="73"/>
      <c r="H13" s="79"/>
    </row>
    <row r="14" ht="159.75" customHeight="1">
      <c r="B14" s="73">
        <v>5.0</v>
      </c>
      <c r="C14" s="78" t="str">
        <f>BADA!B13</f>
        <v>P C-C iP</v>
      </c>
      <c r="D14" s="75" t="str">
        <f>BADA!C13</f>
        <v>CABLE ORIGINAL IPHONE TIPO C</v>
      </c>
      <c r="E14" s="76">
        <f>BADA!G13</f>
        <v>40</v>
      </c>
      <c r="G14" s="75"/>
      <c r="H14" s="79"/>
    </row>
    <row r="15" ht="159.75" customHeight="1">
      <c r="B15" s="73">
        <v>6.0</v>
      </c>
      <c r="C15" s="78" t="str">
        <f>BADA!B14</f>
        <v>B iPh L</v>
      </c>
      <c r="D15" s="75" t="str">
        <f>BADA!C14</f>
        <v>CABLE IPHONE C A LIGTHNING</v>
      </c>
      <c r="E15" s="76">
        <f>BADA!G14</f>
        <v>20</v>
      </c>
      <c r="F15" s="75"/>
      <c r="G15" s="75"/>
      <c r="H15" s="79"/>
    </row>
    <row r="16" ht="159.75" customHeight="1">
      <c r="B16" s="73">
        <v>7.0</v>
      </c>
      <c r="C16" s="78" t="str">
        <f>BADA!B15</f>
        <v>Cubo iPhone </v>
      </c>
      <c r="D16" s="75" t="str">
        <f>BADA!C15</f>
        <v>CUBO 20W ORIGINAL IPHONE </v>
      </c>
      <c r="E16" s="76">
        <f>BADA!G15</f>
        <v>40</v>
      </c>
      <c r="F16" s="75"/>
      <c r="G16" s="75"/>
      <c r="H16" s="79"/>
    </row>
    <row r="17" ht="159.75" customHeight="1">
      <c r="B17" s="73">
        <v>8.0</v>
      </c>
      <c r="C17" s="78" t="str">
        <f>BADA!B16</f>
        <v>P iPh C-L</v>
      </c>
      <c r="D17" s="75" t="str">
        <f>BADA!C16</f>
        <v>CARGDOR IPHONE ORIGINAL C-LIGTH</v>
      </c>
      <c r="E17" s="76">
        <f>BADA!G16</f>
        <v>40</v>
      </c>
      <c r="G17" s="75"/>
      <c r="H17" s="79"/>
    </row>
    <row r="18" ht="159.75" customHeight="1">
      <c r="B18" s="73">
        <v>9.0</v>
      </c>
      <c r="C18" s="78" t="str">
        <f>BADA!B17</f>
        <v>Cubo medio </v>
      </c>
      <c r="D18" s="75" t="str">
        <f>BADA!C17</f>
        <v>CARGADOR GEN12W USB + C Sin CAJA</v>
      </c>
      <c r="E18" s="76">
        <f>BADA!G17</f>
        <v>30</v>
      </c>
      <c r="F18" s="75"/>
      <c r="G18" s="75"/>
      <c r="H18" s="79"/>
    </row>
    <row r="19" ht="159.75" customHeight="1">
      <c r="B19" s="73">
        <v>10.0</v>
      </c>
      <c r="C19" s="78" t="str">
        <f>BADA!B18</f>
        <v>B Charg Comp C</v>
      </c>
      <c r="D19" s="75" t="str">
        <f>BADA!C18</f>
        <v>CARGADOR COMPLETO 1 HORA TIPO C</v>
      </c>
      <c r="E19" s="76">
        <f>BADA!G18</f>
        <v>40</v>
      </c>
      <c r="F19" s="75"/>
      <c r="G19" s="75"/>
      <c r="H19" s="79"/>
    </row>
    <row r="20" ht="159.75" customHeight="1">
      <c r="B20" s="73">
        <v>11.0</v>
      </c>
      <c r="C20" s="78" t="str">
        <f>BADA!B19</f>
        <v>P Charg comp C</v>
      </c>
      <c r="D20" s="75" t="str">
        <f>BADA!C19</f>
        <v>CARGADOR ORIGINAL SAMSUNG USB-C</v>
      </c>
      <c r="E20" s="76">
        <f>BADA!G19</f>
        <v>60</v>
      </c>
      <c r="G20" s="75"/>
      <c r="H20" s="79"/>
    </row>
    <row r="21" ht="159.75" customHeight="1">
      <c r="B21" s="73">
        <v>12.0</v>
      </c>
      <c r="C21" s="78" t="str">
        <f>BADA!B20</f>
        <v>B Charg iPhone L</v>
      </c>
      <c r="D21" s="75" t="str">
        <f>BADA!C20</f>
        <v>CARGADOR ECONOMICO IPHONE</v>
      </c>
      <c r="E21" s="76">
        <f>BADA!G20</f>
        <v>15</v>
      </c>
      <c r="F21" s="75"/>
      <c r="G21" s="75"/>
      <c r="H21" s="79"/>
    </row>
    <row r="22" ht="159.75" customHeight="1">
      <c r="B22" s="73">
        <v>13.0</v>
      </c>
      <c r="C22" s="78" t="str">
        <f>BADA!B21</f>
        <v>P Charg iPhone C-L</v>
      </c>
      <c r="D22" s="75" t="str">
        <f>BADA!C21</f>
        <v>CARGADOR ORIGINAL IPHONE LIGTHNING</v>
      </c>
      <c r="E22" s="76">
        <f>BADA!G21</f>
        <v>45</v>
      </c>
      <c r="F22" s="75"/>
      <c r="G22" s="75"/>
      <c r="H22" s="79"/>
    </row>
    <row r="23" ht="159.75" customHeight="1">
      <c r="B23" s="73">
        <v>14.0</v>
      </c>
      <c r="C23" s="78" t="str">
        <f>BADA!B22</f>
        <v>Bocina 01</v>
      </c>
      <c r="D23" s="75" t="str">
        <f>BADA!C22</f>
        <v>BOCINA GENERICA CHICA</v>
      </c>
      <c r="E23" s="76">
        <f>BADA!G22</f>
        <v>70</v>
      </c>
      <c r="F23" s="76"/>
      <c r="G23" s="83"/>
      <c r="H23" s="79"/>
    </row>
    <row r="24" ht="159.75" customHeight="1">
      <c r="B24" s="73">
        <v>15.0</v>
      </c>
      <c r="C24" s="78" t="str">
        <f>BADA!B23</f>
        <v>Bocina 02</v>
      </c>
      <c r="D24" s="75" t="str">
        <f>BADA!C23</f>
        <v>BOCINA GENERICA MEDIANA </v>
      </c>
      <c r="E24" s="76">
        <f>BADA!G23</f>
        <v>100</v>
      </c>
      <c r="F24" s="76"/>
      <c r="G24" s="83"/>
      <c r="H24" s="79"/>
      <c r="L24" s="62"/>
    </row>
    <row r="25" ht="159.75" customHeight="1">
      <c r="B25" s="73">
        <v>16.0</v>
      </c>
      <c r="C25" s="78" t="str">
        <f>BADA!B24</f>
        <v>Audifono Eco</v>
      </c>
      <c r="D25" s="75" t="str">
        <f>BADA!C24</f>
        <v>AUDIFONOS BLUETOOTH GENERICOS</v>
      </c>
      <c r="E25" s="76">
        <f>BADA!G24</f>
        <v>60</v>
      </c>
      <c r="G25" s="77" t="s">
        <v>230</v>
      </c>
      <c r="H25" s="79"/>
    </row>
    <row r="26" ht="159.75" customHeight="1">
      <c r="B26" s="73">
        <v>17.0</v>
      </c>
      <c r="C26" s="78" t="str">
        <f>BADA!B25</f>
        <v>Airpods Pro 3</v>
      </c>
      <c r="D26" s="75" t="str">
        <f>BADA!C25</f>
        <v>AIRPODS PRO 3 CANCELACION GPS #SERIE</v>
      </c>
      <c r="E26" s="76">
        <f>BADA!G25</f>
        <v>250</v>
      </c>
      <c r="F26" s="76"/>
      <c r="G26" s="77" t="s">
        <v>231</v>
      </c>
      <c r="H26" s="79"/>
    </row>
    <row r="27" ht="159.75" customHeight="1">
      <c r="B27" s="73">
        <v>18.0</v>
      </c>
      <c r="C27" s="78" t="str">
        <f>BADA!B26</f>
        <v>Adaptador 4 en 1</v>
      </c>
      <c r="D27" s="75" t="str">
        <f>BADA!C26</f>
        <v>ADAPTADOR CABLE 4 EN 1</v>
      </c>
      <c r="E27" s="76">
        <f>BADA!G26</f>
        <v>45</v>
      </c>
      <c r="G27" s="83"/>
      <c r="H27" s="79"/>
    </row>
    <row r="28" ht="159.75" customHeight="1">
      <c r="B28" s="73">
        <v>19.0</v>
      </c>
      <c r="C28" s="78" t="str">
        <f>BADA!B27</f>
        <v>Bluetooth Aux</v>
      </c>
      <c r="D28" s="75" t="str">
        <f>BADA!C27</f>
        <v>AUXILIAR BLUETOOTH</v>
      </c>
      <c r="E28" s="76">
        <f>BADA!G27</f>
        <v>25</v>
      </c>
      <c r="G28" s="83"/>
      <c r="H28" s="79"/>
    </row>
    <row r="29" ht="159.75" customHeight="1">
      <c r="B29" s="73">
        <v>20.0</v>
      </c>
      <c r="C29" s="78" t="str">
        <f>BADA!B28</f>
        <v>Bocina go 4</v>
      </c>
      <c r="D29" s="75" t="str">
        <f>BADA!C28</f>
        <v>BOCINA JBL CHICA GO 4</v>
      </c>
      <c r="E29" s="76">
        <f>BADA!G28</f>
        <v>150</v>
      </c>
      <c r="F29" s="76"/>
      <c r="G29" s="77" t="s">
        <v>224</v>
      </c>
      <c r="H29" s="79"/>
    </row>
    <row r="30" ht="159.75" customHeight="1">
      <c r="B30" s="73">
        <v>21.0</v>
      </c>
      <c r="C30" s="78" t="str">
        <f>BADA!B29</f>
        <v>Bocina lip 6</v>
      </c>
      <c r="D30" s="75" t="str">
        <f>BADA!C29</f>
        <v>BOCINA JBL GRANDE FLIP 6</v>
      </c>
      <c r="E30" s="76">
        <f>BADA!G29</f>
        <v>250</v>
      </c>
      <c r="F30" s="76"/>
      <c r="G30" s="77" t="s">
        <v>224</v>
      </c>
      <c r="H30" s="79"/>
    </row>
    <row r="31" ht="159.75" customHeight="1">
      <c r="B31" s="73">
        <v>22.0</v>
      </c>
      <c r="C31" s="78" t="str">
        <f>BADA!B30</f>
        <v>Car Charg</v>
      </c>
      <c r="D31" s="75" t="str">
        <f>BADA!C30</f>
        <v>CARGADOR CARRO</v>
      </c>
      <c r="E31" s="76">
        <f>BADA!G30</f>
        <v>15</v>
      </c>
      <c r="G31" s="83"/>
      <c r="H31" s="79"/>
    </row>
    <row r="32" ht="159.75" customHeight="1">
      <c r="B32" s="73">
        <v>23.0</v>
      </c>
      <c r="C32" s="78" t="str">
        <f>BADA!B31</f>
        <v>Transmisor</v>
      </c>
      <c r="D32" s="75" t="str">
        <f>BADA!C31</f>
        <v>TRANSMISOR DE CARRO</v>
      </c>
      <c r="E32" s="76">
        <f>BADA!G31</f>
        <v>60</v>
      </c>
      <c r="F32" s="76"/>
      <c r="G32" s="77" t="s">
        <v>230</v>
      </c>
      <c r="H32" s="79"/>
    </row>
    <row r="33" ht="159.75" customHeight="1">
      <c r="B33" s="73">
        <v>24.0</v>
      </c>
      <c r="C33" s="78" t="str">
        <f>BADA!B32</f>
        <v>Powerbank</v>
      </c>
      <c r="D33" s="75" t="str">
        <f>BADA!C32</f>
        <v>POWERBANK 20,000 Ma</v>
      </c>
      <c r="E33" s="76">
        <f>BADA!G32</f>
        <v>80</v>
      </c>
      <c r="F33" s="76"/>
      <c r="G33" s="83"/>
      <c r="H33" s="79"/>
    </row>
    <row r="34" ht="159.75" customHeight="1">
      <c r="B34" s="73">
        <v>25.0</v>
      </c>
      <c r="C34" s="74" t="str">
        <f>BADA!B33</f>
        <v>Smart Watch 1</v>
      </c>
      <c r="D34" s="75" t="str">
        <f>BADA!C33</f>
        <v>RELOJ INTELIGENTE</v>
      </c>
      <c r="E34" s="76">
        <f>BADA!G33</f>
        <v>120</v>
      </c>
      <c r="F34" s="76"/>
      <c r="G34" s="83" t="s">
        <v>233</v>
      </c>
      <c r="H34" s="73"/>
    </row>
    <row r="35" ht="159.75" customHeight="1">
      <c r="B35" s="73">
        <v>26.0</v>
      </c>
      <c r="C35" s="74" t="str">
        <f>BADA!B34</f>
        <v>Smart watch 2</v>
      </c>
      <c r="D35" s="75" t="str">
        <f>BADA!C34</f>
        <v>RELOJ INTELIGENTE COMBO</v>
      </c>
      <c r="E35" s="76">
        <f>BADA!G34</f>
        <v>200</v>
      </c>
      <c r="F35" s="76"/>
      <c r="G35" s="83" t="s">
        <v>233</v>
      </c>
      <c r="H35" s="73"/>
    </row>
    <row r="36" ht="159.75" customHeight="1">
      <c r="B36" s="49">
        <v>27.0</v>
      </c>
      <c r="C36" s="74" t="str">
        <f>BADA!B38</f>
        <v>Playera</v>
      </c>
      <c r="D36" s="75" t="str">
        <f>BADA!C38</f>
        <v>Playera Selección Mexicana Verde Mundial</v>
      </c>
      <c r="E36" s="59">
        <f>BADA!G38</f>
        <v>100</v>
      </c>
      <c r="G36" s="77" t="s">
        <v>234</v>
      </c>
      <c r="H36" s="86"/>
    </row>
    <row r="37" ht="159.75" customHeight="1">
      <c r="B37" s="49"/>
      <c r="C37" s="87" t="str">
        <f>BADA!B39</f>
        <v>Audif Skullc</v>
      </c>
      <c r="D37" s="75" t="str">
        <f>BADA!C39</f>
        <v>SKULLCANDY TWS7 BLUET</v>
      </c>
      <c r="E37" s="59">
        <f>BADA!G39</f>
        <v>80</v>
      </c>
      <c r="G37" s="88"/>
      <c r="H37" s="86"/>
    </row>
    <row r="38" ht="159.75" customHeight="1">
      <c r="B38" s="49"/>
      <c r="C38" s="87" t="str">
        <f>BADA!B40</f>
        <v>Audif Earpods B</v>
      </c>
      <c r="D38" s="75" t="str">
        <f>BADA!C40</f>
        <v>EARPODS GENERICOS</v>
      </c>
      <c r="E38" s="59">
        <f>BADA!G40</f>
        <v>60</v>
      </c>
      <c r="F38" s="59"/>
      <c r="G38" s="88"/>
      <c r="H38" s="86"/>
    </row>
    <row r="39" ht="159.75" customHeight="1">
      <c r="B39" s="49"/>
      <c r="C39" s="87" t="str">
        <f>BADA!B41</f>
        <v>Audif Buytiti 125</v>
      </c>
      <c r="D39" s="75" t="str">
        <f>BADA!C41</f>
        <v>AUDIFONOS BLUETOOTH</v>
      </c>
      <c r="E39" s="59">
        <f>BADA!G41</f>
        <v>60</v>
      </c>
      <c r="F39" s="59"/>
      <c r="G39" s="88"/>
      <c r="H39" s="86"/>
    </row>
    <row r="40" ht="159.75" customHeight="1">
      <c r="B40" s="49"/>
      <c r="C40" s="87" t="str">
        <f>BADA!B42</f>
        <v>Audif Buy W133</v>
      </c>
      <c r="D40" s="59"/>
      <c r="E40" s="59">
        <f>BADA!G42</f>
        <v>60</v>
      </c>
      <c r="F40" s="59"/>
      <c r="G40" s="88"/>
      <c r="H40" s="86"/>
    </row>
    <row r="41" ht="159.75" customHeight="1">
      <c r="B41" s="49"/>
      <c r="C41" s="87"/>
      <c r="D41" s="59"/>
      <c r="E41" s="59"/>
      <c r="F41" s="59"/>
      <c r="G41" s="88"/>
      <c r="H41" s="86"/>
    </row>
    <row r="42" ht="15.75" customHeight="1">
      <c r="B42" s="49"/>
      <c r="C42" s="67" t="s">
        <v>172</v>
      </c>
      <c r="D42" s="68"/>
      <c r="E42" s="68"/>
      <c r="F42" s="68"/>
      <c r="G42" s="69"/>
      <c r="H42" s="69"/>
    </row>
    <row r="43" ht="15.75" customHeight="1">
      <c r="C43" s="5"/>
      <c r="E43" s="14"/>
      <c r="F43" s="5"/>
      <c r="H43" s="14"/>
    </row>
    <row r="44" ht="15.75" customHeight="1">
      <c r="C44" s="14"/>
      <c r="D44" s="14"/>
      <c r="E44" s="14"/>
      <c r="F44" s="14"/>
      <c r="G44" s="14"/>
      <c r="H44" s="14"/>
    </row>
    <row r="45" ht="15.75" customHeight="1">
      <c r="C45" s="71"/>
      <c r="D45" s="71"/>
      <c r="E45" s="14"/>
      <c r="F45" s="71"/>
      <c r="G45" s="71"/>
      <c r="H45" s="14"/>
    </row>
    <row r="46" ht="15.75" customHeight="1">
      <c r="C46" s="14"/>
      <c r="D46" s="14"/>
      <c r="E46" s="14"/>
      <c r="F46" s="14"/>
      <c r="G46" s="14"/>
      <c r="H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D2:G2"/>
    <mergeCell ref="D3:G3"/>
    <mergeCell ref="F4:H4"/>
    <mergeCell ref="L24:P28"/>
    <mergeCell ref="C43:D43"/>
    <mergeCell ref="F43:G43"/>
  </mergeCells>
  <printOptions/>
  <pageMargins bottom="0.75" footer="0.0" header="0.0" left="0.7" right="0.7" top="0.75"/>
  <pageSetup orientation="portrait"/>
  <headerFooter>
    <oddHeader>&amp;LRECUERDA QUE DE MOMENTO  TODOS LOS PAGOS SON  A CONTRAENTREGA. &amp;CACCESORIOS MB VALPA            Zacatecas México    Cel: 457 103 2866      &amp;RLISTADO DE PRECIOS MAYOREO   COMPRA MINIMA 5 PIEZAS ENTREGA POR ACORDAR ABRIL 2026 </oddHeader>
  </headerFooter>
  <colBreaks count="1" manualBreakCount="1">
    <brk id="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