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90" windowHeight="50" activeTab="1"/>
  </bookViews>
  <sheets>
    <sheet name="Units" sheetId="9" r:id="rId1"/>
    <sheet name="Profiles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9" l="1"/>
  <c r="N6" i="9"/>
  <c r="N8" i="9"/>
  <c r="N10" i="9"/>
  <c r="N12" i="9"/>
  <c r="M4" i="9"/>
  <c r="M6" i="9"/>
  <c r="M8" i="9"/>
  <c r="M10" i="9"/>
  <c r="M12" i="9"/>
  <c r="N2" i="9"/>
  <c r="M2" i="9"/>
  <c r="T12" i="9" l="1"/>
  <c r="S12" i="9"/>
  <c r="D12" i="9"/>
  <c r="I12" i="9" s="1"/>
  <c r="V12" i="9" s="1"/>
  <c r="X12" i="9" s="1"/>
  <c r="AX10" i="9"/>
  <c r="Z10" i="9"/>
  <c r="AA10" i="9" s="1"/>
  <c r="I10" i="9"/>
  <c r="J10" i="9" s="1"/>
  <c r="K10" i="9" s="1"/>
  <c r="G10" i="9"/>
  <c r="F10" i="9"/>
  <c r="T10" i="9" s="1"/>
  <c r="E10" i="9"/>
  <c r="AX8" i="9"/>
  <c r="Z8" i="9"/>
  <c r="AA8" i="9" s="1"/>
  <c r="I8" i="9"/>
  <c r="J8" i="9" s="1"/>
  <c r="K8" i="9" s="1"/>
  <c r="G8" i="9"/>
  <c r="F8" i="9"/>
  <c r="E8" i="9"/>
  <c r="AV6" i="9"/>
  <c r="AJ6" i="9"/>
  <c r="AE6" i="9"/>
  <c r="AD6" i="9"/>
  <c r="AC6" i="9"/>
  <c r="AB6" i="9"/>
  <c r="AA6" i="9"/>
  <c r="Z6" i="9"/>
  <c r="X6" i="9"/>
  <c r="W6" i="9"/>
  <c r="V6" i="9"/>
  <c r="U6" i="9"/>
  <c r="F6" i="9"/>
  <c r="T6" i="9" s="1"/>
  <c r="AV4" i="9"/>
  <c r="AJ4" i="9"/>
  <c r="AE4" i="9"/>
  <c r="AD4" i="9"/>
  <c r="AC4" i="9"/>
  <c r="AB4" i="9"/>
  <c r="AA4" i="9"/>
  <c r="Z4" i="9"/>
  <c r="X4" i="9"/>
  <c r="W4" i="9"/>
  <c r="V4" i="9"/>
  <c r="U4" i="9"/>
  <c r="F4" i="9"/>
  <c r="S4" i="9" s="1"/>
  <c r="AV2" i="9"/>
  <c r="AE2" i="9"/>
  <c r="AD2" i="9"/>
  <c r="AC2" i="9"/>
  <c r="AB2" i="9"/>
  <c r="AA2" i="9"/>
  <c r="Z2" i="9"/>
  <c r="X2" i="9"/>
  <c r="W2" i="9"/>
  <c r="V2" i="9"/>
  <c r="U2" i="9"/>
  <c r="F2" i="9"/>
  <c r="T2" i="9" s="1"/>
  <c r="T8" i="9" l="1"/>
  <c r="S8" i="9"/>
  <c r="S6" i="9"/>
  <c r="G2" i="9"/>
  <c r="S2" i="9"/>
  <c r="T4" i="9"/>
  <c r="H12" i="9"/>
  <c r="U12" i="9" s="1"/>
  <c r="W12" i="9" s="1"/>
  <c r="S10" i="9"/>
</calcChain>
</file>

<file path=xl/sharedStrings.xml><?xml version="1.0" encoding="utf-8"?>
<sst xmlns="http://schemas.openxmlformats.org/spreadsheetml/2006/main" count="296" uniqueCount="90">
  <si>
    <t>ID</t>
  </si>
  <si>
    <t>Type</t>
  </si>
  <si>
    <t>energy_$MWh</t>
  </si>
  <si>
    <t>curtailment_$MWh</t>
  </si>
  <si>
    <t>up_reg_$MW</t>
  </si>
  <si>
    <t>down_reg_$MW</t>
  </si>
  <si>
    <t>spill_$MWh</t>
  </si>
  <si>
    <t>Cap_MW_min</t>
  </si>
  <si>
    <t>RampRate_up_max</t>
  </si>
  <si>
    <t>RampRate_down_max</t>
  </si>
  <si>
    <t>P_start_max</t>
  </si>
  <si>
    <t>P_stop_max</t>
  </si>
  <si>
    <t>T_min_up</t>
  </si>
  <si>
    <t>T_min_down</t>
  </si>
  <si>
    <t>T_min_up0</t>
  </si>
  <si>
    <t>T_min_down0</t>
  </si>
  <si>
    <t>Initial_OnOff</t>
  </si>
  <si>
    <t>Energy_Max</t>
  </si>
  <si>
    <t>Load_min_MW</t>
  </si>
  <si>
    <t>Load_max_MW</t>
  </si>
  <si>
    <t>Energy_Min</t>
  </si>
  <si>
    <t>RampRate_up_max_ch</t>
  </si>
  <si>
    <t>RampRate_up_max_dis</t>
  </si>
  <si>
    <t>RampRate_down_max_dis</t>
  </si>
  <si>
    <t>RampRate_down_max_ch</t>
  </si>
  <si>
    <t>Cap_dis_MW</t>
  </si>
  <si>
    <t>Cap_ch_MW</t>
  </si>
  <si>
    <t>Cap_dis_MW_min</t>
  </si>
  <si>
    <t>Cap_ch_MW_min</t>
  </si>
  <si>
    <t>P_start_max_dis</t>
  </si>
  <si>
    <t>P_start_max_ch</t>
  </si>
  <si>
    <t>P_stop_max_dis</t>
  </si>
  <si>
    <t>P_stop_max_ch</t>
  </si>
  <si>
    <t>T_min_up_dis</t>
  </si>
  <si>
    <t>T_min_up_ch</t>
  </si>
  <si>
    <t>T_min_down_dis</t>
  </si>
  <si>
    <t>T_min_up0_dis</t>
  </si>
  <si>
    <t>T_min_up0_ch</t>
  </si>
  <si>
    <t>T_min_down0_dis</t>
  </si>
  <si>
    <t>T_min_down0_ch</t>
  </si>
  <si>
    <t>T_min_down_ch</t>
  </si>
  <si>
    <t>eff_dis</t>
  </si>
  <si>
    <t>eff_ch</t>
  </si>
  <si>
    <t>SOCini</t>
  </si>
  <si>
    <t>Size_P_MW</t>
  </si>
  <si>
    <t>SOCmin</t>
  </si>
  <si>
    <t>SOCmax</t>
  </si>
  <si>
    <t>start_cost$</t>
  </si>
  <si>
    <t>stop_cost$</t>
  </si>
  <si>
    <t>T_max_up</t>
  </si>
  <si>
    <t>T_max_up_dis</t>
  </si>
  <si>
    <t>T_max_up_ch</t>
  </si>
  <si>
    <t>Fuel Type</t>
  </si>
  <si>
    <t>nan</t>
  </si>
  <si>
    <t>Cap_MWh</t>
  </si>
  <si>
    <t>WF1</t>
  </si>
  <si>
    <t>WF</t>
  </si>
  <si>
    <t>Wind</t>
  </si>
  <si>
    <t>PV</t>
  </si>
  <si>
    <t>Low_SOCini</t>
  </si>
  <si>
    <t>Low_SOCmin</t>
  </si>
  <si>
    <t>Low_SOCmax</t>
  </si>
  <si>
    <t>Up_SOCini</t>
  </si>
  <si>
    <t>Up_SOCmin</t>
  </si>
  <si>
    <t>Up_SOCmax</t>
  </si>
  <si>
    <t>W2</t>
  </si>
  <si>
    <t>SMR</t>
  </si>
  <si>
    <t>Uranium</t>
  </si>
  <si>
    <t>N1</t>
  </si>
  <si>
    <t>Price_P</t>
  </si>
  <si>
    <t>Size_Heat_MW</t>
  </si>
  <si>
    <t>E</t>
  </si>
  <si>
    <t>E+H</t>
  </si>
  <si>
    <t>RO</t>
  </si>
  <si>
    <t>Price_W</t>
  </si>
  <si>
    <t>Demand_W</t>
  </si>
  <si>
    <t>Demand_E</t>
  </si>
  <si>
    <t>H2E_ratio</t>
  </si>
  <si>
    <t>W2_RO</t>
  </si>
  <si>
    <t>SF1</t>
  </si>
  <si>
    <t>Sun</t>
  </si>
  <si>
    <t>S1</t>
  </si>
  <si>
    <t>WS</t>
  </si>
  <si>
    <t>Water</t>
  </si>
  <si>
    <t>derating_$MWh</t>
  </si>
  <si>
    <t>WF_winter</t>
  </si>
  <si>
    <t>PV_winter</t>
  </si>
  <si>
    <t>WF_summer</t>
  </si>
  <si>
    <t>PV_summer</t>
  </si>
  <si>
    <t>MSF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</si>
</sst>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Profiles!$A$1</c:f>
              <c:strCache>
                <c:ptCount val="1"/>
                <c:pt idx="0">
                  <c:v>Demand_E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Profiles!$A$2:$A$25</c:f>
              <c:numCache>
                <c:formatCode>General</c:formatCode>
                <c:ptCount val="24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30</c:v>
                </c:pt>
                <c:pt idx="8">
                  <c:v>35</c:v>
                </c:pt>
                <c:pt idx="9">
                  <c:v>42</c:v>
                </c:pt>
                <c:pt idx="10">
                  <c:v>45</c:v>
                </c:pt>
                <c:pt idx="11">
                  <c:v>50</c:v>
                </c:pt>
                <c:pt idx="12">
                  <c:v>42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38</c:v>
                </c:pt>
                <c:pt idx="17">
                  <c:v>37</c:v>
                </c:pt>
                <c:pt idx="18">
                  <c:v>38</c:v>
                </c:pt>
                <c:pt idx="19">
                  <c:v>40</c:v>
                </c:pt>
                <c:pt idx="20">
                  <c:v>45</c:v>
                </c:pt>
                <c:pt idx="21">
                  <c:v>40</c:v>
                </c:pt>
                <c:pt idx="22">
                  <c:v>30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551-90DF-2CB76CDA8CA9}"/>
            </c:ext>
          </c:extLst>
        </c:ser>
        <c:ser>
          <c:idx val="1"/>
          <c:order val="1"/>
          <c:tx>
            <c:strRef>
              <c:f>Profiles!$B$1</c:f>
              <c:strCache>
                <c:ptCount val="1"/>
                <c:pt idx="0">
                  <c:v>Demand_W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Profiles!$B$2:$B$25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6-4551-90DF-2CB76CD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01320"/>
        <c:axId val="604103944"/>
      </c:lineChart>
      <c:catAx>
        <c:axId val="60410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3944"/>
        <c:crosses val="autoZero"/>
        <c:auto val="1"/>
        <c:lblAlgn val="ctr"/>
        <c:lblOffset val="100"/>
        <c:noMultiLvlLbl val="0"/>
      </c:catAx>
      <c:valAx>
        <c:axId val="60410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534035</xdr:colOff>
      <xdr:row>2</xdr:row>
      <xdr:rowOff>20955</xdr:rowOff>
    </xdr:from>
    <xdr:to>
      <xdr:col>17</xdr:col>
      <xdr:colOff>229235</xdr:colOff>
      <xdr:row>17</xdr:row>
      <xdr:rowOff>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1"/>
  <sheetViews>
    <sheetView topLeftCell="AP1" zoomScale="85" zoomScaleNormal="85" workbookViewId="0">
      <selection activeCell="BA20" sqref="BA20"/>
    </sheetView>
  </sheetViews>
  <sheetFormatPr defaultRowHeight="14.5" x14ac:dyDescent="0.35"/>
  <cols>
    <col min="1" max="1" width="14.453125" bestFit="1" customWidth="1"/>
    <col min="2" max="2" width="9.453125" bestFit="1" customWidth="1"/>
    <col min="3" max="3" width="10.453125" bestFit="1" customWidth="1"/>
    <col min="4" max="4" width="17.08984375" bestFit="1" customWidth="1"/>
    <col min="5" max="5" width="17.08984375" customWidth="1"/>
    <col min="6" max="6" width="16.08984375" bestFit="1" customWidth="1"/>
    <col min="7" max="10" width="16.08984375" customWidth="1"/>
    <col min="11" max="11" width="20.54296875" bestFit="1" customWidth="1"/>
    <col min="12" max="12" width="20.08984375" bestFit="1" customWidth="1"/>
    <col min="13" max="13" width="23.08984375" bestFit="1" customWidth="1"/>
    <col min="14" max="14" width="22.90625" bestFit="1" customWidth="1"/>
    <col min="15" max="15" width="17.08984375" bestFit="1" customWidth="1"/>
    <col min="16" max="16" width="13.54296875" bestFit="1" customWidth="1"/>
    <col min="17" max="17" width="14" bestFit="1" customWidth="1"/>
    <col min="18" max="19" width="20.54296875" bestFit="1" customWidth="1"/>
    <col min="20" max="20" width="20.08984375" bestFit="1" customWidth="1"/>
    <col min="21" max="22" width="23.08984375" bestFit="1" customWidth="1"/>
    <col min="23" max="23" width="22.90625" bestFit="1" customWidth="1"/>
    <col min="24" max="24" width="14.54296875" bestFit="1" customWidth="1"/>
    <col min="25" max="25" width="15.08984375" bestFit="1" customWidth="1"/>
    <col min="26" max="26" width="14.90625" bestFit="1" customWidth="1"/>
    <col min="27" max="27" width="14.54296875" bestFit="1" customWidth="1"/>
    <col min="28" max="28" width="14.08984375" bestFit="1" customWidth="1"/>
    <col min="29" max="29" width="15.08984375" bestFit="1" customWidth="1"/>
    <col min="30" max="30" width="15.90625" bestFit="1" customWidth="1"/>
    <col min="31" max="31" width="14.90625" bestFit="1" customWidth="1"/>
    <col min="32" max="32" width="13.54296875" bestFit="1" customWidth="1"/>
    <col min="33" max="33" width="13.453125" bestFit="1" customWidth="1"/>
    <col min="34" max="34" width="16.08984375" bestFit="1" customWidth="1"/>
    <col min="35" max="35" width="15.90625" bestFit="1" customWidth="1"/>
    <col min="36" max="36" width="13" bestFit="1" customWidth="1"/>
    <col min="37" max="37" width="13.453125" bestFit="1" customWidth="1"/>
    <col min="38" max="38" width="15.08984375" bestFit="1" customWidth="1"/>
    <col min="39" max="39" width="14.90625" bestFit="1" customWidth="1"/>
    <col min="40" max="40" width="13.54296875" bestFit="1" customWidth="1"/>
    <col min="41" max="41" width="13.08984375" bestFit="1" customWidth="1"/>
    <col min="42" max="42" width="16.08984375" bestFit="1" customWidth="1"/>
    <col min="43" max="43" width="15.90625" bestFit="1" customWidth="1"/>
    <col min="44" max="44" width="13" bestFit="1" customWidth="1"/>
    <col min="45" max="45" width="12.453125" bestFit="1" customWidth="1"/>
    <col min="46" max="46" width="13.453125" bestFit="1" customWidth="1"/>
    <col min="47" max="47" width="10" bestFit="1" customWidth="1"/>
    <col min="48" max="48" width="10.90625" bestFit="1" customWidth="1"/>
    <col min="49" max="49" width="10.90625" customWidth="1"/>
    <col min="50" max="50" width="11.08984375" bestFit="1" customWidth="1"/>
    <col min="51" max="51" width="6.08984375" bestFit="1" customWidth="1"/>
    <col min="52" max="52" width="6.36328125" bestFit="1" customWidth="1"/>
    <col min="53" max="53" width="7.453125" bestFit="1" customWidth="1"/>
    <col min="54" max="54" width="7.90625" bestFit="1" customWidth="1"/>
    <col min="55" max="55" width="10.54296875" bestFit="1" customWidth="1"/>
    <col min="56" max="56" width="11.90625" bestFit="1" customWidth="1"/>
    <col min="57" max="57" width="12.08984375" bestFit="1" customWidth="1"/>
    <col min="58" max="58" width="9.54296875" bestFit="1" customWidth="1"/>
    <col min="59" max="59" width="10.90625" bestFit="1" customWidth="1"/>
    <col min="60" max="60" width="11.08984375" bestFit="1" customWidth="1"/>
    <col min="61" max="61" width="7.453125" bestFit="1" customWidth="1"/>
    <col min="62" max="62" width="7.90625" bestFit="1" customWidth="1"/>
    <col min="63" max="63" width="14.54296875" bestFit="1" customWidth="1"/>
  </cols>
  <sheetData>
    <row r="1" spans="1:63" x14ac:dyDescent="0.35">
      <c r="A1" s="1" t="s">
        <v>0</v>
      </c>
      <c r="B1" s="1" t="s">
        <v>1</v>
      </c>
      <c r="C1" s="1" t="s">
        <v>52</v>
      </c>
      <c r="D1" s="1" t="s">
        <v>44</v>
      </c>
      <c r="E1" s="1" t="s">
        <v>70</v>
      </c>
      <c r="F1" s="1" t="s">
        <v>54</v>
      </c>
      <c r="G1" s="1" t="s">
        <v>7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18</v>
      </c>
      <c r="R1" s="1" t="s">
        <v>19</v>
      </c>
      <c r="S1" s="1" t="s">
        <v>8</v>
      </c>
      <c r="T1" s="1" t="s">
        <v>9</v>
      </c>
      <c r="U1" s="1" t="s">
        <v>22</v>
      </c>
      <c r="V1" s="1" t="s">
        <v>21</v>
      </c>
      <c r="W1" s="1" t="s">
        <v>23</v>
      </c>
      <c r="X1" s="1" t="s">
        <v>24</v>
      </c>
      <c r="Y1" s="1" t="s">
        <v>16</v>
      </c>
      <c r="Z1" s="1" t="s">
        <v>10</v>
      </c>
      <c r="AA1" s="1" t="s">
        <v>11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49</v>
      </c>
      <c r="AK1" s="1" t="s">
        <v>33</v>
      </c>
      <c r="AL1" s="1" t="s">
        <v>34</v>
      </c>
      <c r="AM1" s="1" t="s">
        <v>35</v>
      </c>
      <c r="AN1" s="1" t="s">
        <v>40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50</v>
      </c>
      <c r="AT1" s="1" t="s">
        <v>51</v>
      </c>
      <c r="AU1" s="1" t="s">
        <v>47</v>
      </c>
      <c r="AV1" s="1" t="s">
        <v>48</v>
      </c>
      <c r="AW1" s="1" t="s">
        <v>20</v>
      </c>
      <c r="AX1" s="1" t="s">
        <v>17</v>
      </c>
      <c r="AY1" s="1" t="s">
        <v>41</v>
      </c>
      <c r="AZ1" s="1" t="s">
        <v>42</v>
      </c>
      <c r="BA1" s="1" t="s">
        <v>43</v>
      </c>
      <c r="BB1" s="1" t="s">
        <v>45</v>
      </c>
      <c r="BC1" s="1" t="s">
        <v>46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77</v>
      </c>
      <c r="BK1" t="s">
        <v>84</v>
      </c>
    </row>
    <row r="2" spans="1:63" x14ac:dyDescent="0.35">
      <c r="A2" t="s">
        <v>68</v>
      </c>
      <c r="B2" t="s">
        <v>66</v>
      </c>
      <c r="C2" t="s">
        <v>67</v>
      </c>
      <c r="D2">
        <v>45</v>
      </c>
      <c r="E2">
        <v>160</v>
      </c>
      <c r="F2">
        <f>D2</f>
        <v>45</v>
      </c>
      <c r="G2">
        <f>F2*0.25*0+0.25*8</f>
        <v>2</v>
      </c>
      <c r="H2" t="s">
        <v>53</v>
      </c>
      <c r="I2" t="s">
        <v>53</v>
      </c>
      <c r="J2" t="s">
        <v>53</v>
      </c>
      <c r="K2" t="s">
        <v>53</v>
      </c>
      <c r="L2" s="2">
        <v>50</v>
      </c>
      <c r="M2" s="2">
        <f>0.1*L2</f>
        <v>5</v>
      </c>
      <c r="N2" s="2">
        <f>0.1*L2</f>
        <v>5</v>
      </c>
      <c r="O2" s="2" t="s">
        <v>53</v>
      </c>
      <c r="P2" t="s">
        <v>53</v>
      </c>
      <c r="Q2" t="s">
        <v>53</v>
      </c>
      <c r="R2" t="s">
        <v>53</v>
      </c>
      <c r="S2">
        <f>F2</f>
        <v>45</v>
      </c>
      <c r="T2">
        <f>F2</f>
        <v>45</v>
      </c>
      <c r="U2" t="str">
        <f>H2</f>
        <v>nan</v>
      </c>
      <c r="V2" t="str">
        <f>I2</f>
        <v>nan</v>
      </c>
      <c r="W2" t="str">
        <f>H2</f>
        <v>nan</v>
      </c>
      <c r="X2" t="str">
        <f>I2</f>
        <v>nan</v>
      </c>
      <c r="Y2">
        <v>1</v>
      </c>
      <c r="Z2">
        <f>D2</f>
        <v>45</v>
      </c>
      <c r="AA2">
        <f>D2</f>
        <v>45</v>
      </c>
      <c r="AB2" t="str">
        <f>H2</f>
        <v>nan</v>
      </c>
      <c r="AC2" t="str">
        <f>I2</f>
        <v>nan</v>
      </c>
      <c r="AD2" t="str">
        <f>H2</f>
        <v>nan</v>
      </c>
      <c r="AE2" t="str">
        <f>I2</f>
        <v>nan</v>
      </c>
      <c r="AF2">
        <v>3</v>
      </c>
      <c r="AG2">
        <v>12</v>
      </c>
      <c r="AH2">
        <v>0</v>
      </c>
      <c r="AI2">
        <v>0</v>
      </c>
      <c r="AJ2">
        <v>8760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53</v>
      </c>
      <c r="AR2" t="s">
        <v>53</v>
      </c>
      <c r="AS2" t="s">
        <v>53</v>
      </c>
      <c r="AT2" t="s">
        <v>53</v>
      </c>
      <c r="AU2">
        <v>500</v>
      </c>
      <c r="AV2">
        <f>AU2</f>
        <v>500</v>
      </c>
      <c r="AW2" t="s">
        <v>53</v>
      </c>
      <c r="AX2" t="s">
        <v>53</v>
      </c>
      <c r="AY2" t="s">
        <v>53</v>
      </c>
      <c r="AZ2" t="s">
        <v>53</v>
      </c>
      <c r="BA2" t="s">
        <v>53</v>
      </c>
      <c r="BB2" t="s">
        <v>53</v>
      </c>
      <c r="BC2" t="s">
        <v>53</v>
      </c>
      <c r="BD2" s="1" t="s">
        <v>53</v>
      </c>
      <c r="BE2" s="1" t="s">
        <v>53</v>
      </c>
      <c r="BF2" s="1" t="s">
        <v>53</v>
      </c>
      <c r="BG2" s="1" t="s">
        <v>53</v>
      </c>
      <c r="BH2" s="1" t="s">
        <v>53</v>
      </c>
      <c r="BI2" s="1" t="s">
        <v>53</v>
      </c>
      <c r="BJ2" s="1" t="s">
        <v>53</v>
      </c>
      <c r="BK2" s="1">
        <v>10</v>
      </c>
    </row>
    <row r="3" spans="1:63" x14ac:dyDescent="0.35">
      <c r="M3" s="2"/>
      <c r="N3" s="2"/>
    </row>
    <row r="4" spans="1:63" x14ac:dyDescent="0.35">
      <c r="A4" t="s">
        <v>55</v>
      </c>
      <c r="B4" t="s">
        <v>56</v>
      </c>
      <c r="C4" t="s">
        <v>57</v>
      </c>
      <c r="D4" s="1">
        <v>50</v>
      </c>
      <c r="E4" s="1">
        <v>0</v>
      </c>
      <c r="F4" s="1">
        <f>D4</f>
        <v>50</v>
      </c>
      <c r="G4">
        <v>0</v>
      </c>
      <c r="H4" t="s">
        <v>53</v>
      </c>
      <c r="I4" t="s">
        <v>53</v>
      </c>
      <c r="J4" t="s">
        <v>53</v>
      </c>
      <c r="K4" t="s">
        <v>53</v>
      </c>
      <c r="L4">
        <v>13.35</v>
      </c>
      <c r="M4" s="2">
        <f t="shared" ref="M4:M12" si="0">0.1*L4</f>
        <v>1.335</v>
      </c>
      <c r="N4" s="2">
        <f t="shared" ref="N4:N12" si="1">0.1*L4</f>
        <v>1.335</v>
      </c>
      <c r="O4" s="3">
        <v>2</v>
      </c>
      <c r="P4" s="1" t="s">
        <v>53</v>
      </c>
      <c r="Q4" t="s">
        <v>53</v>
      </c>
      <c r="R4" t="s">
        <v>53</v>
      </c>
      <c r="S4">
        <f>F4</f>
        <v>50</v>
      </c>
      <c r="T4">
        <f>F4</f>
        <v>50</v>
      </c>
      <c r="U4" t="str">
        <f>H4</f>
        <v>nan</v>
      </c>
      <c r="V4" t="str">
        <f>I4</f>
        <v>nan</v>
      </c>
      <c r="W4" t="str">
        <f>H4</f>
        <v>nan</v>
      </c>
      <c r="X4" t="str">
        <f>I4</f>
        <v>nan</v>
      </c>
      <c r="Y4">
        <v>1</v>
      </c>
      <c r="Z4">
        <f>D4</f>
        <v>50</v>
      </c>
      <c r="AA4">
        <f>D4</f>
        <v>50</v>
      </c>
      <c r="AB4" t="str">
        <f>H4</f>
        <v>nan</v>
      </c>
      <c r="AC4" t="str">
        <f>I4</f>
        <v>nan</v>
      </c>
      <c r="AD4" t="str">
        <f>H4</f>
        <v>nan</v>
      </c>
      <c r="AE4" t="str">
        <f>I4</f>
        <v>nan</v>
      </c>
      <c r="AF4">
        <v>0</v>
      </c>
      <c r="AG4">
        <v>0</v>
      </c>
      <c r="AH4">
        <v>0</v>
      </c>
      <c r="AI4">
        <v>0</v>
      </c>
      <c r="AJ4">
        <f>11/12*365*24</f>
        <v>8030</v>
      </c>
      <c r="AK4" t="s">
        <v>53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53</v>
      </c>
      <c r="AR4" t="s">
        <v>53</v>
      </c>
      <c r="AS4" t="s">
        <v>53</v>
      </c>
      <c r="AT4" t="s">
        <v>53</v>
      </c>
      <c r="AU4">
        <v>0</v>
      </c>
      <c r="AV4">
        <f>AU4</f>
        <v>0</v>
      </c>
      <c r="AW4" t="s">
        <v>53</v>
      </c>
      <c r="AX4" t="s">
        <v>53</v>
      </c>
      <c r="AY4" t="s">
        <v>53</v>
      </c>
      <c r="AZ4" t="s">
        <v>53</v>
      </c>
      <c r="BA4" t="s">
        <v>53</v>
      </c>
      <c r="BB4" t="s">
        <v>53</v>
      </c>
      <c r="BC4" t="s">
        <v>53</v>
      </c>
      <c r="BD4" s="1" t="s">
        <v>53</v>
      </c>
      <c r="BE4" s="1" t="s">
        <v>53</v>
      </c>
      <c r="BF4" s="1" t="s">
        <v>53</v>
      </c>
      <c r="BG4" s="1" t="s">
        <v>53</v>
      </c>
      <c r="BH4" s="1" t="s">
        <v>53</v>
      </c>
      <c r="BI4" s="1" t="s">
        <v>53</v>
      </c>
      <c r="BJ4" s="1" t="s">
        <v>53</v>
      </c>
      <c r="BK4" s="1" t="s">
        <v>53</v>
      </c>
    </row>
    <row r="5" spans="1:63" x14ac:dyDescent="0.35">
      <c r="F5" s="1"/>
      <c r="L5" s="2"/>
      <c r="M5" s="2"/>
      <c r="N5" s="2"/>
      <c r="O5" s="3"/>
      <c r="P5" s="1"/>
    </row>
    <row r="6" spans="1:63" x14ac:dyDescent="0.35">
      <c r="A6" t="s">
        <v>79</v>
      </c>
      <c r="B6" t="s">
        <v>58</v>
      </c>
      <c r="C6" t="s">
        <v>80</v>
      </c>
      <c r="D6" s="1">
        <v>10</v>
      </c>
      <c r="E6" s="1">
        <v>0</v>
      </c>
      <c r="F6" s="1">
        <f>D6</f>
        <v>10</v>
      </c>
      <c r="G6" s="1">
        <v>0</v>
      </c>
      <c r="H6" t="s">
        <v>53</v>
      </c>
      <c r="I6" t="s">
        <v>53</v>
      </c>
      <c r="J6" t="s">
        <v>53</v>
      </c>
      <c r="K6" t="s">
        <v>53</v>
      </c>
      <c r="L6">
        <v>8.9</v>
      </c>
      <c r="M6" s="2">
        <f t="shared" si="0"/>
        <v>0.89000000000000012</v>
      </c>
      <c r="N6" s="2">
        <f t="shared" si="1"/>
        <v>0.89000000000000012</v>
      </c>
      <c r="O6" s="3">
        <v>2</v>
      </c>
      <c r="P6" s="1" t="s">
        <v>53</v>
      </c>
      <c r="Q6" t="s">
        <v>53</v>
      </c>
      <c r="R6" t="s">
        <v>53</v>
      </c>
      <c r="S6">
        <f>F6</f>
        <v>10</v>
      </c>
      <c r="T6">
        <f>F6</f>
        <v>10</v>
      </c>
      <c r="U6" t="str">
        <f>H6</f>
        <v>nan</v>
      </c>
      <c r="V6" t="str">
        <f>I6</f>
        <v>nan</v>
      </c>
      <c r="W6" t="str">
        <f>H6</f>
        <v>nan</v>
      </c>
      <c r="X6" t="str">
        <f>I6</f>
        <v>nan</v>
      </c>
      <c r="Y6">
        <v>1</v>
      </c>
      <c r="Z6">
        <f>D6</f>
        <v>10</v>
      </c>
      <c r="AA6">
        <f>D6</f>
        <v>10</v>
      </c>
      <c r="AB6" t="str">
        <f>H6</f>
        <v>nan</v>
      </c>
      <c r="AC6" t="str">
        <f>I6</f>
        <v>nan</v>
      </c>
      <c r="AD6" t="str">
        <f>H6</f>
        <v>nan</v>
      </c>
      <c r="AE6" t="str">
        <f>I6</f>
        <v>nan</v>
      </c>
      <c r="AF6">
        <v>0</v>
      </c>
      <c r="AG6">
        <v>0</v>
      </c>
      <c r="AH6">
        <v>0</v>
      </c>
      <c r="AI6">
        <v>0</v>
      </c>
      <c r="AJ6">
        <f t="shared" ref="AJ6" si="2">11/12*365*24</f>
        <v>8030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53</v>
      </c>
      <c r="AS6" t="s">
        <v>53</v>
      </c>
      <c r="AT6" t="s">
        <v>53</v>
      </c>
      <c r="AU6">
        <v>0</v>
      </c>
      <c r="AV6">
        <f>AU6</f>
        <v>0</v>
      </c>
      <c r="AW6" t="s">
        <v>53</v>
      </c>
      <c r="AX6" t="s">
        <v>53</v>
      </c>
      <c r="AY6" t="s">
        <v>53</v>
      </c>
      <c r="AZ6" t="s">
        <v>53</v>
      </c>
      <c r="BA6" t="s">
        <v>53</v>
      </c>
      <c r="BB6" t="s">
        <v>53</v>
      </c>
      <c r="BC6" t="s">
        <v>53</v>
      </c>
      <c r="BD6" s="1" t="s">
        <v>53</v>
      </c>
      <c r="BE6" s="1" t="s">
        <v>53</v>
      </c>
      <c r="BF6" s="1" t="s">
        <v>53</v>
      </c>
      <c r="BG6" s="1" t="s">
        <v>53</v>
      </c>
      <c r="BH6" s="1" t="s">
        <v>53</v>
      </c>
      <c r="BI6" s="1" t="s">
        <v>53</v>
      </c>
      <c r="BJ6" s="1" t="s">
        <v>53</v>
      </c>
      <c r="BK6" s="1" t="s">
        <v>53</v>
      </c>
    </row>
    <row r="7" spans="1:63" x14ac:dyDescent="0.35">
      <c r="D7" s="1"/>
      <c r="E7" s="1"/>
      <c r="F7" s="1"/>
      <c r="G7" s="1"/>
      <c r="L7" s="2"/>
      <c r="M7" s="2"/>
      <c r="N7" s="2"/>
      <c r="O7" s="3"/>
      <c r="P7" s="1"/>
      <c r="BD7" s="1"/>
      <c r="BE7" s="1"/>
      <c r="BF7" s="1"/>
      <c r="BG7" s="1"/>
      <c r="BH7" s="1"/>
      <c r="BI7" s="1"/>
    </row>
    <row r="8" spans="1:63" x14ac:dyDescent="0.35">
      <c r="A8" t="s">
        <v>65</v>
      </c>
      <c r="B8" t="s">
        <v>89</v>
      </c>
      <c r="C8" t="s">
        <v>72</v>
      </c>
      <c r="D8">
        <v>20</v>
      </c>
      <c r="E8">
        <f>D8*BJ8</f>
        <v>100</v>
      </c>
      <c r="F8">
        <f>D8</f>
        <v>20</v>
      </c>
      <c r="G8">
        <f>D8*0.1</f>
        <v>2</v>
      </c>
      <c r="H8" t="s">
        <v>53</v>
      </c>
      <c r="I8" t="str">
        <f>H8</f>
        <v>nan</v>
      </c>
      <c r="J8" t="str">
        <f>I8</f>
        <v>nan</v>
      </c>
      <c r="K8" t="str">
        <f>J8</f>
        <v>nan</v>
      </c>
      <c r="L8">
        <v>3</v>
      </c>
      <c r="M8" s="2">
        <f t="shared" si="0"/>
        <v>0.30000000000000004</v>
      </c>
      <c r="N8" s="2">
        <f t="shared" si="1"/>
        <v>0.30000000000000004</v>
      </c>
      <c r="O8" t="s">
        <v>53</v>
      </c>
      <c r="P8" s="1" t="s">
        <v>53</v>
      </c>
      <c r="Q8" t="s">
        <v>53</v>
      </c>
      <c r="R8" t="s">
        <v>53</v>
      </c>
      <c r="S8" s="1">
        <f>F8*0.6</f>
        <v>12</v>
      </c>
      <c r="T8" s="1">
        <f>F8*0.6</f>
        <v>12</v>
      </c>
      <c r="U8" s="1" t="s">
        <v>53</v>
      </c>
      <c r="V8" s="1" t="s">
        <v>53</v>
      </c>
      <c r="W8" s="1" t="s">
        <v>53</v>
      </c>
      <c r="X8" s="1" t="s">
        <v>53</v>
      </c>
      <c r="Y8" s="1">
        <v>1</v>
      </c>
      <c r="Z8" s="1">
        <f>D8*0.4</f>
        <v>8</v>
      </c>
      <c r="AA8" s="1">
        <f>Z8</f>
        <v>8</v>
      </c>
      <c r="AB8" s="1" t="s">
        <v>53</v>
      </c>
      <c r="AC8" s="1" t="s">
        <v>53</v>
      </c>
      <c r="AD8" s="1" t="s">
        <v>53</v>
      </c>
      <c r="AE8" s="1" t="s">
        <v>53</v>
      </c>
      <c r="AF8">
        <v>4</v>
      </c>
      <c r="AG8">
        <v>3</v>
      </c>
      <c r="AH8">
        <v>0</v>
      </c>
      <c r="AI8">
        <v>0</v>
      </c>
      <c r="AJ8">
        <v>8760</v>
      </c>
      <c r="AK8" s="1" t="s">
        <v>53</v>
      </c>
      <c r="AL8" s="1" t="s">
        <v>53</v>
      </c>
      <c r="AM8" s="1" t="s">
        <v>53</v>
      </c>
      <c r="AN8" s="1" t="s">
        <v>53</v>
      </c>
      <c r="AO8" s="1" t="s">
        <v>53</v>
      </c>
      <c r="AP8" s="1" t="s">
        <v>53</v>
      </c>
      <c r="AQ8" s="1" t="s">
        <v>53</v>
      </c>
      <c r="AR8" s="1" t="s">
        <v>53</v>
      </c>
      <c r="AS8" s="1" t="s">
        <v>53</v>
      </c>
      <c r="AT8" s="1" t="s">
        <v>53</v>
      </c>
      <c r="AU8" s="1">
        <v>40</v>
      </c>
      <c r="AV8" s="1">
        <v>40</v>
      </c>
      <c r="AW8" s="1">
        <v>0</v>
      </c>
      <c r="AX8" s="4">
        <f>D8*100</f>
        <v>2000</v>
      </c>
      <c r="AY8" s="1" t="s">
        <v>53</v>
      </c>
      <c r="AZ8" s="1" t="s">
        <v>53</v>
      </c>
      <c r="BA8" s="1" t="s">
        <v>53</v>
      </c>
      <c r="BB8" s="1" t="s">
        <v>53</v>
      </c>
      <c r="BC8" s="1" t="s">
        <v>53</v>
      </c>
      <c r="BD8" s="1" t="s">
        <v>53</v>
      </c>
      <c r="BE8" s="1" t="s">
        <v>53</v>
      </c>
      <c r="BF8" s="1" t="s">
        <v>53</v>
      </c>
      <c r="BG8" s="1" t="s">
        <v>53</v>
      </c>
      <c r="BH8" s="1" t="s">
        <v>53</v>
      </c>
      <c r="BI8" s="1" t="s">
        <v>53</v>
      </c>
      <c r="BJ8" s="2">
        <v>5</v>
      </c>
      <c r="BK8" s="1" t="s">
        <v>53</v>
      </c>
    </row>
    <row r="9" spans="1:63" x14ac:dyDescent="0.35">
      <c r="M9" s="2"/>
      <c r="N9" s="2"/>
    </row>
    <row r="10" spans="1:63" x14ac:dyDescent="0.35">
      <c r="A10" t="s">
        <v>78</v>
      </c>
      <c r="B10" t="s">
        <v>73</v>
      </c>
      <c r="C10" t="s">
        <v>71</v>
      </c>
      <c r="D10">
        <v>10</v>
      </c>
      <c r="E10">
        <f>D10*BJ10</f>
        <v>0</v>
      </c>
      <c r="F10">
        <f>D10</f>
        <v>10</v>
      </c>
      <c r="G10">
        <f>0.1*D10</f>
        <v>1</v>
      </c>
      <c r="H10" t="s">
        <v>53</v>
      </c>
      <c r="I10" t="str">
        <f>H10</f>
        <v>nan</v>
      </c>
      <c r="J10" t="str">
        <f>I10</f>
        <v>nan</v>
      </c>
      <c r="K10" t="str">
        <f>J10</f>
        <v>nan</v>
      </c>
      <c r="L10">
        <v>3</v>
      </c>
      <c r="M10" s="2">
        <f t="shared" si="0"/>
        <v>0.30000000000000004</v>
      </c>
      <c r="N10" s="2">
        <f t="shared" si="1"/>
        <v>0.30000000000000004</v>
      </c>
      <c r="O10" t="s">
        <v>53</v>
      </c>
      <c r="P10" s="1" t="s">
        <v>53</v>
      </c>
      <c r="Q10" t="s">
        <v>53</v>
      </c>
      <c r="R10" t="s">
        <v>53</v>
      </c>
      <c r="S10" s="1">
        <f>F10</f>
        <v>10</v>
      </c>
      <c r="T10" s="1">
        <f>F10</f>
        <v>10</v>
      </c>
      <c r="U10" s="1" t="s">
        <v>53</v>
      </c>
      <c r="V10" s="1" t="s">
        <v>53</v>
      </c>
      <c r="W10" s="1" t="s">
        <v>53</v>
      </c>
      <c r="X10" s="1" t="s">
        <v>53</v>
      </c>
      <c r="Y10" s="1">
        <v>1</v>
      </c>
      <c r="Z10" s="1">
        <f>D10*0.5</f>
        <v>5</v>
      </c>
      <c r="AA10" s="1">
        <f>Z10</f>
        <v>5</v>
      </c>
      <c r="AB10" s="1" t="s">
        <v>53</v>
      </c>
      <c r="AC10" s="1" t="s">
        <v>53</v>
      </c>
      <c r="AD10" s="1" t="s">
        <v>53</v>
      </c>
      <c r="AE10" s="1" t="s">
        <v>53</v>
      </c>
      <c r="AF10">
        <v>0</v>
      </c>
      <c r="AG10">
        <v>0</v>
      </c>
      <c r="AH10">
        <v>0</v>
      </c>
      <c r="AI10">
        <v>0</v>
      </c>
      <c r="AJ10">
        <v>8760</v>
      </c>
      <c r="AK10" s="1" t="s">
        <v>53</v>
      </c>
      <c r="AL10" s="1" t="s">
        <v>53</v>
      </c>
      <c r="AM10" s="1" t="s">
        <v>53</v>
      </c>
      <c r="AN10" s="1" t="s">
        <v>53</v>
      </c>
      <c r="AO10" s="1" t="s">
        <v>53</v>
      </c>
      <c r="AP10" s="1" t="s">
        <v>53</v>
      </c>
      <c r="AQ10" s="1" t="s">
        <v>53</v>
      </c>
      <c r="AR10" s="1" t="s">
        <v>53</v>
      </c>
      <c r="AS10" s="1" t="s">
        <v>53</v>
      </c>
      <c r="AT10" s="1" t="s">
        <v>53</v>
      </c>
      <c r="AU10" s="1">
        <v>5</v>
      </c>
      <c r="AV10" s="1">
        <v>5</v>
      </c>
      <c r="AW10" s="1">
        <v>0</v>
      </c>
      <c r="AX10" s="4">
        <f>D10*100</f>
        <v>1000</v>
      </c>
      <c r="AY10" s="1" t="s">
        <v>53</v>
      </c>
      <c r="AZ10" s="1" t="s">
        <v>53</v>
      </c>
      <c r="BA10" s="1" t="s">
        <v>53</v>
      </c>
      <c r="BB10" s="1" t="s">
        <v>53</v>
      </c>
      <c r="BC10" s="1" t="s">
        <v>53</v>
      </c>
      <c r="BD10" s="1" t="s">
        <v>53</v>
      </c>
      <c r="BE10" s="1" t="s">
        <v>53</v>
      </c>
      <c r="BF10" s="1" t="s">
        <v>53</v>
      </c>
      <c r="BG10" s="1" t="s">
        <v>53</v>
      </c>
      <c r="BH10" s="1" t="s">
        <v>53</v>
      </c>
      <c r="BI10" s="1" t="s">
        <v>53</v>
      </c>
      <c r="BJ10" s="2">
        <v>0</v>
      </c>
      <c r="BK10" s="1" t="s">
        <v>53</v>
      </c>
    </row>
    <row r="11" spans="1:63" x14ac:dyDescent="0.35">
      <c r="L11" s="2"/>
      <c r="M11" s="2"/>
      <c r="N11" s="2"/>
      <c r="P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4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2"/>
    </row>
    <row r="12" spans="1:63" x14ac:dyDescent="0.35">
      <c r="A12" t="s">
        <v>81</v>
      </c>
      <c r="B12" t="s">
        <v>82</v>
      </c>
      <c r="C12" t="s">
        <v>83</v>
      </c>
      <c r="D12">
        <f>MAX(D10,D8)</f>
        <v>20</v>
      </c>
      <c r="E12" t="s">
        <v>53</v>
      </c>
      <c r="F12" t="s">
        <v>53</v>
      </c>
      <c r="G12" t="s">
        <v>53</v>
      </c>
      <c r="H12">
        <f>D12</f>
        <v>20</v>
      </c>
      <c r="I12">
        <f>D12</f>
        <v>20</v>
      </c>
      <c r="J12">
        <v>0</v>
      </c>
      <c r="K12">
        <v>0</v>
      </c>
      <c r="L12" s="2">
        <v>1</v>
      </c>
      <c r="M12" s="2">
        <f t="shared" si="0"/>
        <v>0.1</v>
      </c>
      <c r="N12" s="2">
        <f t="shared" si="1"/>
        <v>0.1</v>
      </c>
      <c r="O12" t="s">
        <v>53</v>
      </c>
      <c r="P12" s="1" t="s">
        <v>53</v>
      </c>
      <c r="Q12" t="s">
        <v>53</v>
      </c>
      <c r="R12" t="s">
        <v>53</v>
      </c>
      <c r="S12" s="1" t="str">
        <f t="shared" ref="S12" si="3">F12</f>
        <v>nan</v>
      </c>
      <c r="T12" s="1" t="str">
        <f t="shared" ref="T12" si="4">F12</f>
        <v>nan</v>
      </c>
      <c r="U12" s="1">
        <f>H12</f>
        <v>20</v>
      </c>
      <c r="V12" s="1">
        <f>I12</f>
        <v>20</v>
      </c>
      <c r="W12" s="1">
        <f>U12</f>
        <v>20</v>
      </c>
      <c r="X12" s="1">
        <f>V12</f>
        <v>20</v>
      </c>
      <c r="Y12" s="1" t="s">
        <v>53</v>
      </c>
      <c r="Z12" s="1" t="s">
        <v>53</v>
      </c>
      <c r="AA12" s="1" t="s">
        <v>53</v>
      </c>
      <c r="AB12" s="1" t="s">
        <v>53</v>
      </c>
      <c r="AC12" s="1" t="s">
        <v>53</v>
      </c>
      <c r="AD12" s="1" t="s">
        <v>53</v>
      </c>
      <c r="AE12" s="1" t="s">
        <v>53</v>
      </c>
      <c r="AF12" s="1">
        <v>0</v>
      </c>
      <c r="AG12" s="1">
        <v>0</v>
      </c>
      <c r="AH12" s="1" t="s">
        <v>53</v>
      </c>
      <c r="AI12" s="1" t="s">
        <v>53</v>
      </c>
      <c r="AJ12" s="1" t="s">
        <v>53</v>
      </c>
      <c r="AK12" s="1" t="s">
        <v>53</v>
      </c>
      <c r="AL12" s="1" t="s">
        <v>53</v>
      </c>
      <c r="AM12" s="1" t="s">
        <v>53</v>
      </c>
      <c r="AN12" s="1" t="s">
        <v>53</v>
      </c>
      <c r="AO12" s="1" t="s">
        <v>53</v>
      </c>
      <c r="AP12" s="1" t="s">
        <v>53</v>
      </c>
      <c r="AQ12" s="1" t="s">
        <v>53</v>
      </c>
      <c r="AR12" s="1" t="s">
        <v>53</v>
      </c>
      <c r="AS12" s="1" t="s">
        <v>53</v>
      </c>
      <c r="AT12" s="1" t="s">
        <v>53</v>
      </c>
      <c r="AU12" s="1" t="s">
        <v>53</v>
      </c>
      <c r="AV12" s="1" t="s">
        <v>53</v>
      </c>
      <c r="AW12" s="1" t="s">
        <v>53</v>
      </c>
      <c r="AX12" s="1" t="s">
        <v>53</v>
      </c>
      <c r="AY12" s="1" t="s">
        <v>53</v>
      </c>
      <c r="AZ12" s="1" t="s">
        <v>53</v>
      </c>
      <c r="BA12" s="1">
        <v>30</v>
      </c>
      <c r="BB12" s="1">
        <v>10</v>
      </c>
      <c r="BC12" s="1">
        <v>100</v>
      </c>
      <c r="BD12" s="1" t="s">
        <v>53</v>
      </c>
      <c r="BE12" s="1" t="s">
        <v>53</v>
      </c>
      <c r="BF12" s="1" t="s">
        <v>53</v>
      </c>
      <c r="BG12" s="1" t="s">
        <v>53</v>
      </c>
      <c r="BH12" s="1" t="s">
        <v>53</v>
      </c>
      <c r="BI12" s="1" t="s">
        <v>53</v>
      </c>
      <c r="BJ12" s="1" t="s">
        <v>53</v>
      </c>
      <c r="BK12" s="1" t="s">
        <v>53</v>
      </c>
    </row>
    <row r="21" spans="3:61" x14ac:dyDescent="0.35">
      <c r="C21" s="1"/>
      <c r="D21" s="1"/>
      <c r="E21" s="1"/>
      <c r="F21" s="1"/>
      <c r="G21" s="1"/>
      <c r="L21" s="2"/>
      <c r="M21" s="2"/>
      <c r="N21" s="2"/>
      <c r="O21" s="3"/>
      <c r="P21" s="1"/>
      <c r="BD21" s="1"/>
      <c r="BE21" s="1"/>
      <c r="BF21" s="1"/>
      <c r="BG21" s="1"/>
      <c r="BH21" s="1"/>
      <c r="BI21" s="1"/>
    </row>
    <row r="22" spans="3:61" x14ac:dyDescent="0.35">
      <c r="C22" s="1"/>
      <c r="D22" s="1"/>
      <c r="E22" s="1"/>
      <c r="F22" s="1"/>
      <c r="G22" s="1"/>
      <c r="L22" s="2"/>
      <c r="M22" s="2"/>
      <c r="N22" s="2"/>
      <c r="O22" s="3"/>
      <c r="P22" s="1"/>
    </row>
    <row r="27" spans="3:61" x14ac:dyDescent="0.35">
      <c r="D27" s="1"/>
      <c r="E27" s="1"/>
      <c r="N27" s="1"/>
      <c r="O27" s="1"/>
    </row>
    <row r="28" spans="3:61" x14ac:dyDescent="0.35">
      <c r="D28" s="1"/>
      <c r="E28" s="1"/>
      <c r="N28" s="1"/>
      <c r="O28" s="1"/>
    </row>
    <row r="30" spans="3:61" x14ac:dyDescent="0.35">
      <c r="D30" s="1"/>
      <c r="E30" s="1"/>
      <c r="N30" s="1"/>
      <c r="O30" s="1"/>
    </row>
    <row r="31" spans="3:61" x14ac:dyDescent="0.35">
      <c r="D31" s="1"/>
      <c r="E31" s="1"/>
      <c r="F31" s="1"/>
      <c r="N31" s="1"/>
      <c r="O31" s="1"/>
    </row>
    <row r="32" spans="3:61" x14ac:dyDescent="0.35">
      <c r="D32" s="1"/>
      <c r="E32" s="1"/>
      <c r="F32" s="1"/>
      <c r="N32" s="1"/>
      <c r="O32" s="1"/>
    </row>
    <row r="33" spans="3:15" x14ac:dyDescent="0.35">
      <c r="D33" s="1"/>
      <c r="E33" s="1"/>
      <c r="F33" s="1"/>
      <c r="N33" s="1"/>
      <c r="O33" s="1"/>
    </row>
    <row r="34" spans="3:15" x14ac:dyDescent="0.35">
      <c r="D34" s="1"/>
      <c r="E34" s="1"/>
      <c r="F34" s="1"/>
      <c r="N34" s="1"/>
      <c r="O34" s="1"/>
    </row>
    <row r="35" spans="3:15" x14ac:dyDescent="0.35">
      <c r="D35" s="1"/>
      <c r="E35" s="1"/>
      <c r="F35" s="1"/>
      <c r="N35" s="1"/>
      <c r="O35" s="1"/>
    </row>
    <row r="37" spans="3:15" x14ac:dyDescent="0.35">
      <c r="D37" s="1"/>
      <c r="E37" s="1"/>
      <c r="F37" s="1"/>
      <c r="N37" s="1"/>
      <c r="O37" s="1"/>
    </row>
    <row r="38" spans="3:15" x14ac:dyDescent="0.35">
      <c r="D38" s="1"/>
      <c r="E38" s="1"/>
      <c r="F38" s="1"/>
      <c r="N38" s="1"/>
      <c r="O38" s="1"/>
    </row>
    <row r="39" spans="3:15" x14ac:dyDescent="0.35">
      <c r="D39" s="1"/>
      <c r="E39" s="1"/>
      <c r="F39" s="1"/>
      <c r="N39" s="1"/>
      <c r="O39" s="1"/>
    </row>
    <row r="40" spans="3:15" x14ac:dyDescent="0.35">
      <c r="C40" s="1"/>
      <c r="D40" s="1"/>
      <c r="E40" s="1"/>
      <c r="F40" s="1"/>
      <c r="N40" s="1"/>
      <c r="O40" s="1"/>
    </row>
    <row r="41" spans="3:15" x14ac:dyDescent="0.35">
      <c r="D41" s="1"/>
      <c r="E41" s="1"/>
      <c r="F41" s="1"/>
      <c r="K41" s="1"/>
      <c r="L41" s="1"/>
      <c r="M41" s="1"/>
      <c r="N41" s="1"/>
      <c r="O41" s="1"/>
    </row>
    <row r="42" spans="3:15" x14ac:dyDescent="0.35">
      <c r="C42" s="1"/>
      <c r="D42" s="1"/>
      <c r="E42" s="1"/>
      <c r="F42" s="1"/>
      <c r="N42" s="1"/>
      <c r="O42" s="1"/>
    </row>
    <row r="44" spans="3:15" x14ac:dyDescent="0.35">
      <c r="C44" s="1"/>
      <c r="D44" s="1"/>
      <c r="E44" s="1"/>
      <c r="F44" s="1"/>
      <c r="N44" s="1"/>
      <c r="O44" s="1"/>
    </row>
    <row r="45" spans="3:15" x14ac:dyDescent="0.35">
      <c r="C45" s="1"/>
      <c r="D45" s="1"/>
      <c r="E45" s="1"/>
      <c r="F45" s="1"/>
      <c r="N45" s="1"/>
      <c r="O45" s="1"/>
    </row>
    <row r="46" spans="3:15" x14ac:dyDescent="0.35">
      <c r="C46" s="1"/>
      <c r="D46" s="1"/>
      <c r="E46" s="1"/>
      <c r="F46" s="1"/>
      <c r="N46" s="1"/>
      <c r="O46" s="1"/>
    </row>
    <row r="47" spans="3:15" x14ac:dyDescent="0.35">
      <c r="C47" s="1"/>
      <c r="D47" s="1"/>
      <c r="E47" s="1"/>
      <c r="F47" s="1"/>
      <c r="N47" s="1"/>
      <c r="O47" s="1"/>
    </row>
    <row r="48" spans="3:15" x14ac:dyDescent="0.35">
      <c r="C48" s="1"/>
      <c r="D48" s="1"/>
      <c r="E48" s="1"/>
      <c r="F48" s="1"/>
      <c r="N48" s="1"/>
      <c r="O48" s="1"/>
    </row>
    <row r="49" spans="3:15" x14ac:dyDescent="0.35">
      <c r="C49" s="1"/>
      <c r="D49" s="1"/>
      <c r="E49" s="1"/>
      <c r="F49" s="1"/>
      <c r="N49" s="1"/>
      <c r="O49" s="1"/>
    </row>
    <row r="50" spans="3:15" x14ac:dyDescent="0.35">
      <c r="C50" s="1"/>
      <c r="D50" s="1"/>
      <c r="E50" s="1"/>
      <c r="F50" s="1"/>
      <c r="N50" s="1"/>
      <c r="O50" s="1"/>
    </row>
    <row r="51" spans="3:15" x14ac:dyDescent="0.35">
      <c r="C51" s="1"/>
      <c r="D51" s="1"/>
      <c r="E51" s="1"/>
      <c r="F51" s="1"/>
      <c r="N51" s="1"/>
      <c r="O51" s="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34" sqref="I34"/>
    </sheetView>
  </sheetViews>
  <sheetFormatPr defaultRowHeight="14.5" x14ac:dyDescent="0.35"/>
  <cols>
    <col min="1" max="1" width="9.90625" bestFit="1" customWidth="1"/>
    <col min="2" max="2" width="10.54296875" bestFit="1" customWidth="1"/>
    <col min="9" max="9" width="11.36328125" bestFit="1" customWidth="1"/>
  </cols>
  <sheetData>
    <row r="1" spans="1:10" x14ac:dyDescent="0.35">
      <c r="A1" t="s">
        <v>76</v>
      </c>
      <c r="B1" t="s">
        <v>75</v>
      </c>
      <c r="C1" t="s">
        <v>69</v>
      </c>
      <c r="D1" t="s">
        <v>74</v>
      </c>
      <c r="E1" t="s">
        <v>85</v>
      </c>
      <c r="F1" t="s">
        <v>86</v>
      </c>
      <c r="G1" t="s">
        <v>87</v>
      </c>
      <c r="H1" t="s">
        <v>88</v>
      </c>
    </row>
    <row r="2" spans="1:10" x14ac:dyDescent="0.35">
      <c r="A2">
        <v>30</v>
      </c>
      <c r="B2">
        <v>2</v>
      </c>
      <c r="C2">
        <v>70</v>
      </c>
      <c r="D2">
        <v>1</v>
      </c>
      <c r="E2">
        <v>100</v>
      </c>
      <c r="F2">
        <v>0</v>
      </c>
      <c r="G2">
        <v>20.56</v>
      </c>
      <c r="H2">
        <v>0</v>
      </c>
      <c r="I2" s="2"/>
      <c r="J2" s="2"/>
    </row>
    <row r="3" spans="1:10" x14ac:dyDescent="0.35">
      <c r="A3">
        <v>28</v>
      </c>
      <c r="B3">
        <v>2</v>
      </c>
      <c r="C3">
        <v>67</v>
      </c>
      <c r="D3">
        <v>1</v>
      </c>
      <c r="E3">
        <v>50.7</v>
      </c>
      <c r="F3">
        <v>0</v>
      </c>
      <c r="G3">
        <v>27.42</v>
      </c>
      <c r="H3">
        <v>0</v>
      </c>
      <c r="I3" s="2"/>
      <c r="J3" s="2"/>
    </row>
    <row r="4" spans="1:10" x14ac:dyDescent="0.35">
      <c r="A4">
        <v>26</v>
      </c>
      <c r="B4">
        <v>2</v>
      </c>
      <c r="C4">
        <v>62</v>
      </c>
      <c r="D4">
        <v>1</v>
      </c>
      <c r="E4">
        <v>64.44</v>
      </c>
      <c r="F4">
        <v>0.41</v>
      </c>
      <c r="G4">
        <v>40.6</v>
      </c>
      <c r="H4">
        <v>0.41</v>
      </c>
      <c r="I4" s="2"/>
      <c r="J4" s="2"/>
    </row>
    <row r="5" spans="1:10" x14ac:dyDescent="0.35">
      <c r="A5">
        <v>24</v>
      </c>
      <c r="B5">
        <v>2</v>
      </c>
      <c r="C5">
        <v>57</v>
      </c>
      <c r="D5">
        <v>1</v>
      </c>
      <c r="E5">
        <v>61.63</v>
      </c>
      <c r="F5">
        <v>2.56</v>
      </c>
      <c r="G5">
        <v>38.630000000000003</v>
      </c>
      <c r="H5">
        <v>2.56</v>
      </c>
      <c r="I5" s="2"/>
      <c r="J5" s="2"/>
    </row>
    <row r="6" spans="1:10" x14ac:dyDescent="0.35">
      <c r="A6">
        <v>22</v>
      </c>
      <c r="B6">
        <v>3</v>
      </c>
      <c r="C6">
        <v>55</v>
      </c>
      <c r="D6">
        <v>1</v>
      </c>
      <c r="E6">
        <v>45.44</v>
      </c>
      <c r="F6">
        <v>5.32</v>
      </c>
      <c r="G6">
        <v>37.33</v>
      </c>
      <c r="H6">
        <v>5.32</v>
      </c>
      <c r="I6" s="2"/>
      <c r="J6" s="2"/>
    </row>
    <row r="7" spans="1:10" x14ac:dyDescent="0.35">
      <c r="A7">
        <v>24</v>
      </c>
      <c r="B7">
        <v>3</v>
      </c>
      <c r="C7">
        <v>50</v>
      </c>
      <c r="D7">
        <v>1</v>
      </c>
      <c r="E7">
        <v>54.69</v>
      </c>
      <c r="F7">
        <v>7.78</v>
      </c>
      <c r="G7">
        <v>24.64</v>
      </c>
      <c r="H7">
        <v>7.78</v>
      </c>
      <c r="I7" s="2"/>
      <c r="J7" s="2"/>
    </row>
    <row r="8" spans="1:10" x14ac:dyDescent="0.35">
      <c r="A8">
        <v>26</v>
      </c>
      <c r="B8">
        <v>3</v>
      </c>
      <c r="C8">
        <v>53</v>
      </c>
      <c r="D8">
        <v>1</v>
      </c>
      <c r="E8">
        <v>56.7</v>
      </c>
      <c r="F8">
        <v>15.6</v>
      </c>
      <c r="G8">
        <v>7.79</v>
      </c>
      <c r="H8">
        <v>15.6</v>
      </c>
      <c r="I8" s="2"/>
      <c r="J8" s="2"/>
    </row>
    <row r="9" spans="1:10" x14ac:dyDescent="0.35">
      <c r="A9">
        <v>30</v>
      </c>
      <c r="B9">
        <v>5</v>
      </c>
      <c r="C9">
        <v>62</v>
      </c>
      <c r="D9">
        <v>1</v>
      </c>
      <c r="E9">
        <v>62.8</v>
      </c>
      <c r="F9">
        <v>33.24</v>
      </c>
      <c r="G9">
        <v>9.0500000000000007</v>
      </c>
      <c r="H9">
        <v>33.24</v>
      </c>
      <c r="I9" s="2"/>
      <c r="J9" s="2"/>
    </row>
    <row r="10" spans="1:10" x14ac:dyDescent="0.35">
      <c r="A10">
        <v>35</v>
      </c>
      <c r="B10">
        <v>5</v>
      </c>
      <c r="C10">
        <v>68</v>
      </c>
      <c r="D10">
        <v>1</v>
      </c>
      <c r="E10">
        <v>69.31</v>
      </c>
      <c r="F10">
        <v>50.39</v>
      </c>
      <c r="G10">
        <v>8.59</v>
      </c>
      <c r="H10">
        <v>50.39</v>
      </c>
      <c r="I10" s="2"/>
      <c r="J10" s="2"/>
    </row>
    <row r="11" spans="1:10" x14ac:dyDescent="0.35">
      <c r="A11">
        <v>42</v>
      </c>
      <c r="B11">
        <v>4</v>
      </c>
      <c r="C11">
        <v>75</v>
      </c>
      <c r="D11">
        <v>1</v>
      </c>
      <c r="E11">
        <v>70.62</v>
      </c>
      <c r="F11">
        <v>66.349999999999994</v>
      </c>
      <c r="G11">
        <v>2.5499999999999998</v>
      </c>
      <c r="H11">
        <v>66.349999999999994</v>
      </c>
      <c r="I11" s="2"/>
      <c r="J11" s="2"/>
    </row>
    <row r="12" spans="1:10" x14ac:dyDescent="0.35">
      <c r="A12">
        <v>45</v>
      </c>
      <c r="B12">
        <v>3</v>
      </c>
      <c r="C12">
        <v>74</v>
      </c>
      <c r="D12">
        <v>1</v>
      </c>
      <c r="E12">
        <v>53.97</v>
      </c>
      <c r="F12">
        <v>81.36</v>
      </c>
      <c r="G12">
        <v>8.16</v>
      </c>
      <c r="H12">
        <v>81.36</v>
      </c>
      <c r="I12" s="2"/>
      <c r="J12" s="2"/>
    </row>
    <row r="13" spans="1:10" x14ac:dyDescent="0.35">
      <c r="A13">
        <v>50</v>
      </c>
      <c r="B13">
        <v>5</v>
      </c>
      <c r="C13">
        <v>71</v>
      </c>
      <c r="D13">
        <v>1</v>
      </c>
      <c r="E13">
        <v>56.5</v>
      </c>
      <c r="F13">
        <v>84.95</v>
      </c>
      <c r="G13">
        <v>29.15</v>
      </c>
      <c r="H13">
        <v>84.95</v>
      </c>
      <c r="I13" s="2"/>
      <c r="J13" s="2"/>
    </row>
    <row r="14" spans="1:10" x14ac:dyDescent="0.35">
      <c r="A14">
        <v>42</v>
      </c>
      <c r="B14">
        <v>5</v>
      </c>
      <c r="C14">
        <v>63</v>
      </c>
      <c r="D14">
        <v>1</v>
      </c>
      <c r="E14">
        <v>73.64</v>
      </c>
      <c r="F14">
        <v>83.68</v>
      </c>
      <c r="G14">
        <v>37.729999999999997</v>
      </c>
      <c r="H14">
        <v>83.68</v>
      </c>
      <c r="I14" s="2"/>
      <c r="J14" s="2"/>
    </row>
    <row r="15" spans="1:10" x14ac:dyDescent="0.35">
      <c r="A15">
        <v>40</v>
      </c>
      <c r="B15">
        <v>4</v>
      </c>
      <c r="C15">
        <v>60</v>
      </c>
      <c r="D15">
        <v>1</v>
      </c>
      <c r="E15">
        <v>69.53</v>
      </c>
      <c r="F15">
        <v>73.19</v>
      </c>
      <c r="G15">
        <v>41.32</v>
      </c>
      <c r="H15">
        <v>73.19</v>
      </c>
      <c r="I15" s="2"/>
      <c r="J15" s="2"/>
    </row>
    <row r="16" spans="1:10" x14ac:dyDescent="0.35">
      <c r="A16">
        <v>39</v>
      </c>
      <c r="B16">
        <v>3</v>
      </c>
      <c r="C16">
        <v>58</v>
      </c>
      <c r="D16">
        <v>1</v>
      </c>
      <c r="E16">
        <v>68.69</v>
      </c>
      <c r="F16">
        <v>61.24</v>
      </c>
      <c r="G16">
        <v>41.45</v>
      </c>
      <c r="H16">
        <v>61.24</v>
      </c>
      <c r="I16" s="2"/>
      <c r="J16" s="2"/>
    </row>
    <row r="17" spans="1:10" x14ac:dyDescent="0.35">
      <c r="A17">
        <v>40</v>
      </c>
      <c r="B17">
        <v>3</v>
      </c>
      <c r="C17">
        <v>55</v>
      </c>
      <c r="D17">
        <v>1</v>
      </c>
      <c r="E17">
        <v>69.61</v>
      </c>
      <c r="F17">
        <v>42.73</v>
      </c>
      <c r="G17">
        <v>40.03</v>
      </c>
      <c r="H17">
        <v>42.73</v>
      </c>
      <c r="I17" s="2"/>
      <c r="J17" s="2"/>
    </row>
    <row r="18" spans="1:10" x14ac:dyDescent="0.35">
      <c r="A18">
        <v>38</v>
      </c>
      <c r="B18">
        <v>3</v>
      </c>
      <c r="C18">
        <v>54</v>
      </c>
      <c r="D18">
        <v>1</v>
      </c>
      <c r="E18">
        <v>48.85</v>
      </c>
      <c r="F18">
        <v>26.53</v>
      </c>
      <c r="G18">
        <v>31.98</v>
      </c>
      <c r="H18">
        <v>26.53</v>
      </c>
      <c r="I18" s="2"/>
      <c r="J18" s="2"/>
    </row>
    <row r="19" spans="1:10" x14ac:dyDescent="0.35">
      <c r="A19">
        <v>37</v>
      </c>
      <c r="B19">
        <v>3</v>
      </c>
      <c r="C19">
        <v>55</v>
      </c>
      <c r="D19">
        <v>1</v>
      </c>
      <c r="E19">
        <v>54.55</v>
      </c>
      <c r="F19">
        <v>9.7799999999999994</v>
      </c>
      <c r="G19">
        <v>31.3</v>
      </c>
      <c r="H19">
        <v>9.7799999999999994</v>
      </c>
      <c r="I19" s="2"/>
      <c r="J19" s="2"/>
    </row>
    <row r="20" spans="1:10" x14ac:dyDescent="0.35">
      <c r="A20">
        <v>38</v>
      </c>
      <c r="B20">
        <v>4</v>
      </c>
      <c r="C20">
        <v>57</v>
      </c>
      <c r="D20">
        <v>1</v>
      </c>
      <c r="E20">
        <v>37.99</v>
      </c>
      <c r="F20">
        <v>3.99</v>
      </c>
      <c r="G20">
        <v>37.68</v>
      </c>
      <c r="H20">
        <v>3.99</v>
      </c>
      <c r="I20" s="2"/>
      <c r="J20" s="2"/>
    </row>
    <row r="21" spans="1:10" x14ac:dyDescent="0.35">
      <c r="A21">
        <v>40</v>
      </c>
      <c r="B21">
        <v>5</v>
      </c>
      <c r="C21">
        <v>63</v>
      </c>
      <c r="D21">
        <v>1</v>
      </c>
      <c r="E21">
        <v>45.66</v>
      </c>
      <c r="F21">
        <v>0.78</v>
      </c>
      <c r="G21">
        <v>38.659999999999997</v>
      </c>
      <c r="H21">
        <v>0.78</v>
      </c>
      <c r="I21" s="2"/>
      <c r="J21" s="2"/>
    </row>
    <row r="22" spans="1:10" x14ac:dyDescent="0.35">
      <c r="A22">
        <v>45</v>
      </c>
      <c r="B22">
        <v>5</v>
      </c>
      <c r="C22">
        <v>68</v>
      </c>
      <c r="D22">
        <v>1</v>
      </c>
      <c r="E22">
        <v>54.59</v>
      </c>
      <c r="F22">
        <v>0.01</v>
      </c>
      <c r="G22">
        <v>15.64</v>
      </c>
      <c r="H22">
        <v>0.01</v>
      </c>
      <c r="I22" s="2"/>
      <c r="J22" s="2"/>
    </row>
    <row r="23" spans="1:10" x14ac:dyDescent="0.35">
      <c r="A23">
        <v>40</v>
      </c>
      <c r="B23">
        <v>5</v>
      </c>
      <c r="C23">
        <v>69</v>
      </c>
      <c r="D23">
        <v>1</v>
      </c>
      <c r="E23">
        <v>68.66</v>
      </c>
      <c r="F23">
        <v>0</v>
      </c>
      <c r="G23">
        <v>13.86</v>
      </c>
      <c r="H23">
        <v>0</v>
      </c>
      <c r="I23" s="2"/>
      <c r="J23" s="2"/>
    </row>
    <row r="24" spans="1:10" x14ac:dyDescent="0.35">
      <c r="A24">
        <v>30</v>
      </c>
      <c r="B24">
        <v>3</v>
      </c>
      <c r="C24">
        <v>62</v>
      </c>
      <c r="D24">
        <v>1</v>
      </c>
      <c r="E24">
        <v>68.95</v>
      </c>
      <c r="F24">
        <v>0</v>
      </c>
      <c r="G24">
        <v>18.690000000000001</v>
      </c>
      <c r="H24">
        <v>0</v>
      </c>
      <c r="I24" s="2"/>
      <c r="J24" s="2"/>
    </row>
    <row r="25" spans="1:10" x14ac:dyDescent="0.35">
      <c r="A25">
        <v>20</v>
      </c>
      <c r="B25">
        <v>3</v>
      </c>
      <c r="C25">
        <v>54</v>
      </c>
      <c r="D25">
        <v>1</v>
      </c>
      <c r="E25">
        <v>68.39</v>
      </c>
      <c r="F25">
        <v>0</v>
      </c>
      <c r="G25">
        <v>2.2599999999999998</v>
      </c>
      <c r="H25">
        <v>0</v>
      </c>
      <c r="I25" s="2"/>
      <c r="J2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2022-02-23T14:29:42Z</dcterms:modified>
</cp:coreProperties>
</file>