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Override PartName="/xl/threadedComments/threadedComment2.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D:\Projects\nevada-gw-pumping\NV_Data\pumping_data\"/>
    </mc:Choice>
  </mc:AlternateContent>
  <bookViews>
    <workbookView xWindow="-120" yWindow="-120" windowWidth="29040" windowHeight="15840" activeTab="1"/>
  </bookViews>
  <sheets>
    <sheet name="WorkingDataFile" sheetId="1" r:id="rId1"/>
    <sheet name="Appendix A" sheetId="2" r:id="rId2"/>
    <sheet name="Appendix B" sheetId="3" r:id="rId3"/>
  </sheets>
  <definedNames>
    <definedName name="_xlnm._FilterDatabase" localSheetId="0" hidden="1">WorkingDataFile!$A$1:$AA$425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425" i="2" l="1"/>
  <c r="N425" i="2"/>
  <c r="M425" i="2"/>
  <c r="P425" i="1"/>
  <c r="J425" i="1"/>
  <c r="I425" i="1"/>
  <c r="R424" i="1"/>
  <c r="R423" i="1"/>
  <c r="R422" i="1"/>
  <c r="R421" i="1"/>
  <c r="R420" i="1"/>
  <c r="R419" i="1"/>
  <c r="R418" i="1"/>
  <c r="R417" i="1"/>
  <c r="R416" i="1"/>
  <c r="R415" i="1"/>
  <c r="R414" i="1"/>
  <c r="R413" i="1"/>
  <c r="R412" i="1"/>
  <c r="R411" i="1"/>
  <c r="R410" i="1"/>
  <c r="R409" i="1"/>
  <c r="R408" i="1"/>
  <c r="R407" i="1"/>
  <c r="R406" i="1"/>
  <c r="R405" i="1"/>
  <c r="R404" i="1"/>
  <c r="R403" i="1"/>
  <c r="R402" i="1"/>
  <c r="R401" i="1"/>
  <c r="R400" i="1"/>
  <c r="R399" i="1"/>
  <c r="R398" i="1"/>
  <c r="R397" i="1"/>
  <c r="R396" i="1"/>
  <c r="R395" i="1"/>
  <c r="R394" i="1"/>
  <c r="R393" i="1"/>
  <c r="R392" i="1"/>
  <c r="R391" i="1"/>
  <c r="R390" i="1"/>
  <c r="R389" i="1"/>
  <c r="R388" i="1"/>
  <c r="R387" i="1"/>
  <c r="R386" i="1"/>
  <c r="R385" i="1"/>
  <c r="R384" i="1"/>
  <c r="R383" i="1"/>
  <c r="R382" i="1"/>
  <c r="R381" i="1"/>
  <c r="R380" i="1"/>
  <c r="R379" i="1"/>
  <c r="R378" i="1"/>
  <c r="R377" i="1"/>
  <c r="R376" i="1"/>
  <c r="R375" i="1"/>
  <c r="R374" i="1"/>
  <c r="R373" i="1"/>
  <c r="R372" i="1"/>
  <c r="R371" i="1"/>
  <c r="R370" i="1"/>
  <c r="R369" i="1"/>
  <c r="R368" i="1"/>
  <c r="R367" i="1"/>
  <c r="R366" i="1"/>
  <c r="R365" i="1"/>
  <c r="R364" i="1"/>
  <c r="R363" i="1"/>
  <c r="R362" i="1"/>
  <c r="R361" i="1"/>
  <c r="R360" i="1"/>
  <c r="R359" i="1"/>
  <c r="R358" i="1"/>
  <c r="R357" i="1"/>
  <c r="R356" i="1"/>
  <c r="R355" i="1"/>
  <c r="R354" i="1"/>
  <c r="R353" i="1"/>
  <c r="R352" i="1"/>
  <c r="R351" i="1"/>
  <c r="R350" i="1"/>
  <c r="R349" i="1"/>
  <c r="R348" i="1"/>
  <c r="R347" i="1"/>
  <c r="R345" i="1"/>
  <c r="R344" i="1"/>
  <c r="R343" i="1"/>
  <c r="R342" i="1"/>
  <c r="R341" i="1"/>
  <c r="R340" i="1"/>
  <c r="R339" i="1"/>
  <c r="R338" i="1"/>
  <c r="R337" i="1"/>
  <c r="R336" i="1"/>
  <c r="R335" i="1"/>
  <c r="R334" i="1"/>
  <c r="R333" i="1"/>
  <c r="R332" i="1"/>
  <c r="R331" i="1"/>
  <c r="R330" i="1"/>
  <c r="R329" i="1"/>
  <c r="R328" i="1"/>
  <c r="R327" i="1"/>
  <c r="R326" i="1"/>
  <c r="R325" i="1"/>
  <c r="R324" i="1"/>
  <c r="R323" i="1"/>
  <c r="R322" i="1"/>
  <c r="R321" i="1"/>
  <c r="R320" i="1"/>
  <c r="R319" i="1"/>
  <c r="R318" i="1"/>
  <c r="R317" i="1"/>
  <c r="R316" i="1"/>
  <c r="R315" i="1"/>
  <c r="R314" i="1"/>
  <c r="R313" i="1"/>
  <c r="R311" i="1"/>
  <c r="R310" i="1"/>
  <c r="R309" i="1"/>
  <c r="R308" i="1"/>
  <c r="R307" i="1"/>
  <c r="Q305" i="1"/>
  <c r="R305" i="1" s="1"/>
  <c r="R303" i="1"/>
  <c r="R302" i="1"/>
  <c r="R301" i="1"/>
  <c r="R298" i="1"/>
  <c r="R297" i="1"/>
  <c r="R295" i="1"/>
  <c r="R294" i="1"/>
  <c r="R292" i="1"/>
  <c r="R291" i="1"/>
  <c r="R286" i="1"/>
  <c r="R285" i="1"/>
  <c r="R284" i="1"/>
  <c r="R283" i="1"/>
  <c r="R280" i="1"/>
  <c r="R279" i="1"/>
  <c r="R278" i="1"/>
  <c r="R277" i="1"/>
  <c r="R276" i="1"/>
  <c r="R275" i="1"/>
  <c r="R273" i="1"/>
  <c r="R271" i="1"/>
  <c r="R270" i="1"/>
  <c r="R269" i="1"/>
  <c r="R268" i="1"/>
  <c r="R267" i="1"/>
  <c r="R266" i="1"/>
  <c r="R265" i="1"/>
  <c r="R264" i="1"/>
  <c r="R263" i="1"/>
  <c r="R262" i="1"/>
  <c r="R261" i="1"/>
  <c r="R260" i="1"/>
  <c r="Q259" i="1"/>
  <c r="R259" i="1" s="1"/>
  <c r="R256" i="1"/>
  <c r="R255" i="1"/>
  <c r="Q254" i="1"/>
  <c r="R254" i="1" s="1"/>
  <c r="R253" i="1"/>
  <c r="R252" i="1"/>
  <c r="R251" i="1"/>
  <c r="R250" i="1"/>
  <c r="R249" i="1"/>
  <c r="R247" i="1"/>
  <c r="R246" i="1"/>
  <c r="R245" i="1"/>
  <c r="R244" i="1"/>
  <c r="R243" i="1"/>
  <c r="R242" i="1"/>
  <c r="R241" i="1"/>
  <c r="R240" i="1"/>
  <c r="R239" i="1"/>
  <c r="R238" i="1"/>
  <c r="R234" i="1"/>
  <c r="R233" i="1"/>
  <c r="R232" i="1"/>
  <c r="R231" i="1"/>
  <c r="R230" i="1"/>
  <c r="R229" i="1"/>
  <c r="R228" i="1"/>
  <c r="R227" i="1"/>
  <c r="R226" i="1"/>
  <c r="R225" i="1"/>
  <c r="R224" i="1"/>
  <c r="R221" i="1"/>
  <c r="R220" i="1"/>
  <c r="R219" i="1"/>
  <c r="R218" i="1"/>
  <c r="R217" i="1"/>
  <c r="R216" i="1"/>
  <c r="R215" i="1"/>
  <c r="R214" i="1"/>
  <c r="R213" i="1"/>
  <c r="R212" i="1"/>
  <c r="R211" i="1"/>
  <c r="R210" i="1"/>
  <c r="R209" i="1"/>
  <c r="R208" i="1"/>
  <c r="R207" i="1"/>
  <c r="R206" i="1"/>
  <c r="R205" i="1"/>
  <c r="R204" i="1"/>
  <c r="R203" i="1"/>
  <c r="R202" i="1"/>
  <c r="Q201" i="1"/>
  <c r="R201" i="1" s="1"/>
  <c r="R200" i="1"/>
  <c r="R199" i="1"/>
  <c r="R198" i="1"/>
  <c r="R197" i="1"/>
  <c r="R196" i="1"/>
  <c r="R195" i="1"/>
  <c r="Q194" i="1"/>
  <c r="R194" i="1" s="1"/>
  <c r="R192" i="1"/>
  <c r="R191" i="1"/>
  <c r="R190" i="1"/>
  <c r="R189" i="1"/>
  <c r="R188" i="1"/>
  <c r="R187" i="1"/>
  <c r="R186" i="1"/>
  <c r="R185" i="1"/>
  <c r="Q184" i="1"/>
  <c r="R184" i="1" s="1"/>
  <c r="R183" i="1"/>
  <c r="R182" i="1"/>
  <c r="R181" i="1"/>
  <c r="R180" i="1"/>
  <c r="R179" i="1"/>
  <c r="R178" i="1"/>
  <c r="R177" i="1"/>
  <c r="R176" i="1"/>
  <c r="R175" i="1"/>
  <c r="R174" i="1"/>
  <c r="R173" i="1"/>
  <c r="R172" i="1"/>
  <c r="R171" i="1"/>
  <c r="R170" i="1"/>
  <c r="R169" i="1"/>
  <c r="R168" i="1"/>
  <c r="R167" i="1"/>
  <c r="R164" i="1"/>
  <c r="R163" i="1"/>
  <c r="R162" i="1"/>
  <c r="R161" i="1"/>
  <c r="R160" i="1"/>
  <c r="R159" i="1"/>
  <c r="R158" i="1"/>
  <c r="Q157" i="1"/>
  <c r="R157" i="1" s="1"/>
  <c r="R156" i="1"/>
  <c r="R155" i="1"/>
  <c r="R154" i="1"/>
  <c r="R153" i="1"/>
  <c r="R152" i="1"/>
  <c r="R151" i="1"/>
  <c r="R150" i="1"/>
  <c r="R149" i="1"/>
  <c r="R148" i="1"/>
  <c r="R147" i="1"/>
  <c r="R146" i="1"/>
  <c r="R145" i="1"/>
  <c r="R144" i="1"/>
  <c r="R143" i="1"/>
  <c r="R142" i="1"/>
  <c r="R141" i="1"/>
  <c r="R140" i="1"/>
  <c r="Q139" i="1"/>
  <c r="R139" i="1" s="1"/>
  <c r="R138" i="1"/>
  <c r="R137" i="1"/>
  <c r="R136" i="1"/>
  <c r="R135" i="1"/>
  <c r="R134" i="1"/>
  <c r="R132" i="1"/>
  <c r="R131" i="1"/>
  <c r="R130" i="1"/>
  <c r="R129" i="1"/>
  <c r="Q128" i="1"/>
  <c r="R128" i="1" s="1"/>
  <c r="R127" i="1"/>
  <c r="R126" i="1"/>
  <c r="R125" i="1"/>
  <c r="R124" i="1"/>
  <c r="R123" i="1"/>
  <c r="R122" i="1"/>
  <c r="R121" i="1"/>
  <c r="R117" i="1"/>
  <c r="R116" i="1"/>
  <c r="R115" i="1"/>
  <c r="R114" i="1"/>
  <c r="R112" i="1"/>
  <c r="R111" i="1"/>
  <c r="R110" i="1"/>
  <c r="R109" i="1"/>
  <c r="R108" i="1"/>
  <c r="R107" i="1"/>
  <c r="R104" i="1"/>
  <c r="R103" i="1"/>
  <c r="R102" i="1"/>
  <c r="R101" i="1"/>
  <c r="Q100" i="1"/>
  <c r="R100" i="1" s="1"/>
  <c r="R99" i="1"/>
  <c r="R98" i="1"/>
  <c r="R97" i="1"/>
  <c r="R96" i="1"/>
  <c r="Q96" i="1"/>
  <c r="R94" i="1"/>
  <c r="R93" i="1"/>
  <c r="R92" i="1"/>
  <c r="R91" i="1"/>
  <c r="R90" i="1"/>
  <c r="R89" i="1"/>
  <c r="R88" i="1"/>
  <c r="R87" i="1"/>
  <c r="R86" i="1"/>
  <c r="R85" i="1"/>
  <c r="R84" i="1"/>
  <c r="R83" i="1"/>
  <c r="R82" i="1"/>
  <c r="R81" i="1"/>
  <c r="R80" i="1"/>
  <c r="R79" i="1"/>
  <c r="R78" i="1"/>
  <c r="R77" i="1"/>
  <c r="R76" i="1"/>
  <c r="R75" i="1"/>
  <c r="R74" i="1"/>
  <c r="R73" i="1"/>
  <c r="R72" i="1"/>
  <c r="R71" i="1"/>
  <c r="R70" i="1"/>
  <c r="R69" i="1"/>
  <c r="R68" i="1"/>
  <c r="R67" i="1"/>
  <c r="R66" i="1"/>
  <c r="R65" i="1"/>
  <c r="R64" i="1"/>
  <c r="R63" i="1"/>
  <c r="R62" i="1"/>
  <c r="R61" i="1"/>
  <c r="R60" i="1"/>
  <c r="R59" i="1"/>
  <c r="R58" i="1"/>
  <c r="R57" i="1"/>
  <c r="R56" i="1"/>
  <c r="R55" i="1"/>
  <c r="R54" i="1"/>
  <c r="R53" i="1"/>
  <c r="R52" i="1"/>
  <c r="R51" i="1"/>
  <c r="R50" i="1"/>
  <c r="Q49" i="1"/>
  <c r="Q425" i="1" s="1"/>
  <c r="R48" i="1"/>
  <c r="R47" i="1"/>
  <c r="R46" i="1"/>
  <c r="R45" i="1"/>
  <c r="R44" i="1"/>
  <c r="R43" i="1"/>
  <c r="R42" i="1"/>
  <c r="R41" i="1"/>
  <c r="R40" i="1"/>
  <c r="R39" i="1"/>
  <c r="R38" i="1"/>
  <c r="R37" i="1"/>
  <c r="R36" i="1"/>
  <c r="R35" i="1"/>
  <c r="R34" i="1"/>
  <c r="R33" i="1"/>
  <c r="R32" i="1"/>
  <c r="R31" i="1"/>
  <c r="R30" i="1"/>
  <c r="R29" i="1"/>
  <c r="R28" i="1"/>
  <c r="R27" i="1"/>
  <c r="R26" i="1"/>
  <c r="R25" i="1"/>
  <c r="R24" i="1"/>
  <c r="R23" i="1"/>
  <c r="R22" i="1"/>
  <c r="R21" i="1"/>
  <c r="R20" i="1"/>
  <c r="R19" i="1"/>
  <c r="R18" i="1"/>
  <c r="R17" i="1"/>
  <c r="R16" i="1"/>
  <c r="R15" i="1"/>
  <c r="R14" i="1"/>
  <c r="R13" i="1"/>
  <c r="R12" i="1"/>
  <c r="R11" i="1"/>
  <c r="R6" i="1"/>
  <c r="R5" i="1"/>
  <c r="R4" i="1"/>
  <c r="R3" i="1"/>
  <c r="R2" i="1"/>
  <c r="R49" i="1" l="1"/>
</calcChain>
</file>

<file path=xl/comments1.xml><?xml version="1.0" encoding="utf-8"?>
<comments xmlns="http://schemas.openxmlformats.org/spreadsheetml/2006/main">
  <authors>
    <author>Jared McCrum</author>
    <author>tc={640BE9EC-41D4-45A0-AF45-43B12DE7ADC3}</author>
    <author>tc={2653FA23-B2B8-40D7-B60D-5513E8C488EC}</author>
    <author>tc={7E5387D6-F8B7-4B03-91CB-CCEB2792364F}</author>
  </authors>
  <commentList>
    <comment ref="A83" authorId="0" shapeId="0">
      <text>
        <r>
          <rPr>
            <b/>
            <sz val="9"/>
            <color rgb="FF000000"/>
            <rFont val="Tahoma"/>
            <family val="2"/>
          </rPr>
          <t>Jared McCrum:</t>
        </r>
        <r>
          <rPr>
            <sz val="9"/>
            <color rgb="FF000000"/>
            <rFont val="Tahoma"/>
            <family val="2"/>
          </rPr>
          <t xml:space="preserve">
</t>
        </r>
        <r>
          <rPr>
            <sz val="9"/>
            <color rgb="FF000000"/>
            <rFont val="Tahoma"/>
            <family val="2"/>
          </rPr>
          <t xml:space="preserve">Typo in duty, corrected from 495.96 AF to 465.96 AF
</t>
        </r>
      </text>
    </comment>
    <comment ref="A145" authorId="0" shapeId="0">
      <text>
        <r>
          <rPr>
            <b/>
            <sz val="9"/>
            <color rgb="FF000000"/>
            <rFont val="Tahoma"/>
            <family val="2"/>
          </rPr>
          <t>Jared McCrum:</t>
        </r>
        <r>
          <rPr>
            <sz val="9"/>
            <color rgb="FF000000"/>
            <rFont val="Tahoma"/>
            <family val="2"/>
          </rPr>
          <t xml:space="preserve">
10 AFA accounted for under 88067T, Tempoary expired, revert back to base right 29120
</t>
        </r>
      </text>
    </comment>
    <comment ref="A165" authorId="1"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duty, gpd vs cfs</t>
        </r>
      </text>
    </comment>
    <comment ref="A166"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Check duty, gpd vs cfs</t>
        </r>
      </text>
    </comment>
    <comment ref="A398"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TCD changed with the abrogation of base rights by 303.08 AFA by incorporating 86153 from base right og 66062</t>
        </r>
      </text>
    </comment>
  </commentList>
</comments>
</file>

<file path=xl/comments2.xml><?xml version="1.0" encoding="utf-8"?>
<comments xmlns="http://schemas.openxmlformats.org/spreadsheetml/2006/main">
  <authors>
    <author>tc={74FC2090-2A7D-4249-B214-45E56F230F7A}</author>
    <author>Jared McCrum</author>
    <author>tc={14405510-67AE-4B47-9A13-0115EBA7D9EE}</author>
    <author>tc={B6D188AA-EF27-4D5E-8391-68B588909113}</author>
    <author>tc={CB56A35B-BED4-45B7-A510-D3740E49DF39}</author>
  </authors>
  <commentList>
    <comment ref="A3"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Expired for 2020</t>
        </r>
      </text>
    </comment>
    <comment ref="A14" authorId="1" shapeId="0">
      <text>
        <r>
          <rPr>
            <b/>
            <sz val="9"/>
            <color indexed="81"/>
            <rFont val="Tahoma"/>
            <family val="2"/>
          </rPr>
          <t>Jared McCrum:</t>
        </r>
        <r>
          <rPr>
            <sz val="9"/>
            <color indexed="81"/>
            <rFont val="Tahoma"/>
            <family val="2"/>
          </rPr>
          <t xml:space="preserve">
Abrogated for 2019</t>
        </r>
      </text>
    </comment>
    <comment ref="A58" authorId="1" shapeId="0">
      <text>
        <r>
          <rPr>
            <b/>
            <sz val="9"/>
            <color indexed="81"/>
            <rFont val="Tahoma"/>
            <family val="2"/>
          </rPr>
          <t>Jared McCrum:</t>
        </r>
        <r>
          <rPr>
            <sz val="9"/>
            <color indexed="81"/>
            <rFont val="Tahoma"/>
            <family val="2"/>
          </rPr>
          <t xml:space="preserve">
Abrogated for 2019
</t>
        </r>
      </text>
    </comment>
    <comment ref="A233" authorId="2"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expired 09/25/2019</t>
        </r>
      </text>
    </comment>
    <comment ref="A278" authorId="3"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Abrogated 07/24/2019</t>
        </r>
      </text>
    </comment>
    <comment ref="A282" authorId="4"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Abrogated 06/07/2019</t>
        </r>
      </text>
    </comment>
  </commentList>
</comments>
</file>

<file path=xl/sharedStrings.xml><?xml version="1.0" encoding="utf-8"?>
<sst xmlns="http://schemas.openxmlformats.org/spreadsheetml/2006/main" count="11568" uniqueCount="1266">
  <si>
    <t>App</t>
  </si>
  <si>
    <t>Basin</t>
  </si>
  <si>
    <t>site_name</t>
  </si>
  <si>
    <t>App_status</t>
  </si>
  <si>
    <t>mou</t>
  </si>
  <si>
    <t>source</t>
  </si>
  <si>
    <t>county</t>
  </si>
  <si>
    <t>Acres Per</t>
  </si>
  <si>
    <t>duty_balance</t>
  </si>
  <si>
    <t>Supp Adj</t>
  </si>
  <si>
    <t>div_balance</t>
  </si>
  <si>
    <t>per_dt</t>
  </si>
  <si>
    <t>meterid</t>
  </si>
  <si>
    <t>ReplacementMeterID</t>
  </si>
  <si>
    <t>App_Combined</t>
  </si>
  <si>
    <t>2019 UsageAmountAcreFT</t>
  </si>
  <si>
    <t>2020 pumpage</t>
  </si>
  <si>
    <t>Overpumpage</t>
  </si>
  <si>
    <t>Footnote</t>
  </si>
  <si>
    <t>Method</t>
  </si>
  <si>
    <t>Editor</t>
  </si>
  <si>
    <t>Meter Requirment</t>
  </si>
  <si>
    <t>Comments 2018</t>
  </si>
  <si>
    <t>Comments 2019</t>
  </si>
  <si>
    <t>Priority Date</t>
  </si>
  <si>
    <t>2020 Comments</t>
  </si>
  <si>
    <t>153  N19 E53 08ABDB1</t>
  </si>
  <si>
    <t>CER</t>
  </si>
  <si>
    <t>STK</t>
  </si>
  <si>
    <t xml:space="preserve">UG </t>
  </si>
  <si>
    <t>EU</t>
  </si>
  <si>
    <t>NULL</t>
  </si>
  <si>
    <t>X</t>
  </si>
  <si>
    <t>JM</t>
  </si>
  <si>
    <t>N</t>
  </si>
  <si>
    <t>Well was observed to be dry in 2019, see permit notes permit terms tracking</t>
  </si>
  <si>
    <t>153  N20 E53 31DAAC1</t>
  </si>
  <si>
    <t>Under a field investigation dated June 21, 2018 this well has been non- use since at least 1985. zero usage</t>
  </si>
  <si>
    <t>153  N22 E52 14AABC1</t>
  </si>
  <si>
    <t>Shallow hand dug well, assuming dry.</t>
  </si>
  <si>
    <t>153  N22 E52 26DACD1</t>
  </si>
  <si>
    <t>153  N21 E54 29CBAD1</t>
  </si>
  <si>
    <t>windmill well, unsure of depth, assuming non use.</t>
  </si>
  <si>
    <t>153  N21 E54 09BCBD1</t>
  </si>
  <si>
    <t>OK</t>
  </si>
  <si>
    <t>D</t>
  </si>
  <si>
    <t>Shallow hand dug well, assuming dry. NDVI does show 1 cell at POD that was wet. Unsure on total usage. Assigning duty</t>
  </si>
  <si>
    <t>153  N22 E54 34ABBA1</t>
  </si>
  <si>
    <t>no usage data</t>
  </si>
  <si>
    <t>153  N25 E54 28BCBC1</t>
  </si>
  <si>
    <t>153  N25 E54 09DBCC1</t>
  </si>
  <si>
    <t>153  N22 E54 28DCCC2</t>
  </si>
  <si>
    <t>IRD</t>
  </si>
  <si>
    <t>M</t>
  </si>
  <si>
    <t>Y</t>
  </si>
  <si>
    <t>TCD of 1234.4 with permit 53872. Usage in MDB looks correctly entered.</t>
  </si>
  <si>
    <t>153  N22 E54 07ACDB1</t>
  </si>
  <si>
    <t>IRR</t>
  </si>
  <si>
    <t>TCD of 1280 AF with permit 72370. Incorrect multiplier, data corrected 07/16/19 by LJG. Duty balance is 1280, they can pump 1280 AF from either well, assigning to lowest right.</t>
  </si>
  <si>
    <t>153  N21 E53 36AD  1</t>
  </si>
  <si>
    <t>TCD of 825.16 AF shared between 18621, 18622 and 44621. Same POU as 18622, unsure if pumping from this well ocurred. Appears to be flood irrigation for the east half of the POU, NDVI indicates zero usage in 2018</t>
  </si>
  <si>
    <t>Under TCD Group #3 in PIR of 825.16. Under TCD between all permits</t>
  </si>
  <si>
    <t>153  N21 E53 36AC  1</t>
  </si>
  <si>
    <t>--</t>
  </si>
  <si>
    <t xml:space="preserve"> 18622      / 73118     / 87224</t>
  </si>
  <si>
    <t>Well shared with STK right 73118, which only has a duty of 0.59 AF, and Permit 87224 IRR for 823.2 AF. Pumpage split between the 2 IRR permits beginning with the earliest prioity date. No left over pumpage was applied to the STK right</t>
  </si>
  <si>
    <t>192.39 AF split between permit 18622 and 87224. Subrtracting out 0.59 AF for STK duty under Permit 73118</t>
  </si>
  <si>
    <t>153  N20 E53 01BDDA2</t>
  </si>
  <si>
    <t xml:space="preserve">18623    / 42891     / 64630     / 64631      / 64632     / 64633   </t>
  </si>
  <si>
    <t>TCD of 1112.88 AFA shared between Permit 18623 and 22551, two meters one well. Usage is the sum of meter IDs 5740 and 5741. New TCD group will be applied for 2019 with change app 86794. POD shared between Permits 18623, 42891, 64630, 64631, 64632, 64633. 18623 is a stand alone right until 2019. the rest of the permits will be under a TCD. All usage for 2018 will be applied to 18623 for 2018.</t>
  </si>
  <si>
    <t xml:space="preserve">466.176 AF split betwwen permit in the well 18623, 42891, 64630, 64631, 64632, 64633   </t>
  </si>
  <si>
    <t>153  N21 E53 13AACC1</t>
  </si>
  <si>
    <t xml:space="preserve">TCD 1280 AF with 18786, 18787 86252 and 86253. Same meter for well 86253, all duty balance and pumpage assigned to 18786 </t>
  </si>
  <si>
    <t>153  N21 E53 13BACC1</t>
  </si>
  <si>
    <t>TCD 1280 AF with 18786, 18787 86252 and 86253. All Duty balance assigned to 18786. Pumpage associated with 86252, 18787 not in use.</t>
  </si>
  <si>
    <t>153  N21 E53 13DA  1</t>
  </si>
  <si>
    <t>No meter, not in use. Stockwater use when in use. TCD of 1280 shared between 18789 and 18788. Water used from 18789, 18788 possibly has a small stock use, unknown amount</t>
  </si>
  <si>
    <t>153  N21 E53 13CACC1</t>
  </si>
  <si>
    <t>TCD of 1280 shared between 18789 and 18788. Duty balanced assigned to 18788</t>
  </si>
  <si>
    <t>153  N21 E53 23AACC1</t>
  </si>
  <si>
    <t xml:space="preserve"> 18794      / 31111     </t>
  </si>
  <si>
    <t>TCD of 638 shared between 18794 and 31111. Usage seems correct, assigning to lowest right of 18794</t>
  </si>
  <si>
    <t>POD shared bewteen 18974 and 31111, pumpage assigned to lowest priority 18794.</t>
  </si>
  <si>
    <t>153  N21 E53 23DACC1</t>
  </si>
  <si>
    <t xml:space="preserve">NDVI calcualtes very little usage, most likely rain based on masking of 0.4. </t>
  </si>
  <si>
    <t>Not irrigated for 2020</t>
  </si>
  <si>
    <t>153  N21 E53 23CACC1</t>
  </si>
  <si>
    <t>Meter DB readings were off, corrected. NDVI shows zero usage for 2018.</t>
  </si>
  <si>
    <t>153  N22 E54 08ADDD1</t>
  </si>
  <si>
    <t>Meter reads are good, usage correct.</t>
  </si>
  <si>
    <t>153  N21 E54 17DDDD1</t>
  </si>
  <si>
    <t xml:space="preserve">TCD of 1276.23 between 18834 and 19052. NDVI indicates zero irrigation in the South Pivot for 2018. Permit 18834 has same POU as 19052. Unsure of configuration of wells or if they rotate pumpage from year to year. </t>
  </si>
  <si>
    <t>153  N21 E54 17CDDD1</t>
  </si>
  <si>
    <t>TCD of 1277.81 between 18835 and 19053. They share the same POU. NDVI indicates usage. 251.25 irrigated acres with a 2.5 NIWR for pivot = 738.971 AF, assigned to lowest right of 18835</t>
  </si>
  <si>
    <t>153  N21 E54 05DCCC1</t>
  </si>
  <si>
    <t>2 acre feet relinquished to Eureka County, new duty reflects the RLQ</t>
  </si>
  <si>
    <t>153  N21 E54 16CDCD1</t>
  </si>
  <si>
    <t>NDVI indicates zero usage, Same POU as 20484 a surface water right on Pedroli Creek</t>
  </si>
  <si>
    <t>153  N21 E53 26BACC1</t>
  </si>
  <si>
    <t>TCD of 1280 between 18927 and 18928; Irrigated acrs = 239.46, NIWR = 2.5, pivot efficency factor (0.85) total pumpage 704.294 AF Applied to lowest right of 18927</t>
  </si>
  <si>
    <t>153  N21 E53 26CACC1</t>
  </si>
  <si>
    <t>153  N20 E53 11ACCC1</t>
  </si>
  <si>
    <t xml:space="preserve"> 18975      / 70073     </t>
  </si>
  <si>
    <t>TCD of 1230 AF between 18975 and 34950, additive. All pumpage assigned to lowest right of 18975. Permit 70073 is a stk right in the same well for 6.72 AF.</t>
  </si>
  <si>
    <t>153  N21 E53 04ADDD1</t>
  </si>
  <si>
    <t xml:space="preserve"> 18978      / 86039     </t>
  </si>
  <si>
    <t>TCD of 1055.72 between 18978, 42019 and 42020. Pumpage assigned to lowest right of 18978. Permit 86039 is a STK right for 11.24 AF</t>
  </si>
  <si>
    <t>POD shared bewteen 18978 (IRR) and 86039 STK. Duty assigned to STK right remaing balance assigned to 18978</t>
  </si>
  <si>
    <t>153  N21 E53 04DDDD1</t>
  </si>
  <si>
    <t>TCD of 624 Af SHARED BETWEEN 18981 AND 39553. Zero usage reported for 18981, But shared POU. Zero pumpage for 18981 all pumpage under 39553</t>
  </si>
  <si>
    <t>Abandoned Well, zero usage.</t>
  </si>
  <si>
    <t>153  N20 E53 10DDDD2</t>
  </si>
  <si>
    <t xml:space="preserve"> 18988      / 80780     </t>
  </si>
  <si>
    <t>TCD of 640 between permits 18988 and 80780. meter ID same for both permits. Assigning usage to lowest right of 18988</t>
  </si>
  <si>
    <t>POD shared between 18988 and 80780. All pumpage assigned to 18988</t>
  </si>
  <si>
    <t>153  N20 E53 10ADDD1</t>
  </si>
  <si>
    <t xml:space="preserve"> 18989      / 80781     </t>
  </si>
  <si>
    <t>TCD of 640 between permits 18989 and 80781. Meter ID same for both permits. Assigning supp Adj duty and usage to lowest right of 18989</t>
  </si>
  <si>
    <t>POD share between 18989 and 80781. Pumpage assigned to 18989</t>
  </si>
  <si>
    <t>153  N21 E53 15ACCC1</t>
  </si>
  <si>
    <t>TCD of 640 AF between 18999 and 42021. Permit 42021 is located in the same POU, 42021 is metered. Usage all under 42021. Zero usage for 18999</t>
  </si>
  <si>
    <t>153  N21 E54 05ABDD1</t>
  </si>
  <si>
    <t>TCD of 1816 AF between 19014, 83615, 83616 and 83617. Meter replaced adding 67 AF from meter 5124 to usage for meter 5695 for a total usage of 290.584 AF</t>
  </si>
  <si>
    <t>153  N21 E54 17ABDD1</t>
  </si>
  <si>
    <t>153  N21 E54 17BACC1</t>
  </si>
  <si>
    <t>153  N22 E54 22CCDD1</t>
  </si>
  <si>
    <t xml:space="preserve"> 19110      / 23893     </t>
  </si>
  <si>
    <t>NDVI, Meter reads were inacurate. Meterfixed and reset to zero for 2019. 19110 no TCD; 23893 in TCD with 19111. Max pumpage from This well is 946 AF. Supplemenally adjuted data will be a total of 640 + 622 Assigned to the lowest base rights of 19110 and 19111. meter ID 5218 max pumpage will be assinged to lowest base right of 19110.</t>
  </si>
  <si>
    <t>POD shared between 19110 and 23893, pumpage assigned to  19110</t>
  </si>
  <si>
    <t>153  N22 E54 27CC  1</t>
  </si>
  <si>
    <t>TCD of 622 between 19111 and 23893. Checked NDVI irrigated approx 51.14 acres; NIWR indicates approx 17.4 acre feet for 2018</t>
  </si>
  <si>
    <t>153  N23 E54 32CDD 01</t>
  </si>
  <si>
    <t xml:space="preserve"> 19145      / 29873     </t>
  </si>
  <si>
    <t xml:space="preserve">TCD of 2560 between 19145, 29873, 30102, 36070, 50650, 81268. </t>
  </si>
  <si>
    <t>POD shared between 19145 and 29873, pumpage assigned to  19145</t>
  </si>
  <si>
    <t>153  N20 E53 17CCCC1</t>
  </si>
  <si>
    <t>TCD of 1124.62 between 19191 and 24214</t>
  </si>
  <si>
    <t>153  N20 E53 18DCCC1</t>
  </si>
  <si>
    <t xml:space="preserve"> 19192      / 29765     </t>
  </si>
  <si>
    <t>TCD of 1252.8 AFA shared between 19192 and 29765. usage split between the two permits</t>
  </si>
  <si>
    <t>POD shared between 19192 and 29765, pumpage assigned to both permrits by duty totals.</t>
  </si>
  <si>
    <t>153  N20 E53 21CDDC1</t>
  </si>
  <si>
    <t xml:space="preserve"> 19218      / 23711     </t>
  </si>
  <si>
    <t>TCD of 889.68 AFA shared between Permits 19218, 21561 and 24378. 19218 shares well with 23711. NDVI verified 110.03 irrigarted acres in the 3/4 pivot. Assinging NIWR value for this POU under 19218. See assessment work on TCD correction</t>
  </si>
  <si>
    <t>POD shared between 19218 and 23711, pumpage assgined to 19218</t>
  </si>
  <si>
    <t>153  N21 E53 07DDBB1</t>
  </si>
  <si>
    <t xml:space="preserve"> 19279      / 35375      / 67450 </t>
  </si>
  <si>
    <t xml:space="preserve">No TCD, Meter rolled over in 2018, usage will be spent through the permits. 2018 usage incorrect new usage 518.035 AF. </t>
  </si>
  <si>
    <t>POD Shared between 19279 (IRR), 35375 (IRR) and 67450 (STK), meter amount of 506.025- 5.66 (STK) =500.365 to apply to IRR rights starting with Permited duty of 332.00 for 19279. Remaining balance of168.365 shall be applied to 35375</t>
  </si>
  <si>
    <t>153  N21 E53 21ACAA1</t>
  </si>
  <si>
    <t>No TCD; Usage correct; No change</t>
  </si>
  <si>
    <t>153  N21 E53 21DCAA2</t>
  </si>
  <si>
    <t>153  N21 E53 02DDDD1</t>
  </si>
  <si>
    <t>153  N22 E54 05CDBB2</t>
  </si>
  <si>
    <t xml:space="preserve"> 19360      / 65483     </t>
  </si>
  <si>
    <t>No TCD; Usage may be low due to meter issues early in the 2018 growing season; No change. All usage assigned to 19360, 65483 is a STK right</t>
  </si>
  <si>
    <t>POD shared between 19360 (IRR) and 65483 (STK), duty assigned to STK right, subtracting out of total pumpage under IRR</t>
  </si>
  <si>
    <t>153  N22 E54 05DDBB2</t>
  </si>
  <si>
    <t>153  N21 E53 34BCAA1</t>
  </si>
  <si>
    <t>TCD of 1256 AFA Shared between 19378, 20000, 24605. Usage seems Correct. Permit 19378 has a separate POD from Permits 20000 and 24605, which share a POD; Therefore pumpage is separate. POD 20000 and 24605 have usage applied to 20000. Sum total below TCD</t>
  </si>
  <si>
    <t>153  N21 E53 33AACC2</t>
  </si>
  <si>
    <t>No TCD; Usage seems low; No change</t>
  </si>
  <si>
    <t>153  N21 E53 33DBDD1</t>
  </si>
  <si>
    <t>Meter roled over, usage correct, No TCD, no changes</t>
  </si>
  <si>
    <t>153  N20 E53 32CCAA1</t>
  </si>
  <si>
    <t xml:space="preserve"> 19411      / 85645     </t>
  </si>
  <si>
    <t>No TCD; Usage correct; No change. Pumpage assigned to most senior water right 19411. 85645 is under a large TCD, which does not extend to 19411.</t>
  </si>
  <si>
    <t>Well shared between 19411 (IRR) and 85645 (MM). Pumpage assigned to 19411</t>
  </si>
  <si>
    <t>153  N22 E54 06CCCC1</t>
  </si>
  <si>
    <t>Non use; NIWR. Water right is Forfieted pending litigation. No pump, motor or meter.</t>
  </si>
  <si>
    <t>No pump at well. No crop. NDVI zero usage</t>
  </si>
  <si>
    <t>153  N21 E53 34DDB 02</t>
  </si>
  <si>
    <t>TCD of 1256 AFA shared between Permits 19492 and 20015</t>
  </si>
  <si>
    <t>153  N20 E53 20CCAA1</t>
  </si>
  <si>
    <t>Pumpage readings assigned in meters database are clear and free of any typos.</t>
  </si>
  <si>
    <t>153  N20 E53 20BC  1</t>
  </si>
  <si>
    <t>R</t>
  </si>
  <si>
    <t>Meter had issues in 2018, see MDB notes for meter ID 5204. Reported pumpage assigned accordingly.</t>
  </si>
  <si>
    <t>153  N20 E53 20DD  1</t>
  </si>
  <si>
    <t>Meter reads are correct.</t>
  </si>
  <si>
    <t>153  N20 E53 15CDDD1</t>
  </si>
  <si>
    <t>Meter installation read is incorrect and overestmiates usage signigicantly. NDVI indicates usage at 733.794 AF for irrigation of 249.49 Acres. This value is close to what the meter total would be if you remove the instalation read.</t>
  </si>
  <si>
    <t>153  N21 E53 28DDBB1</t>
  </si>
  <si>
    <t>TCD of 1033.2 shared between permits 19541, 19542, 88237T, 88238T and 88239T.Temporary Permits 88237T and 88238T temporarily abrogated Permit 19541 Cert. 6027 for 2018. POD shared between Temporary Permits 88238T and 88239T, TCD duty will be assigned to 19541 pumpage will be assigned to both 19541 and 19542. 19541 and 19542 were not changed to Temperaries until November 2018.</t>
  </si>
  <si>
    <t>153  N21 E53 28AACC1</t>
  </si>
  <si>
    <t>153  N21 E53 01DDBB1</t>
  </si>
  <si>
    <t>TCD of 1279.48 AF shared between Permits 19563, 19971 and 28160</t>
  </si>
  <si>
    <t>153  N21 E54 08DDDD2</t>
  </si>
  <si>
    <t>TCD of 1276 AFA shared between Permits 19760 and 28061</t>
  </si>
  <si>
    <t>153  N21 E53 29ADBB2</t>
  </si>
  <si>
    <t xml:space="preserve"> 19904      / 24609     </t>
  </si>
  <si>
    <t>TCD of 1108.14 AFA shared between Permits 19904, 24609 and 78905. POD shares Permits 19904 and 24609, all usage applied to senior most water right 19904</t>
  </si>
  <si>
    <t>POD shared between 19904 and 24609. Pumpage applied to most senior right 24609</t>
  </si>
  <si>
    <t>153  N21 E53 12DCAA1</t>
  </si>
  <si>
    <t>TCD of 632 AFA shared between Permits 19665 and 78447.</t>
  </si>
  <si>
    <t>2 wells, 1 meter. Pumpage will be assigned to earliest priority date first between 19665 and 78447</t>
  </si>
  <si>
    <t>153  N21 E53 12ACAA1</t>
  </si>
  <si>
    <t>TCD of 624 AFA shared between Permits 19966 and 80581.</t>
  </si>
  <si>
    <t>Overpumped well by 147.3 AF. Below TCD of 624 AF shared bertween permits 19966 and 80581 TCD group 31</t>
  </si>
  <si>
    <t>1 meter 2 wells. Pumpage split based on duty between 19966 and 80581. seniority same for both. Starting with lowest number</t>
  </si>
  <si>
    <t>153  N21 E53 01ACCC1</t>
  </si>
  <si>
    <t>TCD of 1279.48 AF shared between Permits 19563, 19971 and 28160. Well appeard to be plugged on the 2018 Well Run, Power was disconnected as well. 0 usage</t>
  </si>
  <si>
    <t xml:space="preserve">Well plugged. POD is plotted next to Marty Plaskett's shop off 11th street. </t>
  </si>
  <si>
    <t>153  N21 E53 01BDCC1</t>
  </si>
  <si>
    <t>TCD of 1281.32 AFA shared between Permits 19972, 19973, 34948 and 46348. Well no longer exists at this location as per Tagnet 2018.</t>
  </si>
  <si>
    <t>Well abandoned, zero usage. Marty Plaskett</t>
  </si>
  <si>
    <t>153  N21 E53 01CDCC2</t>
  </si>
  <si>
    <t>TCD of 1281.32 AFA shared between Permits 19972, 19973, 34948 and 46348. Well no longer in use, casing with motor base. Tagnet 2018</t>
  </si>
  <si>
    <t>153  N21 E53 34ABDD1</t>
  </si>
  <si>
    <t xml:space="preserve"> 20000      / 24605     </t>
  </si>
  <si>
    <t>POD shared between 20000 and 24605. Pumpage applied to senoir right 24605</t>
  </si>
  <si>
    <t>153  N21 E53 34CBDD1</t>
  </si>
  <si>
    <t>153  N22 E54 33BBDD1</t>
  </si>
  <si>
    <t>Meter reads appear to be good.</t>
  </si>
  <si>
    <t>153  N21 E53 20AACC1</t>
  </si>
  <si>
    <t>TCD of 1232 AFA shared between Permits 20087 and 24607.</t>
  </si>
  <si>
    <t>153  N21 E53 20BACC1</t>
  </si>
  <si>
    <t>TCD of 1248 AFA shared between Permits 20088 and 24606</t>
  </si>
  <si>
    <t>153  N22 E54 22BDAA1</t>
  </si>
  <si>
    <t>Meter reads are correct for both 2018 and 2019</t>
  </si>
  <si>
    <t>153  N21 E53 22BDBB2</t>
  </si>
  <si>
    <t>Meter reading for 03/31/2019 has been corrected form "0" to same read as 09/30/2018. This does not effect 2018 annual usage.</t>
  </si>
  <si>
    <t>153  N20 E53 32BDCC1</t>
  </si>
  <si>
    <t>NIWR - Total acreage on Pivot =36.75, 2.5/0.85 = 2.94*36.75 Acres = 108.088AF. Meter reads are suspect at best, need to confirm with Bryce. Will come back to. 6 Af relinquished to eureka county in 2019</t>
  </si>
  <si>
    <t>153  N20 E53 21ADBB1</t>
  </si>
  <si>
    <t>TCD of 1013.17 AFA shared between Permits 20694 and 21399. All supplemental duty applied to most senior water right of 20694. 20694 and 21399 Share the same POU, No meter on 21399 usage will be assigned to 20694.</t>
  </si>
  <si>
    <t>153  N21 E53 35BDBB2</t>
  </si>
  <si>
    <t xml:space="preserve"> 21085      / 65481     </t>
  </si>
  <si>
    <t>TCD of 1310.4 AFA shared between Permits 21085, 23462 and 23803. Duty applied to most senior water right 21085. POD Shared between 21085 (IRR) and 65481 (STK), usage assigned to most senior right 21085.</t>
  </si>
  <si>
    <t>Well shared between 21085 (IRR) and 65481 (STK), subtracting out 11.31 AF from pumpage to account for duty under 65481</t>
  </si>
  <si>
    <t>153  N20 E53 22BDDD1</t>
  </si>
  <si>
    <t>Well abandonded, zero usage for 2020</t>
  </si>
  <si>
    <t>153  N21 E53 15DCAA1</t>
  </si>
  <si>
    <t>NO TCD, Meter entries are correct and extensive; usage good</t>
  </si>
  <si>
    <t>153  N21 E53 11ADBB1</t>
  </si>
  <si>
    <t xml:space="preserve"> 21428      / 85966     </t>
  </si>
  <si>
    <t>Meter reads are lacking, only entering 2 times a year. Shares POD with 85966 (STK) all usage assigned to most senior water right 21428. No TCD.</t>
  </si>
  <si>
    <t>POD shared between 21428 (IRR) and 85966 (STK). Subrtracting out duty for 85966 (8 AF) new total applied to 21428 = 332.23.</t>
  </si>
  <si>
    <t>153  N20 E53 21BDDD1</t>
  </si>
  <si>
    <t>153  N21 E53 16CCAA3</t>
  </si>
  <si>
    <t>No TCD, Usage correct</t>
  </si>
  <si>
    <t>Added 167.328 AF to 2020 total from McCrometer (ID 5207).  Siemens meter was installed on 7/14/20, ID 5207 was still active and used to make up the first half of the year data gap.</t>
  </si>
  <si>
    <t>153  N21 E53 21BDBB1</t>
  </si>
  <si>
    <t>153  N21 E53 15CCAA1</t>
  </si>
  <si>
    <t xml:space="preserve"> 21843      / 66440     </t>
  </si>
  <si>
    <t>No TCD, Usage appears correct. POD shared between Permits 21843 (IRD) and 66440 (STK) usage assinged to most senior water right 21843.</t>
  </si>
  <si>
    <t>POD shared between 21843 (IRR) and 66440 (STK). Subtracting out the STK duty of 6.79 from total pumpage for the year. New total is 351.204 applied to 21843</t>
  </si>
  <si>
    <t>153  N21 E53 15BACC2</t>
  </si>
  <si>
    <t>Meter is having issues, but 2018 usage appears correct. No TCD</t>
  </si>
  <si>
    <t>153  N21 E53 28BBDD1</t>
  </si>
  <si>
    <t xml:space="preserve">Meter on upright of center pivot. POD has a 3 way split. Unsure of total usage from this well. </t>
  </si>
  <si>
    <t>153  N21 E53 27ACAA3</t>
  </si>
  <si>
    <t>Meter reads look correct. No TCD</t>
  </si>
  <si>
    <t>153  N21 E53 03CDBB2</t>
  </si>
  <si>
    <t>153  N21 E53 03DDBB2</t>
  </si>
  <si>
    <t>Reads are correct. No TCD</t>
  </si>
  <si>
    <t>153  N20 E53 20ADCC1</t>
  </si>
  <si>
    <t>Meter reads look correct. No TCD. 10 AF relinquished in 2019 for Eureka County</t>
  </si>
  <si>
    <t>Eureka County Relinquished 10 acre feet for 2.5 acres uner 22217R01. adjusted duty and diversion rate accordingly</t>
  </si>
  <si>
    <t>153  N21 E53 27DCAA1</t>
  </si>
  <si>
    <t>153  N22 E54 19DCAA1</t>
  </si>
  <si>
    <t>Meter reads are correct. Overpumped duty by 158.7746 AF for 2018. POU shared between Permits 22352 and 70940. POD for 70940 has collapsed. Water has not been moved into POD for Permit 22352. Need change app to correct overpumpage.</t>
  </si>
  <si>
    <t>153  N22 E54 19ACAA1</t>
  </si>
  <si>
    <t xml:space="preserve"> 22353      / 66441     </t>
  </si>
  <si>
    <t>NO TCD, POD shared between Permits 22353 (IRR) and 66441 (STK). Usage applied to most senior water right 22353.</t>
  </si>
  <si>
    <t>POD shared between 22353 (IRR) and 66441 (STK) total metered pumpage split between both permits. 372.88 for IRR and 6.79 AFA for STK</t>
  </si>
  <si>
    <t>153  N21 E53 08DCAA1</t>
  </si>
  <si>
    <t>No TCD, Meter reads look correct.</t>
  </si>
  <si>
    <t>153  N21 E53 08ACAA1</t>
  </si>
  <si>
    <t>NO TCD, Meter Broken; Requires NDVI. NDVI Irrigated acreage ~126.03 Acres. 2.5/0.85. =  AF, Same as 2019</t>
  </si>
  <si>
    <t>This total includes 3.204 AF added due to prom chip issues early in the year.</t>
  </si>
  <si>
    <t>153  N21 E53 03ACBB1</t>
  </si>
  <si>
    <t>TCD of 1140.32 AFA shared between Permits 22648 and 22921. TCD Applied to most senior water right of 22648. Meter ID relaced after 2018. Usage correct</t>
  </si>
  <si>
    <t>TCD of 1140.32, under TCD</t>
  </si>
  <si>
    <t>153  N21 E53 03BBDD2</t>
  </si>
  <si>
    <t xml:space="preserve"> 22921      / 86038     </t>
  </si>
  <si>
    <t>TCD of 1140.32 AFA shared between Permits 22648 and 22921. Shared POD, no usage in the database. Requires NDVI. POU shared between permits 22648 (IRR), 86038 (STK), and Permit 22648 (IRR) pumpage split between East Pivot and West wheel line. Total Acreage 152.65 W  2.5/0.65 = 3.85*152.65 Acres = 587.115 AF. Assigning 587.115 AF to permit 22921</t>
  </si>
  <si>
    <t>TCD of 1140.32, under TCD. Pumpage is minus 11.24 for STK Duty. Accounted for under Permit 86038</t>
  </si>
  <si>
    <t>153  N21 E53 02AACC1</t>
  </si>
  <si>
    <t xml:space="preserve"> 22922      / 36321      / 36322      / 86036     </t>
  </si>
  <si>
    <t>TCD 646.36 AFA shared between Permits 22922, 36321 and 36322. All usage assigned to most senior water right 22922. Historical duty is a mess beginning with the base right.</t>
  </si>
  <si>
    <t>POD shared between 22922, 36321, 36322, and 86036. 8 AF account for under 86036 (STK). Remaining pumpage applied to lowest permit number as they all share the same priority date.</t>
  </si>
  <si>
    <t>153  N21 E53 22ACAA1</t>
  </si>
  <si>
    <t>2 meters one well, meter IDs 5239 and 5240 usage will be combined, 271.5348 +269.3896 = 540.9243 AF</t>
  </si>
  <si>
    <t>2 meters, 1 well. Pumpage the sum of both meters</t>
  </si>
  <si>
    <t>153  N22 E54 32CCDD1</t>
  </si>
  <si>
    <t>TCD of 1280 AFA shared between Permitsa 23272 and 28641. Meter reads look good for 2018, only one read for 2019 on tagnet</t>
  </si>
  <si>
    <t>153  N21 E53 35CCDD1</t>
  </si>
  <si>
    <t>TCD of 1310.4 AFA shared between Permits 21085, 23462 and 23803. Meter collects usage for both Permits 23462 and 23803. Unable to distinguish usage from individual wells. Applying all usage to most senior right, 23462.</t>
  </si>
  <si>
    <t>2021 this POD will be shared with STK right 89610</t>
  </si>
  <si>
    <t>153  N21 E53 28DBBB1</t>
  </si>
  <si>
    <t>153  N21 E53 28CDDB1</t>
  </si>
  <si>
    <t>TCD of 902.73 AFA shared between Permits 23711, 23738 and 23739. POD shared between 19218 and 23711, pumpage from this well will be assigned to Permit 19218.</t>
  </si>
  <si>
    <t>153  N20 E53 28CBAA1</t>
  </si>
  <si>
    <t xml:space="preserve"> 23738      / 41884     </t>
  </si>
  <si>
    <t xml:space="preserve">TCD of 902.73 AFA shared between Permits 23711, 23738 and 23739.  POD shared between Permits 23738 and 41884. Meter usage seems correct. POU shared between permits 23711, 23738 and 23739. </t>
  </si>
  <si>
    <t>Water charged to Anthony miller in share registry. POD shared between 23738 and 41884, both IRR, pumpage applied to most senior right 23738.</t>
  </si>
  <si>
    <t>153  N20 E53 28ACCD1</t>
  </si>
  <si>
    <t xml:space="preserve"> 23739      / 41883     </t>
  </si>
  <si>
    <t xml:space="preserve">TCD of 902.73 AFA shared between Permits 23711, 23738 and 23739.  POD shared between Permits 23739 and 41883. Meter usage seems correct. POU shared between permits 23711, 23738 and 23739. </t>
  </si>
  <si>
    <t>POD shared between 23739 and 41883, both IRR, pumpage applied to most senior right 23739</t>
  </si>
  <si>
    <t>153  N21 E53 35CCAA1</t>
  </si>
  <si>
    <t>TCD of 622 between 19111 and 23893. Checked NDVI irrigated approx 51.14 acres; NIWR indicates approx 17.4 acre feet for 2018. Assinged to lowest base right of 19111.</t>
  </si>
  <si>
    <t>153  N21HE54 33ACDC1</t>
  </si>
  <si>
    <t>Well no longer in use, zero usage for 2018</t>
  </si>
  <si>
    <t>Well abandoned, Norton's</t>
  </si>
  <si>
    <t>153  N21 E53 05CBCA1</t>
  </si>
  <si>
    <t>153  N21 E53 10ACAA1</t>
  </si>
  <si>
    <t>TCD of 1280 AFA shared between Permits 24127 and 24128</t>
  </si>
  <si>
    <t>Owner (Conaway) strill tracks his McCrometer usage along with his new Siemens. Meter IDs updated</t>
  </si>
  <si>
    <t>153  N21 E53 10DCAA2</t>
  </si>
  <si>
    <t>153  N21 E53 10BCAA1</t>
  </si>
  <si>
    <t>TCD of 1240.8 AFA shared between Permits 24129 and 24130</t>
  </si>
  <si>
    <t>153  N21 E53 10CCAA1</t>
  </si>
  <si>
    <t>TCD of 1240.8 AFA shared between Permits 24129 and 24130. Meter had issues in 2018 Well serves same POU as 24129, ran NIWR, usage estimated at 363 AF for 2018</t>
  </si>
  <si>
    <t>153  N21 E53 21AACB1</t>
  </si>
  <si>
    <t>153  N21 E53 21DCAA3</t>
  </si>
  <si>
    <t>153  N21 E53 09ADDD1</t>
  </si>
  <si>
    <t>153  N20 E53 17BCCC1</t>
  </si>
  <si>
    <t>TCD of 1124.62 AFA between 19191 and 24214</t>
  </si>
  <si>
    <t>Well isn't running.</t>
  </si>
  <si>
    <t>153  N21 E53 09BBDD2</t>
  </si>
  <si>
    <t>TCD of 1888 AFA shared between Permits 24262, 24263, 24264 and 24265</t>
  </si>
  <si>
    <t>153  N21 E53 09ABDD1</t>
  </si>
  <si>
    <t>153  N21 E53 09DBDD1</t>
  </si>
  <si>
    <t>153  N21 E53 09CCAA1</t>
  </si>
  <si>
    <t>TCD of 1888 AFA shared between Permits 24262, 24263, 24264 and 24265. Meter ID 4905 was replaced by Meter ID 5832, usage for 2018 from Meter ID 4905 = 9.6179 AF, adding to total from ID 5832. New total = 115.4361 AF</t>
  </si>
  <si>
    <t>153  N21 E54 08CDDD1</t>
  </si>
  <si>
    <t>No TCD, meter reads a correct</t>
  </si>
  <si>
    <t>153  N20 E53 21BBDB1</t>
  </si>
  <si>
    <t xml:space="preserve">Well not in use, Eureka Molly proposed a man camp fo rthis well sometime ago, but no work completed. Part of the 3rd street mess. </t>
  </si>
  <si>
    <t>153  N21 E53 08CCAA1</t>
  </si>
  <si>
    <t xml:space="preserve"> 24574      / 66439     </t>
  </si>
  <si>
    <t>Duty does not seem appropriate, Should be in a TCD of 1272 AF with Permit 29405 POD shared with STK rigth 66439. pumpage looks accurate</t>
  </si>
  <si>
    <t>POD shared between 24574 (IRR) and 66439 (STK), gave duty of 6.79 to STK right, subtrcting that out of pumpage for 24574 399.297-6.79=392.507 AF</t>
  </si>
  <si>
    <t>153  N21 E53 20CBDD1</t>
  </si>
  <si>
    <t>153  N21 E53 20DDBB1</t>
  </si>
  <si>
    <t>153  N21 E53 20CCCD1</t>
  </si>
  <si>
    <t>153  N19 E53 22ADBB1</t>
  </si>
  <si>
    <t xml:space="preserve">MM </t>
  </si>
  <si>
    <t>Ruby Hill Mining has not reported pumpage data for this well. Need to contact them for pumpage. Contacted Shelby Sanders with Elko Mining Group. Zero usage at this well for both 2018 and 2019.</t>
  </si>
  <si>
    <t>No Meter ID for this permit, Ruby Hill mining. No reported data. Site visit by Bryce Vorwaller indicates Fad shaft is sealed off with an old well head and disconnected pipe.</t>
  </si>
  <si>
    <t>153  N23 E54 30DDD 1</t>
  </si>
  <si>
    <t>NO TCD, Usage appears correct</t>
  </si>
  <si>
    <t>153  N19 E53 13CCDC1</t>
  </si>
  <si>
    <t>MUN</t>
  </si>
  <si>
    <t>Meter Id 6885 replaced Meter ID 5029, total combined pumpage for 2019 between the two meters is 1.133 AF</t>
  </si>
  <si>
    <t>153  N21 E53 24ADBB1</t>
  </si>
  <si>
    <t xml:space="preserve">NDVI on 39.55 acres for NIWR 2.5 pivot </t>
  </si>
  <si>
    <t>153  N21 E53 02DACC1</t>
  </si>
  <si>
    <t>Sum of Meter ID's 5229 and 8493. New siemens installed mid season total pumpage 378.774 AF</t>
  </si>
  <si>
    <t>153  N21 E53 06DCAA2</t>
  </si>
  <si>
    <t xml:space="preserve"> 28035      / 28036     </t>
  </si>
  <si>
    <t>TCD of 478.56 AFA shared between Permits 28035 and 28036. POD shared, usage assigned to most senior water right 28035</t>
  </si>
  <si>
    <t>POD shared between 28035 and 28036. Duty applied to most senior right first (28036) then remaining balance assigned to 28035</t>
  </si>
  <si>
    <t>153  N21 E54 08DBBB1</t>
  </si>
  <si>
    <t>153  N21 E53 01AACB1</t>
  </si>
  <si>
    <t>153  N22 E54 33CACC1</t>
  </si>
  <si>
    <t>153  N22 E54 32BCCC2</t>
  </si>
  <si>
    <t>TCD of 1280 AFA shared between Permits 23272 and 28641</t>
  </si>
  <si>
    <t>153  N22 E52 18BCCC1</t>
  </si>
  <si>
    <t>OGW</t>
  </si>
  <si>
    <t xml:space="preserve">Mt. Hope Mine, no data submitted to DWR for pumpage. Believe this is adit water running from a tunnel. Temporary permit expired at the end of 2018 therefore Duty is 243.399 AFA not the permitted duty of 253.399 AFA. Mt Hope has not been in production. Assigning zero usage. </t>
  </si>
  <si>
    <t xml:space="preserve">Mt. Hope Mine, no data submitted to DWR for pumpage. Believe this is adit water running from a tunnel. Temporary permit expired at the end of 2019 therefore Duty is 243.399 AFA not the permitted duty of 253.399 AFA. Mt Hope has not been in production. Assigning zero usage. </t>
  </si>
  <si>
    <t>Mt. Hope mines. Unsure on pumpage or even a POC for these wells. Site Visit by Bryce Vorwaller and Jen Kramer indicated adit water (assumption) no indication of works or flows</t>
  </si>
  <si>
    <t>153  N22 E52 17DDAC1</t>
  </si>
  <si>
    <t xml:space="preserve">Mt. Hope Mine, no data submitted to DWR for pumpage. Believe this is adit water running from a tunnel.  Mt Hope has not been in production. Assigning zero usage. </t>
  </si>
  <si>
    <t>Mt. Hope mines. Unsure on pumpage or even a POC for these wells. Call mine operations. BV 07/22/2021 - Monitoring well, zero usage for 2020.</t>
  </si>
  <si>
    <t>153  N22 E54 32ABBC1</t>
  </si>
  <si>
    <t>TCD of 1270.8 AFA shared between Permits 29278 and 70249. Usage appears correct.</t>
  </si>
  <si>
    <t>153  N21 E53 08BACC1</t>
  </si>
  <si>
    <t>153  N23 E54 20DD  1</t>
  </si>
  <si>
    <t>Overpumped duty by 20.5340 AF</t>
  </si>
  <si>
    <t>153  N19 E53 25DBDA1</t>
  </si>
  <si>
    <t>Municipal well for Eureka County, very little usage.</t>
  </si>
  <si>
    <t xml:space="preserve">TCD of 2560 between 19145, 29873, 30102, 36070, 50650, 81268. All usage assigned to lowest right of 19145. </t>
  </si>
  <si>
    <t>153  N22 E54 33ACAA1</t>
  </si>
  <si>
    <t xml:space="preserve">First read on meter is recorded for 83,335,870 gallons on 10/01/2018. If meter began at zero, usage would be 255.748 AF for 2018. NDVI for 121.11 Acres with an NIWR for alfalfa of 2.9 on a pivot would run 356.206 AF for 2018. The 255.748 AF is more consistent with usage in the valley. </t>
  </si>
  <si>
    <t>153  N23 E54 32BDDC1</t>
  </si>
  <si>
    <t>153  N23 E54 29ACAA1</t>
  </si>
  <si>
    <t xml:space="preserve">Meter has been broken for a while. Using NDVI/ NIWR. NDVI for 127.56 Acres, NIWR 2.5 alfalfa 0.85 pivot. </t>
  </si>
  <si>
    <t>153  N22 E54 33DDBB1</t>
  </si>
  <si>
    <t xml:space="preserve"> 30927      / 30928     </t>
  </si>
  <si>
    <t>TCD of 502.64 AFA shard between Permits 30927 and 30928. Both permits are tied to the same POD, usage applied to most senior water right 30927.</t>
  </si>
  <si>
    <t>Well shared between permits 30927 and 30928, pumpage dispersed between the 2 permits by priority</t>
  </si>
  <si>
    <t>POD shared between Permit 30927 and 30928. Pumpage assigned to most senior water riigth first (30927) then 30928</t>
  </si>
  <si>
    <t>153  N21 E53 12CCBC2</t>
  </si>
  <si>
    <t>No pumpage data for 2018 or 2019. NDVI for 138.42 irrigated acres. NIWR Alfalfa 2.5/0.85 pivot efficiency = 407.118 AF</t>
  </si>
  <si>
    <t>153  N21 E53 12BDBB1</t>
  </si>
  <si>
    <t>No pumpage data for 2018 or 2019. NDVI for 130.80 irrigated acres. NIWR Alfalfa 2.5/0.85 pivot efficiency = 384.706AF</t>
  </si>
  <si>
    <t>Added 5.335 AF to 2020 total due to meter issues at start-up.  Updated 5/7/21.</t>
  </si>
  <si>
    <t>153  N21 E53 14BACC2</t>
  </si>
  <si>
    <t>NO TCD, usage appears correct</t>
  </si>
  <si>
    <t>153  N21 E53 14CACC2</t>
  </si>
  <si>
    <t>153  N21 E53 11BCAA1</t>
  </si>
  <si>
    <t>153  N21 E53 11CDBB2</t>
  </si>
  <si>
    <t xml:space="preserve">Meter records indicate zero usage, NDVI indicates fully irrigated field. Acreage = 134.4; NIWR = 2.5 Alfalfa; Efficiency Factor = 0.85. Total usage (2.5/0.85)*134.4 =  </t>
  </si>
  <si>
    <t>153  N22 E54 05CCCC1</t>
  </si>
  <si>
    <t xml:space="preserve"> 31249      / 31563     </t>
  </si>
  <si>
    <t>no usage data. technically in an additive TCD of 20.16 AFA between Permits 31249 and 31563. Duty was assinged to 31563, ussing this number for the POD, which is shared between the two permits.</t>
  </si>
  <si>
    <t>Well shared between 31249 (QM) and 31563 (STK). Assigning duty to each</t>
  </si>
  <si>
    <t>153  N21 E53 35DBDB1</t>
  </si>
  <si>
    <t>153  N20 E53 11DDBB1</t>
  </si>
  <si>
    <t>153  N20 E53 11CDBB1</t>
  </si>
  <si>
    <t xml:space="preserve"> 31455      / 81004     </t>
  </si>
  <si>
    <t>TCD of 563.2 AFA shared between Permits 31455 and 81004. Shared POD between 31455 and 81004, usage asssigned to most senior water right of 31455</t>
  </si>
  <si>
    <t>POD shared between 31455 and 81004. Pumpage assigned to most senior right first, same prioity date so lowest number first 31455.</t>
  </si>
  <si>
    <t>QM</t>
  </si>
  <si>
    <t>Well shared between 31249 (QM) and 31563 (STK). Assigning duty to each well serves shop and house.</t>
  </si>
  <si>
    <t>153  N21 E53 16ADBB1</t>
  </si>
  <si>
    <t>153  N21 E53 16DCCC1</t>
  </si>
  <si>
    <t>153  N21 E54 20ABDD1</t>
  </si>
  <si>
    <t>TCD of 1223.74 AFA shared between Permits 33668 and 33669</t>
  </si>
  <si>
    <t>153  N21 E54 20DDDD1</t>
  </si>
  <si>
    <t>Well unable to locate. POD plotted next to abandonded house, unsure if well still exists. Stk troughs located south center of northern pivots. Will check next time out. Zero usage</t>
  </si>
  <si>
    <t>153  N21 E54 20CCCC1</t>
  </si>
  <si>
    <t>TCD of 1264.7 AFA shared between Permits 33670 and 33671, zero usage shown in POU from NDVI. Half of the POU overlaps pivot linked to 33701</t>
  </si>
  <si>
    <t>Well not equipped to pump, POU not irrigated in some time. Well used for well run.</t>
  </si>
  <si>
    <t>153  N21 E54 20BACC1</t>
  </si>
  <si>
    <t>TCD of 1264.7 AFA shared between Permits 33670 and 33671</t>
  </si>
  <si>
    <t>Well serves NW pivot. Only well used ffor this POU</t>
  </si>
  <si>
    <t>153  N21 E53 27BACC1</t>
  </si>
  <si>
    <t>153  N21 E53 27CCAA1</t>
  </si>
  <si>
    <t>153  N22 E54 19CDBB1</t>
  </si>
  <si>
    <t>153  N22 E54 19BDBB1</t>
  </si>
  <si>
    <t>153  N21 E53 07ADBB1</t>
  </si>
  <si>
    <t>TCD of 948.40 AFA shared between Permits 34596, 48225 and 48226</t>
  </si>
  <si>
    <t>153  N22 E54 22CDAA1</t>
  </si>
  <si>
    <t xml:space="preserve"> 34939      / 48437     </t>
  </si>
  <si>
    <t>TCD of 520 AFA shared between Permits 34939 and 48437. POD shared between TCD permits, usage assigned to most senior water right 34939</t>
  </si>
  <si>
    <t>POD shared between 34939 and 48437, both IRR. Pumpage assigned to more senior water right 34939 first</t>
  </si>
  <si>
    <t>153  N21 E53 01CACC1</t>
  </si>
  <si>
    <t>TCD of 1281.32 AFA shared between Permits 19972, 19973, 34948 and 46348</t>
  </si>
  <si>
    <t>153  N20 E53 11ADCC1</t>
  </si>
  <si>
    <t>TCD of 1230 AF between 18975 and 34950, additive. Meter reads are good, usage ok.</t>
  </si>
  <si>
    <t>153  N21 E53 16BBDD2</t>
  </si>
  <si>
    <t xml:space="preserve"> 35009      / 86034     </t>
  </si>
  <si>
    <t>NO TCD, usage appears correct. Shared pod between Permits 35009 (IRR) and 86034 (STK), usage assigned to most senior water right of 35009.</t>
  </si>
  <si>
    <t>POD shared between 35009 (IRR) and 86034 (STK) duty given to STK right, subtracting out STK duty from pumpage total under IRR right</t>
  </si>
  <si>
    <t>153  N21 E53 22CACC1</t>
  </si>
  <si>
    <t>153  N21 E53 21CDBB1</t>
  </si>
  <si>
    <t>153  N21 E53 07CCCD1</t>
  </si>
  <si>
    <t xml:space="preserve"> 35374      / 49853      / 49854     </t>
  </si>
  <si>
    <t>Meter ID 5135 usage split between Permits 35374, 49853, 49854 beginning with the lowest right.</t>
  </si>
  <si>
    <t>POD shared between 35374, 49853 and 49854, all share the same priorrity date. Pumpage assigned to lowest permit number (35374) first</t>
  </si>
  <si>
    <t xml:space="preserve"> 19279      / 35375      / 67450      / 19279      / 35375      / 67450     </t>
  </si>
  <si>
    <t>153  N20 E53 29DDBA1</t>
  </si>
  <si>
    <t>NDVI indicates zero usage</t>
  </si>
  <si>
    <t xml:space="preserve">Abondonded well, as per Bryce </t>
  </si>
  <si>
    <t>153  N23 E54 32DDDA1</t>
  </si>
  <si>
    <t>TCD 646.36 AFA shared between Permits 22922, 36321 and 36322. All usage assigned to most senior water right 22922</t>
  </si>
  <si>
    <t>153  N26 E53 07AABC1</t>
  </si>
  <si>
    <t>153  N22 E54 05ADBB1</t>
  </si>
  <si>
    <t xml:space="preserve"> 39156      / 57777     </t>
  </si>
  <si>
    <t>TCD of 1250.24 AFA shared between Permits 39156 and 55535. POD shared between Permit 39156 (IRR) and 57777 (STK), usage assgined to most senior water right, 39156.</t>
  </si>
  <si>
    <t>POD shareed between 39156 (IRR) and 57777 (STK) duty assigned to STK subtracted 11.31 AF from final pumpage total to account fr STK duty.</t>
  </si>
  <si>
    <t>153  N21 E53 04CDBB1</t>
  </si>
  <si>
    <t xml:space="preserve"> 39552      / 39554     </t>
  </si>
  <si>
    <t>TCD of 552.12 AFA shared between Permits 39552 and 39554. POD shared between permits 39552 and 39554, usage applied to most sennior water right, 39552.</t>
  </si>
  <si>
    <t>POD shared between 39552 and 39554, pumpage assigned to most senior water right (39552)</t>
  </si>
  <si>
    <t>153  N21 E53 04DDBB2</t>
  </si>
  <si>
    <t xml:space="preserve">TCD of 624 Af SHARED BETWEEN 18981 AND 39553. Zero usage reported for 18981, But shared POU. Zero pumpage for 18981 all pumpage under 39553. Temporary permit withrawn Permited duty and diversion rate added back in </t>
  </si>
  <si>
    <t>153  N21HE54 32ADBC1</t>
  </si>
  <si>
    <t xml:space="preserve"> 40010      / 40013     </t>
  </si>
  <si>
    <t>TCD of 502.64 AFA shared between Permits 40010 and 40013. POD shared between TCD permits, Usgae assgined ot most senior water right, 40010. Meter ID was corrected for multiplier issue.</t>
  </si>
  <si>
    <t>POD shared between 40010 and 40013, pumpage assigned to most senior water right (40010)</t>
  </si>
  <si>
    <t>153  N21HE54 32BCAD1</t>
  </si>
  <si>
    <t xml:space="preserve"> 40011      / 40014     </t>
  </si>
  <si>
    <t>TCD of 501.59 AFA shared between Permits 40011 and 40014. POD shared between same permits, usage assigned to most senior water right, 40011</t>
  </si>
  <si>
    <t>TCD of 502.64 AFA shared between Permits 40010 and 40013. POD shared between TCD permits, Usgae assgined ot most senior water right, 40010</t>
  </si>
  <si>
    <t>POD shared between 40011 and 40014, pumpage assigned to most senior water right (40011) first.</t>
  </si>
  <si>
    <t>153  N23 E54 30BDBB1</t>
  </si>
  <si>
    <t>TCD of 156.8 AFA shared between Permits 41883 and 41884. POD shared between Permits 23739 and 41883. Usage will be attached to most senior water right of 23739.</t>
  </si>
  <si>
    <t>TCD of 156.8 AFA shared between Permits 41883 and 41884. POD shared between Permits 23738 and 41884, usage applied to most senior water right, 23738.</t>
  </si>
  <si>
    <t>153  N21 E53 04BDBB1</t>
  </si>
  <si>
    <t xml:space="preserve"> 42019      / 42020     </t>
  </si>
  <si>
    <t>TCD of 1055.72 between 18978, 42019 and 42020, same meter ID for permits 42019 and 42020, assigned usage to lowest right of 42019.</t>
  </si>
  <si>
    <t>Shared POD between 42019 and 42020</t>
  </si>
  <si>
    <t>153  N21 E53 15ACAA1</t>
  </si>
  <si>
    <t>153  N21 E53 24BDBB1</t>
  </si>
  <si>
    <t xml:space="preserve"> 42367      / 42368      / 42369      / 42370      / 56652     </t>
  </si>
  <si>
    <t xml:space="preserve">TCD of 480 AFA shared between Permits 42367, 42368, 42369, 42370 and 56652. POD shared between all TCD permits, no usage reported for 2018. NDVI indicates 120 irrigated acres. NIWR 2.5/ 0.85 efficiency total usage = 352.941 AF. Will be dispersed beginning with the most senior water right </t>
  </si>
  <si>
    <t xml:space="preserve">POD shared Between 42367 - 42370  and 56652, Pumpage assigned based on Seniority starting with 56652. </t>
  </si>
  <si>
    <t>153 N20 E53 01BDDA2</t>
  </si>
  <si>
    <t>TCD of 430.44 AFA shared betweeen Permits 42891, 64630, 64631, 64632 and 64633. Two meters one well. Usage is the sum of meter IDs 5740 and 5741. New TCD group will be applied for 2019 with change app 86794. POD shared between Permits 18623, 42891, 64630, 64631, 64632, 64633. 18623 is a stand alone right until 2019. the rest of the permits will be under a TCD. All usage for 2018 will be applied to 18623 for 2018.</t>
  </si>
  <si>
    <t>Well shared between permits 42891, 64630, 64631, 64632 and 64633, pumpage dispersed between the 5 permits by priority</t>
  </si>
  <si>
    <t>153  N22 E54 18ABCC1</t>
  </si>
  <si>
    <t xml:space="preserve"> 43268      / 43836     </t>
  </si>
  <si>
    <t>TCD of 1000 AFA shared between Permits 43268, 43270 and 43836. POD shared between Permits 43268 and 43836, Usage applied to most senior water right, 43268.</t>
  </si>
  <si>
    <t>POD shared between 43268 and 43836. Pumpage assigned based on seniority beginning with 43268</t>
  </si>
  <si>
    <t>153  N21 E53 18ABDD1</t>
  </si>
  <si>
    <t xml:space="preserve"> 43269      / 43837      / 43838      / 43839      / 43840     </t>
  </si>
  <si>
    <t>TCD of 520 AFA shared between Permits 43269, 43837, 43838, 43839 and 43840. POD shares same permits at TCD, applying usage beginning with most senior right.</t>
  </si>
  <si>
    <t>POD shared between  43269, 43837, 43838, 43839 and 43840. Pumpage assigned based on seniority starting with 43269.</t>
  </si>
  <si>
    <t>153  N22 E54 18CADD1</t>
  </si>
  <si>
    <t>TCD of 1000 AFA shared between Permits 43268, 43270 and 43836</t>
  </si>
  <si>
    <t>153  N21 E53 17BBDD1</t>
  </si>
  <si>
    <t>TCD of 2080 AFA shared betweem Permits 43271, 43272, 43273 and 43274</t>
  </si>
  <si>
    <t>153  N21 E53 17ABD 1</t>
  </si>
  <si>
    <t>153  N21 E53 17CCAA1</t>
  </si>
  <si>
    <t>153  N21 E53 17DBDD1</t>
  </si>
  <si>
    <t>153  N23 E54 20CDDA1</t>
  </si>
  <si>
    <t>No TCD, usgae apears correct</t>
  </si>
  <si>
    <t>153  N22 E54 28AACC1</t>
  </si>
  <si>
    <t>TCD of 1213.6 AFA shared between Permits 44451 and 44452. Usage corrected due to multiplier error in Meters Database</t>
  </si>
  <si>
    <t>153  N22 E54 28BDDD1</t>
  </si>
  <si>
    <t>TCD of 1213.6 AFA shared between Permits 44451 and 44452</t>
  </si>
  <si>
    <t>153  N22 E54 27CAAB1</t>
  </si>
  <si>
    <t xml:space="preserve"> 44604      / 44605      / 44606      / 44607      / 44609      / 44610     </t>
  </si>
  <si>
    <t>TCD of 502.8 AFA shared between Permits 44604, 44605, 44606, 44607, 44609 and 44610. POD shared between all permits under the TCD, No usage reported, NDVI indictaes 125.7 irrigated acreage. NIWR on alfalfa 2.5/ 0.85 efficiency. Total 2018 usage = 369.706 AF. Pumpage will be assigned based on duty beginning with the most senior water right.</t>
  </si>
  <si>
    <t xml:space="preserve">POD shared bewteen  44604, 44605, 44606, 44607, 44609, 44610. Pumpage assigned based on priority beginiing with 44609 and 44606  </t>
  </si>
  <si>
    <t>153  N21 E53 36BDBB1</t>
  </si>
  <si>
    <t xml:space="preserve"> 44621      / 87223      / 87225     </t>
  </si>
  <si>
    <t>Permit Added to TCD group 3 in 2019. well shard between 44621, 87223, 87225. Pumpage assigned to most senior right first 44621.</t>
  </si>
  <si>
    <t>POD shared between 44621, 87223 and 87225. Pumpage assigned based on priority beginning with 87223</t>
  </si>
  <si>
    <t>153  N21HE52 35ADD 2</t>
  </si>
  <si>
    <t>153  N20 E53 23ACAC1</t>
  </si>
  <si>
    <t>153  N20 E54 19BBCC1</t>
  </si>
  <si>
    <t>153  N21 E53 02CCAA1</t>
  </si>
  <si>
    <t>No TCD, No usage reported in 2018. NDVI indicates 158 irrigated acreas. NIWR for Alfalfa = 2.5/ 0.85 efficiency. Total pumpage = 464.706 AF</t>
  </si>
  <si>
    <t>153  N21 E53 01BCAA1</t>
  </si>
  <si>
    <t>153  N23 E54 29BCCA1</t>
  </si>
  <si>
    <t>No TCD, usage appears correct</t>
  </si>
  <si>
    <t>153  N21 E54 08BCAA1</t>
  </si>
  <si>
    <t>153  N21 E53 20BBBB1</t>
  </si>
  <si>
    <t>COM</t>
  </si>
  <si>
    <t>Waiting on pumpage from owner of LDS church</t>
  </si>
  <si>
    <t>153  N20 E53 29BCCC1</t>
  </si>
  <si>
    <t xml:space="preserve"> 47518      / 47519      / 47520      / 47521     </t>
  </si>
  <si>
    <t>TCD of 1270.16 AFA shared between Permits 47518, 47519, 47520 and 47521. POD shared between TCD Permits, usage applied to most senior water right, 47518</t>
  </si>
  <si>
    <t>POD shared between  47518, 47519, 47520 and 47521. Pumpage assigned based on seniority beginning with 47521</t>
  </si>
  <si>
    <t>153  N23 E54 30ACAA1</t>
  </si>
  <si>
    <t>153  N22 E52 16CCCB1</t>
  </si>
  <si>
    <t>153  N21 E53 07BDBD1</t>
  </si>
  <si>
    <t xml:space="preserve"> 48225      / 48226     </t>
  </si>
  <si>
    <t>TCD of 948.40 AFA shared between Permits 34596, 48225 and 48226. POD shared between permits 48225 and 48226. Usage assigned to most senior priority date 44225. Meter reads are suspect, but no better usage to use. Usage is acurate compared with the sister permit 34596</t>
  </si>
  <si>
    <t>POD shared between 48225 and 48226. fallowed for 2020, pumpage assigned to most senior water right (48226)</t>
  </si>
  <si>
    <t>TCD of 948.40 AFA shared between Permits 34596, 48225 and 48226. POD shared between permits 48225 and 48226. Usage assigned to most senior priority date 44225.</t>
  </si>
  <si>
    <t>153  N21 E54 04ADCD1</t>
  </si>
  <si>
    <t xml:space="preserve"> 48871      / 48872     </t>
  </si>
  <si>
    <t xml:space="preserve">TCD of 852.7 AFA shared between Permits 48871, 48872, 70587 and 70588. POD shared between permits 48871 and 48872, usage assigned to most senior water right, 48871. Meter ID 5119 was replaced by meter 5696, existing usage on meter 5119 was 52 AF, adding to toal from meter ID 5696. New total = 192.672 for 2018 </t>
  </si>
  <si>
    <t>153  N21 E53 06CDBB2</t>
  </si>
  <si>
    <t xml:space="preserve"> 48948      / 55727     </t>
  </si>
  <si>
    <t>TCD of 499.12 AFA shares between Permits 48948 and 55727. POD shared between both 48948 and 55727, usage applied to most senior water right.</t>
  </si>
  <si>
    <t>POD shared between 48948 and 55727. Pumpage assigned based on priority beginning with 55727</t>
  </si>
  <si>
    <t>153  N23 E54 29CDDD2</t>
  </si>
  <si>
    <t>No TCD, usgae appears correct</t>
  </si>
  <si>
    <t>153  N23 E54 29CDBB1</t>
  </si>
  <si>
    <t>No TCD, NDVI Indicates usage on ~125.68 acres, NIWR for Alfalfa = 2.5/0.85 pivot efficiency. Total pumpage = 369.647</t>
  </si>
  <si>
    <t>153  N21 E53 03CDDA1</t>
  </si>
  <si>
    <t>49731 changed POD and POU and MOU of 22195 and is subject to all permit terms of 22195. 22195 changed POD and POU of a portion of 18626 and is subject to the permit terms of 18626. measurment device is required beging with the base right 18626.</t>
  </si>
  <si>
    <t>153  N21 E53 06CCCB1</t>
  </si>
  <si>
    <t>49732 changed POD and POU and MOU of 22194 and is subject to all permit terms of 22194. 22194 changed POD and POU of a portion of 18626 and is subject to the permit terms of 18626. measurment device is required beging with the base right 18626.</t>
  </si>
  <si>
    <t>TCD of 118.52 AFA between permits 49853 and 49854. Meter ID 5135 usage split between Permits 35374, 49853, 49854 beginning with the lowest right.</t>
  </si>
  <si>
    <t>153  N23 E54 30CDDC1</t>
  </si>
  <si>
    <t>153  N24 E53 06BDAB1</t>
  </si>
  <si>
    <t>TCD of 1100.04 AFA shared between Permits 50581 and 50582. Meter reads were input incorrectly, issue corrected, new total = 206.3981</t>
  </si>
  <si>
    <t>Overpumped duty by 168.818 AF, Still under TCD of 1100.04 AF between Permits 50581 and 50582</t>
  </si>
  <si>
    <t>Meter stopped working for 22 days, added 85.070 AF to 2020 total.  Overpumped POD duty but not TCD duty</t>
  </si>
  <si>
    <t>153  N24 E53 06CBBA1</t>
  </si>
  <si>
    <t>TCD of 1100.04 AFA shared between Permits 50581 and 50582. Meter reads were correct</t>
  </si>
  <si>
    <t>153  N23 E54 32BCCC1</t>
  </si>
  <si>
    <t xml:space="preserve">Meter issues, user estimates ~1.9 AF/ Acre. Total irrigated acreage ~ 125 acre * 1.9 = 237.5 AF. See Moyle Configuration in Separate spreadsheet. TCD of 2560 between 19145, 29873, 30102, 36070, 50650, 81268. </t>
  </si>
  <si>
    <t>153  N23 E52 13BBA 1</t>
  </si>
  <si>
    <t xml:space="preserve"> 50962      / 50963      / 57838     </t>
  </si>
  <si>
    <t>TCD of 473.2 AFA shared between Permits 50962, 50963 and 57838. Usage is correct</t>
  </si>
  <si>
    <t>Romano Well, did not pump in 2020.</t>
  </si>
  <si>
    <t>153  N21 E53 02BCAA1</t>
  </si>
  <si>
    <t>No TCD, NDVI indicates a total ~144.70 irrigates acres. NIWR for alfalfa is 2.5/0.85 pivot efficiency. Total pumpage for 2018 = 425.588 AF</t>
  </si>
  <si>
    <t>153  N22 E54 28CADD1</t>
  </si>
  <si>
    <t>TCD of 1234.4 with permits 14948 and 53872. Usage in MDB looks correctly entered.</t>
  </si>
  <si>
    <t>153  N20 E53 17DCAA1</t>
  </si>
  <si>
    <t>QM right, assume duty</t>
  </si>
  <si>
    <t>Snowden Well. ROC confirmed 05/19/2021. Owner transferred title because they hooked into the municipal line. Zero pumpage for 2020</t>
  </si>
  <si>
    <t>153  N22 E54 05BCBD1</t>
  </si>
  <si>
    <t>TCD of 1250.24 AFA shared between Permits 39156 and 55535.</t>
  </si>
  <si>
    <t>153  N20 E53 28DBDD1</t>
  </si>
  <si>
    <t>PER</t>
  </si>
  <si>
    <t>55660/  62929/  76526/  87718/  88192/  88193/  88194</t>
  </si>
  <si>
    <t>TCD of 12226.22 AFA shared between Permits 45534, 55660, 57857, 62928, 62929, 76526 will add 87718, 88192, 88193 and 88194 for 2019. Unsure if TCD is accurate for 2018. Applying usage beginning with most senior right first</t>
  </si>
  <si>
    <t>TCD OF 817.162 AFA SHARED BEWTEEN PERMITS 55660, 62929, 76526, 87718, 88192, 88193 AND 88194</t>
  </si>
  <si>
    <t>Well shared between Permits 55660, 62929, 76526, 87717, 88192, 88193 and 88194. Pumpage dispersed based on Prioity date.</t>
  </si>
  <si>
    <t>Pod shared between permit 57777 (STK) and 39156 (IRR). meter ID 5199 measures all water from this well, usage assigned to IRR right 39156.</t>
  </si>
  <si>
    <t>153  N20 E53 28DCAA1</t>
  </si>
  <si>
    <t>57856   / 87716   / 87717   / 87719   / 88191</t>
  </si>
  <si>
    <t>No TCD in 2018, usage appears correct</t>
  </si>
  <si>
    <t>TCD OF 656.98 AFA SHARED BETWEEN PERMITS 57856, 87716, 87717, 87719 AND 88191</t>
  </si>
  <si>
    <t>57857</t>
  </si>
  <si>
    <t>153  N20 E53 10CACC1</t>
  </si>
  <si>
    <t>Wells were converted to monitoring only, not equiped to pump</t>
  </si>
  <si>
    <t xml:space="preserve">Monitoring well NE of airport. </t>
  </si>
  <si>
    <t>153  N20 E53 17DCAA2</t>
  </si>
  <si>
    <t xml:space="preserve">NO TCD, No pumpage report, Assigning duty, well is for Eureka county Municipal </t>
  </si>
  <si>
    <t>Snowdens own this well, not equiped to pump, non-use</t>
  </si>
  <si>
    <t>Well was plugged ~8 years ago, can't find well log. Pumpage was not from this well. Not sure where, perhaps 54409 QM right</t>
  </si>
  <si>
    <t>153  N24 E52 36CDBA1</t>
  </si>
  <si>
    <t>Supplemenetal to V01104 a surface water source. Meter 5283 was replaced for 2019 by meter ID 7945. 2019 usage will need to be the sum of both meters.</t>
  </si>
  <si>
    <t>Mitigation Water, not part of the GMP. Meter ID 5283 was replaced by Meter ID 7945. Prior to replacment meter 5283 recorded 97.812 AF adding to pumpage from meter ID 7945 321.909, totaling 419.721 AFA over pumped by 11.21 AF for season</t>
  </si>
  <si>
    <t>Overpumped for third year in a row. Letter sent out. Bailey Mitigation well</t>
  </si>
  <si>
    <t>153  N21 E53 27BACB1</t>
  </si>
  <si>
    <t>no usage data, located in the pivot of permit 33817</t>
  </si>
  <si>
    <t>153  N20 E53 28CCBB1</t>
  </si>
  <si>
    <t>64117   /67902  /88195</t>
  </si>
  <si>
    <t>TCD of 17.73 AFA shared between Permits 49924, 64117, 67902 and 87724T adding 88195 for 2019. Zeroed out duty because of App 87724T which expired in April 2019 Pumpage will be applied to most senior water right first. Overpumped TCD by 0.4421 AF.</t>
  </si>
  <si>
    <t>Well shares Permits 64117, 67902 and 88195. Pumpage dispersed between the 3 permits based on priority. Over pumped by 20.78 AF</t>
  </si>
  <si>
    <t>POD shared between permits 65481 (STK) and 21085 (IRR). Pumpage assigned to 21085 (IRR).</t>
  </si>
  <si>
    <t>POD shared between permits 65483 (STK) and 19360 (IRR). Pumpage assigned to 19360 (IRR).</t>
  </si>
  <si>
    <t>153  N26 E53 07AABC2</t>
  </si>
  <si>
    <t>153  N21 E53 06BDDD1</t>
  </si>
  <si>
    <t>measurment device must be installed as per the permit terms of 59182</t>
  </si>
  <si>
    <t>153  N20 E53 16ABDB1</t>
  </si>
  <si>
    <t>No TCD, usage appears correct.</t>
  </si>
  <si>
    <t>153  N20 E53 10BACC1</t>
  </si>
  <si>
    <t>No pump reported for this POD</t>
  </si>
  <si>
    <t>POD shared between Permits 24574 (IRR) and 66439 (STK). Usage assigned to 24574 (IRR).</t>
  </si>
  <si>
    <t>POD shared between Permits 21846 (IRR) and 66440 (STK). Usage has been assigned to Permit 21843. Unsure of total STK usage.</t>
  </si>
  <si>
    <t>POD shared between Permits 22353 (IRR) and 66441 (STK). Usage has been assigned to Permit 22353. Unsure of total STK usage.</t>
  </si>
  <si>
    <t>153  N24 E52 36CCCA1</t>
  </si>
  <si>
    <t>No usage data</t>
  </si>
  <si>
    <t>153  N21HE54 34CCD 1</t>
  </si>
  <si>
    <t>No TCD, Usage appears correct.</t>
  </si>
  <si>
    <t>No TCD, 3 permits in well, usage was propogated from eailest right, beginning with 19279 and 35375.</t>
  </si>
  <si>
    <t>Well shares Permits 64117, 67902 and 88195. Pumpage dispersed between the 3 permits based on priority. Over pumped by 20.78 AF. Meter head was replaced due to malfunction. Reaadings were reset to zero due to head issue.</t>
  </si>
  <si>
    <t>153  N23 E52 36BBDB1</t>
  </si>
  <si>
    <t>153  N20 E53 32BBBA1</t>
  </si>
  <si>
    <t xml:space="preserve"> 68923      / 85646      / 85647     </t>
  </si>
  <si>
    <t>Usage Assigned to most senior water right of 68923. POD shares permits 68923, 85646 and 85647. Permit 83243 was under RFA until 1/25/2020. Never Permitted 6 AF stayed in Permit 68923. Differs from Assessment</t>
  </si>
  <si>
    <t xml:space="preserve">Well shared between Permits 68923 (IRR), 85646 and 85647 (MM). Pumpage accounted for under most senior right 85646. </t>
  </si>
  <si>
    <t>TCD of 13.44 AFA shared between Permits 70073 and 86030. no usage data. Permit 70073 shares POD with Permit 18975, all pumpage for this POD was assigned to 18975</t>
  </si>
  <si>
    <t>153  N22 E54 32DBBC1</t>
  </si>
  <si>
    <t>TCD of 1270.8 AFA shared between Permits 29278 and 70249. Pumping data correct in meters database</t>
  </si>
  <si>
    <t>153  N24 E52 13BDDC1</t>
  </si>
  <si>
    <t>153  N21 E54 04BADD1</t>
  </si>
  <si>
    <t xml:space="preserve"> 70587      / 70588     </t>
  </si>
  <si>
    <t xml:space="preserve">TCD of 852.7 AFA shared between Permits 48871, 48872, 70587 and 70588. POD shared between permits 70587 and 70588, usage assigned starting with most senior water right based on duty. Meter ID 5125 was replaced by meter 5698, existing usage on meter 5125 was 125 AF, adding to total from meter ID 5698. New total = 311.671 for 2018 </t>
  </si>
  <si>
    <t>POD shared between 70587 and 70588. Pumpage assigened based on Priority date beginning with 70588</t>
  </si>
  <si>
    <t>153  N22 E54 19DC  1</t>
  </si>
  <si>
    <t>Well has not been in use due to cave in for ~5-7 years as per phone conversation with Mark Moyle. Well 22352 at the center pivot is the only well used. He has not moved water via change app into the center pivot well 22352, making 22352 overpumped.</t>
  </si>
  <si>
    <t>Abrogated May 20, 2021 by Permit 90354 update for 2021 inentory. 172.496 is from old well SW corner of pivot.  Pumpage from 3/31-7/1.</t>
  </si>
  <si>
    <t>153  N22 E54 08DDBB1</t>
  </si>
  <si>
    <t>153  N20 E53 16CCCB1</t>
  </si>
  <si>
    <t xml:space="preserve"> 71843      / 87437     </t>
  </si>
  <si>
    <t>TCD of 34.40 AFA shared between 71843 and 87437.  Lightning struck meter, issues with reads in 2018. Calculations before and after meter issues sums to 11.8045 AF. Using this value. Usage split bewteen both permits</t>
  </si>
  <si>
    <t>Well shared by Permits 71843 and 87437, pumpaged shared between both permits</t>
  </si>
  <si>
    <t>153  N22 E54 07B   1</t>
  </si>
  <si>
    <t>153  N21 E53 10BBBB1</t>
  </si>
  <si>
    <t>No TCD. 2 meters 1 well. For 2019 add usage from both meters 6661 and 5023</t>
  </si>
  <si>
    <t>Well has two meters, 5023 and 6661. Pumpage is combined usage for both meters</t>
  </si>
  <si>
    <t>POD shared between Permits 18622 (IRR) and 73118 (STK) usage assigned to IRR right 18622. Unsure on STK pumpage.</t>
  </si>
  <si>
    <t>Permit in same well as 18622 and 87224. Pumpage was assigned to both IRR rights. No pumpage left over to apply in stk right</t>
  </si>
  <si>
    <t>153  N20 E53 32CCAA2</t>
  </si>
  <si>
    <t>TCD of 2111.25 AFA with a net consumptive use not to exceed 1944.4 AFA shared between Permits 73204, 77447, 77449, 79705, 79706, 79707, 80797, 80799, 81229, 81230, 81612, 81653, 83501, 83502, 83503, 83504, 83505, 83506, 83507, 85645, 85646, 85647</t>
  </si>
  <si>
    <t>153  N20 E53 30DCCC1</t>
  </si>
  <si>
    <t>no usage data. Meter required in permit terms</t>
  </si>
  <si>
    <t>153  N22 E54 04CDBA1</t>
  </si>
  <si>
    <t>153  N21 E53 23BABA1</t>
  </si>
  <si>
    <t>No TCD, meter has been reporting the same number. Checked NDVI, irrigated acreas 136.36. NDWR (2.5/0.85)*136.36 = 401.059 AF</t>
  </si>
  <si>
    <t>153  N19 E53 11BCDD1</t>
  </si>
  <si>
    <t>MMD</t>
  </si>
  <si>
    <t xml:space="preserve"> 77447      / 77449     </t>
  </si>
  <si>
    <t>Usage under Permit 77447, meters entries look correct.TCD of 2111.25 AFA with a net consumptive use not to exceed 1944.4 AFA shared between Permits 73204, 77447, 77449, 79705, 79706, 79707, 80797, 80799, 81229, 81230, 81612, 81653, 83501, 83502, 83503, 83504, 83505, 83506, 83507, 85645, 85646, 85647</t>
  </si>
  <si>
    <t>POD shared between 77447 and 77449. Usage applied to 77447</t>
  </si>
  <si>
    <t>153  N21 E53 14DBDC1</t>
  </si>
  <si>
    <t>TCD of 533.6 AFA shared between Permits 77569 and 81269</t>
  </si>
  <si>
    <t>153  N21HE54 33DDDD1</t>
  </si>
  <si>
    <t xml:space="preserve"> 77646      / 77695      / 77696     </t>
  </si>
  <si>
    <t>TCD of 1024.24 AFA shared between Permits 77646, 77695, 77696 and 80718. POD shared between Permits 77646, 77695 and 77696, usage assigned beginning with most senior water right.</t>
  </si>
  <si>
    <t>POD shared between 77646, 77695 and 77696. Pumpage assigned based on priority beginning with 77646</t>
  </si>
  <si>
    <t>153  N23 E54 27BDDA11</t>
  </si>
  <si>
    <t xml:space="preserve"> 77666      / 83567     </t>
  </si>
  <si>
    <t>TCD of 543.4 AFA shared between Permits 77666 and 83567. Bar D has a claim of vested right V01137 for surface water out of Three mile Canyon. Field Investigation for the Maggini Ranch indicates surface water is being diverted away from Pivot. Therefore all NIWR water will be assigned to underground pumpage from POD 77666 and 83567. NDVI for 146.06 acres or irrigated land. total pumpage for 429.588 AF</t>
  </si>
  <si>
    <t>POD shared between 77666 and 83567. Pumpage assigned based on priority beginign with lower number. Same date</t>
  </si>
  <si>
    <t>153  N21 E53 14ABDD1</t>
  </si>
  <si>
    <t>No TCD, usage appear correct</t>
  </si>
  <si>
    <t>153  N22 E54 18DABD1</t>
  </si>
  <si>
    <t>No TCD, NDVI indicates zero irrigated acreas. No meter.</t>
  </si>
  <si>
    <t>Abandonded well, not equiped to pump</t>
  </si>
  <si>
    <t>153  N21 E53 12DCAA2</t>
  </si>
  <si>
    <t>Diversion rate only permit for the irrigation of 158 acrefeet comingled with permit 19965</t>
  </si>
  <si>
    <t>153  N21HE54 34BBD 1</t>
  </si>
  <si>
    <t>Meter issues, but usage appears correct. ~2.0 ft per acre of land.</t>
  </si>
  <si>
    <t>153  N20 E53 24DBBD1</t>
  </si>
  <si>
    <t xml:space="preserve"> 78663      / 78664      / 83852      / 83853     </t>
  </si>
  <si>
    <t>TCD of 1 AFA shared between Permits 73663 and 73664. Meter required in permit terms. No data for 2018. Meter remarks indicate non use in 2018</t>
  </si>
  <si>
    <t>Meter records Permit 78663, 78664, 83852 and 83853 and domestic. total available water in the well is 2 AFA fro DOM, 1 AFA (83852 &amp; 83853), 1 AFA (78663 &amp;78664) = 4 afa. Subrtracting out 2 AFA for DOM, this will be accounted for under the DOM count. Total pumpage for 2020 = .034 AFA applied to most senior right 78663</t>
  </si>
  <si>
    <t>153  N20 E53 04DBDD1</t>
  </si>
  <si>
    <t>TCD of 1028.8 AFA shared between Permits 78771, 78772, 78773, 78774 and 78775. Permits 78771 78774 and 78775 share the same POU. Permits 78774 and 78775 share the Same POD. McCrometer meter reads are good. Read from Field investigation from november 2017 copmpletes total 2018 usage.</t>
  </si>
  <si>
    <t>153  N20 E53 04ACDD1</t>
  </si>
  <si>
    <t xml:space="preserve"> 78772      / 78773     </t>
  </si>
  <si>
    <t>TCD of 1028.8 AFA shared between Permits 78771, 78772, 78773, 78774 and 78775. POD shared between Permits 78772 and 78773. Usage from siemens Meter ID 5274 is correct for 2018. Meter was reset and new meter ID was built, Meter ID 5940. Usage split between Permits based on duty beginign with most senior water right 78772. Total usage for 2018 is 249.336 AF</t>
  </si>
  <si>
    <t>Well shared between Permits 78774 and 78775, pumpage dispersed between the 2 permits.</t>
  </si>
  <si>
    <t>POD shared between Permits 78772 and 78773 - Pumpage split between the two permits beginning with most senior right 78772. Added 9.0871 AF to 2020 total due to totalizer issues earlier in the year; Final - BV</t>
  </si>
  <si>
    <t>153  N20 E53 04DCAA1</t>
  </si>
  <si>
    <t xml:space="preserve"> 78774      / 78775 </t>
  </si>
  <si>
    <t>TCD of 1028.8 AFA shared between Permits 78771, 78772, 78773, 78774 and 78775. Meter 5687 captures 2018 total usage. Usage will be split between both 78774 and 78775, which share the POD, beginning with the most senior water right 78774.</t>
  </si>
  <si>
    <t>POD shared between Permits 78774 and 78775 - Pumpage split between the two permits beginning with most senior right 78774</t>
  </si>
  <si>
    <t>TCD of 1028.8 AFA shared between Permits 78771, 78772, 78773, 78774 and 78775</t>
  </si>
  <si>
    <t>153  N21 E53 28ACCD1</t>
  </si>
  <si>
    <t xml:space="preserve"> 78905      / 78906  </t>
  </si>
  <si>
    <t>TCD of 1108.14 AFA shared between Permits 19904, 24609 and 78905. POD shares Permits 19904 and 2460978905 and 78906, two meters one well. Meters are additive between Metr ID 5233 and 5232</t>
  </si>
  <si>
    <t>POD shared between 78905 and 78906. 2 meters one well. Pumpage applied accordingly</t>
  </si>
  <si>
    <t xml:space="preserve"> 78905      / 78906</t>
  </si>
  <si>
    <t>POD shares Permits 19904 and 2460978905 and 78906, two meters one well. Meters are additive between Metr ID 5233 and 5232</t>
  </si>
  <si>
    <t>153  N19 E53 11CBBD1</t>
  </si>
  <si>
    <t>Overpumped well by 16.2686, In TCD group 24 from PIR TCD of 2111.25</t>
  </si>
  <si>
    <t>153  N19 E53 10DADA1</t>
  </si>
  <si>
    <t>153  N19 E53 10DACB1</t>
  </si>
  <si>
    <t>Overpumped duty by 66.1536 AFA. TCD of 2111.25 AFA with a net consumptive use not to exceed 1944.4 AFA shared between Permits 73204, 77447, 77449, 79705, 79706, 79707, 80797, 80799, 81229, 81230, 81612, 81653, 83501, 83502, 83503, 83504, 83505, 83506, 83507, 85645, 85646, 85647</t>
  </si>
  <si>
    <t>Overpumped well by 83.1568 AF. Overpumped in 2018 too.</t>
  </si>
  <si>
    <t>Part of a large TCD witht the mine. Did not overpump the TCD. Letter?</t>
  </si>
  <si>
    <t>153  N21 E53 12ACAA2</t>
  </si>
  <si>
    <t>TCD of 624 AFA shared between Permits 19966 and 80581. Pumpage is over duty by 176.2990 AFA, but under the TCD</t>
  </si>
  <si>
    <t>153  N21HE54 32DCC 2</t>
  </si>
  <si>
    <t xml:space="preserve"> 80717      / 80879      / 80880      / 80881      / 80926     </t>
  </si>
  <si>
    <t>TCD of 620 AFA shared between Permits 80717, 80879, 80880, 80881 and 80926. POD shared between all permits in TCD, usage will be split beginning with the most senior water right based on permit duty.</t>
  </si>
  <si>
    <t>Well shared between permits 80879, 80880 and 80717, pumpaged dispersed through permits by priority</t>
  </si>
  <si>
    <t>POD shared between Permits 80717, 80879, 80880, 80881 and 80926. pumpage assigned base on priority, beginning with most senior right 80879</t>
  </si>
  <si>
    <t>153  N21HE54 33CDCD1</t>
  </si>
  <si>
    <t xml:space="preserve">TCD of 1024.24 AFA shared between Permits 77646, 77695, 77696 and 80718. Meter reads appear accurate for meter ID 5156, overpumped duty at well. </t>
  </si>
  <si>
    <t>Overpumped duty by 115.57 AF, also overpumped well in 2018</t>
  </si>
  <si>
    <t>Overpumped duty by 273.875, but under TCD of 1024.24.  Bill Nesbit, Informational letter drafted</t>
  </si>
  <si>
    <t>153  N19 E53 11CBDA1</t>
  </si>
  <si>
    <t xml:space="preserve"> 80797      / 81229      / 81230     </t>
  </si>
  <si>
    <t>Uasage split between the 3 permits located in this one POD, 80797, 81229, 81230. TCD of 2111.25 AFA with a net consumptive use not to exceed 1944.4 AFA shared between Permits 73204, 77447, 77449, 79705, 79706, 79707, 80797, 80799, 81229, 81230, 81612, 81653, 83501, 83502, 83503, 83504, 83505, 83506, 83507, 85645, 85646, 85647</t>
  </si>
  <si>
    <t>Overpumped Well by 44.2791, In TCD group 24 from PIR TCD of 2111.25</t>
  </si>
  <si>
    <t>Overpumped duty by 6.4 acre-feet for this well. Under the TCD total of 2111.25</t>
  </si>
  <si>
    <t>153  N19 E53 14BBCA1</t>
  </si>
  <si>
    <t>Overpumped duty by 6.4 ace-feet for this well. Under the TCD total of 2111.25</t>
  </si>
  <si>
    <t>153  N23 E54 32ADAD1</t>
  </si>
  <si>
    <t>TCD of 2560 between 19145, 29873, 30102, 36070, 50650, 81268. Meters at at center pivots which has comingled water, will only account for total water usage from comingled wells. Assuming pumpage data is correct.</t>
  </si>
  <si>
    <t>153  N21 E53 14DACC1</t>
  </si>
  <si>
    <t>TCD of 533.6 AFA shared between Permits 77569 and 81269. POU shared between TCD permits. Metered usage under permit 77569. Not sure if both wells are connected to the same meter.</t>
  </si>
  <si>
    <t>POU shared between 77569 and 81269. Two wells go through meter ID 8291. 81269 has a smaller 4" line with submersable. Not connected in 2020?</t>
  </si>
  <si>
    <t>153  N19 E53 10ADCA1</t>
  </si>
  <si>
    <t xml:space="preserve"> 81612      / 83501      / 83502      / 83503      / 83504     </t>
  </si>
  <si>
    <t>Usage assgined to most senior water right 81612. Permits 81612, 83501, 83502, 83503 and 83504 all under one POD. TCD of 2111.25 AFA with a net consumptive use not to exceed 1944.4 AFA shared between Permits 73204, 77447, 77449, 79705, 79706, 79707, 80797, 80799, 81229, 81230, 81612, 81653, 83501, 83502, 83503, 83504, 83505, 83506, 83507, 85645, 85646, 85647</t>
  </si>
  <si>
    <t>Well shared between Permits 81612, 83501, 83502, 83503 and 83504. Pumpage applied to most senior water right</t>
  </si>
  <si>
    <t>153  N20 E53 30ABCC2</t>
  </si>
  <si>
    <t>153  N20 E53 21DCBC1</t>
  </si>
  <si>
    <t>NO TCD, POU is separate from pivots. NDVI indicates zero usage in 2018. Will assuume this well is not piped to other locations.</t>
  </si>
  <si>
    <t>Unable to locate well, Abandoned?</t>
  </si>
  <si>
    <t>153  N19 E53 15AADA1</t>
  </si>
  <si>
    <t xml:space="preserve"> 81653      / 83505      / 83506      / 83507     </t>
  </si>
  <si>
    <t>Usage assgined to most senior water right 81653. Permits 81653, 83505, 83506 and 83507 all under one POD. TCD of 2111.25 AFA with a net consumptive use not to exceed 1944.4 AFA shared between Permits 73204, 77447, 77449, 79705, 79706, 79707, 80797, 80799, 81229, 81230, 81612, 81653, 83501, 83502, 83503, 83504, 83505, 83506, 83507, 85645, 85646, 85647</t>
  </si>
  <si>
    <t>Well shared Between Permits 81653, 83505, 83506 and 83507. Pumpage assigned to most senior water right.</t>
  </si>
  <si>
    <t>153  N24 E52 23DBDA1</t>
  </si>
  <si>
    <t xml:space="preserve">Supplemental to Surface water 82268. Permitted duty up to March 6, 2019 was 2918.7 AF after that date Total increased to 5100 AFA. No usage, this well is a mitigation right for surface water rights 4273 and 82268 on Big Shipply Springs, See Ruling 6371. </t>
  </si>
  <si>
    <t>Data was report from 06/03/2019 - 03/23/2020, some data gaps between month with many role overs. Data gape between 09/05/2019 and 02/05/2020 was approximatle 10.621 AF/day of pumpage 117 days between 09/05 and 12/31 therefore total af for that time from = 10.621x117 = 1242.70 AF plus the remaining 2386.58 AF = 3629.28 AF. It is likely that they pumped almost the entire duty for 2019, however there is no data submitted that backs that up.</t>
  </si>
  <si>
    <t>See spreadsheet for totals S:\Users Shared\JMcCrum\Diamond Valley\Meters. MD uses 82268 mitigation permit for this pumpage but its actually Permit 81720, need to correct MD</t>
  </si>
  <si>
    <t>153  N23 E54 03DACA2</t>
  </si>
  <si>
    <t>TCD of 632 AFA shared between Permits 81825 and 82572. Meter reads appear accurate</t>
  </si>
  <si>
    <t xml:space="preserve">Mitigation Water, not part of the GMP. TCD adjusted to reflect amended permit for 2019. New TCD is 849 AFA as of 2019 </t>
  </si>
  <si>
    <t>Venturacci Mitigation Well. 2021 McCrometer broke. Daniel is replacing bearing in the meter. May need to estimate pumpage. See pumpage worksheet S:\Users Shared\JMcCrum\Diamond Valley\Meters. Overpumped TCD by 294.74 AF for 2020. Need to send letter</t>
  </si>
  <si>
    <t>TCD of 543.4 AFA shared between Permits 77666 and 83567. Bar D has a claim of vested right V01137 for surface water out of Three mile Canyon. Field Investigation for the Maggini Ranch indicates surface water is being diverted away from Pivot. Therefore all NIWR water will be assigned to underground pumpage from POD 7766 and 83567. NDVI for 146.06 acres or irrigated land. total pumpage for 429.588 AF</t>
  </si>
  <si>
    <t>POD shared between 77666 and 83567. Pumpage assigned based on priority begining with lower number. Same date</t>
  </si>
  <si>
    <t>153  N23 E54 27ACC 1</t>
  </si>
  <si>
    <t>no meter reads recorded, assuming duty</t>
  </si>
  <si>
    <t>153  N21 E54 05BDBB1</t>
  </si>
  <si>
    <t xml:space="preserve">TCD of 1816 AF between 19014, 83615, 83616 and 83617. Well Dissconected from center pivot. </t>
  </si>
  <si>
    <t>Supplemental Well, non use</t>
  </si>
  <si>
    <t>153  N21 E54 05CACC1</t>
  </si>
  <si>
    <t>TCD of 1816 AF between 19014, 83615, 83616 and 83617. Meter 5699 replaced meter 5120. Meter 5120 show 110 AF of pumpage in 2018 which was replaced 7/1/2018. Add reading together.</t>
  </si>
  <si>
    <t>153  N21 E54 05BDDD1</t>
  </si>
  <si>
    <t>TCD of 1816 AF between 19014, 83615, 83616 and 83617. Meter 5700 replaced meter 5122. Meter ID 5700 is at centerpivot and Meter ID 5122 is at POD. Adding usage of 62.108 AF from Meter 5122 for 03/19/2018 - 06/01/2018 to account for full year pumpage. New total = 62.108+269.779 = 331.89 AF</t>
  </si>
  <si>
    <t>153  N21 E53 35DDDD1</t>
  </si>
  <si>
    <t>No usage reported in 2018, NDVI indicates zero irrgated acreage</t>
  </si>
  <si>
    <t>153  N21 E53 35AACC1</t>
  </si>
  <si>
    <t>TCD of 1 AFA shared between Permits 83852 and 83853. No usage for 2018, COM right, assume duty. POD shred Between TCD group rights and STK rights 78663, and 78664. Duty applied to 83852.</t>
  </si>
  <si>
    <t>Overpumped Duty by 0.508 AF</t>
  </si>
  <si>
    <t>TCD of 1 AFA shared between Permits 83852 and 83853. No usage for 2018, COM right, assume duty. POD shred Betwwn TCD group rights and STK rights 78663, and 78664. Duty applied to 83852.</t>
  </si>
  <si>
    <t>Same POD as 83852</t>
  </si>
  <si>
    <t>153  N25 E53 05CABD1</t>
  </si>
  <si>
    <t xml:space="preserve"> 85131      / 85132     </t>
  </si>
  <si>
    <t xml:space="preserve">TCD of 530 AFA shared between Permits 85131, 85132, 85133 and 85134. POD shared between Permits 85131 and 85132. NDVI for ~122.18 irrigated acres for southern pivot. NIWR alfalfa 2.5/0.85 pivot efficiency = 359.353 AFA for 2018. Assigning duty from both permits. Site visits in both 2018 and 2019 wells were pumping and meters were broken. No evidence of surface water application for the southern pivot.   </t>
  </si>
  <si>
    <t>Well shared between permits 85132 and 85131, pumpage dispersed between the 2 permits by priority</t>
  </si>
  <si>
    <t>Installed meter at end of season. NDVI ran. NDVI 122.7 Acres x 2.94 = 360.7 AF. POD shared between 85131 and 85132. giving duty</t>
  </si>
  <si>
    <t>Well shared between permits 85132 and 85131, pumpage dispersed between the 2 permits by priority. Well overpumped duty by 198.725 AF</t>
  </si>
  <si>
    <t>153  N25 E53 05BDBD1</t>
  </si>
  <si>
    <t xml:space="preserve"> 85133      / 85134 </t>
  </si>
  <si>
    <t>TCD of 530 AFA shared between Permits 85131, 85132, 85133 and 85134. POD shared between Permits 85133 and 85134. NDVI for ~96.26 irrigated acres for Northern pivot. NIWR alfalfa 2.5/0.85 pivot efficiency = 283.118 AFA for 2018. Assigning duty and splitting between both permits. Site visits for 2018 and 2019 well was pumping, meters were broken. Northern most pivot looks to be mainly subsurface flows from upper vested claims. not incorporating this areage into the NIWR calc. this pivot was on durring 2019 visit.</t>
  </si>
  <si>
    <t>Well shared between permits 85134 and 85133, pumpage dispersed between the 2 permits by priority</t>
  </si>
  <si>
    <t xml:space="preserve">Installed meter at end of season. NDVI ran. NDVI 95.58 Acres x 2.94 = 281 AF. POD shared between 85131 and 85132. giving duty </t>
  </si>
  <si>
    <t xml:space="preserve">Installed meter at end of season. NDVI ran. NDVI 96.36 Acres x 2.35 = 226.446 AF. POD shared between 85131 and 85132 </t>
  </si>
  <si>
    <t>153  N24 E52 24BACB1</t>
  </si>
  <si>
    <t xml:space="preserve"> 85145      / 86600     </t>
  </si>
  <si>
    <t>TCD of 902.08 AFA shared between Permits 85145 and 86000. POD shared between both TCD permits, usage applied to most senior water right 86600</t>
  </si>
  <si>
    <t>POD shared between 85145 and 86600. Pumpage assigned based on priority beginning with senior right of 86600</t>
  </si>
  <si>
    <t>Usage correct; No change. Pumpage assigned to most senior water right 19411. 85645 under aTCD of 2111.25 AFA with a net consumptive use not to exceed 1944.4 AFA shared between Permits 73204, 77447, 77449, 79705, 79706, 79707, 80797, 80799, 81229, 81230, 81612, 81653, 83501, 83502, 83503, 83504, 83505, 83506, 83507, 85645, 85646, 85647</t>
  </si>
  <si>
    <t xml:space="preserve">Well shared between Permits 19411 and 85645. Pumpage accounted for under 19411 IRR. </t>
  </si>
  <si>
    <t>Usage Assigned to most senior water right of 68923. POD shares permits 68923, 85646 and 85647. TCD of 2111.25 AFA with a net consumptive use not to exceed 1944.4 AFA shared between Permits 73204, 77447, 77449, 79705, 79706, 79707, 80797, 80799, 81229, 81230, 81612, 81653, 83501, 83502, 83503, 83504, 83505, 83506, 83507, 85645, 85646, 85647</t>
  </si>
  <si>
    <t>meter required as per base right permit terms. POD shared between Permits 21428 (IRR) and 85966 (STK). 2018 pumpage assigned to 21428</t>
  </si>
  <si>
    <t>153  N21 E53 11DDBB1</t>
  </si>
  <si>
    <t xml:space="preserve"> 85967      / 86032      / 86033      / 86035      / 86037     </t>
  </si>
  <si>
    <t>POD shared between Permits 85697, 86032, 86033, 86035 and 86037, pumpage propagated through IRR permits based on duty.</t>
  </si>
  <si>
    <t>POD shared between  85967, 86032, 86033, 86035 and 86037. Duty given to STK permit 85967. Remaining pumpage assigned based on priority date beginning with most senior right 86032.</t>
  </si>
  <si>
    <t>153  N20 E53 02AACC1</t>
  </si>
  <si>
    <t>TCD of 481.6 shared between Permits 86032, 86033, 86035 and 86037. POD shared between Permits 85697, 86032, 86033, 86035 and 86037, pumpage propagated through IRR permits based on duty.</t>
  </si>
  <si>
    <t>Well shared between permits 86032,86037,86035 and 86033, pumpage dispersed between the 4 permits by priority</t>
  </si>
  <si>
    <t>meter required as per base right permit terms. POD shared between Permits 35009 (IRR) and 86034 (STK). 2018 pumpage assigned to 35009</t>
  </si>
  <si>
    <t>No TCD. POD shared between Permits 22922, 36321, 36322 and 86036. Metered pumpage assigned to IRR rights. Meter required based on Base right permit terms.</t>
  </si>
  <si>
    <t>TCD of 11.24 shared between Permits 86038 and 86039. Meter required as per base right permit terms. This well has been unreported since installation and the POD is shared between Permits 22921 (IRR) and 86038 (STK). Pumpage assigned to IRR right.</t>
  </si>
  <si>
    <t>TCD of 11.24 shared between Permits 86038 and 86039. Meter required as per base right permit terms. Very little reporting in 2018. POD is shared between Permits 18978 (IRR) and 86039 (STK). Pumpage assigned to IRR right.</t>
  </si>
  <si>
    <t>86149</t>
  </si>
  <si>
    <t>153  N22 E51 12DDBD1</t>
  </si>
  <si>
    <t>Permit abrogated 57835, net consumptive use hair cut applied to 86149 for a duty of 97.18 AFA. Under a TCD of 616 AFA shared between Permits 86149, 86150, 86151, 86152 and 86153</t>
  </si>
  <si>
    <t>KVR Unsure of pumpage or even if the well has been drilled, No well log, well unlocated as of 07/21/2021. zero usage. No POC drilled KVR in bankrupcy, limited operations.</t>
  </si>
  <si>
    <t>86150</t>
  </si>
  <si>
    <t>153  N22 E51 12CAAA1</t>
  </si>
  <si>
    <t>Permit abrogated 57836, Net consumptive use hair cut of applied to 86149 from irr duty of 147.60 to 92.25 AFA. Under a TCD of 616 AFA shared between Permits 86149, 86150, 86151, 86152 and 86153</t>
  </si>
  <si>
    <t>KVR - well drilled but not equiped to pump. Zero usage</t>
  </si>
  <si>
    <t>86151</t>
  </si>
  <si>
    <t>153  N22 E51H12DBBC1</t>
  </si>
  <si>
    <t>Permit abrogated 57839 July 24, 2019. duty applied to 86151. Non use in 2019. Net consumptive use hair cut applied to 86151 of 102.5 from a duty of 164.00 AFA. Under TCD of 616 AFA shared between perrmits 86149, 86150, 86151, 86152 and 86153. TCD duty assigned to lowest priority date</t>
  </si>
  <si>
    <t>86152</t>
  </si>
  <si>
    <t>153  N22 E51 01DBBB2</t>
  </si>
  <si>
    <t>Permit abrogated 57840 July 24, 2019. duty applied to 86152. Non use for 2019. Net consumptive use hair cut applied to base duty of 164.00 to 102.5 AFA. Under TCD of 616 AFA shared between perrmits 86149, 86150, 86151, 86152 and 86153. TCD assigned to lowest priority date</t>
  </si>
  <si>
    <t>86153</t>
  </si>
  <si>
    <t>153  N22 E51H13DA 1</t>
  </si>
  <si>
    <t xml:space="preserve">Permit Abrogated 66062. Net consumptive use hair cut applied to base duty of 303.08 to 189.43 AFA. TCD OF 616 AFA SHARED BETWEEN PERMITS 86149, 86150, 86151, 86152 AND 86153. Duty under lowest prioity date in TCD. </t>
  </si>
  <si>
    <t>KVR - based on mapped location no well exists. However, 500' SW of the mapped location is a shop with a domestic well that is in working order, unsure if this is the same well. Zero usage</t>
  </si>
  <si>
    <t>153  N21 E53 13BDBB1</t>
  </si>
  <si>
    <t>TCD 1280 AF with 18786, 18787 86252 and 86253. All Duty balance assigned to 18786. Pumpage associated with permit 86252, 18787 not in use.</t>
  </si>
  <si>
    <t>153  N21 E53 13AACC2</t>
  </si>
  <si>
    <t>87223</t>
  </si>
  <si>
    <t>87224</t>
  </si>
  <si>
    <t>UG</t>
  </si>
  <si>
    <t xml:space="preserve">Permit Added to TCD group 3 in 2019. Pumpage assigned to most senior right first. Same well as 18622 (IRR) and 73118 (STK). </t>
  </si>
  <si>
    <t>192.39 AF split between permit 18622 and 87224</t>
  </si>
  <si>
    <t>87225</t>
  </si>
  <si>
    <t>153  N21 E53 36CDDD1</t>
  </si>
  <si>
    <t>TCD OF 1112.88 AFA SHARED BETWEEN PERMIT 18623 AND 86794</t>
  </si>
  <si>
    <t>22551 was abrogated, no longer in this well</t>
  </si>
  <si>
    <t>TCD OF 817.162 AFA SHARED BEWTEEN PERMITS 55660, 62929, 76526, 87718, 88192, 88193 AND 88194. Abrogated Permit 63247 January 7, 2019</t>
  </si>
  <si>
    <t>overpumped by 0.332 af</t>
  </si>
  <si>
    <t>87661</t>
  </si>
  <si>
    <t>153  N23 E54 03DDBC1</t>
  </si>
  <si>
    <t>TCD of 849 AFA SHARED BETWEEN PERMITS 81825, 87661 AND V01115. Abrogated permit 82572. Amended Permit increased duty to 849 AFA. Well using same meter as 82572 under meter ID 5805.</t>
  </si>
  <si>
    <t>Venturacci Mitigation well. 87661 and 81825. Overpumped TCD by 294.74 AF for 2020. Need to send letter</t>
  </si>
  <si>
    <t>89610</t>
  </si>
  <si>
    <t>153 N21 E53 35CCDD1</t>
  </si>
  <si>
    <t>Anthony Miller new STK well, permit date 12/24/2020. zero usage for 2020. leaving duty under base right  65481 for 2020. will update in 2021</t>
  </si>
  <si>
    <t>V02959</t>
  </si>
  <si>
    <t>VST</t>
  </si>
  <si>
    <t>Well was observed to be dry in 2019, see permit notes permit terms tracking. POD shared between 10824 and V02959</t>
  </si>
  <si>
    <t>Granted in the Order of Determination for 2.17 AFA and a priority date of 1929 with a diversion rate of 0.003 cfs from the Holly Well when available. Well was observed to be dry in 2019, see permit notes permit terms tracking. POD shared between 10824 and V02959</t>
  </si>
  <si>
    <t>V10881</t>
  </si>
  <si>
    <t>153 N18 E53 03AAAB1</t>
  </si>
  <si>
    <t>Comingled right stated in Vested terms. TCD of 341.96 AFA shared between V10881 and V10882. See field investigation filed under V10880, Non-use. Diversion rate only</t>
  </si>
  <si>
    <t>Claims of vested rights share 13.2 afa between 2 underground sources V10881 and V10882 and a spring souce V10880</t>
  </si>
  <si>
    <t>V10882</t>
  </si>
  <si>
    <t>153 N18 E53 03AD 2</t>
  </si>
  <si>
    <t>TCD OF 1234.4 AFA SHARED BETWEEN PERMITS 14948 AND 53872</t>
  </si>
  <si>
    <t>TCD OF 1280 AFA SHARED BETWEEN PERMITS 18242 AND 72370</t>
  </si>
  <si>
    <t>TCD OF 825.16 AFA SHARED BETWEEN PERMITS 18621, 18622, 44621, 87223, 87224 AND 87225</t>
  </si>
  <si>
    <t>TCD 1280 AFA SHARED BETWEEN PERMITS 18786, 18787, 86252 AND 86253</t>
  </si>
  <si>
    <t>TCD OF 1280 AFA SHARED BETWEEN PERMITS 18789 AND 18788</t>
  </si>
  <si>
    <t>TCD OF 638 AFA SHARED BETWEEN PERMITS 18794 AND 31111</t>
  </si>
  <si>
    <t>TCD OF 1276.23 AFA SHARED BETWEEN PERMITS 18834 AND 19052</t>
  </si>
  <si>
    <t>TCD OF 1277.81 AFA SHARED BETWEEN PERMITS 18835 AND 19053</t>
  </si>
  <si>
    <t>TCD OF 1280 AFA SHARED BETWEEN PERMITS 18927 AND 18928</t>
  </si>
  <si>
    <t>TCD OF 1230 AFA SHARED BETWEEN PERMITS 18975 AND 34950</t>
  </si>
  <si>
    <t>TCD OF 1055.72 AFA SHARED BETWEEN PERMITS 18978, 42019 AND 42020</t>
  </si>
  <si>
    <t>TCD OF 624 AFA SHARED BETWEEN PERMITS 18981 AND 39553</t>
  </si>
  <si>
    <t>TCD OF 638 AFA SHARED BETWEEN PERMITS 18988 AND 80780</t>
  </si>
  <si>
    <t>TCD OF 640 AFA SHARED BETWEEN PERMITS 18989 AND 80781</t>
  </si>
  <si>
    <t>TCD OF 640 AFA SHARED BETWEEN PERMITS 18999 AND 42021</t>
  </si>
  <si>
    <t xml:space="preserve">TCD OF 1816 AF SHARED BETWEEN PERMITS 19014, 83615, 83616 AND 83617 </t>
  </si>
  <si>
    <t>TCD OF 622 AFA SHARED BETWEEN PERMITS 19111 AND 23893</t>
  </si>
  <si>
    <t xml:space="preserve">TCD OF 2560 AFA SHARED BETWEEN PERMITS 19145, 29873, 30102, 36070, 50650, 81268 </t>
  </si>
  <si>
    <t>TCD OF 1124.62 AFA SHARED BETWEEN PERMITS 19191 AND 24214</t>
  </si>
  <si>
    <t>TCD OF 1252.8 AFA SHARED BETWEEN 19192 AND 29765</t>
  </si>
  <si>
    <t>TCD OF 889.68 AFA SHARED BETWEEN PERMITS 19218, 21561 AND 24378</t>
  </si>
  <si>
    <t>TCD OF 1256 AFA SHARED BETWEEN PERMITS 19378, 20000, 24605</t>
  </si>
  <si>
    <t>TCD OF 118.52 AFA SHARED BETWEEN PERMITS 49853 AND 49854</t>
  </si>
  <si>
    <t>TCD OF 2111.25 AFA WITH A NET CONSUMPTIVE USE NOT TO EXCEED 1944.4 AFA SHARED BETWEEN PERMITS 73204, 77447, 77449, 79705, 79706, 79707, 80797, 80799, 81229, 81230, 81612, 81653, 83501, 83502, 83503, 83504, 83505, 83506, 83507, 85645, 85646, 85647</t>
  </si>
  <si>
    <t>TCD OF 34.40 AFA SHARED BETWEEN PERMITS 71843 AND 87437</t>
  </si>
  <si>
    <t>TCD OF 1256 AFA SHARED BETWEEN PERMITS 19492 AND 20015</t>
  </si>
  <si>
    <t>TCD OF 1279.48 AF SHARED BETWEEN PERMITS 19563, 19971 AND 28160</t>
  </si>
  <si>
    <t>TCD OF 1276 AFA SHARED BETWEEN PERMITS 19760 AND 28061</t>
  </si>
  <si>
    <t>TCD OF 1108.14 AFA SHARED BETWEEN PERMITS 19904, 24609 AND 78905</t>
  </si>
  <si>
    <t>TCD OF 632 AFA SHARED BETWEEN PERMITS 19965 AND 78447</t>
  </si>
  <si>
    <t>TCD OF 624 AFA SHARED BETWEEN PERMITS 19966 AND 80581.</t>
  </si>
  <si>
    <t>TCD OF 1281.32 AFA SHARED BETWEEN PERMITS 19972, 19973, 34948 AND 46348</t>
  </si>
  <si>
    <t>TCD OF 1232 AFA SHARED BETWEEN PERMITS 20087 AND 24607</t>
  </si>
  <si>
    <t>TCD OF 1248 AFA SHARED BETWEEN PERMITS 20088 AND 24606</t>
  </si>
  <si>
    <t>TCD OF 1013.17 AFA SHARED BETWEEN PERMITS 20694 AND 21399</t>
  </si>
  <si>
    <t>TCD OF 1310.4 AFA SHARED BETWEEN PERMITS 21085,  23462 AND 23803</t>
  </si>
  <si>
    <t>TCD OF 1140.32 AFA SHARED BETWEEN PERMITS 22648 AND 22921</t>
  </si>
  <si>
    <t>TCD 646.36 AFA SHARED BETWEEN PERMITS 22922, 36321 AND 36322</t>
  </si>
  <si>
    <t>TCD OF 1280 AFA SHARED BETWEEN PERMITSA 23272 AND 28641</t>
  </si>
  <si>
    <t>TCD OF 1280 AFA SHARED BETWEEN PERMITS 24127 AND 24128</t>
  </si>
  <si>
    <t>TCD OF 1240.8 AFA SHARED BETWEEN PERMITS 24129 AND 24130</t>
  </si>
  <si>
    <t>TCD OF 1888 AFA SHARED BETWEEN PERMITS 24262, 24263, 24264 AND 24265</t>
  </si>
  <si>
    <t>TCD OF 478.56 AFA SHARED BETWEEN PERMITS 28035 AND 28036</t>
  </si>
  <si>
    <t>TCD OF 1270.8 AFA SHARED BETWEEN PERMITS 29278 AND 70249</t>
  </si>
  <si>
    <t>TCD OF 502.64 AFA SHARD BETWEEN PERMITS 30927 AND 30928</t>
  </si>
  <si>
    <t>TCD OF 563.2 AFA SHARED BETWEEN PERMITS 31455 AND 81004</t>
  </si>
  <si>
    <t>TCD OF 1223.74 AFA SHARED BETWEEN PERMITS 33668 AND 33669</t>
  </si>
  <si>
    <t>TCD OF 1264.7 AFA SHARED BETWEEN PERMITS 33670 AND 33671</t>
  </si>
  <si>
    <t>TCD OF 948.40 AFA SHARED BETWEEN PERMITS 34596, 48225 AND 48226</t>
  </si>
  <si>
    <t>TCD OF 520 AFA SHARED BETWEEN PERMITS 34939 AND 48437</t>
  </si>
  <si>
    <t>TCD OF 1250.24 AFA SHARED BETWEEN PERMITS 39156 AND 55535</t>
  </si>
  <si>
    <t>TCD OF 552.12 AFA SHARED BETWEEN PERMITS 39552 AND 39554</t>
  </si>
  <si>
    <t>TCD OF 502.64 AFA SHARED BETWEEN PERMITS 40010 AND 40013</t>
  </si>
  <si>
    <t>TCD OF 501.59 AFA SHARED BETWEEN PERMITS 40011 AND 40014</t>
  </si>
  <si>
    <t>TCD OF 156.8 AFA SHARED BETWEEN PERMITS 41883 AND 41884</t>
  </si>
  <si>
    <t>TCD OF 480 AFA SHARED BETWEEN PERMITS 42367, 42368, 42369, 42370 AND 56652</t>
  </si>
  <si>
    <t>TCD OF 1000 AFA SHARED BETWEEN PERMITS 43268, 43270 AND 43836</t>
  </si>
  <si>
    <t>TCD OF 520 AFA SHARED BETWEEN PERMITS 43269, 43837, 43838, 43839 AND 43840</t>
  </si>
  <si>
    <t>TCD OF 2080 AFA SHARED BETWEEM PERMITS 43271, 43272, 43273 AND 43274</t>
  </si>
  <si>
    <t>TCD OF 1213.6 AFA SHARED BETWEEN PERMITS 44451 AND 44452</t>
  </si>
  <si>
    <t>TCD OF 502.8 AFA SHARED BETWEEN PERMITS 44604, 44605, 44606, 44607, 44609 AND 44610</t>
  </si>
  <si>
    <t>TCD OF 1270.16 AFA SHARED BETWEEN PERMITS 47518, 47519, 47520 AND 47521</t>
  </si>
  <si>
    <t>TCD OF 852.7 AFA SHARED BETWEEN PERMITS 48871, 48872, 70587 AND 70588</t>
  </si>
  <si>
    <t>TCD OF 499.12 AFA SHARES BETWEEN PERMITS 48948 AND 55727</t>
  </si>
  <si>
    <t>TCD OF 1100.04 AFA SHARED BETWEEN PERMITS 50581 AND 50582</t>
  </si>
  <si>
    <t>TCD OF 473.2 AFA SHARED BETWEEN PERMITS 50962, 50963 AND 57838</t>
  </si>
  <si>
    <t>TCD OF 817.09 AFA SHARED BEWTEEN PERMITS 55660, 62929, 76526, 87718, 88192, 88193 AND 88194</t>
  </si>
  <si>
    <t>TCD OF 312.92 AFA SHARED BETWEEN PERMITS 57835, 57836, 57839 AND 57840</t>
  </si>
  <si>
    <t>TCD OF 17.73 AFA SHARED BETWEEN PERMITS 49924, 64117, 67902 and 88195</t>
  </si>
  <si>
    <t>TCD OF 533.6 AFA SHARED BETWEEN PERMITS 77569 AND 81269</t>
  </si>
  <si>
    <t xml:space="preserve">TCD OF 1024.24 AFA SHARED BETWEEN PERMITS 77646, 77695, 77696 AND 80718 </t>
  </si>
  <si>
    <t>TCD OF 543.4 AFA SHARED BETWEEN PERMITS 77666 AND 83567</t>
  </si>
  <si>
    <t>TCD OF 1028.8 AFA SHARED BETWEEN PERMITS 78771, 78772, 78773, 78774 AND 78775</t>
  </si>
  <si>
    <t>TCD OF 620 AFA SHARED BETWEEN PERMITS 80717, 80879, 80880, 80881 AND 80926</t>
  </si>
  <si>
    <t xml:space="preserve">TCD OF 849 AFA SHARED BETWEEN PERMITS 81825 and 87661 </t>
  </si>
  <si>
    <t>TCD OF 1 AFA SHARED BETWEEN PERMITS 83852 AND 83853</t>
  </si>
  <si>
    <t>TCD OF 530 AFA SHARED BETWEEN PERMITS 85131, 85132, 85133 AND 85134</t>
  </si>
  <si>
    <t>TCD OF 902.08 AFA SHARED BETWEEN PERMITS 85145 AND 86600</t>
  </si>
  <si>
    <t>TCD OF 481.6 AFA SHARED BETWEEN PERMITS 86032, 86033, 86035 AND 86037</t>
  </si>
  <si>
    <t>TCD OF 1033.2 AFA SHARED BETWEEN PERMITS 19541 AND 19542</t>
  </si>
  <si>
    <t>TCD OF 430.44 AFA SHARED BETWEEEN PERMITS 42891, 64630, 64631, 64632 AND 64633</t>
  </si>
  <si>
    <t>TCD OF 902.76 AFA SHARED BETWEEN PERMITS 23711, 23738 AND 23739</t>
  </si>
  <si>
    <t>TCD OF 13.44 AFA SHARED BETWEEN PERMITS 70073 AND 86030</t>
  </si>
  <si>
    <t>TCD OF 1 AFA SHARED BETWEEN PERMITS 78663 AND 78664</t>
  </si>
  <si>
    <t>TCD OF 11.24 AFA SHARED BETWEEN PERMITS 86038 AND 86039</t>
  </si>
  <si>
    <t>TCD OF 13.2 AFA SHARED BETWEEN CLAIMS OF VESTED RIGHTS V10881 AND V10882 AS PUT FORTH IN THE ORDER OF DETERMINATION</t>
  </si>
  <si>
    <t>TCD OF 616 AFA SHARED BETWEEN PERMITS 86149, 86150, 86151, 86152 AND 86153</t>
  </si>
  <si>
    <t>APP NO.</t>
  </si>
  <si>
    <t>SITE NAME</t>
  </si>
  <si>
    <t>STATUS</t>
  </si>
  <si>
    <t>MOU</t>
  </si>
  <si>
    <t>COUNTY</t>
  </si>
  <si>
    <t>OWNER OF RECORD</t>
  </si>
  <si>
    <t>QQ</t>
  </si>
  <si>
    <t>QTR</t>
  </si>
  <si>
    <t>SEC</t>
  </si>
  <si>
    <t>T</t>
  </si>
  <si>
    <t>PER. ACRES</t>
  </si>
  <si>
    <t>DUTY (AF)</t>
  </si>
  <si>
    <t>SUPP ADJ</t>
  </si>
  <si>
    <t>DUTY  USED</t>
  </si>
  <si>
    <t>UNITS</t>
  </si>
  <si>
    <t>SUPP GW APP NO.</t>
  </si>
  <si>
    <t>METHOD</t>
  </si>
  <si>
    <t>ARC DOME PARTNERS, LLC</t>
  </si>
  <si>
    <t>NW</t>
  </si>
  <si>
    <t>NE</t>
  </si>
  <si>
    <t>19N</t>
  </si>
  <si>
    <t>53E</t>
  </si>
  <si>
    <t>AFA</t>
  </si>
  <si>
    <t>FLORIO, ANGELO C.</t>
  </si>
  <si>
    <t>SE</t>
  </si>
  <si>
    <t>20N</t>
  </si>
  <si>
    <t>KOBEH VALLEY RANCH LLC</t>
  </si>
  <si>
    <t>N2</t>
  </si>
  <si>
    <t>22N</t>
  </si>
  <si>
    <t>52E</t>
  </si>
  <si>
    <t>BECK PROPERTIES</t>
  </si>
  <si>
    <t>SW</t>
  </si>
  <si>
    <t>21N</t>
  </si>
  <si>
    <t>54E</t>
  </si>
  <si>
    <t>VENTURACCI, DANIEL S.</t>
  </si>
  <si>
    <t>25N</t>
  </si>
  <si>
    <t>DONALD F. &amp; ELIZA M. PALMORE FAMILY TRUST</t>
  </si>
  <si>
    <t>ANDERSEN, HARLOW B. AND BONNIE G.</t>
  </si>
  <si>
    <t>MACHACEK, EUNICE &amp; LAVERNE</t>
  </si>
  <si>
    <t>MACHACEK, LAVERNE &amp; EUNICE</t>
  </si>
  <si>
    <t>ERICKSON, TY AND MICHELLE R.; AND ARI AND ALISHA</t>
  </si>
  <si>
    <t xml:space="preserve"> </t>
  </si>
  <si>
    <t>LT12</t>
  </si>
  <si>
    <t>RUTH MARTIN RANCHES, LLC</t>
  </si>
  <si>
    <t>MOYLE, DENISE L. AND HICKS, DEANNE M.</t>
  </si>
  <si>
    <t>SMITH, CRAIG ALLAN &amp; SHELBA KAY</t>
  </si>
  <si>
    <t>FRED L. ETCHEGARAY AND JOHN J. ETCHEGARAY, A NEVADA PARTNERSHIP</t>
  </si>
  <si>
    <t>NEWTON, DEBRA L.</t>
  </si>
  <si>
    <t>EURREKA COUNTY; GALLAGHER FARMS, LLC</t>
  </si>
  <si>
    <t>HILL, HOWARD SR.</t>
  </si>
  <si>
    <t>A.G. FARM COMMODITIES, INC.</t>
  </si>
  <si>
    <t>SESTANOVICH HAY &amp; CATTLE LLC</t>
  </si>
  <si>
    <t>BENSON, CRAIG AND KATHRYN</t>
  </si>
  <si>
    <t>EUREKA COUNTY, SESTANVOVICH HAY AND CATTLE</t>
  </si>
  <si>
    <t>EUREKA-TOWN</t>
  </si>
  <si>
    <t>COOPER, CHARLES E.</t>
  </si>
  <si>
    <t>J &amp; T FARMS, LLC</t>
  </si>
  <si>
    <t>MARK MOYLE FARMS, LLC</t>
  </si>
  <si>
    <t>MILES, HAROLD R.</t>
  </si>
  <si>
    <t>MOYLE, JAMES L.</t>
  </si>
  <si>
    <t>23N</t>
  </si>
  <si>
    <t>STEELMAN FARM, LLC</t>
  </si>
  <si>
    <t>HALPIN FAMILY TRUST</t>
  </si>
  <si>
    <t>CRANE, WILLIAM A. CRANE</t>
  </si>
  <si>
    <t>DUBRAY, FERNO L. &amp; CARRIE M.</t>
  </si>
  <si>
    <t>DAMELE FARMS, INC.</t>
  </si>
  <si>
    <t>ETCHEGARAY FAMILY TRUST</t>
  </si>
  <si>
    <t>MOYLE, DUSTY L.</t>
  </si>
  <si>
    <t>HOMESTAKE MINING COMPANY OF CALIFORNIA</t>
  </si>
  <si>
    <t>SOLARLJOS LLC</t>
  </si>
  <si>
    <t>LT06</t>
  </si>
  <si>
    <t>CONLEY, BEVERLY A. AND CONLEY, KENNETH E.</t>
  </si>
  <si>
    <t>CONLEY LAND &amp; LIVESTOCK, LLC</t>
  </si>
  <si>
    <t>LT13</t>
  </si>
  <si>
    <t>BAUMANN, WILLIAM E. AND DARLA R.</t>
  </si>
  <si>
    <t>DIAMOND VALLEY RANCH, LLC</t>
  </si>
  <si>
    <t>PLASKETT, TOMMYE J.</t>
  </si>
  <si>
    <t>REINFORD, CHUCK D. AND HEIDI N.</t>
  </si>
  <si>
    <t>BAR D LAND &amp; LIVESTOCK, LLC</t>
  </si>
  <si>
    <t>PLASKETT, TOMMYE</t>
  </si>
  <si>
    <t>LYNFORD AND SUSAN MILLER REVOACABLE FAMILY TRUST</t>
  </si>
  <si>
    <t>BUFFHAM, JAMES OR PAMELA</t>
  </si>
  <si>
    <t>EUREKA COUNTY; MINOLETTI, JOHN B. AND NANCY M</t>
  </si>
  <si>
    <t>MICHEL AND MARGARET ANN ETCHEVERRY FAMILY LIMITED PARTNERSHIP</t>
  </si>
  <si>
    <t>MILLER, ANTHONY</t>
  </si>
  <si>
    <t>MORRISON, LLOYD &amp; BELINDA FAYE</t>
  </si>
  <si>
    <t>BENSON, PATTI E. AND KENNETH F.</t>
  </si>
  <si>
    <t>EUREKA MOLY LLC</t>
  </si>
  <si>
    <t>BERGENER, LINDA AND DON</t>
  </si>
  <si>
    <t>MICHEL &amp; MARGARET ETHCEVERRY FAMILY LP</t>
  </si>
  <si>
    <t>MORRISON, LLOYD AND BELINDA FAYE</t>
  </si>
  <si>
    <t>M &amp; C HAY MORRISON TRUST DATED MARCH 26, 2016</t>
  </si>
  <si>
    <t>AMERICAN FIRST FEDERAL</t>
  </si>
  <si>
    <t>BAILEY, TIMOTHY LEE AND CONSTANCE MARIE</t>
  </si>
  <si>
    <t>CONLEY LAND AND LIVESTOCK LLC; EUREKA COUNTY</t>
  </si>
  <si>
    <t>BENSON, KENNETH F.</t>
  </si>
  <si>
    <t>LT01</t>
  </si>
  <si>
    <t>L K FARM LLC</t>
  </si>
  <si>
    <t>EUREKA COUNTY; MILLER, ANTHONY</t>
  </si>
  <si>
    <t>EUREKA MOLLY, LLC</t>
  </si>
  <si>
    <t>LT07</t>
  </si>
  <si>
    <t>NORTON, WILIAM H. AND SHIRLEY</t>
  </si>
  <si>
    <t>21NH</t>
  </si>
  <si>
    <t>CONAWAY, DALE R.</t>
  </si>
  <si>
    <t>MORRISON, ALBERTA J.</t>
  </si>
  <si>
    <t>DIAMOND VALLEY HAY CO., INC.</t>
  </si>
  <si>
    <t>DEVIL'S GATE GENERAL IMPROVEMENT DISTRICT</t>
  </si>
  <si>
    <t>COUNTY OF EUREKA</t>
  </si>
  <si>
    <t>LT04</t>
  </si>
  <si>
    <t>MORRISON, D. LLOYD</t>
  </si>
  <si>
    <t>RUBY HILL MINING COMPANY, LLC</t>
  </si>
  <si>
    <t>EUREKA COUNTY</t>
  </si>
  <si>
    <t>KEPHART, MARY A.</t>
  </si>
  <si>
    <t>MARSHALL FAMILY TRUST</t>
  </si>
  <si>
    <t>BAILEY, CAROLYN</t>
  </si>
  <si>
    <t>BAILEY, CAROYLN</t>
  </si>
  <si>
    <t>LT03</t>
  </si>
  <si>
    <t>LYNFORD AND SUSAN MILLER REVOCABLE FAMILY TRUST</t>
  </si>
  <si>
    <t>MT. HOPE MINES INC</t>
  </si>
  <si>
    <t>LT02</t>
  </si>
  <si>
    <t>MT. HOPE MINES INC.</t>
  </si>
  <si>
    <t>MOYLE, JAMES L. &amp; N. JANE</t>
  </si>
  <si>
    <t>BLEHM, RONALD W. AND GLADYS A.</t>
  </si>
  <si>
    <t>CHANEY ASSOCIATES</t>
  </si>
  <si>
    <t>MOYLE, DENISE L. AND HICKS, DEANNE, M</t>
  </si>
  <si>
    <t>SMITH, ARLENE D. AND ROBERT L.</t>
  </si>
  <si>
    <t>HALPIN, JAYME L.</t>
  </si>
  <si>
    <t>MARTIN P. &amp; KATHLEEN A. ETCHEVERRY TRUST &amp; ETCHEVERRY, MARK T. &amp; JENNIFER</t>
  </si>
  <si>
    <t>WISEHART, LARRY</t>
  </si>
  <si>
    <t>BELL, SCOTT THOMAS AND KRISTINE LOUISE</t>
  </si>
  <si>
    <t>M &amp; C HAY MORRISON FAMILY TRUST DATED MARCH 26, 2016</t>
  </si>
  <si>
    <t>ETCHEVERRY, JAMES F.</t>
  </si>
  <si>
    <t>DUBRAY, FERNO L. AND CARRIE M.</t>
  </si>
  <si>
    <t>RUBIO, DAVID M.</t>
  </si>
  <si>
    <t>LT16</t>
  </si>
  <si>
    <t>BAILEY FAMILY TRUST</t>
  </si>
  <si>
    <t>26N</t>
  </si>
  <si>
    <t>FRED L. ETCHEGARAY &amp; JOHN J. ETCHEGARAY (PTR), A NEVADA PARTNERSHIP</t>
  </si>
  <si>
    <t>THE LYNFORD AND SUSAN MILLER REVOCABLE FAMILY TRUST DATED DEC.9,2013</t>
  </si>
  <si>
    <t>MILLER, OWEN J. AND CHERYL</t>
  </si>
  <si>
    <t>LT11</t>
  </si>
  <si>
    <t>KEPHART, MARI ALICE</t>
  </si>
  <si>
    <t>BLANCO RANCH, LLC</t>
  </si>
  <si>
    <t>BERG PROPERTIES CALIFORNIA, LLC</t>
  </si>
  <si>
    <t>DONALD F. AND LIZA M. PALMORE FAMILY TRUST</t>
  </si>
  <si>
    <t>DONLAD F. AND ELIZA M. PALMORE FAMILT TRUST</t>
  </si>
  <si>
    <t>LYNFORD &amp; SUSAN MILLER REVOCABLE FAMILY TRUST</t>
  </si>
  <si>
    <t>BAUMANN, JIM</t>
  </si>
  <si>
    <t>BLISS, CHAD</t>
  </si>
  <si>
    <t>GROTH, DANIEL E..</t>
  </si>
  <si>
    <t>LT05</t>
  </si>
  <si>
    <t>CHURCH OF JESUS CHRIST OF LATTER DAY SAINTS</t>
  </si>
  <si>
    <t>STEELMAN FARM LLC</t>
  </si>
  <si>
    <t>GALLAGHER FARMS, LLC; A NEVADA LIMITED LIABILITY COMPANY</t>
  </si>
  <si>
    <t>BAILEY, FRED AND CAROLYN</t>
  </si>
  <si>
    <t>LT08</t>
  </si>
  <si>
    <t>EZRA C. LUNDAHL, INC.</t>
  </si>
  <si>
    <t>24N</t>
  </si>
  <si>
    <t>GROTH, DANIEL E.</t>
  </si>
  <si>
    <t>PALMORE FAMILY TRUST</t>
  </si>
  <si>
    <t>SNOWDEN, ALBERT L.</t>
  </si>
  <si>
    <t>EUREKA-CITY</t>
  </si>
  <si>
    <t>LT09</t>
  </si>
  <si>
    <t>KEPHART, MARI A.</t>
  </si>
  <si>
    <t>ETCHEGARY, FRED L.</t>
  </si>
  <si>
    <t>LT14</t>
  </si>
  <si>
    <t>CHLOE HELD TRUST</t>
  </si>
  <si>
    <t>DEVIL'S GATE G.I.D.</t>
  </si>
  <si>
    <t>CORTA, PEDRO</t>
  </si>
  <si>
    <t>BAILEY, WILFRED &amp; CAROLYN</t>
  </si>
  <si>
    <t>MORRISON, D LLOYD</t>
  </si>
  <si>
    <t>MORRISON, BELINDA FAYE</t>
  </si>
  <si>
    <t>SESTANOVICH HAY &amp; CATTLE, LLC</t>
  </si>
  <si>
    <t>SADLER RANCH, LLC</t>
  </si>
  <si>
    <t>DEVILS GATE G. I. D.</t>
  </si>
  <si>
    <t>ANDERSEN, HARLOW B. &amp; BONNIE G.</t>
  </si>
  <si>
    <t>BLISS, CHAD D. &amp; ROSIE J.</t>
  </si>
  <si>
    <t>DENNIS L WEST &amp; KIM KENNEDY WEST</t>
  </si>
  <si>
    <t>WILLIAM H NORTON</t>
  </si>
  <si>
    <t>DENNIS L WEST AND KIM KENNEDY WEST</t>
  </si>
  <si>
    <t>J.W.L. PROPERTIES, LLC</t>
  </si>
  <si>
    <t>DIAMOND VALLEY RANCH LLC</t>
  </si>
  <si>
    <t>NORTON, WILLIAM H JR AND PATRICIA A</t>
  </si>
  <si>
    <t>NORTON, WILLIAM H JR</t>
  </si>
  <si>
    <t>HALPIN, JAYME L</t>
  </si>
  <si>
    <t>MOYLE, JAMES L AND N JANE</t>
  </si>
  <si>
    <t>GARAVENTA, GARY G AND MELODY I</t>
  </si>
  <si>
    <t>EUREKA MOLY, LLC</t>
  </si>
  <si>
    <t>LT15</t>
  </si>
  <si>
    <t>SADLER RANCH LLC</t>
  </si>
  <si>
    <t>VENTURACCI, DANIEL S</t>
  </si>
  <si>
    <t>J &amp; T FARMS LLC</t>
  </si>
  <si>
    <t>LC PROPERTIES</t>
  </si>
  <si>
    <t>RENNER, IRA R. AND MONTIRA</t>
  </si>
  <si>
    <t>BENSON, KENNETH F. AND PATTI E.</t>
  </si>
  <si>
    <t>KOBEH VALLEY RANCH, LLC</t>
  </si>
  <si>
    <t>51E</t>
  </si>
  <si>
    <t>51EH</t>
  </si>
  <si>
    <t>DEVILS GATE GENERAL IMPROVEMENT DISTRICT</t>
  </si>
  <si>
    <t>153  N18 E53 03AAAB1</t>
  </si>
  <si>
    <t>18N</t>
  </si>
  <si>
    <t>153  N18 E53 03AD 2</t>
  </si>
  <si>
    <t>Footnotes:</t>
  </si>
  <si>
    <t>DUTY (AF) 2018</t>
  </si>
  <si>
    <t>DUTY (AF) 2019</t>
  </si>
  <si>
    <t>DUTY (AF) 2020</t>
  </si>
  <si>
    <t>DUTY  USED 2018</t>
  </si>
  <si>
    <t>DUTY  USED 2019</t>
  </si>
  <si>
    <t>DUTY  USED 2020</t>
  </si>
  <si>
    <t>153  N18 E53 03AD  1</t>
  </si>
  <si>
    <t xml:space="preserve">88488T, 88489T, 88490T, 88491T, 88492T, 88493T    </t>
  </si>
  <si>
    <t>10824, V02959</t>
  </si>
  <si>
    <t>81612, 83501, 83502, 83503, 83504</t>
  </si>
  <si>
    <t>GARAVENTA, GARY G AND MELODY I;RUBY HILL MINING COMPANY, LLC;BLISS, CHAD D. &amp; ROSIE J.</t>
  </si>
  <si>
    <t>77447, 77449</t>
  </si>
  <si>
    <t>80797, 81229, 81230</t>
  </si>
  <si>
    <t>153  N19 E53 14DDCC1</t>
  </si>
  <si>
    <t>81653, 83505, 83506, 83507</t>
  </si>
  <si>
    <t>GARAVENTA, GARY G AND MELODY I;RUBY HILL MINING COMPANY, LLC</t>
  </si>
  <si>
    <t>18623, 42891, 64630, 64631, 64632, 64633</t>
  </si>
  <si>
    <t>IRD/ IRR</t>
  </si>
  <si>
    <t>78772, 78773</t>
  </si>
  <si>
    <t>78774, 78775</t>
  </si>
  <si>
    <t>18989, 80781</t>
  </si>
  <si>
    <t>EUREKA-TOWN;SESTANOVICH HAY &amp; CATTLE LLC</t>
  </si>
  <si>
    <t>18988, 80780</t>
  </si>
  <si>
    <t>EUREKA COUNTY;SESTANOVICH HAY &amp; CATTLE LLC</t>
  </si>
  <si>
    <t>18975, 70073</t>
  </si>
  <si>
    <t>IRD/ STK</t>
  </si>
  <si>
    <t>SESTANOVICH HAY &amp; CATTLE LLC;SESTANOVICH HAY &amp; CATTLE, LLC</t>
  </si>
  <si>
    <t>31455, 81004</t>
  </si>
  <si>
    <t>HALPIN, JAYME L.;HALPIN, JAYME L</t>
  </si>
  <si>
    <t>71843, 87437</t>
  </si>
  <si>
    <t>DEVILS GATE G. I. D.;DEVILS GATE GENERAL IMPROVEMENT DISTRICT</t>
  </si>
  <si>
    <t>19192, 29765</t>
  </si>
  <si>
    <t>19218, 23711</t>
  </si>
  <si>
    <t>CRANE, WILLIAM A. CRANE;EUREKA MOLLY, LLC</t>
  </si>
  <si>
    <t>78663, 78664, 83852, 83853</t>
  </si>
  <si>
    <t>COM/ STK</t>
  </si>
  <si>
    <t>BLISS, CHAD D. &amp; ROSIE J.;BLISS, CHAD</t>
  </si>
  <si>
    <t>23739, 41883</t>
  </si>
  <si>
    <t>EUREKA MOLLY, LLC;MILLER, OWEN J. AND CHERYL</t>
  </si>
  <si>
    <t>23738, 41884</t>
  </si>
  <si>
    <t>64117, 67902, 88195</t>
  </si>
  <si>
    <t>DEVIL'S GATE G.I.D.;DEVILS GATE GENERAL IMPROVEMENT DISTRICT</t>
  </si>
  <si>
    <t>55660, 62929, 76526, 87718, 88192, 88193, 88194</t>
  </si>
  <si>
    <t>MUN/ QM</t>
  </si>
  <si>
    <t>EUREKA-CITY;DEVILS GATE GENERAL IMPROVEMENT DISTRICT;EUREKA-TOWN;EUREKA COUNTY</t>
  </si>
  <si>
    <t>57856, 87716, 87717, 87719, 88191</t>
  </si>
  <si>
    <t>EUREKA-CITY;DEVILS GATE GENERAL IMPROVEMENT DISTRICT;EUREKA-TOWN</t>
  </si>
  <si>
    <t>47518, 47519, 47520, 47521</t>
  </si>
  <si>
    <t>STEELMAN FARM, LLC;STEELMAN FARM LLC</t>
  </si>
  <si>
    <t>153  N20 E53 29DDDC1</t>
  </si>
  <si>
    <t>68923, 85646, 85647</t>
  </si>
  <si>
    <t>IRR/ MMD</t>
  </si>
  <si>
    <t>EUREKA COUNTY;RUBY HILL MINING COMPANY, LLC</t>
  </si>
  <si>
    <t>19411, 85645</t>
  </si>
  <si>
    <t>IRD/ MMD</t>
  </si>
  <si>
    <t>HOMESTAKE MINING COMPANY OF CALIFORNIA;RUBY HILL MINING COMPANY, LLC</t>
  </si>
  <si>
    <t>22922, 36321, 36322, 86036</t>
  </si>
  <si>
    <t>IRR/ STK</t>
  </si>
  <si>
    <t>BENSON, PATTI E. AND KENNETH F.;BENSON, KENNETH F. AND PATTI E.</t>
  </si>
  <si>
    <t>22921, 86038</t>
  </si>
  <si>
    <t>BENSON, KENNETH F.;BENSON, KENNETH F. AND PATTI E.</t>
  </si>
  <si>
    <t>18978, 86039</t>
  </si>
  <si>
    <t>BENSON, CRAIG AND KATHRYN;BENSON, KENNETH F. AND PATTI E.</t>
  </si>
  <si>
    <t>42019, 42020</t>
  </si>
  <si>
    <t>39552, 39554</t>
  </si>
  <si>
    <t>48948, 55727</t>
  </si>
  <si>
    <t>28035, 28036</t>
  </si>
  <si>
    <t>BAILEY, CAROLYN;BAILEY, CAROYLN</t>
  </si>
  <si>
    <t>48225, 48226</t>
  </si>
  <si>
    <t>35374, 49853, 49854</t>
  </si>
  <si>
    <t>19279, 35375, 67450</t>
  </si>
  <si>
    <t>DUBRAY, FERNO L. &amp; CARRIE M.;DUBRAY, FERNO L. AND CARRIE M.</t>
  </si>
  <si>
    <t>24574, 66439</t>
  </si>
  <si>
    <t>MORRISON, D. LLOYD;MORRISON, D LLOYD</t>
  </si>
  <si>
    <t>21428, 85966</t>
  </si>
  <si>
    <t>85967, 86032, 86033, 86035, 86037</t>
  </si>
  <si>
    <t>21843, 66440</t>
  </si>
  <si>
    <t>MORRISON, LLOYD AND BELINDA FAYE;MORRISON, BELINDA FAYE</t>
  </si>
  <si>
    <t>35009, 86034</t>
  </si>
  <si>
    <t>43269, 43837, 43838, 43839, 43840</t>
  </si>
  <si>
    <t>18794, 31111</t>
  </si>
  <si>
    <t>42367, 42368, 42369, 42370, 56652</t>
  </si>
  <si>
    <t>KEPHART, MARI ALICE;KEPHART, MARI A.</t>
  </si>
  <si>
    <t xml:space="preserve">19542, 88237T,  88239T    </t>
  </si>
  <si>
    <t>78905, 78906</t>
  </si>
  <si>
    <t xml:space="preserve">19541,88238T    </t>
  </si>
  <si>
    <t>19904, 24609</t>
  </si>
  <si>
    <t>20000, 24605</t>
  </si>
  <si>
    <t>21085, 65481</t>
  </si>
  <si>
    <t>18622, 73118, 87224</t>
  </si>
  <si>
    <t>MACHACEK, LAVERNE &amp; EUNICE;RUBY HILL MINING COMPANY, LLC</t>
  </si>
  <si>
    <t>44621, 87223, 87225</t>
  </si>
  <si>
    <t>22551, 86794</t>
  </si>
  <si>
    <t>48871, 48872</t>
  </si>
  <si>
    <t>70587, 70588</t>
  </si>
  <si>
    <t>40010, 40013</t>
  </si>
  <si>
    <t>40011, 40014</t>
  </si>
  <si>
    <t>80717, 80879, 80880, 80881, 80926</t>
  </si>
  <si>
    <t>NORTON, WILLIAM H JR AND PATRICIA A;NORTON, WILLIAM H JR</t>
  </si>
  <si>
    <t>77646, 77695, 77696</t>
  </si>
  <si>
    <t>153  N22 E51H13AD  1</t>
  </si>
  <si>
    <t xml:space="preserve">88067T    </t>
  </si>
  <si>
    <t>MT HOPE MINES INC.</t>
  </si>
  <si>
    <t>39156, 57777</t>
  </si>
  <si>
    <t>FRED L. ETCHEGARAY &amp; JOHN J. ETCHEGARAY (PTR), A NEVADA PARTNERSHIP;ETCHEGARY, FRED L.</t>
  </si>
  <si>
    <t>31249, 31563</t>
  </si>
  <si>
    <t>QM/ STK</t>
  </si>
  <si>
    <t>19360, 65483</t>
  </si>
  <si>
    <t>43268, 43836</t>
  </si>
  <si>
    <t>22353, 66441</t>
  </si>
  <si>
    <t>19110, 23893</t>
  </si>
  <si>
    <t>MARK MOYLE FARMS, LLC;MILES, HAROLD R.</t>
  </si>
  <si>
    <t>34939, 48437</t>
  </si>
  <si>
    <t>44604, 44605, 44606, 44607, 44609, 44610</t>
  </si>
  <si>
    <t>LYNFORD &amp; SUSAN MILLER REVOCABLE FAMILY TRUST;LYNFORD AND SUSAN MILLER REVOCABLE FAMILY TRUST</t>
  </si>
  <si>
    <t>30927, 30928</t>
  </si>
  <si>
    <t>50962, 50963, 57838</t>
  </si>
  <si>
    <t>153  N23 E52 13CDBD2</t>
  </si>
  <si>
    <t>57835, 57836, 57839, 57840, 66062</t>
  </si>
  <si>
    <t>153  N23 E54 03DDDB1</t>
  </si>
  <si>
    <t>77666, 83567</t>
  </si>
  <si>
    <t>19145, 29873</t>
  </si>
  <si>
    <t>85145, 86600</t>
  </si>
  <si>
    <t>85133, 85134</t>
  </si>
  <si>
    <t>85131, 85132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</si>
</sst>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24" x14ac:knownFonts="1">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FF0000"/>
      <name val="Calibri"/>
      <family val="2"/>
      <scheme val="minor"/>
    </font>
    <font>
      <b/>
      <sz val="11"/>
      <color theme="1"/>
      <name val="Calibri"/>
      <family val="2"/>
      <scheme val="minor"/>
    </font>
    <font>
      <sz val="11"/>
      <color rgb="FF00B050"/>
      <name val="Calibri"/>
      <family val="2"/>
      <scheme val="minor"/>
    </font>
    <font>
      <vertAlign val="superscript"/>
      <sz val="11"/>
      <color theme="1"/>
      <name val="Calibri"/>
      <family val="2"/>
      <scheme val="minor"/>
    </font>
    <font>
      <sz val="11"/>
      <name val="Calibri"/>
      <family val="2"/>
      <scheme val="minor"/>
    </font>
    <font>
      <sz val="11"/>
      <color rgb="FF00B050"/>
      <name val="Times New Roman"/>
      <family val="2"/>
    </font>
    <font>
      <vertAlign val="superscript"/>
      <sz val="11"/>
      <name val="Calibri"/>
      <family val="2"/>
      <scheme val="minor"/>
    </font>
    <font>
      <vertAlign val="superscript"/>
      <sz val="11"/>
      <name val="Times New Roman"/>
      <family val="2"/>
    </font>
    <font>
      <b/>
      <sz val="9"/>
      <color rgb="FF000000"/>
      <name val="Tahoma"/>
      <family val="2"/>
    </font>
    <font>
      <sz val="9"/>
      <color rgb="FF000000"/>
      <name val="Tahoma"/>
      <family val="2"/>
    </font>
    <font>
      <sz val="9"/>
      <color indexed="81"/>
      <name val="Tahoma"/>
      <family val="2"/>
    </font>
    <font>
      <b/>
      <sz val="10"/>
      <color theme="1"/>
      <name val="Times New Roman"/>
      <family val="1"/>
    </font>
    <font>
      <sz val="10"/>
      <color theme="1"/>
      <name val="Times New Roman"/>
      <family val="1"/>
    </font>
    <font>
      <vertAlign val="superscript"/>
      <sz val="10"/>
      <color theme="1"/>
      <name val="Times New Roman"/>
      <family val="1"/>
    </font>
    <font>
      <sz val="10"/>
      <color theme="1"/>
      <name val="Calibri"/>
      <family val="2"/>
      <scheme val="minor"/>
    </font>
    <font>
      <b/>
      <i/>
      <sz val="10"/>
      <color theme="1"/>
      <name val="Calibri"/>
      <family val="2"/>
      <scheme val="minor"/>
    </font>
    <font>
      <vertAlign val="superscript"/>
      <sz val="10"/>
      <color theme="1"/>
      <name val="Calibri"/>
      <family val="2"/>
      <scheme val="minor"/>
    </font>
    <font>
      <vertAlign val="superscript"/>
      <sz val="10"/>
      <name val="Times New Roman"/>
      <family val="2"/>
    </font>
    <font>
      <b/>
      <sz val="9"/>
      <color indexed="81"/>
      <name val="Tahoma"/>
      <family val="2"/>
    </font>
  </fonts>
  <fills count="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theme="5"/>
        <bgColor indexed="64"/>
      </patternFill>
    </fill>
    <fill>
      <patternFill patternType="solid">
        <fgColor rgb="FFFFFF00"/>
        <bgColor indexed="64"/>
      </patternFill>
    </fill>
    <fill>
      <patternFill patternType="solid">
        <fgColor theme="5" tint="0.59999389629810485"/>
        <bgColor indexed="64"/>
      </patternFill>
    </fill>
  </fills>
  <borders count="22">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s>
  <cellStyleXfs count="4">
    <xf numFmtId="0" fontId="0" fillId="0" borderId="0"/>
    <xf numFmtId="0" fontId="2" fillId="2" borderId="0" applyNumberFormat="0" applyBorder="0" applyAlignment="0" applyProtection="0"/>
    <xf numFmtId="0" fontId="3" fillId="3" borderId="0" applyNumberFormat="0" applyBorder="0" applyAlignment="0" applyProtection="0"/>
    <xf numFmtId="0" fontId="4" fillId="4" borderId="0" applyNumberFormat="0" applyBorder="0" applyAlignment="0" applyProtection="0"/>
  </cellStyleXfs>
  <cellXfs count="176">
    <xf numFmtId="0" fontId="0" fillId="0" borderId="0" xfId="0"/>
    <xf numFmtId="2" fontId="0" fillId="0" borderId="0" xfId="0" applyNumberFormat="1"/>
    <xf numFmtId="1" fontId="0" fillId="0" borderId="0" xfId="0" applyNumberFormat="1" applyAlignment="1">
      <alignment horizontal="center"/>
    </xf>
    <xf numFmtId="1" fontId="0" fillId="0" borderId="0" xfId="0" applyNumberFormat="1" applyAlignment="1">
      <alignment horizontal="center" vertical="center"/>
    </xf>
    <xf numFmtId="2" fontId="0" fillId="0" borderId="0" xfId="0" applyNumberFormat="1" applyAlignment="1">
      <alignment horizontal="center" vertical="center"/>
    </xf>
    <xf numFmtId="2" fontId="0" fillId="0" borderId="0" xfId="0" applyNumberFormat="1" applyAlignment="1">
      <alignment horizontal="center" wrapText="1"/>
    </xf>
    <xf numFmtId="2" fontId="0" fillId="0" borderId="0" xfId="0" applyNumberFormat="1" applyAlignment="1">
      <alignment horizontal="center" vertical="center" wrapText="1"/>
    </xf>
    <xf numFmtId="49" fontId="0" fillId="0" borderId="0" xfId="0" applyNumberFormat="1"/>
    <xf numFmtId="2" fontId="7" fillId="0" borderId="0" xfId="0" applyNumberFormat="1" applyFont="1" applyAlignment="1">
      <alignment horizontal="center"/>
    </xf>
    <xf numFmtId="14" fontId="0" fillId="0" borderId="0" xfId="0" applyNumberFormat="1"/>
    <xf numFmtId="1" fontId="0" fillId="0" borderId="0" xfId="0" applyNumberFormat="1"/>
    <xf numFmtId="2" fontId="7" fillId="0" borderId="0" xfId="0" applyNumberFormat="1" applyFont="1"/>
    <xf numFmtId="2" fontId="7" fillId="0" borderId="0" xfId="0" applyNumberFormat="1" applyFont="1" applyAlignment="1">
      <alignment horizontal="center" vertical="center"/>
    </xf>
    <xf numFmtId="2" fontId="0" fillId="0" borderId="0" xfId="0" applyNumberFormat="1" applyAlignment="1">
      <alignment horizontal="center"/>
    </xf>
    <xf numFmtId="2" fontId="8" fillId="0" borderId="0" xfId="0" applyNumberFormat="1" applyFont="1" applyAlignment="1">
      <alignment horizontal="center"/>
    </xf>
    <xf numFmtId="2" fontId="0" fillId="5" borderId="0" xfId="0" applyNumberFormat="1" applyFill="1"/>
    <xf numFmtId="2" fontId="5" fillId="5" borderId="0" xfId="0" applyNumberFormat="1" applyFont="1" applyFill="1"/>
    <xf numFmtId="14" fontId="9" fillId="0" borderId="0" xfId="0" applyNumberFormat="1" applyFont="1"/>
    <xf numFmtId="2" fontId="7" fillId="0" borderId="0" xfId="0" quotePrefix="1" applyNumberFormat="1" applyFont="1"/>
    <xf numFmtId="1" fontId="7" fillId="0" borderId="0" xfId="0" applyNumberFormat="1" applyFont="1" applyAlignment="1">
      <alignment horizontal="center"/>
    </xf>
    <xf numFmtId="2" fontId="0" fillId="0" borderId="0" xfId="0" quotePrefix="1" applyNumberFormat="1" applyAlignment="1">
      <alignment horizontal="right"/>
    </xf>
    <xf numFmtId="2" fontId="7" fillId="0" borderId="0" xfId="0" quotePrefix="1" applyNumberFormat="1" applyFont="1" applyAlignment="1">
      <alignment horizontal="right"/>
    </xf>
    <xf numFmtId="2" fontId="7" fillId="0" borderId="0" xfId="0" applyNumberFormat="1" applyFont="1" applyAlignment="1">
      <alignment horizontal="right"/>
    </xf>
    <xf numFmtId="2" fontId="7" fillId="0" borderId="0" xfId="0" quotePrefix="1" applyNumberFormat="1" applyFont="1" applyAlignment="1">
      <alignment horizontal="center" vertical="center"/>
    </xf>
    <xf numFmtId="2" fontId="5" fillId="0" borderId="0" xfId="0" applyNumberFormat="1" applyFont="1"/>
    <xf numFmtId="2" fontId="0" fillId="0" borderId="0" xfId="0" applyNumberFormat="1" applyAlignment="1">
      <alignment horizontal="left"/>
    </xf>
    <xf numFmtId="14" fontId="0" fillId="0" borderId="0" xfId="0" applyNumberFormat="1" applyAlignment="1">
      <alignment horizontal="center" vertical="center"/>
    </xf>
    <xf numFmtId="49" fontId="4" fillId="4" borderId="0" xfId="3" applyNumberFormat="1"/>
    <xf numFmtId="2" fontId="4" fillId="4" borderId="0" xfId="3" applyNumberFormat="1"/>
    <xf numFmtId="2" fontId="4" fillId="4" borderId="0" xfId="3" applyNumberFormat="1" applyAlignment="1">
      <alignment horizontal="center"/>
    </xf>
    <xf numFmtId="14" fontId="4" fillId="4" borderId="0" xfId="3" applyNumberFormat="1"/>
    <xf numFmtId="1" fontId="4" fillId="4" borderId="0" xfId="3" applyNumberFormat="1"/>
    <xf numFmtId="2" fontId="4" fillId="4" borderId="0" xfId="3" applyNumberFormat="1" applyAlignment="1">
      <alignment horizontal="center" vertical="center"/>
    </xf>
    <xf numFmtId="14" fontId="0" fillId="0" borderId="0" xfId="0" applyNumberFormat="1" applyAlignment="1">
      <alignment horizontal="right"/>
    </xf>
    <xf numFmtId="2" fontId="10" fillId="0" borderId="0" xfId="2" applyNumberFormat="1" applyFont="1" applyFill="1"/>
    <xf numFmtId="14" fontId="0" fillId="0" borderId="0" xfId="0" applyNumberFormat="1" applyAlignment="1">
      <alignment horizontal="center"/>
    </xf>
    <xf numFmtId="2" fontId="5" fillId="0" borderId="0" xfId="0" applyNumberFormat="1" applyFont="1" applyAlignment="1">
      <alignment horizontal="center" vertical="center"/>
    </xf>
    <xf numFmtId="49" fontId="1" fillId="0" borderId="0" xfId="0" applyNumberFormat="1" applyFont="1"/>
    <xf numFmtId="2" fontId="7" fillId="0" borderId="0" xfId="0" applyNumberFormat="1" applyFont="1" applyAlignment="1">
      <alignment horizontal="left"/>
    </xf>
    <xf numFmtId="14" fontId="9" fillId="0" borderId="0" xfId="0" applyNumberFormat="1" applyFont="1" applyAlignment="1">
      <alignment horizontal="left"/>
    </xf>
    <xf numFmtId="49" fontId="9" fillId="0" borderId="0" xfId="0" applyNumberFormat="1" applyFont="1"/>
    <xf numFmtId="49" fontId="9" fillId="0" borderId="0" xfId="2" applyNumberFormat="1" applyFont="1" applyFill="1"/>
    <xf numFmtId="2" fontId="9" fillId="0" borderId="0" xfId="2" applyNumberFormat="1" applyFont="1" applyFill="1"/>
    <xf numFmtId="2" fontId="1" fillId="0" borderId="0" xfId="0" applyNumberFormat="1" applyFont="1"/>
    <xf numFmtId="14" fontId="1" fillId="0" borderId="0" xfId="0" applyNumberFormat="1" applyFont="1"/>
    <xf numFmtId="1" fontId="7" fillId="0" borderId="0" xfId="2" applyNumberFormat="1" applyFont="1" applyFill="1" applyAlignment="1">
      <alignment horizontal="center"/>
    </xf>
    <xf numFmtId="1" fontId="9" fillId="0" borderId="0" xfId="2" applyNumberFormat="1" applyFont="1" applyFill="1" applyAlignment="1">
      <alignment horizontal="center" vertical="center"/>
    </xf>
    <xf numFmtId="2" fontId="11" fillId="0" borderId="0" xfId="2" applyNumberFormat="1" applyFont="1" applyFill="1" applyAlignment="1">
      <alignment horizontal="center"/>
    </xf>
    <xf numFmtId="2" fontId="9" fillId="0" borderId="0" xfId="2" applyNumberFormat="1" applyFont="1" applyFill="1" applyAlignment="1">
      <alignment horizontal="center"/>
    </xf>
    <xf numFmtId="2" fontId="7" fillId="0" borderId="0" xfId="0" quotePrefix="1" applyNumberFormat="1" applyFont="1" applyAlignment="1">
      <alignment horizontal="center"/>
    </xf>
    <xf numFmtId="0" fontId="0" fillId="0" borderId="0" xfId="0" applyAlignment="1">
      <alignment vertical="center"/>
    </xf>
    <xf numFmtId="2" fontId="7" fillId="0" borderId="0" xfId="0" quotePrefix="1" applyNumberFormat="1" applyFont="1" applyAlignment="1">
      <alignment horizontal="left"/>
    </xf>
    <xf numFmtId="49" fontId="0" fillId="6" borderId="0" xfId="0" applyNumberFormat="1" applyFill="1"/>
    <xf numFmtId="2" fontId="0" fillId="6" borderId="0" xfId="0" applyNumberFormat="1" applyFill="1"/>
    <xf numFmtId="2" fontId="7" fillId="6" borderId="0" xfId="0" quotePrefix="1" applyNumberFormat="1" applyFont="1" applyFill="1"/>
    <xf numFmtId="14" fontId="0" fillId="6" borderId="0" xfId="0" applyNumberFormat="1" applyFill="1"/>
    <xf numFmtId="1" fontId="0" fillId="6" borderId="0" xfId="0" applyNumberFormat="1" applyFill="1" applyAlignment="1">
      <alignment horizontal="center"/>
    </xf>
    <xf numFmtId="1" fontId="0" fillId="6" borderId="0" xfId="0" applyNumberFormat="1" applyFill="1" applyAlignment="1">
      <alignment horizontal="center" vertical="center"/>
    </xf>
    <xf numFmtId="2" fontId="7" fillId="6" borderId="0" xfId="0" applyNumberFormat="1" applyFont="1" applyFill="1"/>
    <xf numFmtId="2" fontId="7" fillId="6" borderId="0" xfId="0" applyNumberFormat="1" applyFont="1" applyFill="1" applyAlignment="1">
      <alignment horizontal="center" vertical="center"/>
    </xf>
    <xf numFmtId="2" fontId="8" fillId="6" borderId="0" xfId="0" applyNumberFormat="1" applyFont="1" applyFill="1" applyAlignment="1">
      <alignment horizontal="center"/>
    </xf>
    <xf numFmtId="2" fontId="0" fillId="6" borderId="0" xfId="0" applyNumberFormat="1" applyFill="1" applyAlignment="1">
      <alignment horizontal="center"/>
    </xf>
    <xf numFmtId="14" fontId="9" fillId="0" borderId="0" xfId="0" applyNumberFormat="1" applyFont="1" applyAlignment="1">
      <alignment horizontal="right"/>
    </xf>
    <xf numFmtId="2" fontId="9" fillId="0" borderId="0" xfId="0" applyNumberFormat="1" applyFont="1" applyAlignment="1">
      <alignment horizontal="left"/>
    </xf>
    <xf numFmtId="14" fontId="9" fillId="0" borderId="0" xfId="0" applyNumberFormat="1" applyFont="1" applyAlignment="1">
      <alignment horizontal="center" vertical="center"/>
    </xf>
    <xf numFmtId="14" fontId="0" fillId="0" borderId="0" xfId="0" applyNumberFormat="1" applyAlignment="1">
      <alignment horizontal="left"/>
    </xf>
    <xf numFmtId="49" fontId="9" fillId="0" borderId="0" xfId="3" applyNumberFormat="1" applyFont="1" applyFill="1"/>
    <xf numFmtId="2" fontId="9" fillId="0" borderId="0" xfId="3" applyNumberFormat="1" applyFont="1" applyFill="1"/>
    <xf numFmtId="2" fontId="9" fillId="0" borderId="0" xfId="3" quotePrefix="1" applyNumberFormat="1" applyFont="1" applyFill="1" applyAlignment="1">
      <alignment horizontal="left"/>
    </xf>
    <xf numFmtId="14" fontId="9" fillId="0" borderId="0" xfId="3" applyNumberFormat="1" applyFont="1" applyFill="1"/>
    <xf numFmtId="1" fontId="9" fillId="0" borderId="0" xfId="3" applyNumberFormat="1" applyFont="1" applyFill="1" applyAlignment="1">
      <alignment horizontal="center"/>
    </xf>
    <xf numFmtId="2" fontId="9" fillId="0" borderId="0" xfId="3" applyNumberFormat="1" applyFont="1" applyFill="1" applyAlignment="1">
      <alignment horizontal="center" vertical="center"/>
    </xf>
    <xf numFmtId="2" fontId="9" fillId="0" borderId="0" xfId="3" applyNumberFormat="1" applyFont="1" applyFill="1" applyAlignment="1">
      <alignment horizontal="center"/>
    </xf>
    <xf numFmtId="2" fontId="9" fillId="0" borderId="0" xfId="0" applyNumberFormat="1" applyFont="1"/>
    <xf numFmtId="49" fontId="9" fillId="0" borderId="0" xfId="1" applyNumberFormat="1" applyFont="1" applyFill="1"/>
    <xf numFmtId="2" fontId="9" fillId="0" borderId="0" xfId="1" applyNumberFormat="1" applyFont="1" applyFill="1"/>
    <xf numFmtId="2" fontId="9" fillId="0" borderId="0" xfId="1" quotePrefix="1" applyNumberFormat="1" applyFont="1" applyFill="1"/>
    <xf numFmtId="14" fontId="9" fillId="0" borderId="0" xfId="1" applyNumberFormat="1" applyFont="1" applyFill="1"/>
    <xf numFmtId="1" fontId="9" fillId="0" borderId="0" xfId="1" applyNumberFormat="1" applyFont="1" applyFill="1" applyAlignment="1">
      <alignment horizontal="center"/>
    </xf>
    <xf numFmtId="2" fontId="9" fillId="0" borderId="0" xfId="1" quotePrefix="1" applyNumberFormat="1" applyFont="1" applyFill="1" applyAlignment="1">
      <alignment horizontal="center" vertical="center"/>
    </xf>
    <xf numFmtId="2" fontId="9" fillId="0" borderId="0" xfId="1" applyNumberFormat="1" applyFont="1" applyFill="1" applyAlignment="1">
      <alignment horizontal="center"/>
    </xf>
    <xf numFmtId="2" fontId="2" fillId="2" borderId="0" xfId="1" applyNumberFormat="1" applyAlignment="1">
      <alignment horizontal="center"/>
    </xf>
    <xf numFmtId="2" fontId="2" fillId="2" borderId="0" xfId="1" applyNumberFormat="1"/>
    <xf numFmtId="1" fontId="9" fillId="0" borderId="0" xfId="0" applyNumberFormat="1" applyFont="1" applyAlignment="1">
      <alignment horizontal="center"/>
    </xf>
    <xf numFmtId="2" fontId="9" fillId="0" borderId="0" xfId="0" applyNumberFormat="1" applyFont="1" applyAlignment="1">
      <alignment horizontal="center"/>
    </xf>
    <xf numFmtId="2" fontId="2" fillId="7" borderId="0" xfId="1" applyNumberFormat="1" applyFill="1" applyAlignment="1">
      <alignment horizontal="center"/>
    </xf>
    <xf numFmtId="2" fontId="9" fillId="7" borderId="0" xfId="1" applyNumberFormat="1" applyFont="1" applyFill="1"/>
    <xf numFmtId="2" fontId="0" fillId="0" borderId="0" xfId="0" quotePrefix="1" applyNumberFormat="1"/>
    <xf numFmtId="14" fontId="0" fillId="0" borderId="0" xfId="0" applyNumberFormat="1" applyAlignment="1">
      <alignment horizontal="center" vertical="center" wrapText="1"/>
    </xf>
    <xf numFmtId="2" fontId="9" fillId="6" borderId="0" xfId="0" applyNumberFormat="1" applyFont="1" applyFill="1"/>
    <xf numFmtId="2" fontId="6" fillId="0" borderId="0" xfId="0" applyNumberFormat="1" applyFont="1"/>
    <xf numFmtId="2" fontId="6" fillId="0" borderId="0" xfId="0" applyNumberFormat="1" applyFont="1" applyAlignment="1">
      <alignment horizontal="center" vertical="center"/>
    </xf>
    <xf numFmtId="0" fontId="8"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0" fillId="0" borderId="0" xfId="0" applyAlignment="1">
      <alignment horizontal="left"/>
    </xf>
    <xf numFmtId="0" fontId="12" fillId="0" borderId="0" xfId="2" applyFont="1" applyFill="1" applyAlignment="1">
      <alignment horizontal="center"/>
    </xf>
    <xf numFmtId="0" fontId="16" fillId="0" borderId="1" xfId="0" applyFont="1" applyBorder="1" applyAlignment="1">
      <alignment horizontal="center" vertical="center"/>
    </xf>
    <xf numFmtId="0" fontId="16" fillId="0" borderId="2" xfId="0" applyFont="1" applyBorder="1" applyAlignment="1">
      <alignment horizontal="center" vertical="center"/>
    </xf>
    <xf numFmtId="0" fontId="16" fillId="0" borderId="2" xfId="0" applyFont="1" applyBorder="1" applyAlignment="1">
      <alignment horizontal="center" vertical="center" wrapText="1"/>
    </xf>
    <xf numFmtId="0" fontId="16" fillId="0" borderId="2" xfId="0" applyFont="1" applyBorder="1" applyAlignment="1">
      <alignment vertical="center"/>
    </xf>
    <xf numFmtId="0" fontId="16" fillId="0" borderId="3" xfId="0" applyFont="1" applyBorder="1" applyAlignment="1">
      <alignment horizontal="center" vertical="center"/>
    </xf>
    <xf numFmtId="0" fontId="17" fillId="0" borderId="4" xfId="0" applyFont="1" applyBorder="1" applyAlignment="1">
      <alignment horizontal="center" vertical="center"/>
    </xf>
    <xf numFmtId="0" fontId="17" fillId="0" borderId="5" xfId="0" applyFont="1" applyBorder="1" applyAlignment="1">
      <alignment horizontal="center" vertical="center"/>
    </xf>
    <xf numFmtId="0" fontId="17" fillId="0" borderId="5" xfId="0" applyFont="1" applyBorder="1" applyAlignment="1">
      <alignment vertical="center" wrapText="1"/>
    </xf>
    <xf numFmtId="0" fontId="17" fillId="0" borderId="6" xfId="0" applyFont="1" applyBorder="1" applyAlignment="1">
      <alignment horizontal="center" vertical="center"/>
    </xf>
    <xf numFmtId="0" fontId="17" fillId="0" borderId="7" xfId="0" applyFont="1" applyBorder="1" applyAlignment="1">
      <alignment horizontal="center" vertical="center"/>
    </xf>
    <xf numFmtId="0" fontId="17" fillId="0" borderId="8" xfId="0" applyFont="1" applyBorder="1" applyAlignment="1">
      <alignment horizontal="center" vertical="center"/>
    </xf>
    <xf numFmtId="2" fontId="17" fillId="0" borderId="6" xfId="0" applyNumberFormat="1" applyFont="1" applyBorder="1" applyAlignment="1">
      <alignment horizontal="center" vertical="center"/>
    </xf>
    <xf numFmtId="2" fontId="17" fillId="0" borderId="7" xfId="0" applyNumberFormat="1" applyFont="1" applyBorder="1" applyAlignment="1">
      <alignment horizontal="center" vertical="center"/>
    </xf>
    <xf numFmtId="2" fontId="17" fillId="0" borderId="8" xfId="0" applyNumberFormat="1" applyFont="1" applyBorder="1" applyAlignment="1">
      <alignment horizontal="center" vertical="center"/>
    </xf>
    <xf numFmtId="1" fontId="18" fillId="0" borderId="6" xfId="0" applyNumberFormat="1" applyFont="1" applyBorder="1" applyAlignment="1">
      <alignment horizontal="center" vertical="center"/>
    </xf>
    <xf numFmtId="2" fontId="17" fillId="0" borderId="9" xfId="0" applyNumberFormat="1" applyFont="1" applyBorder="1" applyAlignment="1">
      <alignment horizontal="center" vertical="center"/>
    </xf>
    <xf numFmtId="0" fontId="17" fillId="0" borderId="10" xfId="0" applyFont="1" applyBorder="1" applyAlignment="1">
      <alignment horizontal="center" vertical="center"/>
    </xf>
    <xf numFmtId="0" fontId="17" fillId="0" borderId="11" xfId="0" applyFont="1" applyBorder="1" applyAlignment="1">
      <alignment horizontal="center" vertical="center"/>
    </xf>
    <xf numFmtId="0" fontId="17" fillId="0" borderId="11" xfId="0" applyFont="1" applyBorder="1" applyAlignment="1">
      <alignment vertical="center" wrapText="1"/>
    </xf>
    <xf numFmtId="0" fontId="17" fillId="0" borderId="12" xfId="0" applyFont="1" applyBorder="1" applyAlignment="1">
      <alignment horizontal="center" vertical="center"/>
    </xf>
    <xf numFmtId="0" fontId="17" fillId="0" borderId="0" xfId="0" applyFont="1" applyAlignment="1">
      <alignment horizontal="center" vertical="center"/>
    </xf>
    <xf numFmtId="0" fontId="17" fillId="0" borderId="13" xfId="0" applyFont="1" applyBorder="1" applyAlignment="1">
      <alignment horizontal="center" vertical="center"/>
    </xf>
    <xf numFmtId="2" fontId="17" fillId="0" borderId="12" xfId="0" applyNumberFormat="1" applyFont="1" applyBorder="1" applyAlignment="1">
      <alignment horizontal="center" vertical="center"/>
    </xf>
    <xf numFmtId="2" fontId="17" fillId="0" borderId="0" xfId="0" applyNumberFormat="1" applyFont="1" applyAlignment="1">
      <alignment horizontal="center" vertical="center"/>
    </xf>
    <xf numFmtId="2" fontId="17" fillId="0" borderId="13" xfId="0" applyNumberFormat="1" applyFont="1" applyBorder="1" applyAlignment="1">
      <alignment horizontal="center" vertical="center"/>
    </xf>
    <xf numFmtId="1" fontId="18" fillId="0" borderId="12" xfId="0" applyNumberFormat="1" applyFont="1" applyBorder="1" applyAlignment="1">
      <alignment horizontal="center" vertical="center"/>
    </xf>
    <xf numFmtId="2" fontId="17" fillId="0" borderId="14" xfId="0" applyNumberFormat="1" applyFont="1" applyBorder="1" applyAlignment="1">
      <alignment horizontal="center" vertical="center"/>
    </xf>
    <xf numFmtId="2" fontId="17" fillId="0" borderId="13" xfId="0" quotePrefix="1" applyNumberFormat="1" applyFont="1" applyBorder="1" applyAlignment="1">
      <alignment horizontal="center" vertical="center"/>
    </xf>
    <xf numFmtId="0" fontId="17" fillId="0" borderId="12" xfId="0" applyFont="1" applyBorder="1" applyAlignment="1">
      <alignment vertical="center"/>
    </xf>
    <xf numFmtId="0" fontId="17" fillId="0" borderId="15" xfId="0" applyFont="1" applyBorder="1" applyAlignment="1">
      <alignment horizontal="center" vertical="center"/>
    </xf>
    <xf numFmtId="0" fontId="17" fillId="0" borderId="16" xfId="0" applyFont="1" applyBorder="1" applyAlignment="1">
      <alignment horizontal="center" vertical="center"/>
    </xf>
    <xf numFmtId="0" fontId="17" fillId="0" borderId="16" xfId="0" applyFont="1" applyBorder="1" applyAlignment="1">
      <alignment vertical="center" wrapText="1"/>
    </xf>
    <xf numFmtId="0" fontId="17" fillId="0" borderId="17" xfId="0" applyFont="1" applyBorder="1" applyAlignment="1">
      <alignment vertical="center"/>
    </xf>
    <xf numFmtId="0" fontId="17" fillId="0" borderId="18" xfId="0" applyFont="1" applyBorder="1" applyAlignment="1">
      <alignment horizontal="center" vertical="center"/>
    </xf>
    <xf numFmtId="0" fontId="17" fillId="0" borderId="19" xfId="0" applyFont="1" applyBorder="1" applyAlignment="1">
      <alignment horizontal="center" vertical="center"/>
    </xf>
    <xf numFmtId="2" fontId="17" fillId="0" borderId="17" xfId="0" applyNumberFormat="1" applyFont="1" applyBorder="1" applyAlignment="1">
      <alignment horizontal="center" vertical="center"/>
    </xf>
    <xf numFmtId="2" fontId="17" fillId="0" borderId="18" xfId="0" applyNumberFormat="1" applyFont="1" applyBorder="1" applyAlignment="1">
      <alignment horizontal="center" vertical="center"/>
    </xf>
    <xf numFmtId="2" fontId="17" fillId="0" borderId="19" xfId="0" applyNumberFormat="1" applyFont="1" applyBorder="1" applyAlignment="1">
      <alignment horizontal="center" vertical="center"/>
    </xf>
    <xf numFmtId="1" fontId="18" fillId="0" borderId="17" xfId="0" applyNumberFormat="1" applyFont="1" applyBorder="1" applyAlignment="1">
      <alignment horizontal="center" vertical="center"/>
    </xf>
    <xf numFmtId="2" fontId="17" fillId="0" borderId="20" xfId="0" applyNumberFormat="1" applyFont="1" applyBorder="1" applyAlignment="1">
      <alignment horizontal="center" vertical="center"/>
    </xf>
    <xf numFmtId="0" fontId="19" fillId="0" borderId="0" xfId="0" applyFont="1"/>
    <xf numFmtId="164" fontId="19" fillId="0" borderId="0" xfId="0" applyNumberFormat="1" applyFont="1"/>
    <xf numFmtId="0" fontId="20" fillId="0" borderId="0" xfId="0" applyFont="1"/>
    <xf numFmtId="0" fontId="21" fillId="0" borderId="0" xfId="0" applyFont="1" applyAlignment="1">
      <alignment horizontal="center"/>
    </xf>
    <xf numFmtId="0" fontId="19" fillId="0" borderId="0" xfId="0" applyFont="1" applyAlignment="1">
      <alignment horizontal="left"/>
    </xf>
    <xf numFmtId="0" fontId="22" fillId="0" borderId="0" xfId="2" applyFont="1" applyFill="1" applyAlignment="1">
      <alignment horizontal="center"/>
    </xf>
    <xf numFmtId="2" fontId="16" fillId="0" borderId="1" xfId="0" applyNumberFormat="1" applyFont="1" applyBorder="1" applyAlignment="1">
      <alignment horizontal="center" vertical="center"/>
    </xf>
    <xf numFmtId="2" fontId="16" fillId="0" borderId="2" xfId="0" applyNumberFormat="1" applyFont="1" applyBorder="1" applyAlignment="1">
      <alignment horizontal="center" vertical="center"/>
    </xf>
    <xf numFmtId="2" fontId="16" fillId="0" borderId="2" xfId="0" applyNumberFormat="1" applyFont="1" applyBorder="1" applyAlignment="1">
      <alignment horizontal="center" vertical="center" wrapText="1"/>
    </xf>
    <xf numFmtId="2" fontId="16" fillId="0" borderId="21" xfId="0" applyNumberFormat="1" applyFont="1" applyBorder="1" applyAlignment="1">
      <alignment horizontal="center" vertical="center" wrapText="1"/>
    </xf>
    <xf numFmtId="0" fontId="17" fillId="0" borderId="6" xfId="0" applyFont="1" applyBorder="1" applyAlignment="1">
      <alignment horizontal="center" vertical="center" wrapText="1"/>
    </xf>
    <xf numFmtId="0" fontId="17" fillId="0" borderId="7" xfId="0" applyFont="1" applyBorder="1" applyAlignment="1">
      <alignment horizontal="left" vertical="center"/>
    </xf>
    <xf numFmtId="2" fontId="17" fillId="0" borderId="5" xfId="0" applyNumberFormat="1" applyFont="1" applyBorder="1" applyAlignment="1">
      <alignment horizontal="center" vertical="center"/>
    </xf>
    <xf numFmtId="0" fontId="17" fillId="0" borderId="12" xfId="0" applyFont="1" applyBorder="1" applyAlignment="1">
      <alignment horizontal="center" vertical="center" wrapText="1"/>
    </xf>
    <xf numFmtId="0" fontId="17" fillId="0" borderId="11" xfId="0" applyFont="1" applyBorder="1" applyAlignment="1">
      <alignment horizontal="center" vertical="center" wrapText="1"/>
    </xf>
    <xf numFmtId="0" fontId="17" fillId="0" borderId="0" xfId="0" applyFont="1" applyAlignment="1">
      <alignment vertical="center" wrapText="1"/>
    </xf>
    <xf numFmtId="2" fontId="17" fillId="0" borderId="11" xfId="0" applyNumberFormat="1" applyFont="1" applyBorder="1" applyAlignment="1">
      <alignment horizontal="center" vertical="center" wrapText="1"/>
    </xf>
    <xf numFmtId="2" fontId="17" fillId="0" borderId="11" xfId="0" applyNumberFormat="1" applyFont="1" applyBorder="1" applyAlignment="1">
      <alignment horizontal="center" vertical="center"/>
    </xf>
    <xf numFmtId="2" fontId="17" fillId="0" borderId="11" xfId="0" quotePrefix="1" applyNumberFormat="1" applyFont="1" applyBorder="1" applyAlignment="1">
      <alignment horizontal="center" vertical="center"/>
    </xf>
    <xf numFmtId="0" fontId="17" fillId="0" borderId="0" xfId="0" applyFont="1" applyAlignment="1">
      <alignment horizontal="left" vertical="center"/>
    </xf>
    <xf numFmtId="2" fontId="17" fillId="0" borderId="10" xfId="0" applyNumberFormat="1" applyFont="1" applyBorder="1" applyAlignment="1">
      <alignment horizontal="center" vertical="center"/>
    </xf>
    <xf numFmtId="2" fontId="17" fillId="0" borderId="12" xfId="0" applyNumberFormat="1" applyFont="1" applyBorder="1" applyAlignment="1">
      <alignment horizontal="center" vertical="center" wrapText="1"/>
    </xf>
    <xf numFmtId="2" fontId="17" fillId="0" borderId="0" xfId="0" applyNumberFormat="1" applyFont="1" applyAlignment="1">
      <alignment vertical="center" wrapText="1"/>
    </xf>
    <xf numFmtId="0" fontId="17" fillId="0" borderId="13" xfId="0" applyFont="1" applyBorder="1" applyAlignment="1">
      <alignment horizontal="center" vertical="center" wrapText="1"/>
    </xf>
    <xf numFmtId="0" fontId="17" fillId="0" borderId="0" xfId="0" applyFont="1" applyAlignment="1">
      <alignment horizontal="center" vertical="center" wrapText="1"/>
    </xf>
    <xf numFmtId="0" fontId="17" fillId="0" borderId="19" xfId="0" applyFont="1" applyBorder="1" applyAlignment="1">
      <alignment horizontal="center" vertical="center" wrapText="1"/>
    </xf>
    <xf numFmtId="0" fontId="17" fillId="0" borderId="18"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18" xfId="0" applyFont="1" applyBorder="1" applyAlignment="1">
      <alignment vertical="center" wrapText="1"/>
    </xf>
    <xf numFmtId="2" fontId="17" fillId="0" borderId="16" xfId="0" applyNumberFormat="1" applyFont="1" applyBorder="1" applyAlignment="1">
      <alignment horizontal="center" vertical="center" wrapText="1"/>
    </xf>
    <xf numFmtId="2" fontId="17" fillId="0" borderId="16" xfId="0" applyNumberFormat="1" applyFont="1" applyBorder="1" applyAlignment="1">
      <alignment horizontal="center" vertical="center"/>
    </xf>
    <xf numFmtId="0" fontId="16" fillId="6" borderId="2" xfId="0" applyFont="1" applyFill="1" applyBorder="1" applyAlignment="1">
      <alignment horizontal="center" wrapText="1"/>
    </xf>
    <xf numFmtId="2" fontId="17" fillId="6" borderId="6" xfId="0" applyNumberFormat="1" applyFont="1" applyFill="1" applyBorder="1" applyAlignment="1">
      <alignment horizontal="center" vertical="center"/>
    </xf>
    <xf numFmtId="2" fontId="17" fillId="6" borderId="12" xfId="0" applyNumberFormat="1" applyFont="1" applyFill="1" applyBorder="1" applyAlignment="1">
      <alignment horizontal="center" vertical="center"/>
    </xf>
    <xf numFmtId="2" fontId="17" fillId="6" borderId="12" xfId="0" quotePrefix="1" applyNumberFormat="1" applyFont="1" applyFill="1" applyBorder="1" applyAlignment="1">
      <alignment horizontal="center" vertical="center"/>
    </xf>
    <xf numFmtId="2" fontId="17" fillId="6" borderId="17" xfId="0" applyNumberFormat="1" applyFont="1" applyFill="1" applyBorder="1" applyAlignment="1">
      <alignment horizontal="center" vertical="center"/>
    </xf>
    <xf numFmtId="164" fontId="19" fillId="6" borderId="0" xfId="0" applyNumberFormat="1" applyFont="1" applyFill="1"/>
    <xf numFmtId="0" fontId="19" fillId="6" borderId="0" xfId="0" applyFont="1" applyFill="1"/>
    <xf numFmtId="0" fontId="0" fillId="6" borderId="0" xfId="0" applyFill="1"/>
  </cellXfs>
  <cellStyles count="4">
    <cellStyle name="Bad" xfId="2" builtinId="27"/>
    <cellStyle name="Good" xfId="1" builtinId="26"/>
    <cellStyle name="Neutral" xfId="3" builtinId="28"/>
    <cellStyle name="Normal" xfId="0" builtinId="0"/>
  </cellStyles>
  <dxfs count="4">
    <dxf>
      <font>
        <color rgb="FF9C0006"/>
      </font>
      <fill>
        <patternFill>
          <bgColor rgb="FFFFC7CE"/>
        </patternFill>
      </fill>
    </dxf>
    <dxf>
      <fill>
        <patternFill>
          <bgColor theme="0" tint="-4.9989318521683403E-2"/>
        </patternFill>
      </fill>
    </dxf>
    <dxf>
      <fill>
        <patternFill>
          <bgColor theme="0" tint="-4.9989318521683403E-2"/>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person displayName="Jared McCrum" id="{D9CD0E99-2AE3-440C-BC2B-B62BEC99BDDC}" userId="S::jmccrum@water.nv.gov::22163f91-5af4-4174-bba2-fe78647c088d"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65" dT="2021-07-08T17:08:37.25" personId="{D9CD0E99-2AE3-440C-BC2B-B62BEC99BDDC}" id="{640BE9EC-41D4-45A0-AF45-43B12DE7ADC3}">
    <text>Check duty, gpd vs cfs</text>
  </threadedComment>
  <threadedComment ref="A166" dT="2021-07-08T17:08:53.72" personId="{D9CD0E99-2AE3-440C-BC2B-B62BEC99BDDC}" id="{2653FA23-B2B8-40D7-B60D-5513E8C488EC}">
    <text>Check duty, gpd vs cfs</text>
  </threadedComment>
  <threadedComment ref="A398" dT="2021-02-19T22:28:18.75" personId="{D9CD0E99-2AE3-440C-BC2B-B62BEC99BDDC}" id="{7E5387D6-F8B7-4B03-91CB-CCEB2792364F}">
    <text>TCD changed with the abrogation of base rights by 303.08 AFA by incorporating 86153 from base right og 66062</text>
  </threadedComment>
</ThreadedComments>
</file>

<file path=xl/threadedComments/threadedComment2.xml><?xml version="1.0" encoding="utf-8"?>
<ThreadedComments xmlns="http://schemas.microsoft.com/office/spreadsheetml/2018/threadedcomments" xmlns:x="http://schemas.openxmlformats.org/spreadsheetml/2006/main">
  <threadedComment ref="A3" dT="2021-08-05T14:40:54.84" personId="{D9CD0E99-2AE3-440C-BC2B-B62BEC99BDDC}" id="{74FC2090-2A7D-4249-B214-45E56F230F7A}">
    <text>Expired for 2020</text>
  </threadedComment>
  <threadedComment ref="A233" dT="2021-08-05T14:43:08.74" personId="{D9CD0E99-2AE3-440C-BC2B-B62BEC99BDDC}" id="{14405510-67AE-4B47-9A13-0115EBA7D9EE}">
    <text>expired 09/25/2019</text>
  </threadedComment>
  <threadedComment ref="A278" dT="2021-08-05T14:44:13.59" personId="{D9CD0E99-2AE3-440C-BC2B-B62BEC99BDDC}" id="{B6D188AA-EF27-4D5E-8391-68B588909113}">
    <text>Abrogated 07/24/2019</text>
  </threadedComment>
  <threadedComment ref="A282" dT="2021-08-05T14:45:34.36" personId="{D9CD0E99-2AE3-440C-BC2B-B62BEC99BDDC}" id="{CB56A35B-BED4-45B7-A510-D3740E49DF39}">
    <text>Abrogated 06/07/2019</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Z515"/>
  <sheetViews>
    <sheetView workbookViewId="0">
      <selection activeCell="O432" sqref="O432"/>
    </sheetView>
  </sheetViews>
  <sheetFormatPr defaultRowHeight="15" x14ac:dyDescent="0.25"/>
  <cols>
    <col min="12" max="12" width="10.7109375" bestFit="1" customWidth="1"/>
    <col min="15" max="15" width="54.28515625" bestFit="1" customWidth="1"/>
  </cols>
  <sheetData>
    <row r="1" spans="1:26" ht="45" x14ac:dyDescent="0.25">
      <c r="A1" s="1" t="s">
        <v>0</v>
      </c>
      <c r="B1" s="1" t="s">
        <v>1</v>
      </c>
      <c r="C1" s="1" t="s">
        <v>2</v>
      </c>
      <c r="D1" s="1" t="s">
        <v>3</v>
      </c>
      <c r="E1" s="1" t="s">
        <v>4</v>
      </c>
      <c r="F1" s="1" t="s">
        <v>5</v>
      </c>
      <c r="G1" s="1" t="s">
        <v>6</v>
      </c>
      <c r="H1" s="1" t="s">
        <v>7</v>
      </c>
      <c r="I1" s="1" t="s">
        <v>8</v>
      </c>
      <c r="J1" s="1" t="s">
        <v>9</v>
      </c>
      <c r="K1" s="1" t="s">
        <v>10</v>
      </c>
      <c r="L1" s="1" t="s">
        <v>11</v>
      </c>
      <c r="M1" s="2" t="s">
        <v>12</v>
      </c>
      <c r="N1" s="1" t="s">
        <v>13</v>
      </c>
      <c r="O1" s="3" t="s">
        <v>14</v>
      </c>
      <c r="P1" s="1" t="s">
        <v>15</v>
      </c>
      <c r="Q1" s="4" t="s">
        <v>16</v>
      </c>
      <c r="R1" s="1" t="s">
        <v>17</v>
      </c>
      <c r="S1" s="1" t="s">
        <v>18</v>
      </c>
      <c r="T1" s="1" t="s">
        <v>19</v>
      </c>
      <c r="U1" s="1" t="s">
        <v>20</v>
      </c>
      <c r="V1" s="5" t="s">
        <v>21</v>
      </c>
      <c r="W1" s="6" t="s">
        <v>22</v>
      </c>
      <c r="X1" s="6" t="s">
        <v>23</v>
      </c>
      <c r="Y1" s="6" t="s">
        <v>24</v>
      </c>
      <c r="Z1" s="1" t="s">
        <v>25</v>
      </c>
    </row>
    <row r="2" spans="1:26" hidden="1" x14ac:dyDescent="0.25">
      <c r="A2" s="7">
        <v>10824</v>
      </c>
      <c r="B2" s="1">
        <v>153</v>
      </c>
      <c r="C2" s="1" t="s">
        <v>26</v>
      </c>
      <c r="D2" s="1" t="s">
        <v>27</v>
      </c>
      <c r="E2" s="1" t="s">
        <v>28</v>
      </c>
      <c r="F2" s="1" t="s">
        <v>29</v>
      </c>
      <c r="G2" s="1" t="s">
        <v>30</v>
      </c>
      <c r="H2" s="1"/>
      <c r="I2" s="1">
        <v>67.208910000000003</v>
      </c>
      <c r="J2" s="8">
        <v>67.872187499999995</v>
      </c>
      <c r="K2" s="1">
        <v>9.4E-2</v>
      </c>
      <c r="L2" s="9">
        <v>15839</v>
      </c>
      <c r="M2" s="1" t="s">
        <v>31</v>
      </c>
      <c r="N2" s="1" t="s">
        <v>31</v>
      </c>
      <c r="O2" s="10">
        <v>10824</v>
      </c>
      <c r="P2" s="11">
        <v>0</v>
      </c>
      <c r="Q2" s="12">
        <v>0</v>
      </c>
      <c r="R2" s="11" t="str">
        <f>IF(Q2&gt;I2, "BAD", "GOOD")</f>
        <v>GOOD</v>
      </c>
      <c r="S2" s="13"/>
      <c r="T2" s="13" t="s">
        <v>32</v>
      </c>
      <c r="U2" s="13" t="s">
        <v>33</v>
      </c>
      <c r="V2" s="13" t="s">
        <v>34</v>
      </c>
      <c r="W2" s="1" t="s">
        <v>35</v>
      </c>
      <c r="X2" s="1"/>
      <c r="Y2" s="9">
        <v>15469</v>
      </c>
      <c r="Z2" s="1" t="s">
        <v>35</v>
      </c>
    </row>
    <row r="3" spans="1:26" hidden="1" x14ac:dyDescent="0.25">
      <c r="A3" s="7">
        <v>10827</v>
      </c>
      <c r="B3" s="1">
        <v>153</v>
      </c>
      <c r="C3" s="1" t="s">
        <v>36</v>
      </c>
      <c r="D3" s="1" t="s">
        <v>27</v>
      </c>
      <c r="E3" s="1" t="s">
        <v>28</v>
      </c>
      <c r="F3" s="1" t="s">
        <v>29</v>
      </c>
      <c r="G3" s="1" t="s">
        <v>30</v>
      </c>
      <c r="H3" s="1"/>
      <c r="I3" s="1">
        <v>67.300977000000003</v>
      </c>
      <c r="J3" s="8">
        <v>67.872187499999995</v>
      </c>
      <c r="K3" s="1">
        <v>9.4E-2</v>
      </c>
      <c r="L3" s="9">
        <v>15839</v>
      </c>
      <c r="M3" s="1" t="s">
        <v>31</v>
      </c>
      <c r="N3" s="1" t="s">
        <v>31</v>
      </c>
      <c r="O3" s="10">
        <v>10827</v>
      </c>
      <c r="P3" s="11">
        <v>0</v>
      </c>
      <c r="Q3" s="12">
        <v>0</v>
      </c>
      <c r="R3" s="11" t="str">
        <f>IF(Q3&gt;I3, "BAD", "GOOD")</f>
        <v>GOOD</v>
      </c>
      <c r="S3" s="13"/>
      <c r="T3" s="13" t="s">
        <v>32</v>
      </c>
      <c r="U3" s="13" t="s">
        <v>33</v>
      </c>
      <c r="V3" s="13" t="s">
        <v>34</v>
      </c>
      <c r="W3" s="1" t="s">
        <v>37</v>
      </c>
      <c r="X3" s="1"/>
      <c r="Y3" s="9">
        <v>15480</v>
      </c>
      <c r="Z3" s="1" t="s">
        <v>37</v>
      </c>
    </row>
    <row r="4" spans="1:26" hidden="1" x14ac:dyDescent="0.25">
      <c r="A4" s="7">
        <v>11004</v>
      </c>
      <c r="B4" s="1">
        <v>153</v>
      </c>
      <c r="C4" s="1" t="s">
        <v>38</v>
      </c>
      <c r="D4" s="1" t="s">
        <v>27</v>
      </c>
      <c r="E4" s="1" t="s">
        <v>28</v>
      </c>
      <c r="F4" s="1" t="s">
        <v>29</v>
      </c>
      <c r="G4" s="1" t="s">
        <v>30</v>
      </c>
      <c r="H4" s="1"/>
      <c r="I4" s="1">
        <v>68.329058500000002</v>
      </c>
      <c r="J4" s="8">
        <v>69.003390624999994</v>
      </c>
      <c r="K4" s="1">
        <v>9.5000000000000001E-2</v>
      </c>
      <c r="L4" s="9">
        <v>16313</v>
      </c>
      <c r="M4" s="1" t="s">
        <v>31</v>
      </c>
      <c r="N4" s="1" t="s">
        <v>31</v>
      </c>
      <c r="O4" s="10">
        <v>11004</v>
      </c>
      <c r="P4" s="11">
        <v>0</v>
      </c>
      <c r="Q4" s="12">
        <v>0</v>
      </c>
      <c r="R4" s="11" t="str">
        <f>IF(Q4&gt;I4, "BAD", "GOOD")</f>
        <v>GOOD</v>
      </c>
      <c r="S4" s="13"/>
      <c r="T4" s="13" t="s">
        <v>32</v>
      </c>
      <c r="U4" s="13" t="s">
        <v>33</v>
      </c>
      <c r="V4" s="13" t="s">
        <v>34</v>
      </c>
      <c r="W4" s="1" t="s">
        <v>39</v>
      </c>
      <c r="X4" s="1"/>
      <c r="Y4" s="9">
        <v>15972</v>
      </c>
      <c r="Z4" s="1" t="s">
        <v>39</v>
      </c>
    </row>
    <row r="5" spans="1:26" hidden="1" x14ac:dyDescent="0.25">
      <c r="A5" s="7">
        <v>11008</v>
      </c>
      <c r="B5" s="1">
        <v>153</v>
      </c>
      <c r="C5" s="1" t="s">
        <v>40</v>
      </c>
      <c r="D5" s="1" t="s">
        <v>27</v>
      </c>
      <c r="E5" s="1" t="s">
        <v>28</v>
      </c>
      <c r="F5" s="1" t="s">
        <v>29</v>
      </c>
      <c r="G5" s="1" t="s">
        <v>30</v>
      </c>
      <c r="H5" s="1"/>
      <c r="I5" s="1">
        <v>67.208910000000003</v>
      </c>
      <c r="J5" s="8">
        <v>67.872187499999995</v>
      </c>
      <c r="K5" s="1">
        <v>9.4E-2</v>
      </c>
      <c r="L5" s="9">
        <v>16412</v>
      </c>
      <c r="M5" s="1" t="s">
        <v>31</v>
      </c>
      <c r="N5" s="1" t="s">
        <v>31</v>
      </c>
      <c r="O5" s="10">
        <v>11008</v>
      </c>
      <c r="P5" s="11">
        <v>0</v>
      </c>
      <c r="Q5" s="12">
        <v>0</v>
      </c>
      <c r="R5" s="11" t="str">
        <f>IF(Q5&gt;I5, "BAD", "GOOD")</f>
        <v>GOOD</v>
      </c>
      <c r="S5" s="13"/>
      <c r="T5" s="13" t="s">
        <v>32</v>
      </c>
      <c r="U5" s="13" t="s">
        <v>33</v>
      </c>
      <c r="V5" s="13" t="s">
        <v>34</v>
      </c>
      <c r="W5" s="1" t="s">
        <v>39</v>
      </c>
      <c r="X5" s="1"/>
      <c r="Y5" s="9">
        <v>15972</v>
      </c>
      <c r="Z5" s="1" t="s">
        <v>39</v>
      </c>
    </row>
    <row r="6" spans="1:26" hidden="1" x14ac:dyDescent="0.25">
      <c r="A6" s="7">
        <v>13198</v>
      </c>
      <c r="B6" s="1">
        <v>153</v>
      </c>
      <c r="C6" s="1" t="s">
        <v>41</v>
      </c>
      <c r="D6" s="1" t="s">
        <v>27</v>
      </c>
      <c r="E6" s="1" t="s">
        <v>28</v>
      </c>
      <c r="F6" s="1" t="s">
        <v>29</v>
      </c>
      <c r="G6" s="1" t="s">
        <v>30</v>
      </c>
      <c r="H6" s="1"/>
      <c r="I6" s="1">
        <v>25.410492000000001</v>
      </c>
      <c r="J6" s="8">
        <v>26.017671874999998</v>
      </c>
      <c r="K6" s="1">
        <v>3.5999999999999997E-2</v>
      </c>
      <c r="L6" s="9">
        <v>18855</v>
      </c>
      <c r="M6" s="1" t="s">
        <v>31</v>
      </c>
      <c r="N6" s="1" t="s">
        <v>31</v>
      </c>
      <c r="O6" s="10">
        <v>13198</v>
      </c>
      <c r="P6" s="11">
        <v>0</v>
      </c>
      <c r="Q6" s="12">
        <v>0</v>
      </c>
      <c r="R6" s="11" t="str">
        <f>IF(Q6&gt;I6, "BAD", "GOOD")</f>
        <v>GOOD</v>
      </c>
      <c r="S6" s="13"/>
      <c r="T6" s="13" t="s">
        <v>32</v>
      </c>
      <c r="U6" s="13" t="s">
        <v>33</v>
      </c>
      <c r="V6" s="13" t="s">
        <v>34</v>
      </c>
      <c r="W6" s="1" t="s">
        <v>42</v>
      </c>
      <c r="X6" s="1"/>
      <c r="Y6" s="9">
        <v>18251</v>
      </c>
      <c r="Z6" s="1" t="s">
        <v>42</v>
      </c>
    </row>
    <row r="7" spans="1:26" hidden="1" x14ac:dyDescent="0.25">
      <c r="A7" s="7">
        <v>13200</v>
      </c>
      <c r="B7" s="1">
        <v>153</v>
      </c>
      <c r="C7" s="1" t="s">
        <v>43</v>
      </c>
      <c r="D7" s="1" t="s">
        <v>27</v>
      </c>
      <c r="E7" s="1" t="s">
        <v>28</v>
      </c>
      <c r="F7" s="1" t="s">
        <v>29</v>
      </c>
      <c r="G7" s="1" t="s">
        <v>30</v>
      </c>
      <c r="H7" s="1"/>
      <c r="I7" s="1">
        <v>25.410492000000001</v>
      </c>
      <c r="J7" s="8">
        <v>26.017671874999998</v>
      </c>
      <c r="K7" s="1">
        <v>3.5999999999999997E-2</v>
      </c>
      <c r="L7" s="9">
        <v>18855</v>
      </c>
      <c r="M7" s="1" t="s">
        <v>31</v>
      </c>
      <c r="N7" s="1" t="s">
        <v>31</v>
      </c>
      <c r="O7" s="10">
        <v>13200</v>
      </c>
      <c r="P7" s="11">
        <v>26.017671874999998</v>
      </c>
      <c r="Q7" s="12">
        <v>26.017671874999998</v>
      </c>
      <c r="R7" s="11" t="s">
        <v>44</v>
      </c>
      <c r="S7" s="13"/>
      <c r="T7" s="13" t="s">
        <v>45</v>
      </c>
      <c r="U7" s="13" t="s">
        <v>33</v>
      </c>
      <c r="V7" s="13" t="s">
        <v>34</v>
      </c>
      <c r="W7" s="1" t="s">
        <v>46</v>
      </c>
      <c r="X7" s="1"/>
      <c r="Y7" s="9">
        <v>18251</v>
      </c>
      <c r="Z7" s="1"/>
    </row>
    <row r="8" spans="1:26" hidden="1" x14ac:dyDescent="0.25">
      <c r="A8" s="7">
        <v>13580</v>
      </c>
      <c r="B8" s="1">
        <v>153</v>
      </c>
      <c r="C8" s="1" t="s">
        <v>47</v>
      </c>
      <c r="D8" s="1" t="s">
        <v>27</v>
      </c>
      <c r="E8" s="1" t="s">
        <v>28</v>
      </c>
      <c r="F8" s="1" t="s">
        <v>29</v>
      </c>
      <c r="G8" s="1" t="s">
        <v>30</v>
      </c>
      <c r="H8" s="1"/>
      <c r="I8" s="1">
        <v>25.349114</v>
      </c>
      <c r="J8" s="8">
        <v>26.017671874999998</v>
      </c>
      <c r="K8" s="1">
        <v>3.5000000000000003E-2</v>
      </c>
      <c r="L8" s="9">
        <v>19780</v>
      </c>
      <c r="M8" s="1" t="s">
        <v>31</v>
      </c>
      <c r="N8" s="1" t="s">
        <v>31</v>
      </c>
      <c r="O8" s="10">
        <v>13580</v>
      </c>
      <c r="P8" s="11">
        <v>26.017671874999998</v>
      </c>
      <c r="Q8" s="12">
        <v>26.017671874999998</v>
      </c>
      <c r="R8" s="11" t="s">
        <v>44</v>
      </c>
      <c r="S8" s="13"/>
      <c r="T8" s="13" t="s">
        <v>45</v>
      </c>
      <c r="U8" s="13" t="s">
        <v>33</v>
      </c>
      <c r="V8" s="13" t="s">
        <v>34</v>
      </c>
      <c r="W8" s="1" t="s">
        <v>48</v>
      </c>
      <c r="X8" s="1"/>
      <c r="Y8" s="9">
        <v>18623</v>
      </c>
      <c r="Z8" s="1"/>
    </row>
    <row r="9" spans="1:26" hidden="1" x14ac:dyDescent="0.25">
      <c r="A9" s="7">
        <v>13726</v>
      </c>
      <c r="B9" s="1">
        <v>153</v>
      </c>
      <c r="C9" s="1" t="s">
        <v>49</v>
      </c>
      <c r="D9" s="1" t="s">
        <v>27</v>
      </c>
      <c r="E9" s="1" t="s">
        <v>28</v>
      </c>
      <c r="F9" s="1" t="s">
        <v>29</v>
      </c>
      <c r="G9" s="1" t="s">
        <v>30</v>
      </c>
      <c r="H9" s="1"/>
      <c r="I9" s="1">
        <v>6.72</v>
      </c>
      <c r="J9" s="8">
        <v>6.7872187500000001</v>
      </c>
      <c r="K9" s="1">
        <v>9.4000000000000004E-3</v>
      </c>
      <c r="L9" s="9">
        <v>19190</v>
      </c>
      <c r="M9" s="1" t="s">
        <v>31</v>
      </c>
      <c r="N9" s="1" t="s">
        <v>31</v>
      </c>
      <c r="O9" s="10">
        <v>13726</v>
      </c>
      <c r="P9" s="11">
        <v>6.7872187500000001</v>
      </c>
      <c r="Q9" s="12">
        <v>6.7872187500000001</v>
      </c>
      <c r="R9" s="11" t="s">
        <v>44</v>
      </c>
      <c r="S9" s="13"/>
      <c r="T9" s="13" t="s">
        <v>45</v>
      </c>
      <c r="U9" s="13" t="s">
        <v>33</v>
      </c>
      <c r="V9" s="13" t="s">
        <v>34</v>
      </c>
      <c r="W9" s="1" t="s">
        <v>48</v>
      </c>
      <c r="X9" s="1"/>
      <c r="Y9" s="9">
        <v>18766</v>
      </c>
      <c r="Z9" s="1"/>
    </row>
    <row r="10" spans="1:26" hidden="1" x14ac:dyDescent="0.25">
      <c r="A10" s="7">
        <v>13727</v>
      </c>
      <c r="B10" s="1">
        <v>153</v>
      </c>
      <c r="C10" s="1" t="s">
        <v>50</v>
      </c>
      <c r="D10" s="1" t="s">
        <v>27</v>
      </c>
      <c r="E10" s="1" t="s">
        <v>28</v>
      </c>
      <c r="F10" s="1" t="s">
        <v>29</v>
      </c>
      <c r="G10" s="1" t="s">
        <v>30</v>
      </c>
      <c r="H10" s="1"/>
      <c r="I10" s="1">
        <v>8.9600000000000009</v>
      </c>
      <c r="J10" s="8">
        <v>9.0496250000000007</v>
      </c>
      <c r="K10" s="1">
        <v>1.2500000000000001E-2</v>
      </c>
      <c r="L10" s="9">
        <v>19190</v>
      </c>
      <c r="M10" s="1" t="s">
        <v>31</v>
      </c>
      <c r="N10" s="1" t="s">
        <v>31</v>
      </c>
      <c r="O10" s="10">
        <v>13727</v>
      </c>
      <c r="P10" s="11">
        <v>9.0496250000000007</v>
      </c>
      <c r="Q10" s="12">
        <v>9.0496250000000007</v>
      </c>
      <c r="R10" s="11" t="s">
        <v>44</v>
      </c>
      <c r="S10" s="13"/>
      <c r="T10" s="13" t="s">
        <v>45</v>
      </c>
      <c r="U10" s="13" t="s">
        <v>33</v>
      </c>
      <c r="V10" s="13" t="s">
        <v>34</v>
      </c>
      <c r="W10" s="1" t="s">
        <v>48</v>
      </c>
      <c r="X10" s="1"/>
      <c r="Y10" s="9">
        <v>18766</v>
      </c>
      <c r="Z10" s="1"/>
    </row>
    <row r="11" spans="1:26" ht="17.25" hidden="1" x14ac:dyDescent="0.25">
      <c r="A11" s="7">
        <v>14948</v>
      </c>
      <c r="B11" s="1">
        <v>153</v>
      </c>
      <c r="C11" s="1" t="s">
        <v>51</v>
      </c>
      <c r="D11" s="1" t="s">
        <v>27</v>
      </c>
      <c r="E11" s="1" t="s">
        <v>52</v>
      </c>
      <c r="F11" s="1" t="s">
        <v>29</v>
      </c>
      <c r="G11" s="1" t="s">
        <v>30</v>
      </c>
      <c r="H11" s="1">
        <v>308.60000000000002</v>
      </c>
      <c r="I11" s="1">
        <v>617.20000000000005</v>
      </c>
      <c r="J11" s="11">
        <v>1234.4000000000001</v>
      </c>
      <c r="K11" s="1">
        <v>2.7</v>
      </c>
      <c r="L11" s="9">
        <v>22013</v>
      </c>
      <c r="M11" s="2">
        <v>5438</v>
      </c>
      <c r="N11" s="1" t="s">
        <v>31</v>
      </c>
      <c r="O11" s="3">
        <v>14948</v>
      </c>
      <c r="P11" s="11">
        <v>278.77550000000002</v>
      </c>
      <c r="Q11" s="12">
        <v>433.08800000000002</v>
      </c>
      <c r="R11" s="11" t="str">
        <f t="shared" ref="R11:R42" si="0">IF(Q11&gt;I11, "BAD", "GOOD")</f>
        <v>GOOD</v>
      </c>
      <c r="S11" s="14">
        <v>1</v>
      </c>
      <c r="T11" s="13" t="s">
        <v>53</v>
      </c>
      <c r="U11" s="13" t="s">
        <v>33</v>
      </c>
      <c r="V11" s="13" t="s">
        <v>54</v>
      </c>
      <c r="W11" s="1" t="s">
        <v>55</v>
      </c>
      <c r="X11" s="1"/>
      <c r="Y11" s="9">
        <v>19448</v>
      </c>
      <c r="Z11" s="1"/>
    </row>
    <row r="12" spans="1:26" ht="17.25" hidden="1" x14ac:dyDescent="0.25">
      <c r="A12" s="7">
        <v>18242</v>
      </c>
      <c r="B12" s="1">
        <v>153</v>
      </c>
      <c r="C12" s="1" t="s">
        <v>56</v>
      </c>
      <c r="D12" s="1" t="s">
        <v>27</v>
      </c>
      <c r="E12" s="1" t="s">
        <v>57</v>
      </c>
      <c r="F12" s="1" t="s">
        <v>29</v>
      </c>
      <c r="G12" s="1" t="s">
        <v>30</v>
      </c>
      <c r="H12" s="1">
        <v>320</v>
      </c>
      <c r="I12" s="1">
        <v>1280</v>
      </c>
      <c r="J12" s="11">
        <v>1280</v>
      </c>
      <c r="K12" s="1">
        <v>3</v>
      </c>
      <c r="L12" s="9">
        <v>22013</v>
      </c>
      <c r="M12" s="2">
        <v>5145</v>
      </c>
      <c r="N12" s="1" t="s">
        <v>31</v>
      </c>
      <c r="O12" s="3">
        <v>18242</v>
      </c>
      <c r="P12" s="11">
        <v>112.0633</v>
      </c>
      <c r="Q12" s="12">
        <v>205.428</v>
      </c>
      <c r="R12" s="11" t="str">
        <f t="shared" si="0"/>
        <v>GOOD</v>
      </c>
      <c r="S12" s="14">
        <v>2</v>
      </c>
      <c r="T12" s="13" t="s">
        <v>53</v>
      </c>
      <c r="U12" s="13" t="s">
        <v>33</v>
      </c>
      <c r="V12" s="13" t="s">
        <v>54</v>
      </c>
      <c r="W12" s="1" t="s">
        <v>58</v>
      </c>
      <c r="X12" s="1"/>
      <c r="Y12" s="9">
        <v>21775</v>
      </c>
      <c r="Z12" s="1"/>
    </row>
    <row r="13" spans="1:26" ht="17.25" hidden="1" x14ac:dyDescent="0.25">
      <c r="A13" s="7">
        <v>18621</v>
      </c>
      <c r="B13" s="1">
        <v>153</v>
      </c>
      <c r="C13" s="1" t="s">
        <v>59</v>
      </c>
      <c r="D13" s="1" t="s">
        <v>27</v>
      </c>
      <c r="E13" s="1" t="s">
        <v>52</v>
      </c>
      <c r="F13" s="1" t="s">
        <v>29</v>
      </c>
      <c r="G13" s="1" t="s">
        <v>30</v>
      </c>
      <c r="H13" s="1">
        <v>32.49</v>
      </c>
      <c r="I13" s="1">
        <v>129.96</v>
      </c>
      <c r="J13" s="11">
        <v>825.16</v>
      </c>
      <c r="K13" s="1">
        <v>0.25800000000000001</v>
      </c>
      <c r="L13" s="9">
        <v>22119</v>
      </c>
      <c r="M13" s="2">
        <v>5150</v>
      </c>
      <c r="N13" s="1" t="s">
        <v>31</v>
      </c>
      <c r="O13" s="3">
        <v>18621</v>
      </c>
      <c r="P13" s="11">
        <v>9.4469999999999992</v>
      </c>
      <c r="Q13" s="12">
        <v>1.548</v>
      </c>
      <c r="R13" s="11" t="str">
        <f t="shared" si="0"/>
        <v>GOOD</v>
      </c>
      <c r="S13" s="14">
        <v>3</v>
      </c>
      <c r="T13" s="13" t="s">
        <v>53</v>
      </c>
      <c r="U13" s="13" t="s">
        <v>33</v>
      </c>
      <c r="V13" s="13" t="s">
        <v>54</v>
      </c>
      <c r="W13" s="15" t="s">
        <v>60</v>
      </c>
      <c r="X13" s="16" t="s">
        <v>61</v>
      </c>
      <c r="Y13" s="17">
        <v>21982</v>
      </c>
      <c r="Z13" s="1"/>
    </row>
    <row r="14" spans="1:26" ht="17.25" hidden="1" x14ac:dyDescent="0.25">
      <c r="A14" s="7">
        <v>18622</v>
      </c>
      <c r="B14" s="1">
        <v>153</v>
      </c>
      <c r="C14" s="1" t="s">
        <v>62</v>
      </c>
      <c r="D14" s="1" t="s">
        <v>27</v>
      </c>
      <c r="E14" s="1" t="s">
        <v>52</v>
      </c>
      <c r="F14" s="1" t="s">
        <v>29</v>
      </c>
      <c r="G14" s="1" t="s">
        <v>30</v>
      </c>
      <c r="H14" s="1"/>
      <c r="I14" s="1">
        <v>1.96</v>
      </c>
      <c r="J14" s="18" t="s">
        <v>63</v>
      </c>
      <c r="K14" s="1">
        <v>6.0000000000000001E-3</v>
      </c>
      <c r="L14" s="9">
        <v>22119</v>
      </c>
      <c r="M14" s="2">
        <v>5155</v>
      </c>
      <c r="N14" s="1" t="s">
        <v>31</v>
      </c>
      <c r="O14" s="3" t="s">
        <v>64</v>
      </c>
      <c r="P14" s="11">
        <v>1.96</v>
      </c>
      <c r="Q14" s="12">
        <v>1.96</v>
      </c>
      <c r="R14" s="11" t="str">
        <f t="shared" si="0"/>
        <v>GOOD</v>
      </c>
      <c r="S14" s="14">
        <v>3</v>
      </c>
      <c r="T14" s="13" t="s">
        <v>53</v>
      </c>
      <c r="U14" s="13" t="s">
        <v>33</v>
      </c>
      <c r="V14" s="13" t="s">
        <v>54</v>
      </c>
      <c r="W14" s="15" t="s">
        <v>60</v>
      </c>
      <c r="X14" s="15" t="s">
        <v>65</v>
      </c>
      <c r="Y14" s="17">
        <v>21982</v>
      </c>
      <c r="Z14" s="1" t="s">
        <v>66</v>
      </c>
    </row>
    <row r="15" spans="1:26" ht="17.25" hidden="1" x14ac:dyDescent="0.25">
      <c r="A15" s="7">
        <v>18623</v>
      </c>
      <c r="B15" s="1">
        <v>153</v>
      </c>
      <c r="C15" s="1" t="s">
        <v>67</v>
      </c>
      <c r="D15" s="1" t="s">
        <v>27</v>
      </c>
      <c r="E15" s="1" t="s">
        <v>52</v>
      </c>
      <c r="F15" s="1" t="s">
        <v>29</v>
      </c>
      <c r="G15" s="1" t="s">
        <v>30</v>
      </c>
      <c r="H15" s="1"/>
      <c r="I15" s="11">
        <v>1112.8800000000001</v>
      </c>
      <c r="J15" s="11">
        <v>1112.8800000000001</v>
      </c>
      <c r="K15" s="1">
        <v>3.2</v>
      </c>
      <c r="L15" s="9">
        <v>22119</v>
      </c>
      <c r="M15" s="2">
        <v>5740</v>
      </c>
      <c r="N15" s="1" t="s">
        <v>31</v>
      </c>
      <c r="O15" s="3" t="s">
        <v>68</v>
      </c>
      <c r="P15" s="11">
        <v>249.88239999999999</v>
      </c>
      <c r="Q15" s="12">
        <v>190.53200000000001</v>
      </c>
      <c r="R15" s="11" t="str">
        <f t="shared" si="0"/>
        <v>GOOD</v>
      </c>
      <c r="S15" s="14">
        <v>87</v>
      </c>
      <c r="T15" s="13" t="s">
        <v>53</v>
      </c>
      <c r="U15" s="13" t="s">
        <v>33</v>
      </c>
      <c r="V15" s="13" t="s">
        <v>54</v>
      </c>
      <c r="W15" s="1" t="s">
        <v>69</v>
      </c>
      <c r="X15" s="1"/>
      <c r="Y15" s="17">
        <v>21982</v>
      </c>
      <c r="Z15" s="1" t="s">
        <v>70</v>
      </c>
    </row>
    <row r="16" spans="1:26" ht="17.25" hidden="1" x14ac:dyDescent="0.25">
      <c r="A16" s="7">
        <v>18786</v>
      </c>
      <c r="B16" s="1">
        <v>153</v>
      </c>
      <c r="C16" s="1" t="s">
        <v>71</v>
      </c>
      <c r="D16" s="1" t="s">
        <v>27</v>
      </c>
      <c r="E16" s="1" t="s">
        <v>52</v>
      </c>
      <c r="F16" s="1" t="s">
        <v>29</v>
      </c>
      <c r="G16" s="1" t="s">
        <v>30</v>
      </c>
      <c r="H16" s="1"/>
      <c r="I16" s="1">
        <v>1280</v>
      </c>
      <c r="J16" s="11">
        <v>1280</v>
      </c>
      <c r="K16" s="1">
        <v>2.34</v>
      </c>
      <c r="L16" s="9">
        <v>22265</v>
      </c>
      <c r="M16" s="19">
        <v>5269</v>
      </c>
      <c r="N16" s="1" t="s">
        <v>31</v>
      </c>
      <c r="O16" s="3">
        <v>18786</v>
      </c>
      <c r="P16" s="11">
        <v>193.37029999999999</v>
      </c>
      <c r="Q16" s="12">
        <v>173.52199999999999</v>
      </c>
      <c r="R16" s="11" t="str">
        <f t="shared" si="0"/>
        <v>GOOD</v>
      </c>
      <c r="S16" s="14">
        <v>4</v>
      </c>
      <c r="T16" s="13" t="s">
        <v>53</v>
      </c>
      <c r="U16" s="13" t="s">
        <v>33</v>
      </c>
      <c r="V16" s="13" t="s">
        <v>54</v>
      </c>
      <c r="W16" s="1" t="s">
        <v>72</v>
      </c>
      <c r="X16" s="1"/>
      <c r="Y16" s="9">
        <v>22038</v>
      </c>
      <c r="Z16" s="1"/>
    </row>
    <row r="17" spans="1:26" ht="17.25" hidden="1" x14ac:dyDescent="0.25">
      <c r="A17" s="7">
        <v>18787</v>
      </c>
      <c r="B17" s="1">
        <v>153</v>
      </c>
      <c r="C17" s="1" t="s">
        <v>73</v>
      </c>
      <c r="D17" s="1" t="s">
        <v>27</v>
      </c>
      <c r="E17" s="1" t="s">
        <v>52</v>
      </c>
      <c r="F17" s="1" t="s">
        <v>29</v>
      </c>
      <c r="G17" s="1" t="s">
        <v>30</v>
      </c>
      <c r="H17" s="1"/>
      <c r="I17" s="20">
        <v>1280</v>
      </c>
      <c r="J17" s="21" t="s">
        <v>63</v>
      </c>
      <c r="K17" s="1">
        <v>2.2400000000000002</v>
      </c>
      <c r="L17" s="9">
        <v>22265</v>
      </c>
      <c r="M17" s="2">
        <v>5302</v>
      </c>
      <c r="N17" s="1" t="s">
        <v>31</v>
      </c>
      <c r="O17" s="3">
        <v>18787</v>
      </c>
      <c r="P17" s="11">
        <v>262.18389999999999</v>
      </c>
      <c r="Q17" s="12">
        <v>173.52199999999999</v>
      </c>
      <c r="R17" s="11" t="str">
        <f t="shared" si="0"/>
        <v>GOOD</v>
      </c>
      <c r="S17" s="14">
        <v>4</v>
      </c>
      <c r="T17" s="13" t="s">
        <v>53</v>
      </c>
      <c r="U17" s="13" t="s">
        <v>33</v>
      </c>
      <c r="V17" s="13" t="s">
        <v>54</v>
      </c>
      <c r="W17" s="1" t="s">
        <v>74</v>
      </c>
      <c r="X17" s="1"/>
      <c r="Y17" s="9">
        <v>22038</v>
      </c>
      <c r="Z17" s="1"/>
    </row>
    <row r="18" spans="1:26" ht="17.25" hidden="1" x14ac:dyDescent="0.25">
      <c r="A18" s="7">
        <v>18788</v>
      </c>
      <c r="B18" s="1">
        <v>153</v>
      </c>
      <c r="C18" s="1" t="s">
        <v>75</v>
      </c>
      <c r="D18" s="1" t="s">
        <v>27</v>
      </c>
      <c r="E18" s="1" t="s">
        <v>52</v>
      </c>
      <c r="F18" s="1" t="s">
        <v>29</v>
      </c>
      <c r="G18" s="1" t="s">
        <v>30</v>
      </c>
      <c r="H18" s="1"/>
      <c r="I18" s="1">
        <v>1280</v>
      </c>
      <c r="J18" s="11">
        <v>1280</v>
      </c>
      <c r="K18" s="1">
        <v>5.01</v>
      </c>
      <c r="L18" s="9">
        <v>22265</v>
      </c>
      <c r="M18" s="2" t="s">
        <v>31</v>
      </c>
      <c r="N18" s="1" t="s">
        <v>31</v>
      </c>
      <c r="O18" s="3">
        <v>18788</v>
      </c>
      <c r="P18" s="11">
        <v>0</v>
      </c>
      <c r="Q18" s="12">
        <v>0</v>
      </c>
      <c r="R18" s="11" t="str">
        <f t="shared" si="0"/>
        <v>GOOD</v>
      </c>
      <c r="S18" s="14">
        <v>5</v>
      </c>
      <c r="T18" s="13" t="s">
        <v>53</v>
      </c>
      <c r="U18" s="13" t="s">
        <v>33</v>
      </c>
      <c r="V18" s="13" t="s">
        <v>54</v>
      </c>
      <c r="W18" s="1" t="s">
        <v>76</v>
      </c>
      <c r="X18" s="1"/>
      <c r="Y18" s="9">
        <v>22038</v>
      </c>
      <c r="Z18" s="1"/>
    </row>
    <row r="19" spans="1:26" ht="17.25" hidden="1" x14ac:dyDescent="0.25">
      <c r="A19" s="7">
        <v>18789</v>
      </c>
      <c r="B19" s="1">
        <v>153</v>
      </c>
      <c r="C19" s="1" t="s">
        <v>77</v>
      </c>
      <c r="D19" s="1" t="s">
        <v>27</v>
      </c>
      <c r="E19" s="1" t="s">
        <v>52</v>
      </c>
      <c r="F19" s="1" t="s">
        <v>29</v>
      </c>
      <c r="G19" s="1" t="s">
        <v>30</v>
      </c>
      <c r="H19" s="1"/>
      <c r="I19" s="20">
        <v>1280</v>
      </c>
      <c r="J19" s="21" t="s">
        <v>63</v>
      </c>
      <c r="K19" s="1">
        <v>4.01</v>
      </c>
      <c r="L19" s="9">
        <v>22265</v>
      </c>
      <c r="M19" s="2">
        <v>5271</v>
      </c>
      <c r="N19" s="1" t="s">
        <v>31</v>
      </c>
      <c r="O19" s="3">
        <v>18789</v>
      </c>
      <c r="P19" s="11">
        <v>159.94380000000001</v>
      </c>
      <c r="Q19" s="12">
        <v>103.327</v>
      </c>
      <c r="R19" s="11" t="str">
        <f t="shared" si="0"/>
        <v>GOOD</v>
      </c>
      <c r="S19" s="14">
        <v>5</v>
      </c>
      <c r="T19" s="13" t="s">
        <v>53</v>
      </c>
      <c r="U19" s="13" t="s">
        <v>33</v>
      </c>
      <c r="V19" s="13" t="s">
        <v>54</v>
      </c>
      <c r="W19" s="1" t="s">
        <v>78</v>
      </c>
      <c r="X19" s="1"/>
      <c r="Y19" s="9">
        <v>22038</v>
      </c>
      <c r="Z19" s="1"/>
    </row>
    <row r="20" spans="1:26" ht="17.25" hidden="1" x14ac:dyDescent="0.25">
      <c r="A20" s="7">
        <v>18794</v>
      </c>
      <c r="B20" s="1">
        <v>153</v>
      </c>
      <c r="C20" s="1" t="s">
        <v>79</v>
      </c>
      <c r="D20" s="1" t="s">
        <v>27</v>
      </c>
      <c r="E20" s="1" t="s">
        <v>52</v>
      </c>
      <c r="F20" s="1" t="s">
        <v>29</v>
      </c>
      <c r="G20" s="1" t="s">
        <v>30</v>
      </c>
      <c r="H20" s="1"/>
      <c r="I20" s="1">
        <v>480</v>
      </c>
      <c r="J20" s="11">
        <v>638</v>
      </c>
      <c r="K20" s="1">
        <v>2.077</v>
      </c>
      <c r="L20" s="9">
        <v>22269</v>
      </c>
      <c r="M20" s="2">
        <v>5266</v>
      </c>
      <c r="N20" s="1" t="s">
        <v>31</v>
      </c>
      <c r="O20" s="3" t="s">
        <v>80</v>
      </c>
      <c r="P20" s="11">
        <v>184.8612</v>
      </c>
      <c r="Q20" s="12">
        <v>224.23599999999999</v>
      </c>
      <c r="R20" s="11" t="str">
        <f t="shared" si="0"/>
        <v>GOOD</v>
      </c>
      <c r="S20" s="14">
        <v>6</v>
      </c>
      <c r="T20" s="13" t="s">
        <v>53</v>
      </c>
      <c r="U20" s="13" t="s">
        <v>33</v>
      </c>
      <c r="V20" s="13" t="s">
        <v>54</v>
      </c>
      <c r="W20" s="1" t="s">
        <v>81</v>
      </c>
      <c r="X20" s="1"/>
      <c r="Y20" s="9">
        <v>22038</v>
      </c>
      <c r="Z20" s="1" t="s">
        <v>82</v>
      </c>
    </row>
    <row r="21" spans="1:26" ht="17.25" hidden="1" x14ac:dyDescent="0.25">
      <c r="A21" s="7">
        <v>18796</v>
      </c>
      <c r="B21" s="1">
        <v>153</v>
      </c>
      <c r="C21" s="1" t="s">
        <v>83</v>
      </c>
      <c r="D21" s="1" t="s">
        <v>27</v>
      </c>
      <c r="E21" s="1" t="s">
        <v>52</v>
      </c>
      <c r="F21" s="1" t="s">
        <v>29</v>
      </c>
      <c r="G21" s="1" t="s">
        <v>30</v>
      </c>
      <c r="H21" s="1"/>
      <c r="I21" s="1">
        <v>640</v>
      </c>
      <c r="J21" s="22">
        <v>640</v>
      </c>
      <c r="K21" s="1">
        <v>3.6829999999999998</v>
      </c>
      <c r="L21" s="9">
        <v>22269</v>
      </c>
      <c r="M21" s="2">
        <v>5828</v>
      </c>
      <c r="N21" s="1" t="s">
        <v>31</v>
      </c>
      <c r="O21" s="3">
        <v>18796</v>
      </c>
      <c r="P21" s="11">
        <v>0</v>
      </c>
      <c r="Q21" s="12">
        <v>0</v>
      </c>
      <c r="R21" s="11" t="str">
        <f t="shared" si="0"/>
        <v>GOOD</v>
      </c>
      <c r="S21" s="14"/>
      <c r="T21" s="13" t="s">
        <v>53</v>
      </c>
      <c r="U21" s="13" t="s">
        <v>33</v>
      </c>
      <c r="V21" s="13" t="s">
        <v>54</v>
      </c>
      <c r="W21" s="1" t="s">
        <v>84</v>
      </c>
      <c r="X21" s="1"/>
      <c r="Y21" s="9">
        <v>22038</v>
      </c>
      <c r="Z21" s="1" t="s">
        <v>85</v>
      </c>
    </row>
    <row r="22" spans="1:26" ht="17.25" hidden="1" x14ac:dyDescent="0.25">
      <c r="A22" s="7">
        <v>18797</v>
      </c>
      <c r="B22" s="1">
        <v>153</v>
      </c>
      <c r="C22" s="1" t="s">
        <v>86</v>
      </c>
      <c r="D22" s="1" t="s">
        <v>27</v>
      </c>
      <c r="E22" s="1" t="s">
        <v>52</v>
      </c>
      <c r="F22" s="1" t="s">
        <v>29</v>
      </c>
      <c r="G22" s="1" t="s">
        <v>30</v>
      </c>
      <c r="H22" s="1"/>
      <c r="I22" s="1">
        <v>640</v>
      </c>
      <c r="J22" s="11">
        <v>640</v>
      </c>
      <c r="K22" s="1">
        <v>3.371</v>
      </c>
      <c r="L22" s="9">
        <v>22269</v>
      </c>
      <c r="M22" s="2">
        <v>5678</v>
      </c>
      <c r="N22" s="1" t="s">
        <v>31</v>
      </c>
      <c r="O22" s="3">
        <v>18797</v>
      </c>
      <c r="P22" s="11">
        <v>365.35289999999998</v>
      </c>
      <c r="Q22" s="12">
        <v>175.1</v>
      </c>
      <c r="R22" s="11" t="str">
        <f t="shared" si="0"/>
        <v>GOOD</v>
      </c>
      <c r="S22" s="14"/>
      <c r="T22" s="13" t="s">
        <v>53</v>
      </c>
      <c r="U22" s="13" t="s">
        <v>33</v>
      </c>
      <c r="V22" s="13" t="s">
        <v>54</v>
      </c>
      <c r="W22" s="1" t="s">
        <v>87</v>
      </c>
      <c r="X22" s="1"/>
      <c r="Y22" s="9">
        <v>22038</v>
      </c>
      <c r="Z22" s="1"/>
    </row>
    <row r="23" spans="1:26" ht="17.25" hidden="1" x14ac:dyDescent="0.25">
      <c r="A23" s="7">
        <v>18802</v>
      </c>
      <c r="B23" s="1">
        <v>153</v>
      </c>
      <c r="C23" s="1" t="s">
        <v>88</v>
      </c>
      <c r="D23" s="1" t="s">
        <v>27</v>
      </c>
      <c r="E23" s="1" t="s">
        <v>57</v>
      </c>
      <c r="F23" s="1" t="s">
        <v>29</v>
      </c>
      <c r="G23" s="1" t="s">
        <v>30</v>
      </c>
      <c r="H23" s="1"/>
      <c r="I23" s="1">
        <v>640</v>
      </c>
      <c r="J23" s="11">
        <v>640</v>
      </c>
      <c r="K23" s="1">
        <v>2.7</v>
      </c>
      <c r="L23" s="9">
        <v>22265</v>
      </c>
      <c r="M23" s="2">
        <v>5196</v>
      </c>
      <c r="N23" s="1" t="s">
        <v>31</v>
      </c>
      <c r="O23" s="3">
        <v>18802</v>
      </c>
      <c r="P23" s="11">
        <v>236.80420000000001</v>
      </c>
      <c r="Q23" s="12">
        <v>388.20100000000002</v>
      </c>
      <c r="R23" s="11" t="str">
        <f t="shared" si="0"/>
        <v>GOOD</v>
      </c>
      <c r="S23" s="14"/>
      <c r="T23" s="13" t="s">
        <v>53</v>
      </c>
      <c r="U23" s="13" t="s">
        <v>33</v>
      </c>
      <c r="V23" s="13" t="s">
        <v>54</v>
      </c>
      <c r="W23" s="1" t="s">
        <v>89</v>
      </c>
      <c r="X23" s="1"/>
      <c r="Y23" s="9">
        <v>22040</v>
      </c>
      <c r="Z23" s="1"/>
    </row>
    <row r="24" spans="1:26" ht="17.25" hidden="1" x14ac:dyDescent="0.25">
      <c r="A24" s="7">
        <v>18834</v>
      </c>
      <c r="B24" s="1">
        <v>153</v>
      </c>
      <c r="C24" s="1" t="s">
        <v>90</v>
      </c>
      <c r="D24" s="1" t="s">
        <v>27</v>
      </c>
      <c r="E24" s="1" t="s">
        <v>57</v>
      </c>
      <c r="F24" s="1" t="s">
        <v>29</v>
      </c>
      <c r="G24" s="1" t="s">
        <v>30</v>
      </c>
      <c r="H24" s="1"/>
      <c r="I24" s="1">
        <v>1276.23</v>
      </c>
      <c r="J24" s="11">
        <v>1276.23</v>
      </c>
      <c r="K24" s="1">
        <v>3.8820000000000001</v>
      </c>
      <c r="L24" s="9">
        <v>22265</v>
      </c>
      <c r="M24" s="2">
        <v>5516</v>
      </c>
      <c r="N24" s="1" t="s">
        <v>31</v>
      </c>
      <c r="O24" s="3">
        <v>18834</v>
      </c>
      <c r="P24" s="11">
        <v>206.26329999999999</v>
      </c>
      <c r="Q24" s="12">
        <v>307.173</v>
      </c>
      <c r="R24" s="11" t="str">
        <f t="shared" si="0"/>
        <v>GOOD</v>
      </c>
      <c r="S24" s="14">
        <v>7</v>
      </c>
      <c r="T24" s="13" t="s">
        <v>53</v>
      </c>
      <c r="U24" s="13" t="s">
        <v>33</v>
      </c>
      <c r="V24" s="13" t="s">
        <v>54</v>
      </c>
      <c r="W24" s="1" t="s">
        <v>91</v>
      </c>
      <c r="X24" s="1"/>
      <c r="Y24" s="9">
        <v>22048</v>
      </c>
      <c r="Z24" s="1"/>
    </row>
    <row r="25" spans="1:26" ht="17.25" hidden="1" x14ac:dyDescent="0.25">
      <c r="A25" s="7">
        <v>18835</v>
      </c>
      <c r="B25" s="1">
        <v>153</v>
      </c>
      <c r="C25" s="1" t="s">
        <v>92</v>
      </c>
      <c r="D25" s="1" t="s">
        <v>27</v>
      </c>
      <c r="E25" s="1" t="s">
        <v>57</v>
      </c>
      <c r="F25" s="1" t="s">
        <v>29</v>
      </c>
      <c r="G25" s="1" t="s">
        <v>30</v>
      </c>
      <c r="H25" s="1">
        <v>278.22000000000003</v>
      </c>
      <c r="I25" s="1">
        <v>1277.8</v>
      </c>
      <c r="J25" s="11">
        <v>1277.81</v>
      </c>
      <c r="K25" s="1">
        <v>3.5179999999999998</v>
      </c>
      <c r="L25" s="9">
        <v>22265</v>
      </c>
      <c r="M25" s="2">
        <v>5517</v>
      </c>
      <c r="N25" s="1" t="s">
        <v>31</v>
      </c>
      <c r="O25" s="3">
        <v>18835</v>
      </c>
      <c r="P25" s="11">
        <v>369.411</v>
      </c>
      <c r="Q25" s="12">
        <v>351.947</v>
      </c>
      <c r="R25" s="11" t="str">
        <f t="shared" si="0"/>
        <v>GOOD</v>
      </c>
      <c r="S25" s="14">
        <v>8</v>
      </c>
      <c r="T25" s="13" t="s">
        <v>53</v>
      </c>
      <c r="U25" s="13" t="s">
        <v>33</v>
      </c>
      <c r="V25" s="13" t="s">
        <v>54</v>
      </c>
      <c r="W25" s="1" t="s">
        <v>93</v>
      </c>
      <c r="X25" s="1"/>
      <c r="Y25" s="9">
        <v>22048</v>
      </c>
      <c r="Z25" s="1"/>
    </row>
    <row r="26" spans="1:26" ht="17.25" hidden="1" x14ac:dyDescent="0.25">
      <c r="A26" s="7">
        <v>18851</v>
      </c>
      <c r="B26" s="1">
        <v>153</v>
      </c>
      <c r="C26" s="1" t="s">
        <v>94</v>
      </c>
      <c r="D26" s="1" t="s">
        <v>27</v>
      </c>
      <c r="E26" s="1" t="s">
        <v>52</v>
      </c>
      <c r="F26" s="1" t="s">
        <v>29</v>
      </c>
      <c r="G26" s="1" t="s">
        <v>30</v>
      </c>
      <c r="H26" s="1"/>
      <c r="I26" s="1">
        <v>512.44000000000005</v>
      </c>
      <c r="J26" s="11">
        <v>512.44000000000005</v>
      </c>
      <c r="K26" s="1">
        <v>2</v>
      </c>
      <c r="L26" s="9">
        <v>22321</v>
      </c>
      <c r="M26" s="2">
        <v>5694</v>
      </c>
      <c r="N26" s="1" t="s">
        <v>31</v>
      </c>
      <c r="O26" s="3">
        <v>18851</v>
      </c>
      <c r="P26" s="11">
        <v>228.09469999999999</v>
      </c>
      <c r="Q26" s="12">
        <v>295.23</v>
      </c>
      <c r="R26" s="11" t="str">
        <f t="shared" si="0"/>
        <v>GOOD</v>
      </c>
      <c r="S26" s="14"/>
      <c r="T26" s="13" t="s">
        <v>53</v>
      </c>
      <c r="U26" s="13" t="s">
        <v>33</v>
      </c>
      <c r="V26" s="13" t="s">
        <v>54</v>
      </c>
      <c r="W26" s="1" t="s">
        <v>89</v>
      </c>
      <c r="X26" s="1"/>
      <c r="Y26" s="9">
        <v>22052</v>
      </c>
      <c r="Z26" s="1" t="s">
        <v>95</v>
      </c>
    </row>
    <row r="27" spans="1:26" ht="17.25" x14ac:dyDescent="0.25">
      <c r="A27" s="7">
        <v>18911</v>
      </c>
      <c r="B27" s="1">
        <v>153</v>
      </c>
      <c r="C27" s="1" t="s">
        <v>96</v>
      </c>
      <c r="D27" s="1" t="s">
        <v>27</v>
      </c>
      <c r="E27" s="1" t="s">
        <v>52</v>
      </c>
      <c r="F27" s="1" t="s">
        <v>29</v>
      </c>
      <c r="G27" s="1" t="s">
        <v>30</v>
      </c>
      <c r="H27" s="1"/>
      <c r="I27" s="1">
        <v>1176</v>
      </c>
      <c r="J27" s="11">
        <v>1176</v>
      </c>
      <c r="K27" s="1">
        <v>5.25</v>
      </c>
      <c r="L27" s="9">
        <v>22397</v>
      </c>
      <c r="M27" s="2" t="s">
        <v>31</v>
      </c>
      <c r="N27" s="1" t="s">
        <v>31</v>
      </c>
      <c r="O27" s="3">
        <v>18911</v>
      </c>
      <c r="P27" s="11">
        <v>0</v>
      </c>
      <c r="Q27" s="12">
        <v>0</v>
      </c>
      <c r="R27" s="11" t="str">
        <f t="shared" si="0"/>
        <v>GOOD</v>
      </c>
      <c r="S27" s="14"/>
      <c r="T27" s="13" t="s">
        <v>34</v>
      </c>
      <c r="U27" s="13" t="s">
        <v>33</v>
      </c>
      <c r="V27" s="13" t="s">
        <v>54</v>
      </c>
      <c r="W27" s="1" t="s">
        <v>97</v>
      </c>
      <c r="X27" s="1"/>
      <c r="Y27" s="9">
        <v>22075</v>
      </c>
      <c r="Z27" s="1" t="s">
        <v>85</v>
      </c>
    </row>
    <row r="28" spans="1:26" ht="17.25" hidden="1" x14ac:dyDescent="0.25">
      <c r="A28" s="7">
        <v>18927</v>
      </c>
      <c r="B28" s="1">
        <v>153</v>
      </c>
      <c r="C28" s="1" t="s">
        <v>98</v>
      </c>
      <c r="D28" s="1" t="s">
        <v>27</v>
      </c>
      <c r="E28" s="1" t="s">
        <v>52</v>
      </c>
      <c r="F28" s="1" t="s">
        <v>29</v>
      </c>
      <c r="G28" s="1" t="s">
        <v>30</v>
      </c>
      <c r="H28" s="1"/>
      <c r="I28" s="1">
        <v>1280</v>
      </c>
      <c r="J28" s="11">
        <v>1280</v>
      </c>
      <c r="K28" s="1">
        <v>2.492</v>
      </c>
      <c r="L28" s="9">
        <v>22321</v>
      </c>
      <c r="M28" s="2">
        <v>5719</v>
      </c>
      <c r="N28" s="1" t="s">
        <v>31</v>
      </c>
      <c r="O28" s="3">
        <v>18927</v>
      </c>
      <c r="P28" s="11">
        <v>375.47059999999999</v>
      </c>
      <c r="Q28" s="12">
        <v>107.32899999999999</v>
      </c>
      <c r="R28" s="11" t="str">
        <f t="shared" si="0"/>
        <v>GOOD</v>
      </c>
      <c r="S28" s="14">
        <v>9</v>
      </c>
      <c r="T28" s="13" t="s">
        <v>53</v>
      </c>
      <c r="U28" s="13" t="s">
        <v>33</v>
      </c>
      <c r="V28" s="13" t="s">
        <v>54</v>
      </c>
      <c r="W28" s="1" t="s">
        <v>99</v>
      </c>
      <c r="X28" s="1"/>
      <c r="Y28" s="9">
        <v>22081</v>
      </c>
      <c r="Z28" s="1"/>
    </row>
    <row r="29" spans="1:26" ht="17.25" hidden="1" x14ac:dyDescent="0.25">
      <c r="A29" s="7">
        <v>18928</v>
      </c>
      <c r="B29" s="1">
        <v>153</v>
      </c>
      <c r="C29" s="1" t="s">
        <v>100</v>
      </c>
      <c r="D29" s="1" t="s">
        <v>27</v>
      </c>
      <c r="E29" s="1" t="s">
        <v>52</v>
      </c>
      <c r="F29" s="1" t="s">
        <v>29</v>
      </c>
      <c r="G29" s="1" t="s">
        <v>30</v>
      </c>
      <c r="H29" s="1"/>
      <c r="I29" s="1">
        <v>1280</v>
      </c>
      <c r="J29" s="18" t="s">
        <v>63</v>
      </c>
      <c r="K29" s="1">
        <v>2.8</v>
      </c>
      <c r="L29" s="9">
        <v>22321</v>
      </c>
      <c r="M29" s="2">
        <v>5720</v>
      </c>
      <c r="N29" s="1" t="s">
        <v>31</v>
      </c>
      <c r="O29" s="3">
        <v>18928</v>
      </c>
      <c r="P29" s="11">
        <v>364.17649999999998</v>
      </c>
      <c r="Q29" s="12">
        <v>305.64400000000001</v>
      </c>
      <c r="R29" s="11" t="str">
        <f t="shared" si="0"/>
        <v>GOOD</v>
      </c>
      <c r="S29" s="14">
        <v>9</v>
      </c>
      <c r="T29" s="13" t="s">
        <v>53</v>
      </c>
      <c r="U29" s="13" t="s">
        <v>33</v>
      </c>
      <c r="V29" s="13" t="s">
        <v>54</v>
      </c>
      <c r="W29" s="1" t="s">
        <v>99</v>
      </c>
      <c r="X29" s="1"/>
      <c r="Y29" s="9">
        <v>22081</v>
      </c>
      <c r="Z29" s="1"/>
    </row>
    <row r="30" spans="1:26" ht="17.25" hidden="1" x14ac:dyDescent="0.25">
      <c r="A30" s="7">
        <v>18975</v>
      </c>
      <c r="B30" s="1">
        <v>153</v>
      </c>
      <c r="C30" s="1" t="s">
        <v>101</v>
      </c>
      <c r="D30" s="1" t="s">
        <v>27</v>
      </c>
      <c r="E30" s="1" t="s">
        <v>52</v>
      </c>
      <c r="F30" s="1" t="s">
        <v>29</v>
      </c>
      <c r="G30" s="1" t="s">
        <v>30</v>
      </c>
      <c r="H30" s="1"/>
      <c r="I30" s="1">
        <v>727.28</v>
      </c>
      <c r="J30" s="11">
        <v>1230</v>
      </c>
      <c r="K30" s="1">
        <v>2.7</v>
      </c>
      <c r="L30" s="9">
        <v>22392</v>
      </c>
      <c r="M30" s="2">
        <v>5299</v>
      </c>
      <c r="N30" s="1" t="s">
        <v>31</v>
      </c>
      <c r="O30" s="3" t="s">
        <v>102</v>
      </c>
      <c r="P30" s="11">
        <v>333.69529999999997</v>
      </c>
      <c r="Q30" s="12">
        <v>437.50599999999997</v>
      </c>
      <c r="R30" s="11" t="str">
        <f t="shared" si="0"/>
        <v>GOOD</v>
      </c>
      <c r="S30" s="14">
        <v>10</v>
      </c>
      <c r="T30" s="13" t="s">
        <v>53</v>
      </c>
      <c r="U30" s="13" t="s">
        <v>33</v>
      </c>
      <c r="V30" s="13" t="s">
        <v>54</v>
      </c>
      <c r="W30" s="1" t="s">
        <v>103</v>
      </c>
      <c r="X30" s="1"/>
      <c r="Y30" s="9">
        <v>22098</v>
      </c>
      <c r="Z30" s="1"/>
    </row>
    <row r="31" spans="1:26" ht="17.25" hidden="1" x14ac:dyDescent="0.25">
      <c r="A31" s="7">
        <v>18978</v>
      </c>
      <c r="B31" s="1">
        <v>153</v>
      </c>
      <c r="C31" s="1" t="s">
        <v>104</v>
      </c>
      <c r="D31" s="1" t="s">
        <v>27</v>
      </c>
      <c r="E31" s="1" t="s">
        <v>52</v>
      </c>
      <c r="F31" s="1" t="s">
        <v>29</v>
      </c>
      <c r="G31" s="1" t="s">
        <v>30</v>
      </c>
      <c r="H31" s="1"/>
      <c r="I31" s="1">
        <v>1023.36</v>
      </c>
      <c r="J31" s="11">
        <v>1055.72</v>
      </c>
      <c r="K31" s="1">
        <v>4.97</v>
      </c>
      <c r="L31" s="9">
        <v>22341</v>
      </c>
      <c r="M31" s="2">
        <v>5834</v>
      </c>
      <c r="N31" s="1" t="s">
        <v>31</v>
      </c>
      <c r="O31" s="3" t="s">
        <v>105</v>
      </c>
      <c r="P31" s="11">
        <v>283.32670000000002</v>
      </c>
      <c r="Q31" s="12">
        <v>407.43</v>
      </c>
      <c r="R31" s="11" t="str">
        <f t="shared" si="0"/>
        <v>GOOD</v>
      </c>
      <c r="S31" s="14">
        <v>11</v>
      </c>
      <c r="T31" s="13" t="s">
        <v>53</v>
      </c>
      <c r="U31" s="13" t="s">
        <v>33</v>
      </c>
      <c r="V31" s="13" t="s">
        <v>54</v>
      </c>
      <c r="W31" s="1" t="s">
        <v>106</v>
      </c>
      <c r="X31" s="1"/>
      <c r="Y31" s="9">
        <v>22073</v>
      </c>
      <c r="Z31" s="1" t="s">
        <v>107</v>
      </c>
    </row>
    <row r="32" spans="1:26" ht="17.25" hidden="1" x14ac:dyDescent="0.25">
      <c r="A32" s="7">
        <v>18981</v>
      </c>
      <c r="B32" s="1">
        <v>153</v>
      </c>
      <c r="C32" s="1" t="s">
        <v>108</v>
      </c>
      <c r="D32" s="1" t="s">
        <v>27</v>
      </c>
      <c r="E32" s="1" t="s">
        <v>52</v>
      </c>
      <c r="F32" s="1" t="s">
        <v>29</v>
      </c>
      <c r="G32" s="1" t="s">
        <v>30</v>
      </c>
      <c r="H32" s="1"/>
      <c r="I32" s="1">
        <v>80.760000000000005</v>
      </c>
      <c r="J32" s="11">
        <v>624</v>
      </c>
      <c r="K32" s="1">
        <v>0.64</v>
      </c>
      <c r="L32" s="9">
        <v>22341</v>
      </c>
      <c r="M32" s="2" t="s">
        <v>31</v>
      </c>
      <c r="N32" s="1" t="s">
        <v>31</v>
      </c>
      <c r="O32" s="3">
        <v>18981</v>
      </c>
      <c r="P32" s="11">
        <v>0</v>
      </c>
      <c r="Q32" s="12">
        <v>0</v>
      </c>
      <c r="R32" s="11" t="str">
        <f t="shared" si="0"/>
        <v>GOOD</v>
      </c>
      <c r="S32" s="14">
        <v>12</v>
      </c>
      <c r="T32" s="13" t="s">
        <v>53</v>
      </c>
      <c r="U32" s="13" t="s">
        <v>33</v>
      </c>
      <c r="V32" s="13" t="s">
        <v>54</v>
      </c>
      <c r="W32" s="1" t="s">
        <v>109</v>
      </c>
      <c r="X32" s="1"/>
      <c r="Y32" s="9">
        <v>22103</v>
      </c>
      <c r="Z32" s="1" t="s">
        <v>110</v>
      </c>
    </row>
    <row r="33" spans="1:26" ht="17.25" hidden="1" x14ac:dyDescent="0.25">
      <c r="A33" s="7">
        <v>18988</v>
      </c>
      <c r="B33" s="1">
        <v>153</v>
      </c>
      <c r="C33" s="1" t="s">
        <v>111</v>
      </c>
      <c r="D33" s="1" t="s">
        <v>27</v>
      </c>
      <c r="E33" s="1" t="s">
        <v>52</v>
      </c>
      <c r="F33" s="1" t="s">
        <v>29</v>
      </c>
      <c r="G33" s="1" t="s">
        <v>30</v>
      </c>
      <c r="H33" s="1"/>
      <c r="I33" s="1">
        <v>638</v>
      </c>
      <c r="J33" s="11">
        <v>638</v>
      </c>
      <c r="K33" s="1">
        <v>1.5529999999999999</v>
      </c>
      <c r="L33" s="9">
        <v>22392</v>
      </c>
      <c r="M33" s="2">
        <v>5295</v>
      </c>
      <c r="N33" s="1" t="s">
        <v>31</v>
      </c>
      <c r="O33" s="3" t="s">
        <v>112</v>
      </c>
      <c r="P33" s="11">
        <v>286.49959999999999</v>
      </c>
      <c r="Q33" s="12">
        <v>365.95800000000003</v>
      </c>
      <c r="R33" s="11" t="str">
        <f t="shared" si="0"/>
        <v>GOOD</v>
      </c>
      <c r="S33" s="14">
        <v>13</v>
      </c>
      <c r="T33" s="13" t="s">
        <v>53</v>
      </c>
      <c r="U33" s="13" t="s">
        <v>33</v>
      </c>
      <c r="V33" s="13" t="s">
        <v>54</v>
      </c>
      <c r="W33" s="1" t="s">
        <v>113</v>
      </c>
      <c r="X33" s="1"/>
      <c r="Y33" s="9">
        <v>22105</v>
      </c>
      <c r="Z33" s="1" t="s">
        <v>114</v>
      </c>
    </row>
    <row r="34" spans="1:26" ht="17.25" hidden="1" x14ac:dyDescent="0.25">
      <c r="A34" s="7">
        <v>18989</v>
      </c>
      <c r="B34" s="1">
        <v>153</v>
      </c>
      <c r="C34" s="1" t="s">
        <v>115</v>
      </c>
      <c r="D34" s="1" t="s">
        <v>27</v>
      </c>
      <c r="E34" s="1" t="s">
        <v>52</v>
      </c>
      <c r="F34" s="1" t="s">
        <v>29</v>
      </c>
      <c r="G34" s="1" t="s">
        <v>30</v>
      </c>
      <c r="H34" s="1"/>
      <c r="I34" s="1">
        <v>640</v>
      </c>
      <c r="J34" s="11">
        <v>640</v>
      </c>
      <c r="K34" s="1">
        <v>2.1840000000000002</v>
      </c>
      <c r="L34" s="9">
        <v>22397</v>
      </c>
      <c r="M34" s="2">
        <v>4704</v>
      </c>
      <c r="N34" s="1" t="s">
        <v>31</v>
      </c>
      <c r="O34" s="3" t="s">
        <v>116</v>
      </c>
      <c r="P34" s="11">
        <v>266.14640000000003</v>
      </c>
      <c r="Q34" s="12">
        <v>368.72699999999998</v>
      </c>
      <c r="R34" s="11" t="str">
        <f t="shared" si="0"/>
        <v>GOOD</v>
      </c>
      <c r="S34" s="14">
        <v>14</v>
      </c>
      <c r="T34" s="13" t="s">
        <v>53</v>
      </c>
      <c r="U34" s="13" t="s">
        <v>33</v>
      </c>
      <c r="V34" s="13" t="s">
        <v>54</v>
      </c>
      <c r="W34" s="1" t="s">
        <v>117</v>
      </c>
      <c r="X34" s="1"/>
      <c r="Y34" s="9">
        <v>22105</v>
      </c>
      <c r="Z34" s="1" t="s">
        <v>118</v>
      </c>
    </row>
    <row r="35" spans="1:26" ht="17.25" hidden="1" x14ac:dyDescent="0.25">
      <c r="A35" s="7">
        <v>18999</v>
      </c>
      <c r="B35" s="1">
        <v>153</v>
      </c>
      <c r="C35" s="1" t="s">
        <v>119</v>
      </c>
      <c r="D35" s="1" t="s">
        <v>27</v>
      </c>
      <c r="E35" s="1" t="s">
        <v>52</v>
      </c>
      <c r="F35" s="1" t="s">
        <v>29</v>
      </c>
      <c r="G35" s="1" t="s">
        <v>30</v>
      </c>
      <c r="H35" s="1"/>
      <c r="I35" s="1">
        <v>91.2</v>
      </c>
      <c r="J35" s="11">
        <v>640</v>
      </c>
      <c r="K35" s="1">
        <v>1.6</v>
      </c>
      <c r="L35" s="9">
        <v>22347</v>
      </c>
      <c r="M35" s="2" t="s">
        <v>31</v>
      </c>
      <c r="N35" s="1" t="s">
        <v>31</v>
      </c>
      <c r="O35" s="3">
        <v>18999</v>
      </c>
      <c r="P35" s="11">
        <v>0</v>
      </c>
      <c r="Q35" s="12">
        <v>0</v>
      </c>
      <c r="R35" s="11" t="str">
        <f t="shared" si="0"/>
        <v>GOOD</v>
      </c>
      <c r="S35" s="14">
        <v>15</v>
      </c>
      <c r="T35" s="13" t="s">
        <v>53</v>
      </c>
      <c r="U35" s="13" t="s">
        <v>33</v>
      </c>
      <c r="V35" s="13" t="s">
        <v>54</v>
      </c>
      <c r="W35" s="1" t="s">
        <v>120</v>
      </c>
      <c r="X35" s="1"/>
      <c r="Y35" s="9">
        <v>22108</v>
      </c>
      <c r="Z35" s="1" t="s">
        <v>110</v>
      </c>
    </row>
    <row r="36" spans="1:26" ht="17.25" hidden="1" x14ac:dyDescent="0.25">
      <c r="A36" s="7">
        <v>19014</v>
      </c>
      <c r="B36" s="1">
        <v>153</v>
      </c>
      <c r="C36" s="1" t="s">
        <v>121</v>
      </c>
      <c r="D36" s="1" t="s">
        <v>27</v>
      </c>
      <c r="E36" s="1" t="s">
        <v>57</v>
      </c>
      <c r="F36" s="1" t="s">
        <v>29</v>
      </c>
      <c r="G36" s="1" t="s">
        <v>30</v>
      </c>
      <c r="H36" s="1"/>
      <c r="I36" s="1">
        <v>640</v>
      </c>
      <c r="J36" s="1">
        <v>1816</v>
      </c>
      <c r="K36" s="1">
        <v>2.91</v>
      </c>
      <c r="L36" s="9">
        <v>22510</v>
      </c>
      <c r="M36" s="2">
        <v>5695</v>
      </c>
      <c r="N36" s="1" t="s">
        <v>31</v>
      </c>
      <c r="O36" s="3">
        <v>19014</v>
      </c>
      <c r="P36" s="11">
        <v>225.90360000000001</v>
      </c>
      <c r="Q36" s="12">
        <v>273.77199999999999</v>
      </c>
      <c r="R36" s="11" t="str">
        <f t="shared" si="0"/>
        <v>GOOD</v>
      </c>
      <c r="S36" s="14">
        <v>16</v>
      </c>
      <c r="T36" s="13" t="s">
        <v>53</v>
      </c>
      <c r="U36" s="13" t="s">
        <v>33</v>
      </c>
      <c r="V36" s="13" t="s">
        <v>54</v>
      </c>
      <c r="W36" s="1" t="s">
        <v>122</v>
      </c>
      <c r="X36" s="1"/>
      <c r="Y36" s="9">
        <v>22110</v>
      </c>
      <c r="Z36" s="1"/>
    </row>
    <row r="37" spans="1:26" ht="17.25" hidden="1" x14ac:dyDescent="0.25">
      <c r="A37" s="7">
        <v>19052</v>
      </c>
      <c r="B37" s="1">
        <v>153</v>
      </c>
      <c r="C37" s="1" t="s">
        <v>123</v>
      </c>
      <c r="D37" s="1" t="s">
        <v>27</v>
      </c>
      <c r="E37" s="1" t="s">
        <v>52</v>
      </c>
      <c r="F37" s="1" t="s">
        <v>29</v>
      </c>
      <c r="G37" s="1" t="s">
        <v>30</v>
      </c>
      <c r="H37" s="1"/>
      <c r="I37" s="1">
        <v>1276.23</v>
      </c>
      <c r="J37" s="18" t="s">
        <v>63</v>
      </c>
      <c r="K37" s="1">
        <v>4.7510000000000003</v>
      </c>
      <c r="L37" s="9">
        <v>22567</v>
      </c>
      <c r="M37" s="2">
        <v>5518</v>
      </c>
      <c r="N37" s="1" t="s">
        <v>31</v>
      </c>
      <c r="O37" s="3">
        <v>19052</v>
      </c>
      <c r="P37" s="11">
        <v>200.65</v>
      </c>
      <c r="Q37" s="12">
        <v>246.673</v>
      </c>
      <c r="R37" s="11" t="str">
        <f t="shared" si="0"/>
        <v>GOOD</v>
      </c>
      <c r="S37" s="14">
        <v>7</v>
      </c>
      <c r="T37" s="13" t="s">
        <v>53</v>
      </c>
      <c r="U37" s="13" t="s">
        <v>33</v>
      </c>
      <c r="V37" s="13" t="s">
        <v>54</v>
      </c>
      <c r="W37" s="1" t="s">
        <v>91</v>
      </c>
      <c r="X37" s="1"/>
      <c r="Y37" s="9">
        <v>22118</v>
      </c>
      <c r="Z37" s="1"/>
    </row>
    <row r="38" spans="1:26" ht="17.25" hidden="1" x14ac:dyDescent="0.25">
      <c r="A38" s="7">
        <v>19053</v>
      </c>
      <c r="B38" s="1">
        <v>153</v>
      </c>
      <c r="C38" s="1" t="s">
        <v>124</v>
      </c>
      <c r="D38" s="1" t="s">
        <v>27</v>
      </c>
      <c r="E38" s="1" t="s">
        <v>57</v>
      </c>
      <c r="F38" s="1" t="s">
        <v>29</v>
      </c>
      <c r="G38" s="1" t="s">
        <v>30</v>
      </c>
      <c r="H38" s="1"/>
      <c r="I38" s="1">
        <v>1277.8</v>
      </c>
      <c r="J38" s="18" t="s">
        <v>63</v>
      </c>
      <c r="K38" s="1">
        <v>3.4870000000000001</v>
      </c>
      <c r="L38" s="9">
        <v>22567</v>
      </c>
      <c r="M38" s="2">
        <v>5519</v>
      </c>
      <c r="N38" s="1" t="s">
        <v>31</v>
      </c>
      <c r="O38" s="3">
        <v>19053</v>
      </c>
      <c r="P38" s="11">
        <v>0</v>
      </c>
      <c r="Q38" s="12">
        <v>108.72199999999999</v>
      </c>
      <c r="R38" s="11" t="str">
        <f t="shared" si="0"/>
        <v>GOOD</v>
      </c>
      <c r="S38" s="14">
        <v>8</v>
      </c>
      <c r="T38" s="13" t="s">
        <v>53</v>
      </c>
      <c r="U38" s="13" t="s">
        <v>33</v>
      </c>
      <c r="V38" s="13" t="s">
        <v>54</v>
      </c>
      <c r="W38" s="1" t="s">
        <v>93</v>
      </c>
      <c r="X38" s="1"/>
      <c r="Y38" s="9">
        <v>22118</v>
      </c>
      <c r="Z38" s="1"/>
    </row>
    <row r="39" spans="1:26" ht="17.25" hidden="1" x14ac:dyDescent="0.25">
      <c r="A39" s="7">
        <v>19110</v>
      </c>
      <c r="B39" s="1">
        <v>153</v>
      </c>
      <c r="C39" s="1" t="s">
        <v>125</v>
      </c>
      <c r="D39" s="1" t="s">
        <v>27</v>
      </c>
      <c r="E39" s="1" t="s">
        <v>52</v>
      </c>
      <c r="F39" s="1" t="s">
        <v>29</v>
      </c>
      <c r="G39" s="1" t="s">
        <v>30</v>
      </c>
      <c r="H39" s="1"/>
      <c r="I39" s="1">
        <v>640</v>
      </c>
      <c r="J39" s="11">
        <v>640</v>
      </c>
      <c r="K39" s="1">
        <v>2.7</v>
      </c>
      <c r="L39" s="9">
        <v>22572</v>
      </c>
      <c r="M39" s="2">
        <v>5218</v>
      </c>
      <c r="N39" s="1" t="s">
        <v>31</v>
      </c>
      <c r="O39" s="3" t="s">
        <v>126</v>
      </c>
      <c r="P39" s="11">
        <v>264.1173</v>
      </c>
      <c r="Q39" s="12">
        <v>379.37799999999999</v>
      </c>
      <c r="R39" s="11" t="str">
        <f t="shared" si="0"/>
        <v>GOOD</v>
      </c>
      <c r="S39" s="14"/>
      <c r="T39" s="13" t="s">
        <v>53</v>
      </c>
      <c r="U39" s="13" t="s">
        <v>33</v>
      </c>
      <c r="V39" s="13" t="s">
        <v>54</v>
      </c>
      <c r="W39" s="1" t="s">
        <v>127</v>
      </c>
      <c r="X39" s="1"/>
      <c r="Y39" s="9">
        <v>22138</v>
      </c>
      <c r="Z39" s="1" t="s">
        <v>128</v>
      </c>
    </row>
    <row r="40" spans="1:26" ht="17.25" hidden="1" x14ac:dyDescent="0.25">
      <c r="A40" s="7">
        <v>19111</v>
      </c>
      <c r="B40" s="1">
        <v>153</v>
      </c>
      <c r="C40" s="1" t="s">
        <v>129</v>
      </c>
      <c r="D40" s="1" t="s">
        <v>27</v>
      </c>
      <c r="E40" s="1" t="s">
        <v>52</v>
      </c>
      <c r="F40" s="1" t="s">
        <v>29</v>
      </c>
      <c r="G40" s="1" t="s">
        <v>30</v>
      </c>
      <c r="H40" s="1"/>
      <c r="I40" s="1">
        <v>622</v>
      </c>
      <c r="J40" s="11">
        <v>622</v>
      </c>
      <c r="K40" s="1">
        <v>2.7</v>
      </c>
      <c r="L40" s="9">
        <v>22572</v>
      </c>
      <c r="M40" s="2">
        <v>5532</v>
      </c>
      <c r="N40" s="1" t="s">
        <v>31</v>
      </c>
      <c r="O40" s="3">
        <v>19111</v>
      </c>
      <c r="P40" s="11">
        <v>96.561800000000005</v>
      </c>
      <c r="Q40" s="12">
        <v>121.312</v>
      </c>
      <c r="R40" s="11" t="str">
        <f t="shared" si="0"/>
        <v>GOOD</v>
      </c>
      <c r="S40" s="14">
        <v>17</v>
      </c>
      <c r="T40" s="13" t="s">
        <v>53</v>
      </c>
      <c r="U40" s="13" t="s">
        <v>33</v>
      </c>
      <c r="V40" s="13" t="s">
        <v>54</v>
      </c>
      <c r="W40" s="1" t="s">
        <v>130</v>
      </c>
      <c r="X40" s="1"/>
      <c r="Y40" s="9">
        <v>22138</v>
      </c>
      <c r="Z40" s="1"/>
    </row>
    <row r="41" spans="1:26" ht="17.25" hidden="1" x14ac:dyDescent="0.25">
      <c r="A41" s="7">
        <v>19145</v>
      </c>
      <c r="B41" s="1">
        <v>153</v>
      </c>
      <c r="C41" s="1" t="s">
        <v>131</v>
      </c>
      <c r="D41" s="1" t="s">
        <v>27</v>
      </c>
      <c r="E41" s="1" t="s">
        <v>52</v>
      </c>
      <c r="F41" s="1" t="s">
        <v>29</v>
      </c>
      <c r="G41" s="1" t="s">
        <v>30</v>
      </c>
      <c r="H41" s="1"/>
      <c r="I41" s="1">
        <v>640</v>
      </c>
      <c r="J41" s="11">
        <v>2560</v>
      </c>
      <c r="K41" s="1">
        <v>5.4</v>
      </c>
      <c r="L41" s="9">
        <v>22439</v>
      </c>
      <c r="M41" s="2">
        <v>5212</v>
      </c>
      <c r="N41" s="1" t="s">
        <v>31</v>
      </c>
      <c r="O41" s="3" t="s">
        <v>132</v>
      </c>
      <c r="P41" s="11">
        <v>142.8246</v>
      </c>
      <c r="Q41" s="12">
        <v>188.821</v>
      </c>
      <c r="R41" s="11" t="str">
        <f t="shared" si="0"/>
        <v>GOOD</v>
      </c>
      <c r="S41" s="14">
        <v>18</v>
      </c>
      <c r="T41" s="13" t="s">
        <v>53</v>
      </c>
      <c r="U41" s="13" t="s">
        <v>33</v>
      </c>
      <c r="V41" s="13" t="s">
        <v>54</v>
      </c>
      <c r="W41" s="1" t="s">
        <v>133</v>
      </c>
      <c r="X41" s="1"/>
      <c r="Y41" s="9">
        <v>22152</v>
      </c>
      <c r="Z41" s="1" t="s">
        <v>134</v>
      </c>
    </row>
    <row r="42" spans="1:26" ht="17.25" hidden="1" x14ac:dyDescent="0.25">
      <c r="A42" s="7">
        <v>19191</v>
      </c>
      <c r="B42" s="1">
        <v>153</v>
      </c>
      <c r="C42" s="1" t="s">
        <v>135</v>
      </c>
      <c r="D42" s="1" t="s">
        <v>27</v>
      </c>
      <c r="E42" s="1" t="s">
        <v>52</v>
      </c>
      <c r="F42" s="1" t="s">
        <v>29</v>
      </c>
      <c r="G42" s="1" t="s">
        <v>30</v>
      </c>
      <c r="H42" s="1"/>
      <c r="I42" s="1">
        <v>524.29999999999995</v>
      </c>
      <c r="J42" s="11">
        <v>1124.6199999999999</v>
      </c>
      <c r="K42" s="1">
        <v>2.67</v>
      </c>
      <c r="L42" s="9">
        <v>22465</v>
      </c>
      <c r="M42" s="2">
        <v>5803</v>
      </c>
      <c r="N42" s="1" t="s">
        <v>31</v>
      </c>
      <c r="O42" s="3">
        <v>19191</v>
      </c>
      <c r="P42" s="11">
        <v>170.66370000000001</v>
      </c>
      <c r="Q42" s="12">
        <v>252.934</v>
      </c>
      <c r="R42" s="11" t="str">
        <f t="shared" si="0"/>
        <v>GOOD</v>
      </c>
      <c r="S42" s="14">
        <v>19</v>
      </c>
      <c r="T42" s="13" t="s">
        <v>53</v>
      </c>
      <c r="U42" s="13" t="s">
        <v>33</v>
      </c>
      <c r="V42" s="13" t="s">
        <v>54</v>
      </c>
      <c r="W42" s="1" t="s">
        <v>136</v>
      </c>
      <c r="X42" s="1"/>
      <c r="Y42" s="9">
        <v>22168</v>
      </c>
      <c r="Z42" s="1"/>
    </row>
    <row r="43" spans="1:26" ht="17.25" hidden="1" x14ac:dyDescent="0.25">
      <c r="A43" s="7">
        <v>19192</v>
      </c>
      <c r="B43" s="1">
        <v>153</v>
      </c>
      <c r="C43" s="1" t="s">
        <v>137</v>
      </c>
      <c r="D43" s="1" t="s">
        <v>27</v>
      </c>
      <c r="E43" s="1" t="s">
        <v>52</v>
      </c>
      <c r="F43" s="1" t="s">
        <v>29</v>
      </c>
      <c r="G43" s="1" t="s">
        <v>30</v>
      </c>
      <c r="H43" s="1"/>
      <c r="I43" s="1">
        <v>596.6</v>
      </c>
      <c r="J43" s="11">
        <v>1252.8</v>
      </c>
      <c r="K43" s="1">
        <v>4.5819999999999999</v>
      </c>
      <c r="L43" s="9">
        <v>22468</v>
      </c>
      <c r="M43" s="2">
        <v>5309</v>
      </c>
      <c r="N43" s="1" t="s">
        <v>31</v>
      </c>
      <c r="O43" s="3" t="s">
        <v>138</v>
      </c>
      <c r="P43" s="11">
        <v>564.46280000000002</v>
      </c>
      <c r="Q43" s="12">
        <v>596.6</v>
      </c>
      <c r="R43" s="11" t="str">
        <f t="shared" ref="R43:R74" si="1">IF(Q43&gt;I43, "BAD", "GOOD")</f>
        <v>GOOD</v>
      </c>
      <c r="S43" s="14">
        <v>20</v>
      </c>
      <c r="T43" s="13" t="s">
        <v>53</v>
      </c>
      <c r="U43" s="13" t="s">
        <v>33</v>
      </c>
      <c r="V43" s="13" t="s">
        <v>54</v>
      </c>
      <c r="W43" s="1" t="s">
        <v>139</v>
      </c>
      <c r="X43" s="1"/>
      <c r="Y43" s="9">
        <v>22168</v>
      </c>
      <c r="Z43" s="1" t="s">
        <v>140</v>
      </c>
    </row>
    <row r="44" spans="1:26" ht="17.25" hidden="1" x14ac:dyDescent="0.25">
      <c r="A44" s="7">
        <v>19218</v>
      </c>
      <c r="B44" s="1">
        <v>153</v>
      </c>
      <c r="C44" s="1" t="s">
        <v>141</v>
      </c>
      <c r="D44" s="1" t="s">
        <v>27</v>
      </c>
      <c r="E44" s="1" t="s">
        <v>52</v>
      </c>
      <c r="F44" s="1" t="s">
        <v>29</v>
      </c>
      <c r="G44" s="1" t="s">
        <v>30</v>
      </c>
      <c r="H44" s="1"/>
      <c r="I44" s="1">
        <v>735.67999899999995</v>
      </c>
      <c r="J44" s="11">
        <v>889.68</v>
      </c>
      <c r="K44" s="1">
        <v>1.976</v>
      </c>
      <c r="L44" s="9">
        <v>22489</v>
      </c>
      <c r="M44" s="2">
        <v>5189</v>
      </c>
      <c r="N44" s="1" t="s">
        <v>31</v>
      </c>
      <c r="O44" s="3" t="s">
        <v>142</v>
      </c>
      <c r="P44" s="11">
        <v>203.03</v>
      </c>
      <c r="Q44" s="12">
        <v>286.411</v>
      </c>
      <c r="R44" s="11" t="str">
        <f t="shared" si="1"/>
        <v>GOOD</v>
      </c>
      <c r="S44" s="14">
        <v>21</v>
      </c>
      <c r="T44" s="13" t="s">
        <v>53</v>
      </c>
      <c r="U44" s="13" t="s">
        <v>33</v>
      </c>
      <c r="V44" s="13" t="s">
        <v>54</v>
      </c>
      <c r="W44" s="1" t="s">
        <v>143</v>
      </c>
      <c r="X44" s="1"/>
      <c r="Y44" s="9">
        <v>22182</v>
      </c>
      <c r="Z44" s="1" t="s">
        <v>144</v>
      </c>
    </row>
    <row r="45" spans="1:26" hidden="1" x14ac:dyDescent="0.25">
      <c r="A45" s="7">
        <v>19279</v>
      </c>
      <c r="B45" s="1">
        <v>153</v>
      </c>
      <c r="C45" s="1" t="s">
        <v>145</v>
      </c>
      <c r="D45" s="1" t="s">
        <v>27</v>
      </c>
      <c r="E45" s="1" t="s">
        <v>57</v>
      </c>
      <c r="F45" s="1" t="s">
        <v>29</v>
      </c>
      <c r="G45" s="1" t="s">
        <v>30</v>
      </c>
      <c r="H45" s="1"/>
      <c r="I45" s="1">
        <v>332</v>
      </c>
      <c r="J45" s="11">
        <v>332</v>
      </c>
      <c r="K45" s="1">
        <v>0.89800000000000002</v>
      </c>
      <c r="L45" s="9">
        <v>22623</v>
      </c>
      <c r="M45" s="2">
        <v>5188</v>
      </c>
      <c r="N45" s="1" t="s">
        <v>31</v>
      </c>
      <c r="O45" s="3" t="s">
        <v>146</v>
      </c>
      <c r="P45" s="11">
        <v>284.19</v>
      </c>
      <c r="Q45" s="12">
        <v>332</v>
      </c>
      <c r="R45" s="11" t="str">
        <f t="shared" si="1"/>
        <v>GOOD</v>
      </c>
      <c r="S45" s="13"/>
      <c r="T45" s="13" t="s">
        <v>53</v>
      </c>
      <c r="U45" s="13" t="s">
        <v>33</v>
      </c>
      <c r="V45" s="13" t="s">
        <v>54</v>
      </c>
      <c r="W45" s="1" t="s">
        <v>147</v>
      </c>
      <c r="X45" s="1"/>
      <c r="Y45" s="9">
        <v>22206</v>
      </c>
      <c r="Z45" s="1" t="s">
        <v>148</v>
      </c>
    </row>
    <row r="46" spans="1:26" ht="17.25" hidden="1" x14ac:dyDescent="0.25">
      <c r="A46" s="7">
        <v>19292</v>
      </c>
      <c r="B46" s="1">
        <v>153</v>
      </c>
      <c r="C46" s="1" t="s">
        <v>149</v>
      </c>
      <c r="D46" s="1" t="s">
        <v>27</v>
      </c>
      <c r="E46" s="1" t="s">
        <v>52</v>
      </c>
      <c r="F46" s="1" t="s">
        <v>29</v>
      </c>
      <c r="G46" s="1" t="s">
        <v>30</v>
      </c>
      <c r="H46" s="1"/>
      <c r="I46" s="1">
        <v>559.20000000000005</v>
      </c>
      <c r="J46" s="11">
        <v>559.20000000000005</v>
      </c>
      <c r="K46" s="1">
        <v>2.71</v>
      </c>
      <c r="L46" s="9">
        <v>22594</v>
      </c>
      <c r="M46" s="2">
        <v>4895</v>
      </c>
      <c r="N46" s="1" t="s">
        <v>31</v>
      </c>
      <c r="O46" s="3">
        <v>19292</v>
      </c>
      <c r="P46" s="11">
        <v>326.35430000000002</v>
      </c>
      <c r="Q46" s="12">
        <v>364.178</v>
      </c>
      <c r="R46" s="11" t="str">
        <f t="shared" si="1"/>
        <v>GOOD</v>
      </c>
      <c r="S46" s="14"/>
      <c r="T46" s="13" t="s">
        <v>53</v>
      </c>
      <c r="U46" s="13" t="s">
        <v>33</v>
      </c>
      <c r="V46" s="13" t="s">
        <v>54</v>
      </c>
      <c r="W46" s="1" t="s">
        <v>150</v>
      </c>
      <c r="X46" s="1"/>
      <c r="Y46" s="9">
        <v>22213</v>
      </c>
      <c r="Z46" s="1"/>
    </row>
    <row r="47" spans="1:26" ht="17.25" hidden="1" x14ac:dyDescent="0.25">
      <c r="A47" s="7">
        <v>19293</v>
      </c>
      <c r="B47" s="1">
        <v>153</v>
      </c>
      <c r="C47" s="1" t="s">
        <v>151</v>
      </c>
      <c r="D47" s="1" t="s">
        <v>27</v>
      </c>
      <c r="E47" s="1" t="s">
        <v>52</v>
      </c>
      <c r="F47" s="1" t="s">
        <v>29</v>
      </c>
      <c r="G47" s="1" t="s">
        <v>30</v>
      </c>
      <c r="H47" s="1"/>
      <c r="I47" s="1">
        <v>529.6</v>
      </c>
      <c r="J47" s="11">
        <v>529.6</v>
      </c>
      <c r="K47" s="1">
        <v>3.5590000000000002</v>
      </c>
      <c r="L47" s="9">
        <v>22594</v>
      </c>
      <c r="M47" s="2">
        <v>4894</v>
      </c>
      <c r="N47" s="1" t="s">
        <v>31</v>
      </c>
      <c r="O47" s="3">
        <v>19293</v>
      </c>
      <c r="P47" s="11">
        <v>258.5872</v>
      </c>
      <c r="Q47" s="12">
        <v>398.80399999999997</v>
      </c>
      <c r="R47" s="11" t="str">
        <f t="shared" si="1"/>
        <v>GOOD</v>
      </c>
      <c r="S47" s="14"/>
      <c r="T47" s="13" t="s">
        <v>53</v>
      </c>
      <c r="U47" s="13" t="s">
        <v>33</v>
      </c>
      <c r="V47" s="13" t="s">
        <v>54</v>
      </c>
      <c r="W47" s="1" t="s">
        <v>150</v>
      </c>
      <c r="X47" s="1"/>
      <c r="Y47" s="9">
        <v>22213</v>
      </c>
      <c r="Z47" s="1"/>
    </row>
    <row r="48" spans="1:26" ht="17.25" hidden="1" x14ac:dyDescent="0.25">
      <c r="A48" s="7">
        <v>19324</v>
      </c>
      <c r="B48" s="1">
        <v>153</v>
      </c>
      <c r="C48" s="1" t="s">
        <v>152</v>
      </c>
      <c r="D48" s="1" t="s">
        <v>27</v>
      </c>
      <c r="E48" s="1" t="s">
        <v>52</v>
      </c>
      <c r="F48" s="1" t="s">
        <v>29</v>
      </c>
      <c r="G48" s="1" t="s">
        <v>30</v>
      </c>
      <c r="H48" s="1"/>
      <c r="I48" s="1">
        <v>632</v>
      </c>
      <c r="J48" s="11">
        <v>632</v>
      </c>
      <c r="K48" s="1">
        <v>2.7</v>
      </c>
      <c r="L48" s="9">
        <v>22696</v>
      </c>
      <c r="M48" s="2">
        <v>5296</v>
      </c>
      <c r="N48" s="1" t="s">
        <v>31</v>
      </c>
      <c r="O48" s="3">
        <v>19324</v>
      </c>
      <c r="P48" s="11">
        <v>345.34140000000002</v>
      </c>
      <c r="Q48" s="12">
        <v>410.50099999999998</v>
      </c>
      <c r="R48" s="11" t="str">
        <f t="shared" si="1"/>
        <v>GOOD</v>
      </c>
      <c r="S48" s="14"/>
      <c r="T48" s="13" t="s">
        <v>53</v>
      </c>
      <c r="U48" s="13" t="s">
        <v>33</v>
      </c>
      <c r="V48" s="13" t="s">
        <v>54</v>
      </c>
      <c r="W48" s="1" t="s">
        <v>150</v>
      </c>
      <c r="X48" s="1"/>
      <c r="Y48" s="9">
        <v>22229</v>
      </c>
      <c r="Z48" s="1"/>
    </row>
    <row r="49" spans="1:26" ht="17.25" hidden="1" x14ac:dyDescent="0.25">
      <c r="A49" s="7">
        <v>19360</v>
      </c>
      <c r="B49" s="1">
        <v>153</v>
      </c>
      <c r="C49" s="1" t="s">
        <v>153</v>
      </c>
      <c r="D49" s="1" t="s">
        <v>27</v>
      </c>
      <c r="E49" s="1" t="s">
        <v>52</v>
      </c>
      <c r="F49" s="1" t="s">
        <v>29</v>
      </c>
      <c r="G49" s="1" t="s">
        <v>30</v>
      </c>
      <c r="H49" s="1"/>
      <c r="I49" s="1">
        <v>620</v>
      </c>
      <c r="J49" s="11">
        <v>620</v>
      </c>
      <c r="K49" s="1">
        <v>2.7</v>
      </c>
      <c r="L49" s="9">
        <v>22577</v>
      </c>
      <c r="M49" s="2">
        <v>5197</v>
      </c>
      <c r="N49" s="1" t="s">
        <v>31</v>
      </c>
      <c r="O49" s="3" t="s">
        <v>154</v>
      </c>
      <c r="P49" s="11">
        <v>257.23689999999999</v>
      </c>
      <c r="Q49" s="12">
        <f>307.68-11.31</f>
        <v>296.37</v>
      </c>
      <c r="R49" s="11" t="str">
        <f t="shared" si="1"/>
        <v>GOOD</v>
      </c>
      <c r="S49" s="14"/>
      <c r="T49" s="13" t="s">
        <v>53</v>
      </c>
      <c r="U49" s="13" t="s">
        <v>33</v>
      </c>
      <c r="V49" s="13" t="s">
        <v>54</v>
      </c>
      <c r="W49" s="1" t="s">
        <v>155</v>
      </c>
      <c r="X49" s="1"/>
      <c r="Y49" s="9">
        <v>22245</v>
      </c>
      <c r="Z49" s="1" t="s">
        <v>156</v>
      </c>
    </row>
    <row r="50" spans="1:26" ht="17.25" hidden="1" x14ac:dyDescent="0.25">
      <c r="A50" s="7">
        <v>19361</v>
      </c>
      <c r="B50" s="1">
        <v>153</v>
      </c>
      <c r="C50" s="1" t="s">
        <v>157</v>
      </c>
      <c r="D50" s="1" t="s">
        <v>27</v>
      </c>
      <c r="E50" s="1" t="s">
        <v>52</v>
      </c>
      <c r="F50" s="1" t="s">
        <v>29</v>
      </c>
      <c r="G50" s="1" t="s">
        <v>30</v>
      </c>
      <c r="H50" s="1"/>
      <c r="I50" s="1">
        <v>620</v>
      </c>
      <c r="J50" s="11">
        <v>620</v>
      </c>
      <c r="K50" s="1">
        <v>2.7</v>
      </c>
      <c r="L50" s="9">
        <v>22488</v>
      </c>
      <c r="M50" s="2">
        <v>5198</v>
      </c>
      <c r="N50" s="1" t="s">
        <v>31</v>
      </c>
      <c r="O50" s="3">
        <v>19361</v>
      </c>
      <c r="P50" s="11">
        <v>334.19220000000001</v>
      </c>
      <c r="Q50" s="12">
        <v>460.28300000000002</v>
      </c>
      <c r="R50" s="11" t="str">
        <f t="shared" si="1"/>
        <v>GOOD</v>
      </c>
      <c r="S50" s="14"/>
      <c r="T50" s="13" t="s">
        <v>53</v>
      </c>
      <c r="U50" s="13" t="s">
        <v>33</v>
      </c>
      <c r="V50" s="13" t="s">
        <v>54</v>
      </c>
      <c r="W50" s="1" t="s">
        <v>150</v>
      </c>
      <c r="X50" s="1"/>
      <c r="Y50" s="9">
        <v>22245</v>
      </c>
      <c r="Z50" s="1"/>
    </row>
    <row r="51" spans="1:26" ht="17.25" hidden="1" x14ac:dyDescent="0.25">
      <c r="A51" s="7">
        <v>19378</v>
      </c>
      <c r="B51" s="1">
        <v>153</v>
      </c>
      <c r="C51" s="1" t="s">
        <v>158</v>
      </c>
      <c r="D51" s="1" t="s">
        <v>27</v>
      </c>
      <c r="E51" s="1" t="s">
        <v>57</v>
      </c>
      <c r="F51" s="1" t="s">
        <v>29</v>
      </c>
      <c r="G51" s="1" t="s">
        <v>30</v>
      </c>
      <c r="H51" s="1"/>
      <c r="I51" s="1">
        <v>979.2</v>
      </c>
      <c r="J51" s="11">
        <v>1256</v>
      </c>
      <c r="K51" s="1">
        <v>1.7989999999999999</v>
      </c>
      <c r="L51" s="9">
        <v>22619</v>
      </c>
      <c r="M51" s="2">
        <v>5256</v>
      </c>
      <c r="N51" s="1" t="s">
        <v>31</v>
      </c>
      <c r="O51" s="3">
        <v>19378</v>
      </c>
      <c r="P51" s="11">
        <v>264.87130000000002</v>
      </c>
      <c r="Q51" s="12">
        <v>248.41</v>
      </c>
      <c r="R51" s="11" t="str">
        <f t="shared" si="1"/>
        <v>GOOD</v>
      </c>
      <c r="S51" s="14">
        <v>22</v>
      </c>
      <c r="T51" s="13" t="s">
        <v>53</v>
      </c>
      <c r="U51" s="13" t="s">
        <v>33</v>
      </c>
      <c r="V51" s="13" t="s">
        <v>54</v>
      </c>
      <c r="W51" s="1" t="s">
        <v>159</v>
      </c>
      <c r="X51" s="1"/>
      <c r="Y51" s="9">
        <v>22259</v>
      </c>
      <c r="Z51" s="1"/>
    </row>
    <row r="52" spans="1:26" ht="17.25" hidden="1" x14ac:dyDescent="0.25">
      <c r="A52" s="7">
        <v>19379</v>
      </c>
      <c r="B52" s="1">
        <v>153</v>
      </c>
      <c r="C52" s="1" t="s">
        <v>160</v>
      </c>
      <c r="D52" s="1" t="s">
        <v>27</v>
      </c>
      <c r="E52" s="1" t="s">
        <v>52</v>
      </c>
      <c r="F52" s="1" t="s">
        <v>29</v>
      </c>
      <c r="G52" s="1" t="s">
        <v>30</v>
      </c>
      <c r="H52" s="1"/>
      <c r="I52" s="1">
        <v>632</v>
      </c>
      <c r="J52" s="11">
        <v>632</v>
      </c>
      <c r="K52" s="1">
        <v>2.673</v>
      </c>
      <c r="L52" s="9">
        <v>22613</v>
      </c>
      <c r="M52" s="2">
        <v>5303</v>
      </c>
      <c r="N52" s="1" t="s">
        <v>31</v>
      </c>
      <c r="O52" s="3">
        <v>19379</v>
      </c>
      <c r="P52" s="11">
        <v>285.75599999999997</v>
      </c>
      <c r="Q52" s="12">
        <v>327.65199999999999</v>
      </c>
      <c r="R52" s="11" t="str">
        <f t="shared" si="1"/>
        <v>GOOD</v>
      </c>
      <c r="S52" s="14"/>
      <c r="T52" s="13" t="s">
        <v>53</v>
      </c>
      <c r="U52" s="13" t="s">
        <v>33</v>
      </c>
      <c r="V52" s="13" t="s">
        <v>54</v>
      </c>
      <c r="W52" s="1" t="s">
        <v>161</v>
      </c>
      <c r="X52" s="1"/>
      <c r="Y52" s="9">
        <v>22259</v>
      </c>
      <c r="Z52" s="1"/>
    </row>
    <row r="53" spans="1:26" ht="17.25" hidden="1" x14ac:dyDescent="0.25">
      <c r="A53" s="7">
        <v>19381</v>
      </c>
      <c r="B53" s="1">
        <v>153</v>
      </c>
      <c r="C53" s="1" t="s">
        <v>162</v>
      </c>
      <c r="D53" s="1" t="s">
        <v>27</v>
      </c>
      <c r="E53" s="1" t="s">
        <v>57</v>
      </c>
      <c r="F53" s="1" t="s">
        <v>29</v>
      </c>
      <c r="G53" s="1" t="s">
        <v>30</v>
      </c>
      <c r="H53" s="1"/>
      <c r="I53" s="1">
        <v>960</v>
      </c>
      <c r="J53" s="11">
        <v>960</v>
      </c>
      <c r="K53" s="1">
        <v>3.57</v>
      </c>
      <c r="L53" s="9">
        <v>22620</v>
      </c>
      <c r="M53" s="2">
        <v>5258</v>
      </c>
      <c r="N53" s="1" t="s">
        <v>31</v>
      </c>
      <c r="O53" s="3">
        <v>19381</v>
      </c>
      <c r="P53" s="11">
        <v>306.50290000000001</v>
      </c>
      <c r="Q53" s="12">
        <v>511.17599999999999</v>
      </c>
      <c r="R53" s="11" t="str">
        <f t="shared" si="1"/>
        <v>GOOD</v>
      </c>
      <c r="S53" s="14"/>
      <c r="T53" s="13" t="s">
        <v>53</v>
      </c>
      <c r="U53" s="13" t="s">
        <v>33</v>
      </c>
      <c r="V53" s="13" t="s">
        <v>54</v>
      </c>
      <c r="W53" s="1" t="s">
        <v>163</v>
      </c>
      <c r="X53" s="1"/>
      <c r="Y53" s="9">
        <v>22259</v>
      </c>
      <c r="Z53" s="1"/>
    </row>
    <row r="54" spans="1:26" ht="17.25" hidden="1" x14ac:dyDescent="0.25">
      <c r="A54" s="7">
        <v>19411</v>
      </c>
      <c r="B54" s="1">
        <v>153</v>
      </c>
      <c r="C54" s="1" t="s">
        <v>164</v>
      </c>
      <c r="D54" s="1" t="s">
        <v>27</v>
      </c>
      <c r="E54" s="1" t="s">
        <v>52</v>
      </c>
      <c r="F54" s="1" t="s">
        <v>29</v>
      </c>
      <c r="G54" s="1" t="s">
        <v>30</v>
      </c>
      <c r="H54" s="1"/>
      <c r="I54" s="1">
        <v>384</v>
      </c>
      <c r="J54" s="11">
        <v>384</v>
      </c>
      <c r="K54" s="1">
        <v>1.76</v>
      </c>
      <c r="L54" s="9">
        <v>22704</v>
      </c>
      <c r="M54" s="2">
        <v>4756</v>
      </c>
      <c r="N54" s="1" t="s">
        <v>31</v>
      </c>
      <c r="O54" s="3" t="s">
        <v>165</v>
      </c>
      <c r="P54" s="11">
        <v>73.706999999999994</v>
      </c>
      <c r="Q54" s="12">
        <v>196.709</v>
      </c>
      <c r="R54" s="11" t="str">
        <f t="shared" si="1"/>
        <v>GOOD</v>
      </c>
      <c r="S54" s="14"/>
      <c r="T54" s="13" t="s">
        <v>53</v>
      </c>
      <c r="U54" s="13" t="s">
        <v>33</v>
      </c>
      <c r="V54" s="13" t="s">
        <v>54</v>
      </c>
      <c r="W54" s="1" t="s">
        <v>166</v>
      </c>
      <c r="X54" s="1"/>
      <c r="Y54" s="9">
        <v>22269</v>
      </c>
      <c r="Z54" s="1" t="s">
        <v>167</v>
      </c>
    </row>
    <row r="55" spans="1:26" ht="17.25" x14ac:dyDescent="0.25">
      <c r="A55" s="7">
        <v>19490</v>
      </c>
      <c r="B55" s="1">
        <v>153</v>
      </c>
      <c r="C55" s="1" t="s">
        <v>168</v>
      </c>
      <c r="D55" s="1" t="s">
        <v>27</v>
      </c>
      <c r="E55" s="1" t="s">
        <v>52</v>
      </c>
      <c r="F55" s="1" t="s">
        <v>29</v>
      </c>
      <c r="G55" s="1" t="s">
        <v>30</v>
      </c>
      <c r="H55" s="1"/>
      <c r="I55" s="1">
        <v>0</v>
      </c>
      <c r="J55" s="11">
        <v>0</v>
      </c>
      <c r="K55" s="1">
        <v>0</v>
      </c>
      <c r="L55" s="9">
        <v>22594</v>
      </c>
      <c r="M55" s="2" t="s">
        <v>31</v>
      </c>
      <c r="N55" s="1" t="s">
        <v>31</v>
      </c>
      <c r="O55" s="3">
        <v>19490</v>
      </c>
      <c r="P55" s="11">
        <v>0</v>
      </c>
      <c r="Q55" s="12">
        <v>0</v>
      </c>
      <c r="R55" s="11" t="str">
        <f t="shared" si="1"/>
        <v>GOOD</v>
      </c>
      <c r="S55" s="14"/>
      <c r="T55" s="13" t="s">
        <v>34</v>
      </c>
      <c r="U55" s="13" t="s">
        <v>33</v>
      </c>
      <c r="V55" s="13" t="s">
        <v>54</v>
      </c>
      <c r="W55" s="1" t="s">
        <v>169</v>
      </c>
      <c r="X55" s="1"/>
      <c r="Y55" s="9">
        <v>22306</v>
      </c>
      <c r="Z55" s="1" t="s">
        <v>170</v>
      </c>
    </row>
    <row r="56" spans="1:26" ht="17.25" hidden="1" x14ac:dyDescent="0.25">
      <c r="A56" s="7">
        <v>19492</v>
      </c>
      <c r="B56" s="1">
        <v>153</v>
      </c>
      <c r="C56" s="1" t="s">
        <v>171</v>
      </c>
      <c r="D56" s="1" t="s">
        <v>27</v>
      </c>
      <c r="E56" s="1" t="s">
        <v>52</v>
      </c>
      <c r="F56" s="1" t="s">
        <v>29</v>
      </c>
      <c r="G56" s="1" t="s">
        <v>30</v>
      </c>
      <c r="H56" s="1"/>
      <c r="I56" s="1">
        <v>1256</v>
      </c>
      <c r="J56" s="11">
        <v>1256</v>
      </c>
      <c r="K56" s="1">
        <v>2.673</v>
      </c>
      <c r="L56" s="9">
        <v>22620</v>
      </c>
      <c r="M56" s="2">
        <v>5202</v>
      </c>
      <c r="N56" s="1" t="s">
        <v>31</v>
      </c>
      <c r="O56" s="3">
        <v>19492</v>
      </c>
      <c r="P56" s="11">
        <v>290.92059999999998</v>
      </c>
      <c r="Q56" s="12">
        <v>365.91</v>
      </c>
      <c r="R56" s="11" t="str">
        <f t="shared" si="1"/>
        <v>GOOD</v>
      </c>
      <c r="S56" s="14">
        <v>26</v>
      </c>
      <c r="T56" s="13" t="s">
        <v>53</v>
      </c>
      <c r="U56" s="13" t="s">
        <v>33</v>
      </c>
      <c r="V56" s="13" t="s">
        <v>54</v>
      </c>
      <c r="W56" s="1" t="s">
        <v>172</v>
      </c>
      <c r="X56" s="1"/>
      <c r="Y56" s="9">
        <v>22308</v>
      </c>
      <c r="Z56" s="1"/>
    </row>
    <row r="57" spans="1:26" ht="17.25" hidden="1" x14ac:dyDescent="0.25">
      <c r="A57" s="7">
        <v>19500</v>
      </c>
      <c r="B57" s="1">
        <v>153</v>
      </c>
      <c r="C57" s="1" t="s">
        <v>173</v>
      </c>
      <c r="D57" s="1" t="s">
        <v>27</v>
      </c>
      <c r="E57" s="1" t="s">
        <v>57</v>
      </c>
      <c r="F57" s="1" t="s">
        <v>29</v>
      </c>
      <c r="G57" s="1" t="s">
        <v>30</v>
      </c>
      <c r="H57" s="1"/>
      <c r="I57" s="1">
        <v>664.4</v>
      </c>
      <c r="J57" s="11">
        <v>664.4</v>
      </c>
      <c r="K57" s="1">
        <v>2.9</v>
      </c>
      <c r="L57" s="9">
        <v>22657</v>
      </c>
      <c r="M57" s="2">
        <v>5203</v>
      </c>
      <c r="N57" s="1" t="s">
        <v>31</v>
      </c>
      <c r="O57" s="3">
        <v>19500</v>
      </c>
      <c r="P57" s="11">
        <v>238.37</v>
      </c>
      <c r="Q57" s="12">
        <v>258.524</v>
      </c>
      <c r="R57" s="11" t="str">
        <f t="shared" si="1"/>
        <v>GOOD</v>
      </c>
      <c r="S57" s="14"/>
      <c r="T57" s="13" t="s">
        <v>53</v>
      </c>
      <c r="U57" s="13" t="s">
        <v>33</v>
      </c>
      <c r="V57" s="13" t="s">
        <v>54</v>
      </c>
      <c r="W57" s="1" t="s">
        <v>174</v>
      </c>
      <c r="X57" s="1"/>
      <c r="Y57" s="9">
        <v>22308</v>
      </c>
      <c r="Z57" s="1"/>
    </row>
    <row r="58" spans="1:26" ht="17.25" hidden="1" x14ac:dyDescent="0.25">
      <c r="A58" s="7">
        <v>19501</v>
      </c>
      <c r="B58" s="1">
        <v>153</v>
      </c>
      <c r="C58" s="1" t="s">
        <v>175</v>
      </c>
      <c r="D58" s="1" t="s">
        <v>27</v>
      </c>
      <c r="E58" s="1" t="s">
        <v>52</v>
      </c>
      <c r="F58" s="1" t="s">
        <v>29</v>
      </c>
      <c r="G58" s="1" t="s">
        <v>30</v>
      </c>
      <c r="H58" s="1"/>
      <c r="I58" s="1">
        <v>657.92</v>
      </c>
      <c r="J58" s="11">
        <v>657.92</v>
      </c>
      <c r="K58" s="1">
        <v>2.9</v>
      </c>
      <c r="L58" s="9">
        <v>22657</v>
      </c>
      <c r="M58" s="2">
        <v>5204</v>
      </c>
      <c r="N58" s="1" t="s">
        <v>31</v>
      </c>
      <c r="O58" s="3">
        <v>19501</v>
      </c>
      <c r="P58" s="11">
        <v>165.3201</v>
      </c>
      <c r="Q58" s="12">
        <v>375.291</v>
      </c>
      <c r="R58" s="11" t="str">
        <f t="shared" si="1"/>
        <v>GOOD</v>
      </c>
      <c r="S58" s="14"/>
      <c r="T58" s="13" t="s">
        <v>176</v>
      </c>
      <c r="U58" s="13" t="s">
        <v>33</v>
      </c>
      <c r="V58" s="13" t="s">
        <v>54</v>
      </c>
      <c r="W58" s="1" t="s">
        <v>177</v>
      </c>
      <c r="X58" s="1"/>
      <c r="Y58" s="9">
        <v>22308</v>
      </c>
      <c r="Z58" s="1"/>
    </row>
    <row r="59" spans="1:26" ht="17.25" hidden="1" x14ac:dyDescent="0.25">
      <c r="A59" s="7">
        <v>19502</v>
      </c>
      <c r="B59" s="1">
        <v>153</v>
      </c>
      <c r="C59" s="1" t="s">
        <v>178</v>
      </c>
      <c r="D59" s="1" t="s">
        <v>27</v>
      </c>
      <c r="E59" s="1" t="s">
        <v>57</v>
      </c>
      <c r="F59" s="1" t="s">
        <v>29</v>
      </c>
      <c r="G59" s="1" t="s">
        <v>30</v>
      </c>
      <c r="H59" s="1"/>
      <c r="I59" s="1">
        <v>609.08000000000004</v>
      </c>
      <c r="J59" s="11">
        <v>609.08000000000004</v>
      </c>
      <c r="K59" s="1">
        <v>2.9</v>
      </c>
      <c r="L59" s="9">
        <v>22657</v>
      </c>
      <c r="M59" s="2">
        <v>5205</v>
      </c>
      <c r="N59" s="1" t="s">
        <v>31</v>
      </c>
      <c r="O59" s="3">
        <v>19502</v>
      </c>
      <c r="P59" s="11">
        <v>298.37400000000002</v>
      </c>
      <c r="Q59" s="12">
        <v>412.53699999999998</v>
      </c>
      <c r="R59" s="11" t="str">
        <f t="shared" si="1"/>
        <v>GOOD</v>
      </c>
      <c r="S59" s="14"/>
      <c r="T59" s="13" t="s">
        <v>53</v>
      </c>
      <c r="U59" s="13" t="s">
        <v>33</v>
      </c>
      <c r="V59" s="13" t="s">
        <v>54</v>
      </c>
      <c r="W59" s="1" t="s">
        <v>179</v>
      </c>
      <c r="X59" s="1"/>
      <c r="Y59" s="9">
        <v>22308</v>
      </c>
      <c r="Z59" s="1"/>
    </row>
    <row r="60" spans="1:26" ht="17.25" hidden="1" x14ac:dyDescent="0.25">
      <c r="A60" s="7">
        <v>19526</v>
      </c>
      <c r="B60" s="1">
        <v>153</v>
      </c>
      <c r="C60" s="1" t="s">
        <v>180</v>
      </c>
      <c r="D60" s="1" t="s">
        <v>27</v>
      </c>
      <c r="E60" s="1" t="s">
        <v>52</v>
      </c>
      <c r="F60" s="1" t="s">
        <v>29</v>
      </c>
      <c r="G60" s="1" t="s">
        <v>30</v>
      </c>
      <c r="H60" s="1"/>
      <c r="I60" s="1">
        <v>1204</v>
      </c>
      <c r="J60" s="11">
        <v>1204</v>
      </c>
      <c r="K60" s="1">
        <v>5.4</v>
      </c>
      <c r="L60" s="9">
        <v>22868</v>
      </c>
      <c r="M60" s="2">
        <v>5134</v>
      </c>
      <c r="N60" s="1" t="s">
        <v>31</v>
      </c>
      <c r="O60" s="3">
        <v>19526</v>
      </c>
      <c r="P60" s="11">
        <v>418.12</v>
      </c>
      <c r="Q60" s="12">
        <v>569.40700000000004</v>
      </c>
      <c r="R60" s="11" t="str">
        <f t="shared" si="1"/>
        <v>GOOD</v>
      </c>
      <c r="S60" s="14"/>
      <c r="T60" s="13" t="s">
        <v>53</v>
      </c>
      <c r="U60" s="13" t="s">
        <v>33</v>
      </c>
      <c r="V60" s="13" t="s">
        <v>54</v>
      </c>
      <c r="W60" s="1" t="s">
        <v>181</v>
      </c>
      <c r="X60" s="1"/>
      <c r="Y60" s="9">
        <v>22315</v>
      </c>
      <c r="Z60" s="1"/>
    </row>
    <row r="61" spans="1:26" ht="17.25" hidden="1" x14ac:dyDescent="0.25">
      <c r="A61" s="7">
        <v>19541</v>
      </c>
      <c r="B61" s="1">
        <v>153</v>
      </c>
      <c r="C61" s="1" t="s">
        <v>182</v>
      </c>
      <c r="D61" s="1" t="s">
        <v>27</v>
      </c>
      <c r="E61" s="1" t="s">
        <v>57</v>
      </c>
      <c r="F61" s="1" t="s">
        <v>29</v>
      </c>
      <c r="G61" s="1" t="s">
        <v>30</v>
      </c>
      <c r="H61" s="1"/>
      <c r="I61" s="1">
        <v>565.20000000000005</v>
      </c>
      <c r="J61" s="11">
        <v>1033.2</v>
      </c>
      <c r="K61" s="1">
        <v>2.7</v>
      </c>
      <c r="L61" s="9">
        <v>22594</v>
      </c>
      <c r="M61" s="2">
        <v>5235</v>
      </c>
      <c r="N61" s="1" t="s">
        <v>31</v>
      </c>
      <c r="O61" s="3">
        <v>19541</v>
      </c>
      <c r="P61" s="11">
        <v>284.83530000000002</v>
      </c>
      <c r="Q61" s="12">
        <v>316.67500000000001</v>
      </c>
      <c r="R61" s="11" t="str">
        <f t="shared" si="1"/>
        <v>GOOD</v>
      </c>
      <c r="S61" s="14">
        <v>80</v>
      </c>
      <c r="T61" s="13" t="s">
        <v>53</v>
      </c>
      <c r="U61" s="13" t="s">
        <v>33</v>
      </c>
      <c r="V61" s="13" t="s">
        <v>54</v>
      </c>
      <c r="W61" s="1" t="s">
        <v>183</v>
      </c>
      <c r="X61" s="1"/>
      <c r="Y61" s="9">
        <v>22320</v>
      </c>
      <c r="Z61" s="1"/>
    </row>
    <row r="62" spans="1:26" ht="17.25" hidden="1" x14ac:dyDescent="0.25">
      <c r="A62" s="7">
        <v>19542</v>
      </c>
      <c r="B62" s="1">
        <v>153</v>
      </c>
      <c r="C62" s="1" t="s">
        <v>184</v>
      </c>
      <c r="D62" s="1" t="s">
        <v>27</v>
      </c>
      <c r="E62" s="1" t="s">
        <v>57</v>
      </c>
      <c r="F62" s="1" t="s">
        <v>29</v>
      </c>
      <c r="G62" s="1" t="s">
        <v>30</v>
      </c>
      <c r="H62" s="1"/>
      <c r="I62" s="1">
        <v>468</v>
      </c>
      <c r="J62" s="18" t="s">
        <v>63</v>
      </c>
      <c r="K62" s="1">
        <v>2.7</v>
      </c>
      <c r="L62" s="9">
        <v>22594</v>
      </c>
      <c r="M62" s="2">
        <v>5236</v>
      </c>
      <c r="N62" s="1" t="s">
        <v>31</v>
      </c>
      <c r="O62" s="3">
        <v>19542</v>
      </c>
      <c r="P62" s="11">
        <v>275.0609</v>
      </c>
      <c r="Q62" s="12">
        <v>287.815</v>
      </c>
      <c r="R62" s="11" t="str">
        <f t="shared" si="1"/>
        <v>GOOD</v>
      </c>
      <c r="S62" s="14">
        <v>80</v>
      </c>
      <c r="T62" s="13" t="s">
        <v>53</v>
      </c>
      <c r="U62" s="13" t="s">
        <v>33</v>
      </c>
      <c r="V62" s="13" t="s">
        <v>54</v>
      </c>
      <c r="W62" s="1" t="s">
        <v>183</v>
      </c>
      <c r="X62" s="1"/>
      <c r="Y62" s="9">
        <v>22320</v>
      </c>
      <c r="Z62" s="1"/>
    </row>
    <row r="63" spans="1:26" ht="17.25" hidden="1" x14ac:dyDescent="0.25">
      <c r="A63" s="7">
        <v>19563</v>
      </c>
      <c r="B63" s="1">
        <v>153</v>
      </c>
      <c r="C63" s="1" t="s">
        <v>185</v>
      </c>
      <c r="D63" s="1" t="s">
        <v>27</v>
      </c>
      <c r="E63" s="1" t="s">
        <v>52</v>
      </c>
      <c r="F63" s="1" t="s">
        <v>29</v>
      </c>
      <c r="G63" s="1" t="s">
        <v>30</v>
      </c>
      <c r="H63" s="1"/>
      <c r="I63" s="1">
        <v>1279.48</v>
      </c>
      <c r="J63" s="11">
        <v>1279.48</v>
      </c>
      <c r="K63" s="1">
        <v>5.4</v>
      </c>
      <c r="L63" s="9">
        <v>22577</v>
      </c>
      <c r="M63" s="2">
        <v>4897</v>
      </c>
      <c r="N63" s="1" t="s">
        <v>31</v>
      </c>
      <c r="O63" s="3">
        <v>19563</v>
      </c>
      <c r="P63" s="11">
        <v>248.09469999999999</v>
      </c>
      <c r="Q63" s="12">
        <v>342.96899999999999</v>
      </c>
      <c r="R63" s="11" t="str">
        <f t="shared" si="1"/>
        <v>GOOD</v>
      </c>
      <c r="S63" s="14">
        <v>27</v>
      </c>
      <c r="T63" s="13" t="s">
        <v>53</v>
      </c>
      <c r="U63" s="13" t="s">
        <v>33</v>
      </c>
      <c r="V63" s="13" t="s">
        <v>54</v>
      </c>
      <c r="W63" s="1" t="s">
        <v>186</v>
      </c>
      <c r="X63" s="1"/>
      <c r="Y63" s="9">
        <v>22325</v>
      </c>
      <c r="Z63" s="1"/>
    </row>
    <row r="64" spans="1:26" ht="17.25" hidden="1" x14ac:dyDescent="0.25">
      <c r="A64" s="7">
        <v>19760</v>
      </c>
      <c r="B64" s="1">
        <v>153</v>
      </c>
      <c r="C64" s="1" t="s">
        <v>187</v>
      </c>
      <c r="D64" s="1" t="s">
        <v>27</v>
      </c>
      <c r="E64" s="1" t="s">
        <v>52</v>
      </c>
      <c r="F64" s="1" t="s">
        <v>29</v>
      </c>
      <c r="G64" s="1" t="s">
        <v>30</v>
      </c>
      <c r="H64" s="1"/>
      <c r="I64" s="1">
        <v>1276</v>
      </c>
      <c r="J64" s="11">
        <v>1276</v>
      </c>
      <c r="K64" s="1">
        <v>5.4</v>
      </c>
      <c r="L64" s="9">
        <v>22612</v>
      </c>
      <c r="M64" s="2">
        <v>5132</v>
      </c>
      <c r="N64" s="1" t="s">
        <v>31</v>
      </c>
      <c r="O64" s="3">
        <v>19760</v>
      </c>
      <c r="P64" s="11">
        <v>203.9862</v>
      </c>
      <c r="Q64" s="12">
        <v>298.36799999999999</v>
      </c>
      <c r="R64" s="11" t="str">
        <f t="shared" si="1"/>
        <v>GOOD</v>
      </c>
      <c r="S64" s="14">
        <v>28</v>
      </c>
      <c r="T64" s="13" t="s">
        <v>53</v>
      </c>
      <c r="U64" s="13" t="s">
        <v>33</v>
      </c>
      <c r="V64" s="13" t="s">
        <v>54</v>
      </c>
      <c r="W64" s="1" t="s">
        <v>188</v>
      </c>
      <c r="X64" s="1"/>
      <c r="Y64" s="9">
        <v>22389</v>
      </c>
      <c r="Z64" s="1"/>
    </row>
    <row r="65" spans="1:26" ht="17.25" hidden="1" x14ac:dyDescent="0.25">
      <c r="A65" s="7">
        <v>19904</v>
      </c>
      <c r="B65" s="1">
        <v>153</v>
      </c>
      <c r="C65" s="1" t="s">
        <v>189</v>
      </c>
      <c r="D65" s="1" t="s">
        <v>27</v>
      </c>
      <c r="E65" s="1" t="s">
        <v>57</v>
      </c>
      <c r="F65" s="1" t="s">
        <v>29</v>
      </c>
      <c r="G65" s="1" t="s">
        <v>30</v>
      </c>
      <c r="H65" s="1"/>
      <c r="I65" s="1">
        <v>632</v>
      </c>
      <c r="J65" s="11">
        <v>1108.1400000000001</v>
      </c>
      <c r="K65" s="1">
        <v>2.7</v>
      </c>
      <c r="L65" s="9">
        <v>22657</v>
      </c>
      <c r="M65" s="2">
        <v>5245</v>
      </c>
      <c r="N65" s="1" t="s">
        <v>31</v>
      </c>
      <c r="O65" s="3" t="s">
        <v>190</v>
      </c>
      <c r="P65" s="11">
        <v>0</v>
      </c>
      <c r="Q65" s="23" t="s">
        <v>63</v>
      </c>
      <c r="R65" s="11" t="str">
        <f t="shared" si="1"/>
        <v>BAD</v>
      </c>
      <c r="S65" s="14">
        <v>29</v>
      </c>
      <c r="T65" s="13" t="s">
        <v>53</v>
      </c>
      <c r="U65" s="13" t="s">
        <v>33</v>
      </c>
      <c r="V65" s="13" t="s">
        <v>54</v>
      </c>
      <c r="W65" s="1" t="s">
        <v>191</v>
      </c>
      <c r="X65" s="1"/>
      <c r="Y65" s="9">
        <v>22438</v>
      </c>
      <c r="Z65" s="1" t="s">
        <v>192</v>
      </c>
    </row>
    <row r="66" spans="1:26" ht="17.25" hidden="1" x14ac:dyDescent="0.25">
      <c r="A66" s="7">
        <v>19965</v>
      </c>
      <c r="B66" s="1">
        <v>153</v>
      </c>
      <c r="C66" s="1" t="s">
        <v>193</v>
      </c>
      <c r="D66" s="1" t="s">
        <v>27</v>
      </c>
      <c r="E66" s="1" t="s">
        <v>52</v>
      </c>
      <c r="F66" s="1" t="s">
        <v>29</v>
      </c>
      <c r="G66" s="1" t="s">
        <v>30</v>
      </c>
      <c r="H66" s="1"/>
      <c r="I66" s="1">
        <v>632</v>
      </c>
      <c r="J66" s="11">
        <v>632</v>
      </c>
      <c r="K66" s="1">
        <v>3.8889999999999998</v>
      </c>
      <c r="L66" s="9">
        <v>22752</v>
      </c>
      <c r="M66" s="2">
        <v>5341</v>
      </c>
      <c r="N66" s="1" t="s">
        <v>31</v>
      </c>
      <c r="O66" s="3">
        <v>19965</v>
      </c>
      <c r="P66" s="11">
        <v>7.8948</v>
      </c>
      <c r="Q66" s="12">
        <v>208.3</v>
      </c>
      <c r="R66" s="11" t="str">
        <f t="shared" si="1"/>
        <v>GOOD</v>
      </c>
      <c r="S66" s="14">
        <v>30</v>
      </c>
      <c r="T66" s="13" t="s">
        <v>53</v>
      </c>
      <c r="U66" s="13" t="s">
        <v>33</v>
      </c>
      <c r="V66" s="13" t="s">
        <v>54</v>
      </c>
      <c r="W66" s="1" t="s">
        <v>194</v>
      </c>
      <c r="X66" s="1"/>
      <c r="Y66" s="9">
        <v>22465</v>
      </c>
      <c r="Z66" s="1" t="s">
        <v>195</v>
      </c>
    </row>
    <row r="67" spans="1:26" ht="17.25" hidden="1" x14ac:dyDescent="0.25">
      <c r="A67" s="7">
        <v>19966</v>
      </c>
      <c r="B67" s="1">
        <v>153</v>
      </c>
      <c r="C67" s="1" t="s">
        <v>196</v>
      </c>
      <c r="D67" s="1" t="s">
        <v>27</v>
      </c>
      <c r="E67" s="1" t="s">
        <v>57</v>
      </c>
      <c r="F67" s="1" t="s">
        <v>29</v>
      </c>
      <c r="G67" s="1" t="s">
        <v>30</v>
      </c>
      <c r="H67" s="1"/>
      <c r="I67" s="1">
        <v>218.2</v>
      </c>
      <c r="J67" s="11">
        <v>624</v>
      </c>
      <c r="K67" s="1">
        <v>1.5</v>
      </c>
      <c r="L67" s="9">
        <v>22752</v>
      </c>
      <c r="M67" s="2">
        <v>5342</v>
      </c>
      <c r="N67" s="1" t="s">
        <v>31</v>
      </c>
      <c r="O67" s="3">
        <v>19966</v>
      </c>
      <c r="P67" s="24">
        <v>365.5</v>
      </c>
      <c r="Q67" s="12">
        <v>218.2</v>
      </c>
      <c r="R67" s="11" t="str">
        <f t="shared" si="1"/>
        <v>GOOD</v>
      </c>
      <c r="S67" s="14">
        <v>31</v>
      </c>
      <c r="T67" s="13" t="s">
        <v>53</v>
      </c>
      <c r="U67" s="13" t="s">
        <v>33</v>
      </c>
      <c r="V67" s="13" t="s">
        <v>54</v>
      </c>
      <c r="W67" s="1" t="s">
        <v>197</v>
      </c>
      <c r="X67" s="24" t="s">
        <v>198</v>
      </c>
      <c r="Y67" s="9">
        <v>22465</v>
      </c>
      <c r="Z67" s="1" t="s">
        <v>199</v>
      </c>
    </row>
    <row r="68" spans="1:26" ht="17.25" hidden="1" x14ac:dyDescent="0.25">
      <c r="A68" s="7">
        <v>19971</v>
      </c>
      <c r="B68" s="1">
        <v>153</v>
      </c>
      <c r="C68" s="1" t="s">
        <v>200</v>
      </c>
      <c r="D68" s="1" t="s">
        <v>27</v>
      </c>
      <c r="E68" s="1" t="s">
        <v>52</v>
      </c>
      <c r="F68" s="1" t="s">
        <v>29</v>
      </c>
      <c r="G68" s="1" t="s">
        <v>30</v>
      </c>
      <c r="H68" s="1"/>
      <c r="I68" s="1">
        <v>779.16</v>
      </c>
      <c r="J68" s="18" t="s">
        <v>63</v>
      </c>
      <c r="K68" s="1">
        <v>2.101</v>
      </c>
      <c r="L68" s="9">
        <v>22679</v>
      </c>
      <c r="M68" s="2" t="s">
        <v>31</v>
      </c>
      <c r="N68" s="1" t="s">
        <v>31</v>
      </c>
      <c r="O68" s="3">
        <v>19971</v>
      </c>
      <c r="P68" s="11" t="s">
        <v>63</v>
      </c>
      <c r="Q68" s="23">
        <v>0</v>
      </c>
      <c r="R68" s="11" t="str">
        <f t="shared" si="1"/>
        <v>GOOD</v>
      </c>
      <c r="S68" s="14">
        <v>27</v>
      </c>
      <c r="T68" s="13" t="s">
        <v>32</v>
      </c>
      <c r="U68" s="13" t="s">
        <v>33</v>
      </c>
      <c r="V68" s="13" t="s">
        <v>54</v>
      </c>
      <c r="W68" s="1" t="s">
        <v>201</v>
      </c>
      <c r="X68" s="1"/>
      <c r="Y68" s="9">
        <v>22465</v>
      </c>
      <c r="Z68" s="1" t="s">
        <v>202</v>
      </c>
    </row>
    <row r="69" spans="1:26" ht="17.25" hidden="1" x14ac:dyDescent="0.25">
      <c r="A69" s="7">
        <v>19972</v>
      </c>
      <c r="B69" s="1">
        <v>153</v>
      </c>
      <c r="C69" s="1" t="s">
        <v>203</v>
      </c>
      <c r="D69" s="1" t="s">
        <v>27</v>
      </c>
      <c r="E69" s="1" t="s">
        <v>57</v>
      </c>
      <c r="F69" s="1" t="s">
        <v>29</v>
      </c>
      <c r="G69" s="1" t="s">
        <v>30</v>
      </c>
      <c r="H69" s="1"/>
      <c r="I69" s="1">
        <v>756.2</v>
      </c>
      <c r="J69" s="11">
        <v>1281.32</v>
      </c>
      <c r="K69" s="1">
        <v>1.661</v>
      </c>
      <c r="L69" s="9">
        <v>22679</v>
      </c>
      <c r="M69" s="2" t="s">
        <v>31</v>
      </c>
      <c r="N69" s="1" t="s">
        <v>31</v>
      </c>
      <c r="O69" s="3">
        <v>19972</v>
      </c>
      <c r="P69" s="11" t="s">
        <v>63</v>
      </c>
      <c r="Q69" s="12">
        <v>0</v>
      </c>
      <c r="R69" s="11" t="str">
        <f t="shared" si="1"/>
        <v>GOOD</v>
      </c>
      <c r="S69" s="14">
        <v>32</v>
      </c>
      <c r="T69" s="13" t="s">
        <v>32</v>
      </c>
      <c r="U69" s="13" t="s">
        <v>33</v>
      </c>
      <c r="V69" s="13" t="s">
        <v>54</v>
      </c>
      <c r="W69" s="1" t="s">
        <v>204</v>
      </c>
      <c r="X69" s="1"/>
      <c r="Y69" s="9">
        <v>22465</v>
      </c>
      <c r="Z69" s="1" t="s">
        <v>205</v>
      </c>
    </row>
    <row r="70" spans="1:26" ht="17.25" hidden="1" x14ac:dyDescent="0.25">
      <c r="A70" s="7">
        <v>19973</v>
      </c>
      <c r="B70" s="1">
        <v>153</v>
      </c>
      <c r="C70" s="1" t="s">
        <v>206</v>
      </c>
      <c r="D70" s="1" t="s">
        <v>27</v>
      </c>
      <c r="E70" s="1" t="s">
        <v>57</v>
      </c>
      <c r="F70" s="1" t="s">
        <v>29</v>
      </c>
      <c r="G70" s="1" t="s">
        <v>30</v>
      </c>
      <c r="H70" s="1"/>
      <c r="I70" s="1">
        <v>775.72</v>
      </c>
      <c r="J70" s="18" t="s">
        <v>63</v>
      </c>
      <c r="K70" s="1">
        <v>3.12</v>
      </c>
      <c r="L70" s="9">
        <v>22679</v>
      </c>
      <c r="M70" s="2" t="s">
        <v>31</v>
      </c>
      <c r="N70" s="1" t="s">
        <v>31</v>
      </c>
      <c r="O70" s="3">
        <v>19973</v>
      </c>
      <c r="P70" s="11" t="s">
        <v>63</v>
      </c>
      <c r="Q70" s="12">
        <v>0</v>
      </c>
      <c r="R70" s="11" t="str">
        <f t="shared" si="1"/>
        <v>GOOD</v>
      </c>
      <c r="S70" s="14">
        <v>32</v>
      </c>
      <c r="T70" s="13" t="s">
        <v>32</v>
      </c>
      <c r="U70" s="13" t="s">
        <v>33</v>
      </c>
      <c r="V70" s="13" t="s">
        <v>54</v>
      </c>
      <c r="W70" s="1" t="s">
        <v>207</v>
      </c>
      <c r="X70" s="1"/>
      <c r="Y70" s="9">
        <v>22465</v>
      </c>
      <c r="Z70" s="1" t="s">
        <v>205</v>
      </c>
    </row>
    <row r="71" spans="1:26" ht="17.25" hidden="1" x14ac:dyDescent="0.25">
      <c r="A71" s="7">
        <v>20000</v>
      </c>
      <c r="B71" s="1">
        <v>153</v>
      </c>
      <c r="C71" s="1" t="s">
        <v>208</v>
      </c>
      <c r="D71" s="1" t="s">
        <v>27</v>
      </c>
      <c r="E71" s="1" t="s">
        <v>52</v>
      </c>
      <c r="F71" s="1" t="s">
        <v>29</v>
      </c>
      <c r="G71" s="1" t="s">
        <v>30</v>
      </c>
      <c r="H71" s="1"/>
      <c r="I71" s="1">
        <v>624</v>
      </c>
      <c r="J71" s="18" t="s">
        <v>63</v>
      </c>
      <c r="K71" s="1">
        <v>2.7</v>
      </c>
      <c r="L71" s="9">
        <v>23259</v>
      </c>
      <c r="M71" s="2">
        <v>5304</v>
      </c>
      <c r="N71" s="1" t="s">
        <v>31</v>
      </c>
      <c r="O71" s="3" t="s">
        <v>209</v>
      </c>
      <c r="P71" s="11" t="s">
        <v>63</v>
      </c>
      <c r="Q71" s="23" t="s">
        <v>63</v>
      </c>
      <c r="R71" s="11" t="str">
        <f t="shared" si="1"/>
        <v>BAD</v>
      </c>
      <c r="S71" s="14">
        <v>22</v>
      </c>
      <c r="T71" s="13" t="s">
        <v>53</v>
      </c>
      <c r="U71" s="13" t="s">
        <v>33</v>
      </c>
      <c r="V71" s="13" t="s">
        <v>54</v>
      </c>
      <c r="W71" s="1" t="s">
        <v>159</v>
      </c>
      <c r="X71" s="1"/>
      <c r="Y71" s="9">
        <v>22486</v>
      </c>
      <c r="Z71" s="1" t="s">
        <v>210</v>
      </c>
    </row>
    <row r="72" spans="1:26" ht="17.25" hidden="1" x14ac:dyDescent="0.25">
      <c r="A72" s="7">
        <v>20015</v>
      </c>
      <c r="B72" s="1">
        <v>153</v>
      </c>
      <c r="C72" s="1" t="s">
        <v>211</v>
      </c>
      <c r="D72" s="1" t="s">
        <v>27</v>
      </c>
      <c r="E72" s="1" t="s">
        <v>52</v>
      </c>
      <c r="F72" s="1" t="s">
        <v>29</v>
      </c>
      <c r="G72" s="1" t="s">
        <v>30</v>
      </c>
      <c r="H72" s="1"/>
      <c r="I72" s="1">
        <v>632</v>
      </c>
      <c r="J72" s="18" t="s">
        <v>63</v>
      </c>
      <c r="K72" s="1">
        <v>2.7</v>
      </c>
      <c r="L72" s="9">
        <v>23169</v>
      </c>
      <c r="M72" s="2">
        <v>5257</v>
      </c>
      <c r="N72" s="1" t="s">
        <v>31</v>
      </c>
      <c r="O72" s="3">
        <v>20015</v>
      </c>
      <c r="P72" s="11">
        <v>21.437100000000001</v>
      </c>
      <c r="Q72" s="12">
        <v>381.69299999999998</v>
      </c>
      <c r="R72" s="11" t="str">
        <f t="shared" si="1"/>
        <v>GOOD</v>
      </c>
      <c r="S72" s="14">
        <v>26</v>
      </c>
      <c r="T72" s="13" t="s">
        <v>53</v>
      </c>
      <c r="U72" s="13" t="s">
        <v>33</v>
      </c>
      <c r="V72" s="13" t="s">
        <v>54</v>
      </c>
      <c r="W72" s="1" t="s">
        <v>172</v>
      </c>
      <c r="X72" s="1"/>
      <c r="Y72" s="9">
        <v>22490</v>
      </c>
      <c r="Z72" s="1"/>
    </row>
    <row r="73" spans="1:26" ht="17.25" hidden="1" x14ac:dyDescent="0.25">
      <c r="A73" s="7">
        <v>20046</v>
      </c>
      <c r="B73" s="1">
        <v>153</v>
      </c>
      <c r="C73" s="1" t="s">
        <v>212</v>
      </c>
      <c r="D73" s="1" t="s">
        <v>27</v>
      </c>
      <c r="E73" s="1" t="s">
        <v>57</v>
      </c>
      <c r="F73" s="1" t="s">
        <v>29</v>
      </c>
      <c r="G73" s="1" t="s">
        <v>30</v>
      </c>
      <c r="H73" s="1"/>
      <c r="I73" s="1">
        <v>640</v>
      </c>
      <c r="J73" s="11">
        <v>640</v>
      </c>
      <c r="K73" s="1">
        <v>2.7</v>
      </c>
      <c r="L73" s="9">
        <v>23036</v>
      </c>
      <c r="M73" s="2">
        <v>5348</v>
      </c>
      <c r="N73" s="1" t="s">
        <v>31</v>
      </c>
      <c r="O73" s="3">
        <v>20046</v>
      </c>
      <c r="P73" s="11">
        <v>252.8956</v>
      </c>
      <c r="Q73" s="12">
        <v>323.86500000000001</v>
      </c>
      <c r="R73" s="11" t="str">
        <f t="shared" si="1"/>
        <v>GOOD</v>
      </c>
      <c r="S73" s="14"/>
      <c r="T73" s="13" t="s">
        <v>53</v>
      </c>
      <c r="U73" s="13" t="s">
        <v>33</v>
      </c>
      <c r="V73" s="13" t="s">
        <v>54</v>
      </c>
      <c r="W73" s="1" t="s">
        <v>213</v>
      </c>
      <c r="X73" s="1"/>
      <c r="Y73" s="9">
        <v>22516</v>
      </c>
      <c r="Z73" s="1"/>
    </row>
    <row r="74" spans="1:26" ht="17.25" hidden="1" x14ac:dyDescent="0.25">
      <c r="A74" s="7">
        <v>20087</v>
      </c>
      <c r="B74" s="1">
        <v>153</v>
      </c>
      <c r="C74" s="1" t="s">
        <v>214</v>
      </c>
      <c r="D74" s="1" t="s">
        <v>27</v>
      </c>
      <c r="E74" s="1" t="s">
        <v>52</v>
      </c>
      <c r="F74" s="1" t="s">
        <v>29</v>
      </c>
      <c r="G74" s="1" t="s">
        <v>30</v>
      </c>
      <c r="H74" s="1"/>
      <c r="I74" s="1">
        <v>624</v>
      </c>
      <c r="J74" s="11">
        <v>1232</v>
      </c>
      <c r="K74" s="1">
        <v>2.7</v>
      </c>
      <c r="L74" s="9">
        <v>22752</v>
      </c>
      <c r="M74" s="2">
        <v>5241</v>
      </c>
      <c r="N74" s="1" t="s">
        <v>31</v>
      </c>
      <c r="O74" s="3">
        <v>20087</v>
      </c>
      <c r="P74" s="11">
        <v>346.10559999999998</v>
      </c>
      <c r="Q74" s="12">
        <v>286.20100000000002</v>
      </c>
      <c r="R74" s="11" t="str">
        <f t="shared" si="1"/>
        <v>GOOD</v>
      </c>
      <c r="S74" s="14">
        <v>33</v>
      </c>
      <c r="T74" s="13" t="s">
        <v>53</v>
      </c>
      <c r="U74" s="13" t="s">
        <v>33</v>
      </c>
      <c r="V74" s="13" t="s">
        <v>54</v>
      </c>
      <c r="W74" s="1" t="s">
        <v>215</v>
      </c>
      <c r="X74" s="1"/>
      <c r="Y74" s="9">
        <v>22543</v>
      </c>
      <c r="Z74" s="1"/>
    </row>
    <row r="75" spans="1:26" ht="17.25" hidden="1" x14ac:dyDescent="0.25">
      <c r="A75" s="7">
        <v>20088</v>
      </c>
      <c r="B75" s="1">
        <v>153</v>
      </c>
      <c r="C75" s="1" t="s">
        <v>216</v>
      </c>
      <c r="D75" s="1" t="s">
        <v>27</v>
      </c>
      <c r="E75" s="1" t="s">
        <v>52</v>
      </c>
      <c r="F75" s="1" t="s">
        <v>29</v>
      </c>
      <c r="G75" s="1" t="s">
        <v>30</v>
      </c>
      <c r="H75" s="1"/>
      <c r="I75" s="1">
        <v>632</v>
      </c>
      <c r="J75" s="11">
        <v>1248</v>
      </c>
      <c r="K75" s="1">
        <v>2.7</v>
      </c>
      <c r="L75" s="9">
        <v>22752</v>
      </c>
      <c r="M75" s="2">
        <v>5242</v>
      </c>
      <c r="N75" s="1" t="s">
        <v>31</v>
      </c>
      <c r="O75" s="3">
        <v>20088</v>
      </c>
      <c r="P75" s="11">
        <v>335.7389</v>
      </c>
      <c r="Q75" s="12">
        <v>370.72399999999999</v>
      </c>
      <c r="R75" s="11" t="str">
        <f t="shared" ref="R75:R106" si="2">IF(Q75&gt;I75, "BAD", "GOOD")</f>
        <v>GOOD</v>
      </c>
      <c r="S75" s="14">
        <v>34</v>
      </c>
      <c r="T75" s="13" t="s">
        <v>53</v>
      </c>
      <c r="U75" s="13" t="s">
        <v>33</v>
      </c>
      <c r="V75" s="13" t="s">
        <v>54</v>
      </c>
      <c r="W75" s="1" t="s">
        <v>217</v>
      </c>
      <c r="X75" s="1"/>
      <c r="Y75" s="9">
        <v>22543</v>
      </c>
      <c r="Z75" s="1"/>
    </row>
    <row r="76" spans="1:26" ht="17.25" hidden="1" x14ac:dyDescent="0.25">
      <c r="A76" s="7">
        <v>20366</v>
      </c>
      <c r="B76" s="1">
        <v>153</v>
      </c>
      <c r="C76" s="1" t="s">
        <v>218</v>
      </c>
      <c r="D76" s="1" t="s">
        <v>27</v>
      </c>
      <c r="E76" s="1" t="s">
        <v>57</v>
      </c>
      <c r="F76" s="1" t="s">
        <v>29</v>
      </c>
      <c r="G76" s="1" t="s">
        <v>30</v>
      </c>
      <c r="H76" s="1"/>
      <c r="I76" s="1">
        <v>638.30999899999995</v>
      </c>
      <c r="J76" s="11">
        <v>638.31200000000001</v>
      </c>
      <c r="K76" s="1">
        <v>2.67</v>
      </c>
      <c r="L76" s="9">
        <v>23039</v>
      </c>
      <c r="M76" s="2">
        <v>5219</v>
      </c>
      <c r="N76" s="1" t="s">
        <v>31</v>
      </c>
      <c r="O76" s="3">
        <v>20366</v>
      </c>
      <c r="P76" s="11">
        <v>254.42269999999999</v>
      </c>
      <c r="Q76" s="12">
        <v>429.22899999999998</v>
      </c>
      <c r="R76" s="11" t="str">
        <f t="shared" si="2"/>
        <v>GOOD</v>
      </c>
      <c r="S76" s="14"/>
      <c r="T76" s="13" t="s">
        <v>53</v>
      </c>
      <c r="U76" s="13" t="s">
        <v>33</v>
      </c>
      <c r="V76" s="13" t="s">
        <v>54</v>
      </c>
      <c r="W76" s="1" t="s">
        <v>219</v>
      </c>
      <c r="X76" s="1"/>
      <c r="Y76" s="9">
        <v>22719</v>
      </c>
      <c r="Z76" s="1"/>
    </row>
    <row r="77" spans="1:26" ht="17.25" hidden="1" x14ac:dyDescent="0.25">
      <c r="A77" s="7">
        <v>20487</v>
      </c>
      <c r="B77" s="1">
        <v>153</v>
      </c>
      <c r="C77" s="1" t="s">
        <v>220</v>
      </c>
      <c r="D77" s="1" t="s">
        <v>27</v>
      </c>
      <c r="E77" s="1" t="s">
        <v>57</v>
      </c>
      <c r="F77" s="1" t="s">
        <v>29</v>
      </c>
      <c r="G77" s="1" t="s">
        <v>30</v>
      </c>
      <c r="H77" s="1"/>
      <c r="I77" s="1">
        <v>510.8</v>
      </c>
      <c r="J77" s="11">
        <v>510.8</v>
      </c>
      <c r="K77" s="1">
        <v>2.16</v>
      </c>
      <c r="L77" s="9">
        <v>23701</v>
      </c>
      <c r="M77" s="2">
        <v>5273</v>
      </c>
      <c r="N77" s="1" t="s">
        <v>31</v>
      </c>
      <c r="O77" s="3">
        <v>20487</v>
      </c>
      <c r="P77" s="11">
        <v>230.27860000000001</v>
      </c>
      <c r="Q77" s="12">
        <v>340.64299999999997</v>
      </c>
      <c r="R77" s="11" t="str">
        <f t="shared" si="2"/>
        <v>GOOD</v>
      </c>
      <c r="S77" s="14"/>
      <c r="T77" s="13" t="s">
        <v>53</v>
      </c>
      <c r="U77" s="13" t="s">
        <v>33</v>
      </c>
      <c r="V77" s="13" t="s">
        <v>54</v>
      </c>
      <c r="W77" s="1" t="s">
        <v>221</v>
      </c>
      <c r="X77" s="1"/>
      <c r="Y77" s="9">
        <v>22788</v>
      </c>
      <c r="Z77" s="1"/>
    </row>
    <row r="78" spans="1:26" ht="17.25" hidden="1" x14ac:dyDescent="0.25">
      <c r="A78" s="7">
        <v>20565</v>
      </c>
      <c r="B78" s="1">
        <v>153</v>
      </c>
      <c r="C78" s="1" t="s">
        <v>222</v>
      </c>
      <c r="D78" s="1" t="s">
        <v>27</v>
      </c>
      <c r="E78" s="1" t="s">
        <v>57</v>
      </c>
      <c r="F78" s="1" t="s">
        <v>29</v>
      </c>
      <c r="G78" s="1" t="s">
        <v>30</v>
      </c>
      <c r="H78" s="1"/>
      <c r="I78" s="1">
        <v>250</v>
      </c>
      <c r="J78" s="11">
        <v>250</v>
      </c>
      <c r="K78" s="1">
        <v>1.49</v>
      </c>
      <c r="L78" s="9">
        <v>23701</v>
      </c>
      <c r="M78" s="2">
        <v>5310</v>
      </c>
      <c r="N78" s="1" t="s">
        <v>31</v>
      </c>
      <c r="O78" s="3">
        <v>20565</v>
      </c>
      <c r="P78" s="11">
        <v>76.2059</v>
      </c>
      <c r="Q78" s="12">
        <v>103.102</v>
      </c>
      <c r="R78" s="11" t="str">
        <f t="shared" si="2"/>
        <v>GOOD</v>
      </c>
      <c r="S78" s="14"/>
      <c r="T78" s="13" t="s">
        <v>53</v>
      </c>
      <c r="U78" s="13" t="s">
        <v>33</v>
      </c>
      <c r="V78" s="13" t="s">
        <v>54</v>
      </c>
      <c r="W78" s="1" t="s">
        <v>223</v>
      </c>
      <c r="X78" s="1"/>
      <c r="Y78" s="9">
        <v>22839</v>
      </c>
      <c r="Z78" s="1"/>
    </row>
    <row r="79" spans="1:26" ht="17.25" hidden="1" x14ac:dyDescent="0.25">
      <c r="A79" s="7">
        <v>20694</v>
      </c>
      <c r="B79" s="1">
        <v>153</v>
      </c>
      <c r="C79" s="1" t="s">
        <v>224</v>
      </c>
      <c r="D79" s="1" t="s">
        <v>27</v>
      </c>
      <c r="E79" s="1" t="s">
        <v>52</v>
      </c>
      <c r="F79" s="1" t="s">
        <v>29</v>
      </c>
      <c r="G79" s="1" t="s">
        <v>30</v>
      </c>
      <c r="H79" s="1"/>
      <c r="I79" s="1">
        <v>688.88800000000003</v>
      </c>
      <c r="J79" s="11">
        <v>1013.17</v>
      </c>
      <c r="K79" s="1">
        <v>2.6779999999999999</v>
      </c>
      <c r="L79" s="9">
        <v>23204</v>
      </c>
      <c r="M79" s="2">
        <v>5813</v>
      </c>
      <c r="N79" s="1" t="s">
        <v>31</v>
      </c>
      <c r="O79" s="3">
        <v>20694</v>
      </c>
      <c r="P79" s="11">
        <v>218.63220000000001</v>
      </c>
      <c r="Q79" s="12">
        <v>337.73399999999998</v>
      </c>
      <c r="R79" s="11" t="str">
        <f t="shared" si="2"/>
        <v>GOOD</v>
      </c>
      <c r="S79" s="14">
        <v>35</v>
      </c>
      <c r="T79" s="13" t="s">
        <v>53</v>
      </c>
      <c r="U79" s="13" t="s">
        <v>33</v>
      </c>
      <c r="V79" s="13" t="s">
        <v>54</v>
      </c>
      <c r="W79" s="1" t="s">
        <v>225</v>
      </c>
      <c r="X79" s="1"/>
      <c r="Y79" s="9">
        <v>22895</v>
      </c>
      <c r="Z79" s="1"/>
    </row>
    <row r="80" spans="1:26" ht="17.25" hidden="1" x14ac:dyDescent="0.25">
      <c r="A80" s="7">
        <v>21085</v>
      </c>
      <c r="B80" s="1">
        <v>153</v>
      </c>
      <c r="C80" s="1" t="s">
        <v>226</v>
      </c>
      <c r="D80" s="1" t="s">
        <v>27</v>
      </c>
      <c r="E80" s="1" t="s">
        <v>52</v>
      </c>
      <c r="F80" s="1" t="s">
        <v>29</v>
      </c>
      <c r="G80" s="1" t="s">
        <v>30</v>
      </c>
      <c r="H80" s="1"/>
      <c r="I80" s="1">
        <v>625.6</v>
      </c>
      <c r="J80" s="11">
        <v>1310.4000000000001</v>
      </c>
      <c r="K80" s="1">
        <v>2.5</v>
      </c>
      <c r="L80" s="9">
        <v>23741</v>
      </c>
      <c r="M80" s="2">
        <v>5289</v>
      </c>
      <c r="N80" s="1" t="s">
        <v>31</v>
      </c>
      <c r="O80" s="3" t="s">
        <v>227</v>
      </c>
      <c r="P80" s="11">
        <v>259.39120000000003</v>
      </c>
      <c r="Q80" s="12">
        <v>314.29500000000002</v>
      </c>
      <c r="R80" s="11" t="str">
        <f t="shared" si="2"/>
        <v>GOOD</v>
      </c>
      <c r="S80" s="14">
        <v>36</v>
      </c>
      <c r="T80" s="13" t="s">
        <v>53</v>
      </c>
      <c r="U80" s="13" t="s">
        <v>33</v>
      </c>
      <c r="V80" s="13" t="s">
        <v>54</v>
      </c>
      <c r="W80" s="1" t="s">
        <v>228</v>
      </c>
      <c r="X80" s="1"/>
      <c r="Y80" s="9">
        <v>23060</v>
      </c>
      <c r="Z80" s="1" t="s">
        <v>229</v>
      </c>
    </row>
    <row r="81" spans="1:26" ht="17.25" hidden="1" x14ac:dyDescent="0.25">
      <c r="A81" s="7">
        <v>21399</v>
      </c>
      <c r="B81" s="1">
        <v>153</v>
      </c>
      <c r="C81" s="1" t="s">
        <v>230</v>
      </c>
      <c r="D81" s="1" t="s">
        <v>27</v>
      </c>
      <c r="E81" s="1" t="s">
        <v>57</v>
      </c>
      <c r="F81" s="1" t="s">
        <v>29</v>
      </c>
      <c r="G81" s="1" t="s">
        <v>30</v>
      </c>
      <c r="H81" s="1"/>
      <c r="I81" s="1">
        <v>1013.16</v>
      </c>
      <c r="J81" s="18" t="s">
        <v>63</v>
      </c>
      <c r="K81" s="1">
        <v>3.9590000000000001</v>
      </c>
      <c r="L81" s="9">
        <v>23439</v>
      </c>
      <c r="M81" s="2">
        <v>5815</v>
      </c>
      <c r="N81" s="1" t="s">
        <v>31</v>
      </c>
      <c r="O81" s="3">
        <v>21399</v>
      </c>
      <c r="P81" s="11">
        <v>0</v>
      </c>
      <c r="Q81" s="12">
        <v>0</v>
      </c>
      <c r="R81" s="11" t="str">
        <f t="shared" si="2"/>
        <v>GOOD</v>
      </c>
      <c r="S81" s="14">
        <v>35</v>
      </c>
      <c r="T81" s="13" t="s">
        <v>32</v>
      </c>
      <c r="U81" s="13" t="s">
        <v>33</v>
      </c>
      <c r="V81" s="13" t="s">
        <v>54</v>
      </c>
      <c r="W81" s="1" t="s">
        <v>225</v>
      </c>
      <c r="X81" s="1"/>
      <c r="Y81" s="9">
        <v>22199</v>
      </c>
      <c r="Z81" s="1" t="s">
        <v>231</v>
      </c>
    </row>
    <row r="82" spans="1:26" ht="17.25" hidden="1" x14ac:dyDescent="0.25">
      <c r="A82" s="7">
        <v>21426</v>
      </c>
      <c r="B82" s="1">
        <v>153</v>
      </c>
      <c r="C82" s="1" t="s">
        <v>232</v>
      </c>
      <c r="D82" s="1" t="s">
        <v>27</v>
      </c>
      <c r="E82" s="1" t="s">
        <v>57</v>
      </c>
      <c r="F82" s="1" t="s">
        <v>29</v>
      </c>
      <c r="G82" s="1" t="s">
        <v>30</v>
      </c>
      <c r="H82" s="1"/>
      <c r="I82" s="1">
        <v>640</v>
      </c>
      <c r="J82" s="11">
        <v>640</v>
      </c>
      <c r="K82" s="1">
        <v>4.3099999999999996</v>
      </c>
      <c r="L82" s="9">
        <v>23474</v>
      </c>
      <c r="M82" s="2">
        <v>4899</v>
      </c>
      <c r="N82" s="1" t="s">
        <v>31</v>
      </c>
      <c r="O82" s="3">
        <v>21426</v>
      </c>
      <c r="P82" s="11">
        <v>251.63310000000001</v>
      </c>
      <c r="Q82" s="12">
        <v>320.18299999999999</v>
      </c>
      <c r="R82" s="11" t="str">
        <f t="shared" si="2"/>
        <v>GOOD</v>
      </c>
      <c r="S82" s="14"/>
      <c r="T82" s="13" t="s">
        <v>53</v>
      </c>
      <c r="U82" s="13" t="s">
        <v>33</v>
      </c>
      <c r="V82" s="13" t="s">
        <v>54</v>
      </c>
      <c r="W82" s="1" t="s">
        <v>233</v>
      </c>
      <c r="X82" s="1"/>
      <c r="Y82" s="9">
        <v>22108</v>
      </c>
      <c r="Z82" s="1"/>
    </row>
    <row r="83" spans="1:26" ht="17.25" hidden="1" x14ac:dyDescent="0.25">
      <c r="A83" s="7">
        <v>21428</v>
      </c>
      <c r="B83" s="1">
        <v>153</v>
      </c>
      <c r="C83" s="1" t="s">
        <v>234</v>
      </c>
      <c r="D83" s="1" t="s">
        <v>27</v>
      </c>
      <c r="E83" s="1" t="s">
        <v>57</v>
      </c>
      <c r="F83" s="1" t="s">
        <v>29</v>
      </c>
      <c r="G83" s="1" t="s">
        <v>30</v>
      </c>
      <c r="H83" s="1"/>
      <c r="I83" s="1">
        <v>465.96</v>
      </c>
      <c r="J83" s="11">
        <v>465.96</v>
      </c>
      <c r="K83" s="1">
        <v>3.0059999999999998</v>
      </c>
      <c r="L83" s="9">
        <v>23474</v>
      </c>
      <c r="M83" s="2">
        <v>5424</v>
      </c>
      <c r="N83" s="1" t="s">
        <v>31</v>
      </c>
      <c r="O83" s="3" t="s">
        <v>235</v>
      </c>
      <c r="P83" s="11">
        <v>282.46109999999999</v>
      </c>
      <c r="Q83" s="12">
        <v>332.23</v>
      </c>
      <c r="R83" s="11" t="str">
        <f t="shared" si="2"/>
        <v>GOOD</v>
      </c>
      <c r="S83" s="14"/>
      <c r="T83" s="13" t="s">
        <v>53</v>
      </c>
      <c r="U83" s="13" t="s">
        <v>33</v>
      </c>
      <c r="V83" s="13" t="s">
        <v>54</v>
      </c>
      <c r="W83" s="1" t="s">
        <v>236</v>
      </c>
      <c r="X83" s="1"/>
      <c r="Y83" s="9">
        <v>22150</v>
      </c>
      <c r="Z83" s="1" t="s">
        <v>237</v>
      </c>
    </row>
    <row r="84" spans="1:26" ht="17.25" hidden="1" x14ac:dyDescent="0.25">
      <c r="A84" s="7">
        <v>21561</v>
      </c>
      <c r="B84" s="1">
        <v>153</v>
      </c>
      <c r="C84" s="1" t="s">
        <v>238</v>
      </c>
      <c r="D84" s="1" t="s">
        <v>27</v>
      </c>
      <c r="E84" s="1" t="s">
        <v>57</v>
      </c>
      <c r="F84" s="1" t="s">
        <v>29</v>
      </c>
      <c r="G84" s="1" t="s">
        <v>30</v>
      </c>
      <c r="H84" s="1"/>
      <c r="I84" s="1">
        <v>519.67999999999995</v>
      </c>
      <c r="J84" s="18" t="s">
        <v>63</v>
      </c>
      <c r="K84" s="1">
        <v>1.873</v>
      </c>
      <c r="L84" s="9">
        <v>23657</v>
      </c>
      <c r="M84" s="2">
        <v>5195</v>
      </c>
      <c r="N84" s="1" t="s">
        <v>31</v>
      </c>
      <c r="O84" s="3">
        <v>21561</v>
      </c>
      <c r="P84" s="11">
        <v>295.8723</v>
      </c>
      <c r="Q84" s="12">
        <v>335.065</v>
      </c>
      <c r="R84" s="11" t="str">
        <f t="shared" si="2"/>
        <v>GOOD</v>
      </c>
      <c r="S84" s="14">
        <v>21</v>
      </c>
      <c r="T84" s="13" t="s">
        <v>53</v>
      </c>
      <c r="U84" s="13" t="s">
        <v>33</v>
      </c>
      <c r="V84" s="13" t="s">
        <v>54</v>
      </c>
      <c r="W84" s="1" t="s">
        <v>143</v>
      </c>
      <c r="X84" s="1"/>
      <c r="Y84" s="9">
        <v>22726</v>
      </c>
      <c r="Z84" s="1"/>
    </row>
    <row r="85" spans="1:26" ht="17.25" hidden="1" x14ac:dyDescent="0.25">
      <c r="A85" s="7">
        <v>21839</v>
      </c>
      <c r="B85" s="1">
        <v>153</v>
      </c>
      <c r="C85" s="1" t="s">
        <v>239</v>
      </c>
      <c r="D85" s="1" t="s">
        <v>27</v>
      </c>
      <c r="E85" s="1" t="s">
        <v>57</v>
      </c>
      <c r="F85" s="1" t="s">
        <v>29</v>
      </c>
      <c r="G85" s="1" t="s">
        <v>30</v>
      </c>
      <c r="H85" s="1"/>
      <c r="I85" s="1">
        <v>632</v>
      </c>
      <c r="J85" s="11">
        <v>632</v>
      </c>
      <c r="K85" s="1">
        <v>3.73</v>
      </c>
      <c r="L85" s="9">
        <v>23532</v>
      </c>
      <c r="M85" s="2">
        <v>5207</v>
      </c>
      <c r="N85" s="1" t="s">
        <v>31</v>
      </c>
      <c r="O85" s="3">
        <v>21839</v>
      </c>
      <c r="P85" s="11">
        <v>212.40299999999999</v>
      </c>
      <c r="Q85" s="12">
        <v>362.07400000000001</v>
      </c>
      <c r="R85" s="11" t="str">
        <f t="shared" si="2"/>
        <v>GOOD</v>
      </c>
      <c r="S85" s="14"/>
      <c r="T85" s="13" t="s">
        <v>53</v>
      </c>
      <c r="U85" s="13" t="s">
        <v>33</v>
      </c>
      <c r="V85" s="13" t="s">
        <v>54</v>
      </c>
      <c r="W85" s="1" t="s">
        <v>240</v>
      </c>
      <c r="X85" s="1"/>
      <c r="Y85" s="9">
        <v>22108</v>
      </c>
      <c r="Z85" s="1" t="s">
        <v>241</v>
      </c>
    </row>
    <row r="86" spans="1:26" ht="17.25" hidden="1" x14ac:dyDescent="0.25">
      <c r="A86" s="7">
        <v>21841</v>
      </c>
      <c r="B86" s="1">
        <v>153</v>
      </c>
      <c r="C86" s="1" t="s">
        <v>242</v>
      </c>
      <c r="D86" s="1" t="s">
        <v>27</v>
      </c>
      <c r="E86" s="1" t="s">
        <v>57</v>
      </c>
      <c r="F86" s="1" t="s">
        <v>29</v>
      </c>
      <c r="G86" s="1" t="s">
        <v>30</v>
      </c>
      <c r="H86" s="1"/>
      <c r="I86" s="1">
        <v>632</v>
      </c>
      <c r="J86" s="11">
        <v>632</v>
      </c>
      <c r="K86" s="1">
        <v>4.78</v>
      </c>
      <c r="L86" s="9">
        <v>23599</v>
      </c>
      <c r="M86" s="2">
        <v>5827</v>
      </c>
      <c r="N86" s="1" t="s">
        <v>31</v>
      </c>
      <c r="O86" s="3">
        <v>21841</v>
      </c>
      <c r="P86" s="11">
        <v>231.41839999999999</v>
      </c>
      <c r="Q86" s="12">
        <v>341.327</v>
      </c>
      <c r="R86" s="11" t="str">
        <f t="shared" si="2"/>
        <v>GOOD</v>
      </c>
      <c r="S86" s="14"/>
      <c r="T86" s="13" t="s">
        <v>53</v>
      </c>
      <c r="U86" s="13" t="s">
        <v>33</v>
      </c>
      <c r="V86" s="13" t="s">
        <v>54</v>
      </c>
      <c r="W86" s="1" t="s">
        <v>240</v>
      </c>
      <c r="X86" s="1"/>
      <c r="Y86" s="9">
        <v>22108</v>
      </c>
      <c r="Z86" s="1"/>
    </row>
    <row r="87" spans="1:26" ht="17.25" hidden="1" x14ac:dyDescent="0.25">
      <c r="A87" s="7">
        <v>21843</v>
      </c>
      <c r="B87" s="1">
        <v>153</v>
      </c>
      <c r="C87" s="1" t="s">
        <v>243</v>
      </c>
      <c r="D87" s="1" t="s">
        <v>27</v>
      </c>
      <c r="E87" s="1" t="s">
        <v>57</v>
      </c>
      <c r="F87" s="1" t="s">
        <v>29</v>
      </c>
      <c r="G87" s="1" t="s">
        <v>30</v>
      </c>
      <c r="H87" s="1"/>
      <c r="I87" s="1">
        <v>624</v>
      </c>
      <c r="J87" s="11">
        <v>624</v>
      </c>
      <c r="K87" s="1">
        <v>5.4</v>
      </c>
      <c r="L87" s="9">
        <v>23538</v>
      </c>
      <c r="M87" s="2">
        <v>4900</v>
      </c>
      <c r="N87" s="1" t="s">
        <v>31</v>
      </c>
      <c r="O87" s="3" t="s">
        <v>244</v>
      </c>
      <c r="P87" s="11">
        <v>252.08420000000001</v>
      </c>
      <c r="Q87" s="12">
        <v>351.20400000000001</v>
      </c>
      <c r="R87" s="11" t="str">
        <f t="shared" si="2"/>
        <v>GOOD</v>
      </c>
      <c r="S87" s="14"/>
      <c r="T87" s="13" t="s">
        <v>53</v>
      </c>
      <c r="U87" s="13" t="s">
        <v>33</v>
      </c>
      <c r="V87" s="13" t="s">
        <v>54</v>
      </c>
      <c r="W87" s="1" t="s">
        <v>245</v>
      </c>
      <c r="X87" s="1"/>
      <c r="Y87" s="9">
        <v>22108</v>
      </c>
      <c r="Z87" s="1" t="s">
        <v>246</v>
      </c>
    </row>
    <row r="88" spans="1:26" ht="17.25" hidden="1" x14ac:dyDescent="0.25">
      <c r="A88" s="7">
        <v>21844</v>
      </c>
      <c r="B88" s="1">
        <v>153</v>
      </c>
      <c r="C88" s="1" t="s">
        <v>247</v>
      </c>
      <c r="D88" s="1" t="s">
        <v>27</v>
      </c>
      <c r="E88" s="1" t="s">
        <v>57</v>
      </c>
      <c r="F88" s="1" t="s">
        <v>29</v>
      </c>
      <c r="G88" s="1" t="s">
        <v>30</v>
      </c>
      <c r="H88" s="1"/>
      <c r="I88" s="1">
        <v>632</v>
      </c>
      <c r="J88" s="11">
        <v>632</v>
      </c>
      <c r="K88" s="1">
        <v>3.25</v>
      </c>
      <c r="L88" s="9">
        <v>23538</v>
      </c>
      <c r="M88" s="2">
        <v>5166</v>
      </c>
      <c r="N88" s="1" t="s">
        <v>31</v>
      </c>
      <c r="O88" s="3">
        <v>21844</v>
      </c>
      <c r="P88" s="11">
        <v>365.85289999999998</v>
      </c>
      <c r="Q88" s="12">
        <v>457.79500000000002</v>
      </c>
      <c r="R88" s="11" t="str">
        <f t="shared" si="2"/>
        <v>GOOD</v>
      </c>
      <c r="S88" s="14"/>
      <c r="T88" s="13" t="s">
        <v>53</v>
      </c>
      <c r="U88" s="13" t="s">
        <v>33</v>
      </c>
      <c r="V88" s="13" t="s">
        <v>54</v>
      </c>
      <c r="W88" s="1" t="s">
        <v>248</v>
      </c>
      <c r="X88" s="1"/>
      <c r="Y88" s="9">
        <v>22108</v>
      </c>
      <c r="Z88" s="1"/>
    </row>
    <row r="89" spans="1:26" ht="17.25" hidden="1" x14ac:dyDescent="0.25">
      <c r="A89" s="7">
        <v>21929</v>
      </c>
      <c r="B89" s="1">
        <v>153</v>
      </c>
      <c r="C89" s="1" t="s">
        <v>249</v>
      </c>
      <c r="D89" s="1" t="s">
        <v>27</v>
      </c>
      <c r="E89" s="1" t="s">
        <v>57</v>
      </c>
      <c r="F89" s="1" t="s">
        <v>29</v>
      </c>
      <c r="G89" s="1" t="s">
        <v>30</v>
      </c>
      <c r="H89" s="1"/>
      <c r="I89" s="1">
        <v>630.4</v>
      </c>
      <c r="J89" s="11">
        <v>630.4</v>
      </c>
      <c r="K89" s="1">
        <v>2.7</v>
      </c>
      <c r="L89" s="9">
        <v>23700</v>
      </c>
      <c r="M89" s="2">
        <v>5234</v>
      </c>
      <c r="N89" s="1" t="s">
        <v>31</v>
      </c>
      <c r="O89" s="3">
        <v>21929</v>
      </c>
      <c r="P89" s="11">
        <v>202.22409999999999</v>
      </c>
      <c r="Q89" s="12">
        <v>343.23899999999998</v>
      </c>
      <c r="R89" s="11" t="str">
        <f t="shared" si="2"/>
        <v>GOOD</v>
      </c>
      <c r="S89" s="14"/>
      <c r="T89" s="13" t="s">
        <v>53</v>
      </c>
      <c r="U89" s="13" t="s">
        <v>33</v>
      </c>
      <c r="V89" s="13" t="s">
        <v>54</v>
      </c>
      <c r="W89" s="1" t="s">
        <v>250</v>
      </c>
      <c r="X89" s="1"/>
      <c r="Y89" s="9">
        <v>22195</v>
      </c>
      <c r="Z89" s="1"/>
    </row>
    <row r="90" spans="1:26" ht="17.25" hidden="1" x14ac:dyDescent="0.25">
      <c r="A90" s="7">
        <v>21930</v>
      </c>
      <c r="B90" s="1">
        <v>153</v>
      </c>
      <c r="C90" s="1" t="s">
        <v>251</v>
      </c>
      <c r="D90" s="1" t="s">
        <v>27</v>
      </c>
      <c r="E90" s="1" t="s">
        <v>57</v>
      </c>
      <c r="F90" s="1" t="s">
        <v>29</v>
      </c>
      <c r="G90" s="1" t="s">
        <v>30</v>
      </c>
      <c r="H90" s="1"/>
      <c r="I90" s="1">
        <v>635.20000000000005</v>
      </c>
      <c r="J90" s="11">
        <v>635.20000000000005</v>
      </c>
      <c r="K90" s="1">
        <v>2.7</v>
      </c>
      <c r="L90" s="9">
        <v>23776</v>
      </c>
      <c r="M90" s="2">
        <v>5238</v>
      </c>
      <c r="N90" s="1" t="s">
        <v>31</v>
      </c>
      <c r="O90" s="3">
        <v>21930</v>
      </c>
      <c r="P90" s="11">
        <v>200.2201</v>
      </c>
      <c r="Q90" s="12">
        <v>281.83999999999997</v>
      </c>
      <c r="R90" s="11" t="str">
        <f t="shared" si="2"/>
        <v>GOOD</v>
      </c>
      <c r="S90" s="14"/>
      <c r="T90" s="13" t="s">
        <v>53</v>
      </c>
      <c r="U90" s="13" t="s">
        <v>33</v>
      </c>
      <c r="V90" s="13" t="s">
        <v>54</v>
      </c>
      <c r="W90" s="1" t="s">
        <v>252</v>
      </c>
      <c r="X90" s="1"/>
      <c r="Y90" s="9">
        <v>22195</v>
      </c>
      <c r="Z90" s="1"/>
    </row>
    <row r="91" spans="1:26" ht="17.25" hidden="1" x14ac:dyDescent="0.25">
      <c r="A91" s="7">
        <v>22194</v>
      </c>
      <c r="B91" s="1">
        <v>153</v>
      </c>
      <c r="C91" s="1" t="s">
        <v>253</v>
      </c>
      <c r="D91" s="1" t="s">
        <v>27</v>
      </c>
      <c r="E91" s="1" t="s">
        <v>57</v>
      </c>
      <c r="F91" s="1" t="s">
        <v>29</v>
      </c>
      <c r="G91" s="1" t="s">
        <v>30</v>
      </c>
      <c r="H91" s="1"/>
      <c r="I91" s="1">
        <v>536</v>
      </c>
      <c r="J91" s="11">
        <v>536</v>
      </c>
      <c r="K91" s="1">
        <v>2.5760000000000001</v>
      </c>
      <c r="L91" s="9">
        <v>23781</v>
      </c>
      <c r="M91" s="2">
        <v>5193</v>
      </c>
      <c r="N91" s="1" t="s">
        <v>31</v>
      </c>
      <c r="O91" s="3">
        <v>22194</v>
      </c>
      <c r="P91" s="11">
        <v>283.548</v>
      </c>
      <c r="Q91" s="12">
        <v>429.96800000000002</v>
      </c>
      <c r="R91" s="11" t="str">
        <f t="shared" si="2"/>
        <v>GOOD</v>
      </c>
      <c r="S91" s="14"/>
      <c r="T91" s="13" t="s">
        <v>53</v>
      </c>
      <c r="U91" s="13" t="s">
        <v>33</v>
      </c>
      <c r="V91" s="13" t="s">
        <v>54</v>
      </c>
      <c r="W91" s="1" t="s">
        <v>252</v>
      </c>
      <c r="X91" s="1"/>
      <c r="Y91" s="9">
        <v>21982</v>
      </c>
      <c r="Z91" s="1"/>
    </row>
    <row r="92" spans="1:26" ht="17.25" hidden="1" x14ac:dyDescent="0.25">
      <c r="A92" s="7">
        <v>22195</v>
      </c>
      <c r="B92" s="1">
        <v>153</v>
      </c>
      <c r="C92" s="1" t="s">
        <v>254</v>
      </c>
      <c r="D92" s="1" t="s">
        <v>27</v>
      </c>
      <c r="E92" s="1" t="s">
        <v>57</v>
      </c>
      <c r="F92" s="1" t="s">
        <v>29</v>
      </c>
      <c r="G92" s="1" t="s">
        <v>30</v>
      </c>
      <c r="H92" s="1"/>
      <c r="I92" s="1">
        <v>622</v>
      </c>
      <c r="J92" s="11">
        <v>622</v>
      </c>
      <c r="K92" s="1">
        <v>2.6880000000000002</v>
      </c>
      <c r="L92" s="9">
        <v>23781</v>
      </c>
      <c r="M92" s="2">
        <v>5194</v>
      </c>
      <c r="N92" s="1" t="s">
        <v>31</v>
      </c>
      <c r="O92" s="3">
        <v>22195</v>
      </c>
      <c r="P92" s="11">
        <v>241.733</v>
      </c>
      <c r="Q92" s="12">
        <v>389.47699999999998</v>
      </c>
      <c r="R92" s="11" t="str">
        <f t="shared" si="2"/>
        <v>GOOD</v>
      </c>
      <c r="S92" s="14"/>
      <c r="T92" s="13" t="s">
        <v>53</v>
      </c>
      <c r="U92" s="13" t="s">
        <v>33</v>
      </c>
      <c r="V92" s="13" t="s">
        <v>54</v>
      </c>
      <c r="W92" s="1" t="s">
        <v>255</v>
      </c>
      <c r="X92" s="1"/>
      <c r="Y92" s="9">
        <v>21982</v>
      </c>
      <c r="Z92" s="1"/>
    </row>
    <row r="93" spans="1:26" ht="17.25" hidden="1" x14ac:dyDescent="0.25">
      <c r="A93" s="7">
        <v>22217</v>
      </c>
      <c r="B93" s="1">
        <v>153</v>
      </c>
      <c r="C93" s="1" t="s">
        <v>256</v>
      </c>
      <c r="D93" s="1" t="s">
        <v>27</v>
      </c>
      <c r="E93" s="1" t="s">
        <v>57</v>
      </c>
      <c r="F93" s="1" t="s">
        <v>29</v>
      </c>
      <c r="G93" s="1" t="s">
        <v>30</v>
      </c>
      <c r="H93" s="1"/>
      <c r="I93" s="1">
        <v>644.28</v>
      </c>
      <c r="J93" s="11">
        <v>644.28</v>
      </c>
      <c r="K93" s="1">
        <v>2.5110000000000001</v>
      </c>
      <c r="L93" s="9">
        <v>23806</v>
      </c>
      <c r="M93" s="2">
        <v>5206</v>
      </c>
      <c r="N93" s="1" t="s">
        <v>31</v>
      </c>
      <c r="O93" s="3">
        <v>22217</v>
      </c>
      <c r="P93" s="11">
        <v>121.5928</v>
      </c>
      <c r="Q93" s="12">
        <v>134.40700000000001</v>
      </c>
      <c r="R93" s="11" t="str">
        <f t="shared" si="2"/>
        <v>GOOD</v>
      </c>
      <c r="S93" s="14"/>
      <c r="T93" s="13" t="s">
        <v>53</v>
      </c>
      <c r="U93" s="13" t="s">
        <v>33</v>
      </c>
      <c r="V93" s="13" t="s">
        <v>54</v>
      </c>
      <c r="W93" s="1" t="s">
        <v>257</v>
      </c>
      <c r="X93" s="1"/>
      <c r="Y93" s="9">
        <v>22308</v>
      </c>
      <c r="Z93" s="1" t="s">
        <v>258</v>
      </c>
    </row>
    <row r="94" spans="1:26" ht="17.25" hidden="1" x14ac:dyDescent="0.25">
      <c r="A94" s="7">
        <v>22316</v>
      </c>
      <c r="B94" s="1">
        <v>153</v>
      </c>
      <c r="C94" s="1" t="s">
        <v>259</v>
      </c>
      <c r="D94" s="1" t="s">
        <v>27</v>
      </c>
      <c r="E94" s="1" t="s">
        <v>57</v>
      </c>
      <c r="F94" s="1" t="s">
        <v>29</v>
      </c>
      <c r="G94" s="1" t="s">
        <v>30</v>
      </c>
      <c r="H94" s="1"/>
      <c r="I94" s="1">
        <v>628.79999999999995</v>
      </c>
      <c r="J94" s="11">
        <v>628.79999999999995</v>
      </c>
      <c r="K94" s="1">
        <v>2.7</v>
      </c>
      <c r="L94" s="9">
        <v>23776</v>
      </c>
      <c r="M94" s="2">
        <v>5237</v>
      </c>
      <c r="N94" s="1" t="s">
        <v>31</v>
      </c>
      <c r="O94" s="3">
        <v>22316</v>
      </c>
      <c r="P94" s="11">
        <v>197.09289999999999</v>
      </c>
      <c r="Q94" s="12">
        <v>320.77499999999998</v>
      </c>
      <c r="R94" s="11" t="str">
        <f t="shared" si="2"/>
        <v>GOOD</v>
      </c>
      <c r="S94" s="14"/>
      <c r="T94" s="13" t="s">
        <v>53</v>
      </c>
      <c r="U94" s="13" t="s">
        <v>33</v>
      </c>
      <c r="V94" s="13" t="s">
        <v>54</v>
      </c>
      <c r="W94" s="1" t="s">
        <v>252</v>
      </c>
      <c r="X94" s="1"/>
      <c r="Y94" s="9">
        <v>22195</v>
      </c>
      <c r="Z94" s="1"/>
    </row>
    <row r="95" spans="1:26" ht="17.25" hidden="1" x14ac:dyDescent="0.25">
      <c r="A95" s="7">
        <v>22352</v>
      </c>
      <c r="B95" s="1">
        <v>153</v>
      </c>
      <c r="C95" s="1" t="s">
        <v>260</v>
      </c>
      <c r="D95" s="1" t="s">
        <v>27</v>
      </c>
      <c r="E95" s="1" t="s">
        <v>57</v>
      </c>
      <c r="F95" s="1" t="s">
        <v>29</v>
      </c>
      <c r="G95" s="1" t="s">
        <v>30</v>
      </c>
      <c r="H95" s="1"/>
      <c r="I95" s="1">
        <v>129.27999877929699</v>
      </c>
      <c r="J95" s="11">
        <v>129.28</v>
      </c>
      <c r="K95" s="1">
        <v>0.56999997138977099</v>
      </c>
      <c r="L95" s="9">
        <v>24159</v>
      </c>
      <c r="M95" s="2">
        <v>5220</v>
      </c>
      <c r="N95" s="1" t="s">
        <v>31</v>
      </c>
      <c r="O95" s="3">
        <v>22352</v>
      </c>
      <c r="P95" s="11">
        <v>0</v>
      </c>
      <c r="Q95" s="12">
        <v>303.19600000000003</v>
      </c>
      <c r="R95" s="11" t="s">
        <v>44</v>
      </c>
      <c r="S95" s="14"/>
      <c r="T95" s="13" t="s">
        <v>53</v>
      </c>
      <c r="U95" s="13" t="s">
        <v>33</v>
      </c>
      <c r="V95" s="13" t="s">
        <v>54</v>
      </c>
      <c r="W95" s="1" t="s">
        <v>261</v>
      </c>
      <c r="X95" s="1"/>
      <c r="Y95" s="9">
        <v>21996</v>
      </c>
      <c r="Z95" s="1"/>
    </row>
    <row r="96" spans="1:26" ht="17.25" hidden="1" x14ac:dyDescent="0.25">
      <c r="A96" s="7">
        <v>22353</v>
      </c>
      <c r="B96" s="1">
        <v>153</v>
      </c>
      <c r="C96" s="1" t="s">
        <v>262</v>
      </c>
      <c r="D96" s="1" t="s">
        <v>27</v>
      </c>
      <c r="E96" s="1" t="s">
        <v>57</v>
      </c>
      <c r="F96" s="1" t="s">
        <v>29</v>
      </c>
      <c r="G96" s="1" t="s">
        <v>30</v>
      </c>
      <c r="H96" s="1"/>
      <c r="I96" s="1">
        <v>632</v>
      </c>
      <c r="J96" s="11">
        <v>632</v>
      </c>
      <c r="K96" s="1">
        <v>3.28</v>
      </c>
      <c r="L96" s="9">
        <v>24159</v>
      </c>
      <c r="M96" s="2">
        <v>5221</v>
      </c>
      <c r="N96" s="1" t="s">
        <v>31</v>
      </c>
      <c r="O96" s="3" t="s">
        <v>263</v>
      </c>
      <c r="P96" s="11">
        <v>245.85130000000001</v>
      </c>
      <c r="Q96" s="12">
        <f>379.67-6.79</f>
        <v>372.88</v>
      </c>
      <c r="R96" s="11" t="str">
        <f t="shared" ref="R96:R104" si="3">IF(Q96&gt;I96, "BAD", "GOOD")</f>
        <v>GOOD</v>
      </c>
      <c r="S96" s="14"/>
      <c r="T96" s="13" t="s">
        <v>53</v>
      </c>
      <c r="U96" s="13" t="s">
        <v>33</v>
      </c>
      <c r="V96" s="13" t="s">
        <v>54</v>
      </c>
      <c r="W96" s="1" t="s">
        <v>264</v>
      </c>
      <c r="X96" s="1"/>
      <c r="Y96" s="9">
        <v>21996</v>
      </c>
      <c r="Z96" s="1" t="s">
        <v>265</v>
      </c>
    </row>
    <row r="97" spans="1:26" ht="17.25" hidden="1" x14ac:dyDescent="0.25">
      <c r="A97" s="7">
        <v>22566</v>
      </c>
      <c r="B97" s="1">
        <v>153</v>
      </c>
      <c r="C97" s="1" t="s">
        <v>266</v>
      </c>
      <c r="D97" s="1" t="s">
        <v>27</v>
      </c>
      <c r="E97" s="1" t="s">
        <v>57</v>
      </c>
      <c r="F97" s="1" t="s">
        <v>29</v>
      </c>
      <c r="G97" s="1" t="s">
        <v>30</v>
      </c>
      <c r="H97" s="1"/>
      <c r="I97" s="1">
        <v>468</v>
      </c>
      <c r="J97" s="11">
        <v>468</v>
      </c>
      <c r="K97" s="1">
        <v>2.9430000000000001</v>
      </c>
      <c r="L97" s="9">
        <v>24379</v>
      </c>
      <c r="M97" s="2">
        <v>5209</v>
      </c>
      <c r="N97" s="1" t="s">
        <v>31</v>
      </c>
      <c r="O97" s="3">
        <v>22566</v>
      </c>
      <c r="P97" s="11">
        <v>256.86919999999998</v>
      </c>
      <c r="Q97" s="12">
        <v>296.363</v>
      </c>
      <c r="R97" s="11" t="str">
        <f t="shared" si="3"/>
        <v>GOOD</v>
      </c>
      <c r="S97" s="14"/>
      <c r="T97" s="13" t="s">
        <v>53</v>
      </c>
      <c r="U97" s="13" t="s">
        <v>33</v>
      </c>
      <c r="V97" s="13" t="s">
        <v>54</v>
      </c>
      <c r="W97" s="1" t="s">
        <v>267</v>
      </c>
      <c r="X97" s="1"/>
      <c r="Y97" s="9">
        <v>22028</v>
      </c>
      <c r="Z97" s="1"/>
    </row>
    <row r="98" spans="1:26" ht="17.25" hidden="1" x14ac:dyDescent="0.25">
      <c r="A98" s="7">
        <v>22567</v>
      </c>
      <c r="B98" s="1">
        <v>153</v>
      </c>
      <c r="C98" s="1" t="s">
        <v>268</v>
      </c>
      <c r="D98" s="1" t="s">
        <v>27</v>
      </c>
      <c r="E98" s="1" t="s">
        <v>57</v>
      </c>
      <c r="F98" s="1" t="s">
        <v>29</v>
      </c>
      <c r="G98" s="1" t="s">
        <v>30</v>
      </c>
      <c r="H98" s="1">
        <v>117</v>
      </c>
      <c r="I98" s="1">
        <v>640</v>
      </c>
      <c r="J98" s="11">
        <v>468</v>
      </c>
      <c r="K98" s="1">
        <v>3.32</v>
      </c>
      <c r="L98" s="9">
        <v>24379</v>
      </c>
      <c r="M98" s="2">
        <v>5210</v>
      </c>
      <c r="N98" s="1" t="s">
        <v>31</v>
      </c>
      <c r="O98" s="3">
        <v>22567</v>
      </c>
      <c r="P98" s="11">
        <v>370.67649999999998</v>
      </c>
      <c r="Q98" s="12">
        <v>262.00700000000001</v>
      </c>
      <c r="R98" s="11" t="str">
        <f t="shared" si="3"/>
        <v>GOOD</v>
      </c>
      <c r="S98" s="14"/>
      <c r="T98" s="13" t="s">
        <v>53</v>
      </c>
      <c r="U98" s="13" t="s">
        <v>33</v>
      </c>
      <c r="V98" s="13" t="s">
        <v>54</v>
      </c>
      <c r="W98" s="1" t="s">
        <v>269</v>
      </c>
      <c r="X98" s="1"/>
      <c r="Y98" s="9">
        <v>22028</v>
      </c>
      <c r="Z98" s="1" t="s">
        <v>270</v>
      </c>
    </row>
    <row r="99" spans="1:26" ht="17.25" hidden="1" x14ac:dyDescent="0.25">
      <c r="A99" s="7">
        <v>22648</v>
      </c>
      <c r="B99" s="1">
        <v>153</v>
      </c>
      <c r="C99" s="1" t="s">
        <v>271</v>
      </c>
      <c r="D99" s="1" t="s">
        <v>27</v>
      </c>
      <c r="E99" s="1" t="s">
        <v>57</v>
      </c>
      <c r="F99" s="1" t="s">
        <v>29</v>
      </c>
      <c r="G99" s="1" t="s">
        <v>30</v>
      </c>
      <c r="H99" s="1"/>
      <c r="I99" s="1">
        <v>1140.32</v>
      </c>
      <c r="J99" s="11">
        <v>1140.32</v>
      </c>
      <c r="K99" s="1">
        <v>2.94</v>
      </c>
      <c r="L99" s="9">
        <v>24553</v>
      </c>
      <c r="M99" s="2">
        <v>5422</v>
      </c>
      <c r="N99" s="1" t="s">
        <v>31</v>
      </c>
      <c r="O99" s="3">
        <v>22648</v>
      </c>
      <c r="P99" s="11">
        <v>352.61799999999999</v>
      </c>
      <c r="Q99" s="12">
        <v>541.10500000000002</v>
      </c>
      <c r="R99" s="11" t="str">
        <f t="shared" si="3"/>
        <v>GOOD</v>
      </c>
      <c r="S99" s="14">
        <v>37</v>
      </c>
      <c r="T99" s="13" t="s">
        <v>53</v>
      </c>
      <c r="U99" s="13" t="s">
        <v>33</v>
      </c>
      <c r="V99" s="13" t="s">
        <v>54</v>
      </c>
      <c r="W99" s="1" t="s">
        <v>272</v>
      </c>
      <c r="X99" s="1"/>
      <c r="Y99" s="9">
        <v>21982</v>
      </c>
      <c r="Z99" s="1" t="s">
        <v>273</v>
      </c>
    </row>
    <row r="100" spans="1:26" ht="17.25" hidden="1" x14ac:dyDescent="0.25">
      <c r="A100" s="7">
        <v>22921</v>
      </c>
      <c r="B100" s="1">
        <v>153</v>
      </c>
      <c r="C100" s="1" t="s">
        <v>274</v>
      </c>
      <c r="D100" s="1" t="s">
        <v>27</v>
      </c>
      <c r="E100" s="1" t="s">
        <v>57</v>
      </c>
      <c r="F100" s="1" t="s">
        <v>29</v>
      </c>
      <c r="G100" s="1" t="s">
        <v>30</v>
      </c>
      <c r="H100" s="1"/>
      <c r="I100" s="1">
        <v>1140.32</v>
      </c>
      <c r="J100" s="18" t="s">
        <v>63</v>
      </c>
      <c r="K100" s="1">
        <v>1.762</v>
      </c>
      <c r="L100" s="9">
        <v>24553</v>
      </c>
      <c r="M100" s="19">
        <v>8542</v>
      </c>
      <c r="N100" s="1" t="s">
        <v>31</v>
      </c>
      <c r="O100" s="3" t="s">
        <v>275</v>
      </c>
      <c r="P100" s="11">
        <v>453.76499999999999</v>
      </c>
      <c r="Q100" s="12">
        <f>323.28-11.24</f>
        <v>312.03999999999996</v>
      </c>
      <c r="R100" s="11" t="str">
        <f t="shared" si="3"/>
        <v>GOOD</v>
      </c>
      <c r="S100" s="14">
        <v>37</v>
      </c>
      <c r="T100" s="13" t="s">
        <v>53</v>
      </c>
      <c r="U100" s="13" t="s">
        <v>33</v>
      </c>
      <c r="V100" s="13" t="s">
        <v>54</v>
      </c>
      <c r="W100" s="1" t="s">
        <v>276</v>
      </c>
      <c r="X100" s="1"/>
      <c r="Y100" s="9">
        <v>21982</v>
      </c>
      <c r="Z100" s="1" t="s">
        <v>277</v>
      </c>
    </row>
    <row r="101" spans="1:26" ht="17.25" hidden="1" x14ac:dyDescent="0.25">
      <c r="A101" s="7">
        <v>22922</v>
      </c>
      <c r="B101" s="1">
        <v>153</v>
      </c>
      <c r="C101" s="1" t="s">
        <v>278</v>
      </c>
      <c r="D101" s="1" t="s">
        <v>27</v>
      </c>
      <c r="E101" s="1" t="s">
        <v>57</v>
      </c>
      <c r="F101" s="1" t="s">
        <v>29</v>
      </c>
      <c r="G101" s="1" t="s">
        <v>30</v>
      </c>
      <c r="H101" s="1"/>
      <c r="I101" s="1">
        <v>478.56</v>
      </c>
      <c r="J101" s="11">
        <v>646.36</v>
      </c>
      <c r="K101" s="1">
        <v>2.0337000000000001</v>
      </c>
      <c r="L101" s="9">
        <v>24551</v>
      </c>
      <c r="M101" s="2">
        <v>5403</v>
      </c>
      <c r="N101" s="1" t="s">
        <v>31</v>
      </c>
      <c r="O101" s="3" t="s">
        <v>279</v>
      </c>
      <c r="P101" s="11">
        <v>403.02940000000001</v>
      </c>
      <c r="Q101" s="12">
        <v>426.346</v>
      </c>
      <c r="R101" s="11" t="str">
        <f t="shared" si="3"/>
        <v>GOOD</v>
      </c>
      <c r="S101" s="14">
        <v>38</v>
      </c>
      <c r="T101" s="13" t="s">
        <v>53</v>
      </c>
      <c r="U101" s="13" t="s">
        <v>33</v>
      </c>
      <c r="V101" s="13" t="s">
        <v>54</v>
      </c>
      <c r="W101" s="1" t="s">
        <v>280</v>
      </c>
      <c r="X101" s="1"/>
      <c r="Y101" s="9">
        <v>21982</v>
      </c>
      <c r="Z101" s="1" t="s">
        <v>281</v>
      </c>
    </row>
    <row r="102" spans="1:26" ht="17.25" hidden="1" x14ac:dyDescent="0.25">
      <c r="A102" s="7">
        <v>22982</v>
      </c>
      <c r="B102" s="1">
        <v>153</v>
      </c>
      <c r="C102" s="1" t="s">
        <v>282</v>
      </c>
      <c r="D102" s="1" t="s">
        <v>27</v>
      </c>
      <c r="E102" s="1" t="s">
        <v>57</v>
      </c>
      <c r="F102" s="1" t="s">
        <v>29</v>
      </c>
      <c r="G102" s="1" t="s">
        <v>30</v>
      </c>
      <c r="H102" s="1"/>
      <c r="I102" s="1">
        <v>1260.8</v>
      </c>
      <c r="J102" s="11">
        <v>1260.8</v>
      </c>
      <c r="K102" s="1">
        <v>4.9109999999999996</v>
      </c>
      <c r="L102" s="9">
        <v>24404</v>
      </c>
      <c r="M102" s="2">
        <v>5239</v>
      </c>
      <c r="N102" s="1" t="s">
        <v>31</v>
      </c>
      <c r="O102" s="3">
        <v>22982</v>
      </c>
      <c r="P102" s="11">
        <v>208.99709999999999</v>
      </c>
      <c r="Q102" s="12">
        <v>584.26</v>
      </c>
      <c r="R102" s="11" t="str">
        <f t="shared" si="3"/>
        <v>GOOD</v>
      </c>
      <c r="S102" s="14"/>
      <c r="T102" s="13" t="s">
        <v>53</v>
      </c>
      <c r="U102" s="13" t="s">
        <v>33</v>
      </c>
      <c r="V102" s="13" t="s">
        <v>54</v>
      </c>
      <c r="W102" s="1" t="s">
        <v>283</v>
      </c>
      <c r="X102" s="1"/>
      <c r="Y102" s="9">
        <v>21984</v>
      </c>
      <c r="Z102" s="1" t="s">
        <v>284</v>
      </c>
    </row>
    <row r="103" spans="1:26" ht="17.25" hidden="1" x14ac:dyDescent="0.25">
      <c r="A103" s="7">
        <v>23272</v>
      </c>
      <c r="B103" s="1">
        <v>153</v>
      </c>
      <c r="C103" s="1" t="s">
        <v>285</v>
      </c>
      <c r="D103" s="1" t="s">
        <v>27</v>
      </c>
      <c r="E103" s="1" t="s">
        <v>57</v>
      </c>
      <c r="F103" s="1" t="s">
        <v>29</v>
      </c>
      <c r="G103" s="1" t="s">
        <v>30</v>
      </c>
      <c r="H103" s="1"/>
      <c r="I103" s="1">
        <v>640</v>
      </c>
      <c r="J103" s="11">
        <v>1280</v>
      </c>
      <c r="K103" s="1">
        <v>2.5</v>
      </c>
      <c r="L103" s="9">
        <v>24551</v>
      </c>
      <c r="M103" s="2">
        <v>5129</v>
      </c>
      <c r="N103" s="1" t="s">
        <v>31</v>
      </c>
      <c r="O103" s="3">
        <v>23272</v>
      </c>
      <c r="P103" s="11">
        <v>253.6113</v>
      </c>
      <c r="Q103" s="12">
        <v>476.73099999999999</v>
      </c>
      <c r="R103" s="11" t="str">
        <f t="shared" si="3"/>
        <v>GOOD</v>
      </c>
      <c r="S103" s="14">
        <v>39</v>
      </c>
      <c r="T103" s="13" t="s">
        <v>53</v>
      </c>
      <c r="U103" s="13" t="s">
        <v>33</v>
      </c>
      <c r="V103" s="13" t="s">
        <v>54</v>
      </c>
      <c r="W103" s="1" t="s">
        <v>286</v>
      </c>
      <c r="X103" s="1"/>
      <c r="Y103" s="9">
        <v>22028</v>
      </c>
      <c r="Z103" s="1"/>
    </row>
    <row r="104" spans="1:26" ht="17.25" hidden="1" x14ac:dyDescent="0.25">
      <c r="A104" s="7">
        <v>23462</v>
      </c>
      <c r="B104" s="1">
        <v>153</v>
      </c>
      <c r="C104" s="1" t="s">
        <v>287</v>
      </c>
      <c r="D104" s="1" t="s">
        <v>27</v>
      </c>
      <c r="E104" s="1" t="s">
        <v>57</v>
      </c>
      <c r="F104" s="1" t="s">
        <v>29</v>
      </c>
      <c r="G104" s="1" t="s">
        <v>30</v>
      </c>
      <c r="H104" s="1"/>
      <c r="I104" s="1">
        <v>1216</v>
      </c>
      <c r="J104" s="18" t="s">
        <v>63</v>
      </c>
      <c r="K104" s="1">
        <v>3.34</v>
      </c>
      <c r="L104" s="9">
        <v>24555</v>
      </c>
      <c r="M104" s="2">
        <v>5290</v>
      </c>
      <c r="N104" s="1" t="s">
        <v>31</v>
      </c>
      <c r="O104" s="3">
        <v>23462</v>
      </c>
      <c r="P104" s="11" t="s">
        <v>63</v>
      </c>
      <c r="Q104" s="12">
        <v>0</v>
      </c>
      <c r="R104" s="11" t="str">
        <f t="shared" si="3"/>
        <v>GOOD</v>
      </c>
      <c r="S104" s="14">
        <v>36</v>
      </c>
      <c r="T104" s="13" t="s">
        <v>53</v>
      </c>
      <c r="U104" s="13" t="s">
        <v>33</v>
      </c>
      <c r="V104" s="13" t="s">
        <v>54</v>
      </c>
      <c r="W104" s="1" t="s">
        <v>288</v>
      </c>
      <c r="X104" s="1"/>
      <c r="Y104" s="9">
        <v>24408</v>
      </c>
      <c r="Z104" s="1" t="s">
        <v>289</v>
      </c>
    </row>
    <row r="105" spans="1:26" hidden="1" x14ac:dyDescent="0.25">
      <c r="A105" s="7">
        <v>23479</v>
      </c>
      <c r="B105" s="1">
        <v>153</v>
      </c>
      <c r="C105" s="1" t="s">
        <v>290</v>
      </c>
      <c r="D105" s="1" t="s">
        <v>27</v>
      </c>
      <c r="E105" s="1" t="s">
        <v>28</v>
      </c>
      <c r="F105" s="1" t="s">
        <v>29</v>
      </c>
      <c r="G105" s="1" t="s">
        <v>30</v>
      </c>
      <c r="H105" s="1"/>
      <c r="I105" s="1">
        <v>89.611879999999999</v>
      </c>
      <c r="J105" s="8">
        <v>90.496250000000003</v>
      </c>
      <c r="K105" s="1">
        <v>0.125</v>
      </c>
      <c r="L105" s="9">
        <v>24602</v>
      </c>
      <c r="M105" s="1" t="s">
        <v>31</v>
      </c>
      <c r="N105" s="1" t="s">
        <v>31</v>
      </c>
      <c r="O105" s="10">
        <v>23479</v>
      </c>
      <c r="P105" s="11">
        <v>90.496250000000003</v>
      </c>
      <c r="Q105" s="12">
        <v>90.496250000000003</v>
      </c>
      <c r="R105" s="11" t="s">
        <v>44</v>
      </c>
      <c r="S105" s="13"/>
      <c r="T105" s="13" t="s">
        <v>45</v>
      </c>
      <c r="U105" s="13" t="s">
        <v>33</v>
      </c>
      <c r="V105" s="13" t="s">
        <v>34</v>
      </c>
      <c r="W105" s="1" t="s">
        <v>48</v>
      </c>
      <c r="X105" s="1"/>
      <c r="Y105" s="9">
        <v>24418</v>
      </c>
      <c r="Z105" s="1"/>
    </row>
    <row r="106" spans="1:26" hidden="1" x14ac:dyDescent="0.25">
      <c r="A106" s="7">
        <v>23480</v>
      </c>
      <c r="B106" s="1">
        <v>153</v>
      </c>
      <c r="C106" s="1" t="s">
        <v>291</v>
      </c>
      <c r="D106" s="1" t="s">
        <v>27</v>
      </c>
      <c r="E106" s="1" t="s">
        <v>28</v>
      </c>
      <c r="F106" s="1" t="s">
        <v>29</v>
      </c>
      <c r="G106" s="1" t="s">
        <v>30</v>
      </c>
      <c r="H106" s="1"/>
      <c r="I106" s="1">
        <v>26.791497</v>
      </c>
      <c r="J106" s="8">
        <v>90.496250000000003</v>
      </c>
      <c r="K106" s="1">
        <v>3.6999999999999998E-2</v>
      </c>
      <c r="L106" s="9">
        <v>24603</v>
      </c>
      <c r="M106" s="1" t="s">
        <v>31</v>
      </c>
      <c r="N106" s="1" t="s">
        <v>31</v>
      </c>
      <c r="O106" s="10">
        <v>23480</v>
      </c>
      <c r="P106" s="11">
        <v>90.496250000000003</v>
      </c>
      <c r="Q106" s="12">
        <v>90.496250000000003</v>
      </c>
      <c r="R106" s="11" t="s">
        <v>44</v>
      </c>
      <c r="S106" s="13"/>
      <c r="T106" s="13" t="s">
        <v>45</v>
      </c>
      <c r="U106" s="13" t="s">
        <v>33</v>
      </c>
      <c r="V106" s="13" t="s">
        <v>34</v>
      </c>
      <c r="W106" s="1" t="s">
        <v>48</v>
      </c>
      <c r="X106" s="1"/>
      <c r="Y106" s="9">
        <v>24418</v>
      </c>
      <c r="Z106" s="1"/>
    </row>
    <row r="107" spans="1:26" ht="17.25" hidden="1" x14ac:dyDescent="0.25">
      <c r="A107" s="7">
        <v>23711</v>
      </c>
      <c r="B107" s="1">
        <v>153</v>
      </c>
      <c r="C107" s="1" t="s">
        <v>141</v>
      </c>
      <c r="D107" s="1" t="s">
        <v>27</v>
      </c>
      <c r="E107" s="1" t="s">
        <v>57</v>
      </c>
      <c r="F107" s="1" t="s">
        <v>29</v>
      </c>
      <c r="G107" s="1" t="s">
        <v>30</v>
      </c>
      <c r="H107" s="1"/>
      <c r="I107" s="1">
        <v>902.76</v>
      </c>
      <c r="J107" s="18">
        <v>902.76</v>
      </c>
      <c r="K107" s="1">
        <v>3.58</v>
      </c>
      <c r="L107" s="9">
        <v>24805</v>
      </c>
      <c r="M107" s="2">
        <v>5189</v>
      </c>
      <c r="N107" s="1" t="s">
        <v>31</v>
      </c>
      <c r="O107" s="3" t="s">
        <v>142</v>
      </c>
      <c r="P107" s="11" t="s">
        <v>63</v>
      </c>
      <c r="Q107" s="23" t="s">
        <v>63</v>
      </c>
      <c r="R107" s="11" t="str">
        <f t="shared" ref="R107:R112" si="4">IF(Q107&gt;I107, "BAD", "GOOD")</f>
        <v>BAD</v>
      </c>
      <c r="S107" s="14">
        <v>82</v>
      </c>
      <c r="T107" s="13" t="s">
        <v>53</v>
      </c>
      <c r="U107" s="13" t="s">
        <v>33</v>
      </c>
      <c r="V107" s="13" t="s">
        <v>54</v>
      </c>
      <c r="W107" s="1" t="s">
        <v>292</v>
      </c>
      <c r="X107" s="1"/>
      <c r="Y107" s="9">
        <v>24768</v>
      </c>
      <c r="Z107" s="1" t="s">
        <v>144</v>
      </c>
    </row>
    <row r="108" spans="1:26" ht="17.25" hidden="1" x14ac:dyDescent="0.25">
      <c r="A108" s="7">
        <v>23738</v>
      </c>
      <c r="B108" s="1">
        <v>153</v>
      </c>
      <c r="C108" s="1" t="s">
        <v>293</v>
      </c>
      <c r="D108" s="1" t="s">
        <v>27</v>
      </c>
      <c r="E108" s="1" t="s">
        <v>57</v>
      </c>
      <c r="F108" s="1" t="s">
        <v>29</v>
      </c>
      <c r="G108" s="1" t="s">
        <v>30</v>
      </c>
      <c r="H108" s="1"/>
      <c r="I108" s="1">
        <v>902.76</v>
      </c>
      <c r="J108" s="18" t="s">
        <v>63</v>
      </c>
      <c r="K108" s="1">
        <v>2.1019999999999999</v>
      </c>
      <c r="L108" s="9">
        <v>24692</v>
      </c>
      <c r="M108" s="2">
        <v>5190</v>
      </c>
      <c r="N108" s="1" t="s">
        <v>31</v>
      </c>
      <c r="O108" s="3" t="s">
        <v>294</v>
      </c>
      <c r="P108" s="11">
        <v>215.26169999999999</v>
      </c>
      <c r="Q108" s="12">
        <v>283.65300000000002</v>
      </c>
      <c r="R108" s="11" t="str">
        <f t="shared" si="4"/>
        <v>GOOD</v>
      </c>
      <c r="S108" s="14">
        <v>82</v>
      </c>
      <c r="T108" s="13" t="s">
        <v>53</v>
      </c>
      <c r="U108" s="13" t="s">
        <v>33</v>
      </c>
      <c r="V108" s="13" t="s">
        <v>54</v>
      </c>
      <c r="W108" s="1" t="s">
        <v>295</v>
      </c>
      <c r="X108" s="1"/>
      <c r="Y108" s="9">
        <v>23314</v>
      </c>
      <c r="Z108" s="1" t="s">
        <v>296</v>
      </c>
    </row>
    <row r="109" spans="1:26" ht="17.25" hidden="1" x14ac:dyDescent="0.25">
      <c r="A109" s="7">
        <v>23739</v>
      </c>
      <c r="B109" s="1">
        <v>153</v>
      </c>
      <c r="C109" s="1" t="s">
        <v>297</v>
      </c>
      <c r="D109" s="1" t="s">
        <v>27</v>
      </c>
      <c r="E109" s="1" t="s">
        <v>57</v>
      </c>
      <c r="F109" s="1" t="s">
        <v>29</v>
      </c>
      <c r="G109" s="1" t="s">
        <v>30</v>
      </c>
      <c r="H109" s="1"/>
      <c r="I109" s="1">
        <v>902.76</v>
      </c>
      <c r="J109" s="18" t="s">
        <v>63</v>
      </c>
      <c r="K109" s="1">
        <v>2.2869999999999999</v>
      </c>
      <c r="L109" s="9">
        <v>24692</v>
      </c>
      <c r="M109" s="2">
        <v>5307</v>
      </c>
      <c r="N109" s="1" t="s">
        <v>31</v>
      </c>
      <c r="O109" s="3" t="s">
        <v>298</v>
      </c>
      <c r="P109" s="11">
        <v>264.7038</v>
      </c>
      <c r="Q109" s="12">
        <v>394.32499999999999</v>
      </c>
      <c r="R109" s="11" t="str">
        <f t="shared" si="4"/>
        <v>GOOD</v>
      </c>
      <c r="S109" s="14">
        <v>82</v>
      </c>
      <c r="T109" s="13" t="s">
        <v>53</v>
      </c>
      <c r="U109" s="13" t="s">
        <v>33</v>
      </c>
      <c r="V109" s="13" t="s">
        <v>54</v>
      </c>
      <c r="W109" s="1" t="s">
        <v>299</v>
      </c>
      <c r="X109" s="1"/>
      <c r="Y109" s="9">
        <v>22213</v>
      </c>
      <c r="Z109" s="1" t="s">
        <v>300</v>
      </c>
    </row>
    <row r="110" spans="1:26" ht="17.25" hidden="1" x14ac:dyDescent="0.25">
      <c r="A110" s="7">
        <v>23803</v>
      </c>
      <c r="B110" s="1">
        <v>153</v>
      </c>
      <c r="C110" s="1" t="s">
        <v>301</v>
      </c>
      <c r="D110" s="1" t="s">
        <v>27</v>
      </c>
      <c r="E110" s="1" t="s">
        <v>57</v>
      </c>
      <c r="F110" s="1" t="s">
        <v>29</v>
      </c>
      <c r="G110" s="1" t="s">
        <v>30</v>
      </c>
      <c r="H110" s="1"/>
      <c r="I110" s="1">
        <v>684.8</v>
      </c>
      <c r="J110" s="18" t="s">
        <v>63</v>
      </c>
      <c r="K110" s="1">
        <v>3.1</v>
      </c>
      <c r="L110" s="9">
        <v>24691</v>
      </c>
      <c r="M110" s="2" t="s">
        <v>31</v>
      </c>
      <c r="N110" s="1" t="s">
        <v>31</v>
      </c>
      <c r="O110" s="3">
        <v>23803</v>
      </c>
      <c r="P110" s="11">
        <v>243.8074</v>
      </c>
      <c r="Q110" s="12">
        <v>448.005</v>
      </c>
      <c r="R110" s="11" t="str">
        <f t="shared" si="4"/>
        <v>GOOD</v>
      </c>
      <c r="S110" s="14">
        <v>36</v>
      </c>
      <c r="T110" s="13" t="s">
        <v>53</v>
      </c>
      <c r="U110" s="13" t="s">
        <v>33</v>
      </c>
      <c r="V110" s="13" t="s">
        <v>54</v>
      </c>
      <c r="W110" s="1" t="s">
        <v>288</v>
      </c>
      <c r="X110" s="1"/>
      <c r="Y110" s="9">
        <v>22017</v>
      </c>
      <c r="Z110" s="1"/>
    </row>
    <row r="111" spans="1:26" ht="17.25" hidden="1" x14ac:dyDescent="0.25">
      <c r="A111" s="7">
        <v>23893</v>
      </c>
      <c r="B111" s="1">
        <v>153</v>
      </c>
      <c r="C111" s="1" t="s">
        <v>125</v>
      </c>
      <c r="D111" s="1" t="s">
        <v>27</v>
      </c>
      <c r="E111" s="1" t="s">
        <v>57</v>
      </c>
      <c r="F111" s="1" t="s">
        <v>29</v>
      </c>
      <c r="G111" s="1" t="s">
        <v>30</v>
      </c>
      <c r="H111" s="1"/>
      <c r="I111" s="1">
        <v>306</v>
      </c>
      <c r="J111" s="18" t="s">
        <v>63</v>
      </c>
      <c r="K111" s="1">
        <v>1.6</v>
      </c>
      <c r="L111" s="9">
        <v>24734</v>
      </c>
      <c r="M111" s="2">
        <v>5218</v>
      </c>
      <c r="N111" s="1" t="s">
        <v>31</v>
      </c>
      <c r="O111" s="3" t="s">
        <v>126</v>
      </c>
      <c r="P111" s="11" t="s">
        <v>63</v>
      </c>
      <c r="Q111" s="23" t="s">
        <v>63</v>
      </c>
      <c r="R111" s="11" t="str">
        <f t="shared" si="4"/>
        <v>BAD</v>
      </c>
      <c r="S111" s="14">
        <v>17</v>
      </c>
      <c r="T111" s="13" t="s">
        <v>53</v>
      </c>
      <c r="U111" s="13" t="s">
        <v>33</v>
      </c>
      <c r="V111" s="13" t="s">
        <v>54</v>
      </c>
      <c r="W111" s="1" t="s">
        <v>302</v>
      </c>
      <c r="X111" s="1"/>
      <c r="Y111" s="9">
        <v>24617</v>
      </c>
      <c r="Z111" s="1" t="s">
        <v>128</v>
      </c>
    </row>
    <row r="112" spans="1:26" ht="17.25" hidden="1" x14ac:dyDescent="0.25">
      <c r="A112" s="7">
        <v>23918</v>
      </c>
      <c r="B112" s="1">
        <v>153</v>
      </c>
      <c r="C112" s="1" t="s">
        <v>303</v>
      </c>
      <c r="D112" s="1" t="s">
        <v>27</v>
      </c>
      <c r="E112" s="1" t="s">
        <v>57</v>
      </c>
      <c r="F112" s="1" t="s">
        <v>29</v>
      </c>
      <c r="G112" s="1" t="s">
        <v>30</v>
      </c>
      <c r="H112" s="1"/>
      <c r="I112" s="1">
        <v>44.4</v>
      </c>
      <c r="J112" s="11">
        <v>44.4</v>
      </c>
      <c r="K112" s="1">
        <v>0.14599999999999999</v>
      </c>
      <c r="L112" s="9">
        <v>24943</v>
      </c>
      <c r="M112" s="2" t="s">
        <v>31</v>
      </c>
      <c r="N112" s="1" t="s">
        <v>31</v>
      </c>
      <c r="O112" s="3">
        <v>23918</v>
      </c>
      <c r="P112" s="11">
        <v>0</v>
      </c>
      <c r="Q112" s="12">
        <v>0</v>
      </c>
      <c r="R112" s="11" t="str">
        <f t="shared" si="4"/>
        <v>GOOD</v>
      </c>
      <c r="S112" s="14"/>
      <c r="T112" s="13" t="s">
        <v>32</v>
      </c>
      <c r="U112" s="13" t="s">
        <v>33</v>
      </c>
      <c r="V112" s="13" t="s">
        <v>54</v>
      </c>
      <c r="W112" s="1" t="s">
        <v>304</v>
      </c>
      <c r="X112" s="1"/>
      <c r="Y112" s="9">
        <v>24628</v>
      </c>
      <c r="Z112" s="1" t="s">
        <v>305</v>
      </c>
    </row>
    <row r="113" spans="1:26" hidden="1" x14ac:dyDescent="0.25">
      <c r="A113" s="7">
        <v>24012</v>
      </c>
      <c r="B113" s="1">
        <v>153</v>
      </c>
      <c r="C113" s="1" t="s">
        <v>306</v>
      </c>
      <c r="D113" s="1" t="s">
        <v>27</v>
      </c>
      <c r="E113" s="1" t="s">
        <v>28</v>
      </c>
      <c r="F113" s="1" t="s">
        <v>29</v>
      </c>
      <c r="G113" s="1" t="s">
        <v>30</v>
      </c>
      <c r="H113" s="1"/>
      <c r="I113" s="1">
        <v>5.5853979999999996</v>
      </c>
      <c r="J113" s="8">
        <v>5.6560156250000002</v>
      </c>
      <c r="K113" s="1">
        <v>7.7999999999999996E-3</v>
      </c>
      <c r="L113" s="9">
        <v>24848</v>
      </c>
      <c r="M113" s="1" t="s">
        <v>31</v>
      </c>
      <c r="N113" s="1" t="s">
        <v>31</v>
      </c>
      <c r="O113" s="3">
        <v>24012</v>
      </c>
      <c r="P113" s="11">
        <v>5.6560156250000002</v>
      </c>
      <c r="Q113" s="12">
        <v>5.6560156250000002</v>
      </c>
      <c r="R113" s="11" t="s">
        <v>44</v>
      </c>
      <c r="S113" s="13"/>
      <c r="T113" s="13" t="s">
        <v>45</v>
      </c>
      <c r="U113" s="13" t="s">
        <v>33</v>
      </c>
      <c r="V113" s="13" t="s">
        <v>34</v>
      </c>
      <c r="W113" s="1" t="s">
        <v>48</v>
      </c>
      <c r="X113" s="1"/>
      <c r="Y113" s="9">
        <v>24672</v>
      </c>
      <c r="Z113" s="1"/>
    </row>
    <row r="114" spans="1:26" ht="17.25" hidden="1" x14ac:dyDescent="0.25">
      <c r="A114" s="7">
        <v>24127</v>
      </c>
      <c r="B114" s="1">
        <v>153</v>
      </c>
      <c r="C114" s="1" t="s">
        <v>307</v>
      </c>
      <c r="D114" s="1" t="s">
        <v>27</v>
      </c>
      <c r="E114" s="1" t="s">
        <v>57</v>
      </c>
      <c r="F114" s="1" t="s">
        <v>29</v>
      </c>
      <c r="G114" s="1" t="s">
        <v>30</v>
      </c>
      <c r="H114" s="1"/>
      <c r="I114" s="1">
        <v>1280</v>
      </c>
      <c r="J114" s="11">
        <v>1280</v>
      </c>
      <c r="K114" s="1">
        <v>3.05</v>
      </c>
      <c r="L114" s="9">
        <v>24978</v>
      </c>
      <c r="M114" s="2">
        <v>8359</v>
      </c>
      <c r="N114" s="1" t="s">
        <v>31</v>
      </c>
      <c r="O114" s="3">
        <v>24127</v>
      </c>
      <c r="P114" s="11">
        <v>246.6311</v>
      </c>
      <c r="Q114" s="12">
        <v>386.82400000000001</v>
      </c>
      <c r="R114" s="11" t="str">
        <f>IF(Q114&gt;I114, "BAD", "GOOD")</f>
        <v>GOOD</v>
      </c>
      <c r="S114" s="14">
        <v>40</v>
      </c>
      <c r="T114" s="13" t="s">
        <v>53</v>
      </c>
      <c r="U114" s="13" t="s">
        <v>33</v>
      </c>
      <c r="V114" s="13" t="s">
        <v>54</v>
      </c>
      <c r="W114" s="1" t="s">
        <v>308</v>
      </c>
      <c r="X114" s="1"/>
      <c r="Y114" s="9">
        <v>22054</v>
      </c>
      <c r="Z114" s="1" t="s">
        <v>309</v>
      </c>
    </row>
    <row r="115" spans="1:26" ht="17.25" hidden="1" x14ac:dyDescent="0.25">
      <c r="A115" s="7">
        <v>24128</v>
      </c>
      <c r="B115" s="1">
        <v>153</v>
      </c>
      <c r="C115" s="1" t="s">
        <v>310</v>
      </c>
      <c r="D115" s="1" t="s">
        <v>27</v>
      </c>
      <c r="E115" s="1" t="s">
        <v>57</v>
      </c>
      <c r="F115" s="1" t="s">
        <v>29</v>
      </c>
      <c r="G115" s="1" t="s">
        <v>30</v>
      </c>
      <c r="H115" s="1"/>
      <c r="I115" s="1">
        <v>1280</v>
      </c>
      <c r="J115" s="18" t="s">
        <v>63</v>
      </c>
      <c r="K115" s="1">
        <v>4.2329999999999997</v>
      </c>
      <c r="L115" s="9">
        <v>24978</v>
      </c>
      <c r="M115" s="2">
        <v>8358</v>
      </c>
      <c r="N115" s="1" t="s">
        <v>31</v>
      </c>
      <c r="O115" s="3">
        <v>24128</v>
      </c>
      <c r="P115" s="11">
        <v>227.07859999999999</v>
      </c>
      <c r="Q115" s="12">
        <v>349.88</v>
      </c>
      <c r="R115" s="11" t="str">
        <f>IF(Q115&gt;I115, "BAD", "GOOD")</f>
        <v>GOOD</v>
      </c>
      <c r="S115" s="14">
        <v>40</v>
      </c>
      <c r="T115" s="13" t="s">
        <v>53</v>
      </c>
      <c r="U115" s="13" t="s">
        <v>33</v>
      </c>
      <c r="V115" s="13" t="s">
        <v>54</v>
      </c>
      <c r="W115" s="1" t="s">
        <v>308</v>
      </c>
      <c r="X115" s="1"/>
      <c r="Y115" s="9">
        <v>22054</v>
      </c>
      <c r="Z115" s="1" t="s">
        <v>309</v>
      </c>
    </row>
    <row r="116" spans="1:26" ht="17.25" hidden="1" x14ac:dyDescent="0.25">
      <c r="A116" s="7">
        <v>24129</v>
      </c>
      <c r="B116" s="1">
        <v>153</v>
      </c>
      <c r="C116" s="1" t="s">
        <v>311</v>
      </c>
      <c r="D116" s="1" t="s">
        <v>27</v>
      </c>
      <c r="E116" s="1" t="s">
        <v>57</v>
      </c>
      <c r="F116" s="1" t="s">
        <v>29</v>
      </c>
      <c r="G116" s="1" t="s">
        <v>30</v>
      </c>
      <c r="H116" s="1"/>
      <c r="I116" s="1">
        <v>1240.8</v>
      </c>
      <c r="J116" s="11">
        <v>1240.8</v>
      </c>
      <c r="K116" s="1">
        <v>4.32</v>
      </c>
      <c r="L116" s="9">
        <v>24940</v>
      </c>
      <c r="M116" s="2">
        <v>5286</v>
      </c>
      <c r="N116" s="1" t="s">
        <v>31</v>
      </c>
      <c r="O116" s="3">
        <v>24129</v>
      </c>
      <c r="P116" s="11">
        <v>261.78160000000003</v>
      </c>
      <c r="Q116" s="12">
        <v>386.06900000000002</v>
      </c>
      <c r="R116" s="11" t="str">
        <f>IF(Q116&gt;I116, "BAD", "GOOD")</f>
        <v>GOOD</v>
      </c>
      <c r="S116" s="14">
        <v>41</v>
      </c>
      <c r="T116" s="13" t="s">
        <v>53</v>
      </c>
      <c r="U116" s="13" t="s">
        <v>33</v>
      </c>
      <c r="V116" s="13" t="s">
        <v>54</v>
      </c>
      <c r="W116" s="1" t="s">
        <v>312</v>
      </c>
      <c r="X116" s="1"/>
      <c r="Y116" s="9">
        <v>22054</v>
      </c>
      <c r="Z116" s="1"/>
    </row>
    <row r="117" spans="1:26" ht="17.25" hidden="1" x14ac:dyDescent="0.25">
      <c r="A117" s="7">
        <v>24130</v>
      </c>
      <c r="B117" s="1">
        <v>153</v>
      </c>
      <c r="C117" s="1" t="s">
        <v>313</v>
      </c>
      <c r="D117" s="1" t="s">
        <v>27</v>
      </c>
      <c r="E117" s="1" t="s">
        <v>57</v>
      </c>
      <c r="F117" s="1" t="s">
        <v>29</v>
      </c>
      <c r="G117" s="1" t="s">
        <v>30</v>
      </c>
      <c r="H117" s="1"/>
      <c r="I117" s="1">
        <v>1240.8</v>
      </c>
      <c r="J117" s="18" t="s">
        <v>63</v>
      </c>
      <c r="K117" s="1">
        <v>3.0419999999999998</v>
      </c>
      <c r="L117" s="9">
        <v>24909</v>
      </c>
      <c r="M117" s="2">
        <v>5909</v>
      </c>
      <c r="N117" s="1" t="s">
        <v>31</v>
      </c>
      <c r="O117" s="3">
        <v>24130</v>
      </c>
      <c r="P117" s="11">
        <v>253.1061</v>
      </c>
      <c r="Q117" s="12">
        <v>377.58600000000001</v>
      </c>
      <c r="R117" s="11" t="str">
        <f>IF(Q117&gt;I117, "BAD", "GOOD")</f>
        <v>GOOD</v>
      </c>
      <c r="S117" s="14">
        <v>41</v>
      </c>
      <c r="T117" s="13" t="s">
        <v>53</v>
      </c>
      <c r="U117" s="13" t="s">
        <v>33</v>
      </c>
      <c r="V117" s="13" t="s">
        <v>54</v>
      </c>
      <c r="W117" s="1" t="s">
        <v>314</v>
      </c>
      <c r="X117" s="1"/>
      <c r="Y117" s="9">
        <v>22054</v>
      </c>
      <c r="Z117" s="1"/>
    </row>
    <row r="118" spans="1:26" hidden="1" x14ac:dyDescent="0.25">
      <c r="A118" s="7">
        <v>24202</v>
      </c>
      <c r="B118" s="1">
        <v>153</v>
      </c>
      <c r="C118" s="1" t="s">
        <v>315</v>
      </c>
      <c r="D118" s="1" t="s">
        <v>27</v>
      </c>
      <c r="E118" s="1" t="s">
        <v>28</v>
      </c>
      <c r="F118" s="1" t="s">
        <v>29</v>
      </c>
      <c r="G118" s="1" t="s">
        <v>30</v>
      </c>
      <c r="H118" s="1"/>
      <c r="I118" s="1">
        <v>27.497343999999998</v>
      </c>
      <c r="J118" s="8">
        <v>45.248125000000002</v>
      </c>
      <c r="K118" s="1">
        <v>3.7999999999999999E-2</v>
      </c>
      <c r="L118" s="9">
        <v>24910</v>
      </c>
      <c r="M118" s="1" t="s">
        <v>31</v>
      </c>
      <c r="N118" s="1" t="s">
        <v>31</v>
      </c>
      <c r="O118" s="3">
        <v>24202</v>
      </c>
      <c r="P118" s="11">
        <v>45.248125000000002</v>
      </c>
      <c r="Q118" s="12">
        <v>45.248125000000002</v>
      </c>
      <c r="R118" s="11" t="s">
        <v>44</v>
      </c>
      <c r="S118" s="13"/>
      <c r="T118" s="13" t="s">
        <v>45</v>
      </c>
      <c r="U118" s="13" t="s">
        <v>33</v>
      </c>
      <c r="V118" s="13" t="s">
        <v>34</v>
      </c>
      <c r="W118" s="1" t="s">
        <v>48</v>
      </c>
      <c r="X118" s="1"/>
      <c r="Y118" s="9">
        <v>24782</v>
      </c>
      <c r="Z118" s="1"/>
    </row>
    <row r="119" spans="1:26" hidden="1" x14ac:dyDescent="0.25">
      <c r="A119" s="7">
        <v>24203</v>
      </c>
      <c r="B119" s="1">
        <v>153</v>
      </c>
      <c r="C119" s="1" t="s">
        <v>316</v>
      </c>
      <c r="D119" s="1" t="s">
        <v>27</v>
      </c>
      <c r="E119" s="1" t="s">
        <v>28</v>
      </c>
      <c r="F119" s="1" t="s">
        <v>29</v>
      </c>
      <c r="G119" s="1" t="s">
        <v>30</v>
      </c>
      <c r="H119" s="1"/>
      <c r="I119" s="1">
        <v>36.918866999999999</v>
      </c>
      <c r="J119" s="8">
        <v>45.248125000000002</v>
      </c>
      <c r="K119" s="1">
        <v>5.0999999999999997E-2</v>
      </c>
      <c r="L119" s="9">
        <v>24910</v>
      </c>
      <c r="M119" s="1" t="s">
        <v>31</v>
      </c>
      <c r="N119" s="1" t="s">
        <v>31</v>
      </c>
      <c r="O119" s="3">
        <v>24203</v>
      </c>
      <c r="P119" s="11">
        <v>45.248125000000002</v>
      </c>
      <c r="Q119" s="12">
        <v>45.248125000000002</v>
      </c>
      <c r="R119" s="11" t="s">
        <v>44</v>
      </c>
      <c r="S119" s="13"/>
      <c r="T119" s="13" t="s">
        <v>45</v>
      </c>
      <c r="U119" s="13" t="s">
        <v>33</v>
      </c>
      <c r="V119" s="13" t="s">
        <v>34</v>
      </c>
      <c r="W119" s="1" t="s">
        <v>48</v>
      </c>
      <c r="X119" s="1"/>
      <c r="Y119" s="9">
        <v>24782</v>
      </c>
      <c r="Z119" s="1"/>
    </row>
    <row r="120" spans="1:26" hidden="1" x14ac:dyDescent="0.25">
      <c r="A120" s="7">
        <v>24204</v>
      </c>
      <c r="B120" s="1">
        <v>153</v>
      </c>
      <c r="C120" s="1" t="s">
        <v>317</v>
      </c>
      <c r="D120" s="1" t="s">
        <v>27</v>
      </c>
      <c r="E120" s="1" t="s">
        <v>28</v>
      </c>
      <c r="F120" s="1" t="s">
        <v>29</v>
      </c>
      <c r="G120" s="1" t="s">
        <v>30</v>
      </c>
      <c r="H120" s="1"/>
      <c r="I120" s="1">
        <v>44.19</v>
      </c>
      <c r="J120" s="8">
        <v>45.248125000000002</v>
      </c>
      <c r="K120" s="1">
        <v>6.0999999999999999E-2</v>
      </c>
      <c r="L120" s="9">
        <v>25002</v>
      </c>
      <c r="M120" s="1" t="s">
        <v>31</v>
      </c>
      <c r="N120" s="1" t="s">
        <v>31</v>
      </c>
      <c r="O120" s="3">
        <v>24204</v>
      </c>
      <c r="P120" s="11">
        <v>45.248125000000002</v>
      </c>
      <c r="Q120" s="12">
        <v>45.248125000000002</v>
      </c>
      <c r="R120" s="11" t="s">
        <v>44</v>
      </c>
      <c r="S120" s="13"/>
      <c r="T120" s="13" t="s">
        <v>45</v>
      </c>
      <c r="U120" s="13" t="s">
        <v>33</v>
      </c>
      <c r="V120" s="13" t="s">
        <v>34</v>
      </c>
      <c r="W120" s="1" t="s">
        <v>48</v>
      </c>
      <c r="X120" s="1"/>
      <c r="Y120" s="9">
        <v>24782</v>
      </c>
      <c r="Z120" s="1"/>
    </row>
    <row r="121" spans="1:26" ht="17.25" hidden="1" x14ac:dyDescent="0.25">
      <c r="A121" s="7">
        <v>24214</v>
      </c>
      <c r="B121" s="1">
        <v>153</v>
      </c>
      <c r="C121" s="1" t="s">
        <v>318</v>
      </c>
      <c r="D121" s="1" t="s">
        <v>27</v>
      </c>
      <c r="E121" s="1" t="s">
        <v>57</v>
      </c>
      <c r="F121" s="1" t="s">
        <v>29</v>
      </c>
      <c r="G121" s="1" t="s">
        <v>30</v>
      </c>
      <c r="H121" s="1"/>
      <c r="I121" s="1">
        <v>624.99</v>
      </c>
      <c r="J121" s="18" t="s">
        <v>63</v>
      </c>
      <c r="K121" s="1">
        <v>2.64</v>
      </c>
      <c r="L121" s="9">
        <v>24954</v>
      </c>
      <c r="M121" s="2">
        <v>5802</v>
      </c>
      <c r="N121" s="1" t="s">
        <v>31</v>
      </c>
      <c r="O121" s="3">
        <v>24214</v>
      </c>
      <c r="P121" s="11">
        <v>81.110600000000005</v>
      </c>
      <c r="Q121" s="12">
        <v>0</v>
      </c>
      <c r="R121" s="11" t="str">
        <f t="shared" ref="R121:R132" si="5">IF(Q121&gt;I121, "BAD", "GOOD")</f>
        <v>GOOD</v>
      </c>
      <c r="S121" s="14">
        <v>19</v>
      </c>
      <c r="T121" s="13" t="s">
        <v>53</v>
      </c>
      <c r="U121" s="13" t="s">
        <v>33</v>
      </c>
      <c r="V121" s="13" t="s">
        <v>54</v>
      </c>
      <c r="W121" s="1" t="s">
        <v>319</v>
      </c>
      <c r="X121" s="1"/>
      <c r="Y121" s="9">
        <v>24789</v>
      </c>
      <c r="Z121" s="1" t="s">
        <v>320</v>
      </c>
    </row>
    <row r="122" spans="1:26" ht="17.25" hidden="1" x14ac:dyDescent="0.25">
      <c r="A122" s="7">
        <v>24262</v>
      </c>
      <c r="B122" s="1">
        <v>153</v>
      </c>
      <c r="C122" s="1" t="s">
        <v>321</v>
      </c>
      <c r="D122" s="1" t="s">
        <v>27</v>
      </c>
      <c r="E122" s="1" t="s">
        <v>57</v>
      </c>
      <c r="F122" s="1" t="s">
        <v>29</v>
      </c>
      <c r="G122" s="1" t="s">
        <v>30</v>
      </c>
      <c r="H122" s="1"/>
      <c r="I122" s="1">
        <v>476.52</v>
      </c>
      <c r="J122" s="11">
        <v>1888</v>
      </c>
      <c r="K122" s="1">
        <v>2.04</v>
      </c>
      <c r="L122" s="9">
        <v>25006</v>
      </c>
      <c r="M122" s="2">
        <v>4901</v>
      </c>
      <c r="N122" s="1" t="s">
        <v>31</v>
      </c>
      <c r="O122" s="3">
        <v>24262</v>
      </c>
      <c r="P122" s="11">
        <v>263.22430000000003</v>
      </c>
      <c r="Q122" s="12">
        <v>299.45499999999998</v>
      </c>
      <c r="R122" s="11" t="str">
        <f t="shared" si="5"/>
        <v>GOOD</v>
      </c>
      <c r="S122" s="14">
        <v>42</v>
      </c>
      <c r="T122" s="13" t="s">
        <v>53</v>
      </c>
      <c r="U122" s="13" t="s">
        <v>33</v>
      </c>
      <c r="V122" s="13" t="s">
        <v>54</v>
      </c>
      <c r="W122" s="1" t="s">
        <v>322</v>
      </c>
      <c r="X122" s="1"/>
      <c r="Y122" s="9">
        <v>22543</v>
      </c>
      <c r="Z122" s="1"/>
    </row>
    <row r="123" spans="1:26" ht="17.25" hidden="1" x14ac:dyDescent="0.25">
      <c r="A123" s="7">
        <v>24263</v>
      </c>
      <c r="B123" s="1">
        <v>153</v>
      </c>
      <c r="C123" s="1" t="s">
        <v>323</v>
      </c>
      <c r="D123" s="1" t="s">
        <v>27</v>
      </c>
      <c r="E123" s="1" t="s">
        <v>57</v>
      </c>
      <c r="F123" s="1" t="s">
        <v>29</v>
      </c>
      <c r="G123" s="1" t="s">
        <v>30</v>
      </c>
      <c r="H123" s="1"/>
      <c r="I123" s="1">
        <v>452.4</v>
      </c>
      <c r="J123" s="18" t="s">
        <v>63</v>
      </c>
      <c r="K123" s="1">
        <v>2.04</v>
      </c>
      <c r="L123" s="9">
        <v>25002</v>
      </c>
      <c r="M123" s="2">
        <v>4903</v>
      </c>
      <c r="N123" s="1" t="s">
        <v>31</v>
      </c>
      <c r="O123" s="3">
        <v>24263</v>
      </c>
      <c r="P123" s="11">
        <v>268.07619999999997</v>
      </c>
      <c r="Q123" s="12">
        <v>348.88900000000001</v>
      </c>
      <c r="R123" s="11" t="str">
        <f t="shared" si="5"/>
        <v>GOOD</v>
      </c>
      <c r="S123" s="14">
        <v>42</v>
      </c>
      <c r="T123" s="13" t="s">
        <v>53</v>
      </c>
      <c r="U123" s="13" t="s">
        <v>33</v>
      </c>
      <c r="V123" s="13" t="s">
        <v>54</v>
      </c>
      <c r="W123" s="1" t="s">
        <v>322</v>
      </c>
      <c r="X123" s="1"/>
      <c r="Y123" s="9">
        <v>22543</v>
      </c>
      <c r="Z123" s="1"/>
    </row>
    <row r="124" spans="1:26" ht="17.25" hidden="1" x14ac:dyDescent="0.25">
      <c r="A124" s="7">
        <v>24264</v>
      </c>
      <c r="B124" s="1">
        <v>153</v>
      </c>
      <c r="C124" s="1" t="s">
        <v>324</v>
      </c>
      <c r="D124" s="1" t="s">
        <v>27</v>
      </c>
      <c r="E124" s="1" t="s">
        <v>57</v>
      </c>
      <c r="F124" s="1" t="s">
        <v>29</v>
      </c>
      <c r="G124" s="1" t="s">
        <v>30</v>
      </c>
      <c r="H124" s="1"/>
      <c r="I124" s="1">
        <v>928.92</v>
      </c>
      <c r="J124" s="18" t="s">
        <v>63</v>
      </c>
      <c r="K124" s="1">
        <v>3.1419999999999999</v>
      </c>
      <c r="L124" s="9">
        <v>25002</v>
      </c>
      <c r="M124" s="2">
        <v>4904</v>
      </c>
      <c r="N124" s="1" t="s">
        <v>31</v>
      </c>
      <c r="O124" s="3">
        <v>24264</v>
      </c>
      <c r="P124" s="11">
        <v>235.6473</v>
      </c>
      <c r="Q124" s="12">
        <v>337.00599999999997</v>
      </c>
      <c r="R124" s="11" t="str">
        <f t="shared" si="5"/>
        <v>GOOD</v>
      </c>
      <c r="S124" s="14">
        <v>42</v>
      </c>
      <c r="T124" s="13" t="s">
        <v>53</v>
      </c>
      <c r="U124" s="13" t="s">
        <v>33</v>
      </c>
      <c r="V124" s="13" t="s">
        <v>54</v>
      </c>
      <c r="W124" s="1" t="s">
        <v>322</v>
      </c>
      <c r="X124" s="1"/>
      <c r="Y124" s="9">
        <v>22070</v>
      </c>
      <c r="Z124" s="1"/>
    </row>
    <row r="125" spans="1:26" ht="17.25" hidden="1" x14ac:dyDescent="0.25">
      <c r="A125" s="7">
        <v>24265</v>
      </c>
      <c r="B125" s="1">
        <v>153</v>
      </c>
      <c r="C125" s="1" t="s">
        <v>325</v>
      </c>
      <c r="D125" s="1" t="s">
        <v>27</v>
      </c>
      <c r="E125" s="1" t="s">
        <v>57</v>
      </c>
      <c r="F125" s="1" t="s">
        <v>29</v>
      </c>
      <c r="G125" s="1" t="s">
        <v>30</v>
      </c>
      <c r="H125" s="1"/>
      <c r="I125" s="1">
        <v>944</v>
      </c>
      <c r="J125" s="18" t="s">
        <v>63</v>
      </c>
      <c r="K125" s="1">
        <v>2.5030000000000001</v>
      </c>
      <c r="L125" s="9">
        <v>25006</v>
      </c>
      <c r="M125" s="2">
        <v>5832</v>
      </c>
      <c r="N125" s="1" t="s">
        <v>31</v>
      </c>
      <c r="O125" s="3">
        <v>24265</v>
      </c>
      <c r="P125" s="11">
        <v>290.52809999999999</v>
      </c>
      <c r="Q125" s="12">
        <v>385.99200000000002</v>
      </c>
      <c r="R125" s="11" t="str">
        <f t="shared" si="5"/>
        <v>GOOD</v>
      </c>
      <c r="S125" s="14">
        <v>42</v>
      </c>
      <c r="T125" s="13" t="s">
        <v>53</v>
      </c>
      <c r="U125" s="13" t="s">
        <v>33</v>
      </c>
      <c r="V125" s="13" t="s">
        <v>54</v>
      </c>
      <c r="W125" s="1" t="s">
        <v>326</v>
      </c>
      <c r="X125" s="1"/>
      <c r="Y125" s="9">
        <v>22070</v>
      </c>
      <c r="Z125" s="1"/>
    </row>
    <row r="126" spans="1:26" ht="17.25" hidden="1" x14ac:dyDescent="0.25">
      <c r="A126" s="7">
        <v>24272</v>
      </c>
      <c r="B126" s="1">
        <v>153</v>
      </c>
      <c r="C126" s="1" t="s">
        <v>327</v>
      </c>
      <c r="D126" s="1" t="s">
        <v>27</v>
      </c>
      <c r="E126" s="1" t="s">
        <v>57</v>
      </c>
      <c r="F126" s="1" t="s">
        <v>29</v>
      </c>
      <c r="G126" s="1" t="s">
        <v>30</v>
      </c>
      <c r="H126" s="1"/>
      <c r="I126" s="1">
        <v>640</v>
      </c>
      <c r="J126" s="11">
        <v>640</v>
      </c>
      <c r="K126" s="1">
        <v>2.7</v>
      </c>
      <c r="L126" s="9">
        <v>25090</v>
      </c>
      <c r="M126" s="2">
        <v>5126</v>
      </c>
      <c r="N126" s="1" t="s">
        <v>31</v>
      </c>
      <c r="O126" s="3">
        <v>24272</v>
      </c>
      <c r="P126" s="11">
        <v>314.08949999999999</v>
      </c>
      <c r="Q126" s="12">
        <v>271.23899999999998</v>
      </c>
      <c r="R126" s="11" t="str">
        <f t="shared" si="5"/>
        <v>GOOD</v>
      </c>
      <c r="S126" s="14"/>
      <c r="T126" s="13" t="s">
        <v>53</v>
      </c>
      <c r="U126" s="13" t="s">
        <v>33</v>
      </c>
      <c r="V126" s="13" t="s">
        <v>54</v>
      </c>
      <c r="W126" s="1" t="s">
        <v>328</v>
      </c>
      <c r="X126" s="1"/>
      <c r="Y126" s="9">
        <v>22389</v>
      </c>
      <c r="Z126" s="1"/>
    </row>
    <row r="127" spans="1:26" ht="17.25" hidden="1" x14ac:dyDescent="0.25">
      <c r="A127" s="7">
        <v>24378</v>
      </c>
      <c r="B127" s="1">
        <v>153</v>
      </c>
      <c r="C127" s="1" t="s">
        <v>329</v>
      </c>
      <c r="D127" s="1" t="s">
        <v>27</v>
      </c>
      <c r="E127" s="1" t="s">
        <v>57</v>
      </c>
      <c r="F127" s="1" t="s">
        <v>29</v>
      </c>
      <c r="G127" s="1" t="s">
        <v>30</v>
      </c>
      <c r="H127" s="1"/>
      <c r="I127" s="1">
        <v>298.8</v>
      </c>
      <c r="J127" s="18" t="s">
        <v>63</v>
      </c>
      <c r="K127" s="1">
        <v>2.2280000000000002</v>
      </c>
      <c r="L127" s="9">
        <v>25038</v>
      </c>
      <c r="M127" s="2" t="s">
        <v>31</v>
      </c>
      <c r="N127" s="1" t="s">
        <v>31</v>
      </c>
      <c r="O127" s="3">
        <v>24378</v>
      </c>
      <c r="P127" s="11" t="s">
        <v>63</v>
      </c>
      <c r="Q127" s="12">
        <v>0</v>
      </c>
      <c r="R127" s="11" t="str">
        <f t="shared" si="5"/>
        <v>GOOD</v>
      </c>
      <c r="S127" s="14">
        <v>21</v>
      </c>
      <c r="T127" s="13" t="s">
        <v>53</v>
      </c>
      <c r="U127" s="13" t="s">
        <v>33</v>
      </c>
      <c r="V127" s="13" t="s">
        <v>54</v>
      </c>
      <c r="W127" s="1" t="s">
        <v>143</v>
      </c>
      <c r="X127" s="1"/>
      <c r="Y127" s="9">
        <v>24890</v>
      </c>
      <c r="Z127" s="1" t="s">
        <v>330</v>
      </c>
    </row>
    <row r="128" spans="1:26" ht="17.25" hidden="1" x14ac:dyDescent="0.25">
      <c r="A128" s="7">
        <v>24574</v>
      </c>
      <c r="B128" s="1">
        <v>153</v>
      </c>
      <c r="C128" s="1" t="s">
        <v>331</v>
      </c>
      <c r="D128" s="1" t="s">
        <v>27</v>
      </c>
      <c r="E128" s="1" t="s">
        <v>52</v>
      </c>
      <c r="F128" s="1" t="s">
        <v>29</v>
      </c>
      <c r="G128" s="1" t="s">
        <v>30</v>
      </c>
      <c r="H128" s="1"/>
      <c r="I128" s="1">
        <v>680.68</v>
      </c>
      <c r="J128" s="11">
        <v>680.68</v>
      </c>
      <c r="K128" s="1">
        <v>2.3580000000000001</v>
      </c>
      <c r="L128" s="9">
        <v>25188</v>
      </c>
      <c r="M128" s="2">
        <v>5285</v>
      </c>
      <c r="N128" s="1" t="s">
        <v>31</v>
      </c>
      <c r="O128" s="3" t="s">
        <v>332</v>
      </c>
      <c r="P128" s="11">
        <v>281.7978</v>
      </c>
      <c r="Q128" s="12">
        <f>399.297-6.79</f>
        <v>392.50700000000001</v>
      </c>
      <c r="R128" s="11" t="str">
        <f t="shared" si="5"/>
        <v>GOOD</v>
      </c>
      <c r="S128" s="14"/>
      <c r="T128" s="13" t="s">
        <v>53</v>
      </c>
      <c r="U128" s="13" t="s">
        <v>33</v>
      </c>
      <c r="V128" s="13" t="s">
        <v>54</v>
      </c>
      <c r="W128" s="1" t="s">
        <v>333</v>
      </c>
      <c r="X128" s="1"/>
      <c r="Y128" s="9">
        <v>22028</v>
      </c>
      <c r="Z128" s="1" t="s">
        <v>334</v>
      </c>
    </row>
    <row r="129" spans="1:26" ht="17.25" hidden="1" x14ac:dyDescent="0.25">
      <c r="A129" s="7">
        <v>24605</v>
      </c>
      <c r="B129" s="1">
        <v>153</v>
      </c>
      <c r="C129" s="1" t="s">
        <v>208</v>
      </c>
      <c r="D129" s="1" t="s">
        <v>27</v>
      </c>
      <c r="E129" s="1" t="s">
        <v>57</v>
      </c>
      <c r="F129" s="1" t="s">
        <v>29</v>
      </c>
      <c r="G129" s="1" t="s">
        <v>30</v>
      </c>
      <c r="H129" s="1"/>
      <c r="I129" s="1">
        <v>316</v>
      </c>
      <c r="J129" s="18" t="s">
        <v>63</v>
      </c>
      <c r="K129" s="1">
        <v>0.874</v>
      </c>
      <c r="L129" s="9">
        <v>25188</v>
      </c>
      <c r="M129" s="2">
        <v>5304</v>
      </c>
      <c r="N129" s="1" t="s">
        <v>31</v>
      </c>
      <c r="O129" s="3" t="s">
        <v>209</v>
      </c>
      <c r="P129" s="11">
        <v>124.864</v>
      </c>
      <c r="Q129" s="12">
        <v>161.80199999999999</v>
      </c>
      <c r="R129" s="11" t="str">
        <f t="shared" si="5"/>
        <v>GOOD</v>
      </c>
      <c r="S129" s="14">
        <v>22</v>
      </c>
      <c r="T129" s="13" t="s">
        <v>53</v>
      </c>
      <c r="U129" s="13" t="s">
        <v>33</v>
      </c>
      <c r="V129" s="13" t="s">
        <v>54</v>
      </c>
      <c r="W129" s="1" t="s">
        <v>159</v>
      </c>
      <c r="X129" s="1"/>
      <c r="Y129" s="9">
        <v>22259</v>
      </c>
      <c r="Z129" s="1" t="s">
        <v>210</v>
      </c>
    </row>
    <row r="130" spans="1:26" ht="17.25" hidden="1" x14ac:dyDescent="0.25">
      <c r="A130" s="7">
        <v>24606</v>
      </c>
      <c r="B130" s="1">
        <v>153</v>
      </c>
      <c r="C130" s="1" t="s">
        <v>335</v>
      </c>
      <c r="D130" s="1" t="s">
        <v>27</v>
      </c>
      <c r="E130" s="1" t="s">
        <v>52</v>
      </c>
      <c r="F130" s="1" t="s">
        <v>29</v>
      </c>
      <c r="G130" s="1" t="s">
        <v>30</v>
      </c>
      <c r="H130" s="1"/>
      <c r="I130" s="1">
        <v>1232</v>
      </c>
      <c r="J130" s="18" t="s">
        <v>63</v>
      </c>
      <c r="K130" s="1">
        <v>3.1440000000000001</v>
      </c>
      <c r="L130" s="9">
        <v>25321</v>
      </c>
      <c r="M130" s="2">
        <v>5244</v>
      </c>
      <c r="N130" s="1" t="s">
        <v>31</v>
      </c>
      <c r="O130" s="3">
        <v>24606</v>
      </c>
      <c r="P130" s="11">
        <v>233.9195</v>
      </c>
      <c r="Q130" s="12">
        <v>331.02199999999999</v>
      </c>
      <c r="R130" s="11" t="str">
        <f t="shared" si="5"/>
        <v>GOOD</v>
      </c>
      <c r="S130" s="14">
        <v>34</v>
      </c>
      <c r="T130" s="13" t="s">
        <v>53</v>
      </c>
      <c r="U130" s="13" t="s">
        <v>33</v>
      </c>
      <c r="V130" s="13" t="s">
        <v>54</v>
      </c>
      <c r="W130" s="1" t="s">
        <v>217</v>
      </c>
      <c r="X130" s="1"/>
      <c r="Y130" s="9">
        <v>22166</v>
      </c>
      <c r="Z130" s="1"/>
    </row>
    <row r="131" spans="1:26" ht="17.25" hidden="1" x14ac:dyDescent="0.25">
      <c r="A131" s="7">
        <v>24607</v>
      </c>
      <c r="B131" s="1">
        <v>153</v>
      </c>
      <c r="C131" s="1" t="s">
        <v>336</v>
      </c>
      <c r="D131" s="1" t="s">
        <v>27</v>
      </c>
      <c r="E131" s="1" t="s">
        <v>52</v>
      </c>
      <c r="F131" s="1" t="s">
        <v>29</v>
      </c>
      <c r="G131" s="1" t="s">
        <v>30</v>
      </c>
      <c r="H131" s="1"/>
      <c r="I131" s="1">
        <v>1232</v>
      </c>
      <c r="J131" s="18" t="s">
        <v>63</v>
      </c>
      <c r="K131" s="1">
        <v>4.125</v>
      </c>
      <c r="L131" s="9">
        <v>25188</v>
      </c>
      <c r="M131" s="2">
        <v>5243</v>
      </c>
      <c r="N131" s="1" t="s">
        <v>31</v>
      </c>
      <c r="O131" s="3">
        <v>24607</v>
      </c>
      <c r="P131" s="11">
        <v>217.38130000000001</v>
      </c>
      <c r="Q131" s="12">
        <v>306.00799999999998</v>
      </c>
      <c r="R131" s="11" t="str">
        <f t="shared" si="5"/>
        <v>GOOD</v>
      </c>
      <c r="S131" s="14">
        <v>33</v>
      </c>
      <c r="T131" s="13" t="s">
        <v>53</v>
      </c>
      <c r="U131" s="13" t="s">
        <v>33</v>
      </c>
      <c r="V131" s="13" t="s">
        <v>54</v>
      </c>
      <c r="W131" s="1" t="s">
        <v>215</v>
      </c>
      <c r="X131" s="1"/>
      <c r="Y131" s="9">
        <v>22188</v>
      </c>
      <c r="Z131" s="1"/>
    </row>
    <row r="132" spans="1:26" ht="17.25" hidden="1" x14ac:dyDescent="0.25">
      <c r="A132" s="7">
        <v>24609</v>
      </c>
      <c r="B132" s="1">
        <v>153</v>
      </c>
      <c r="C132" s="1" t="s">
        <v>189</v>
      </c>
      <c r="D132" s="1" t="s">
        <v>27</v>
      </c>
      <c r="E132" s="1" t="s">
        <v>52</v>
      </c>
      <c r="F132" s="1" t="s">
        <v>29</v>
      </c>
      <c r="G132" s="1" t="s">
        <v>30</v>
      </c>
      <c r="H132" s="1"/>
      <c r="I132" s="1">
        <v>1108.1400000000001</v>
      </c>
      <c r="J132" s="18" t="s">
        <v>63</v>
      </c>
      <c r="K132" s="1">
        <v>1.5309999999999999</v>
      </c>
      <c r="L132" s="9">
        <v>25321</v>
      </c>
      <c r="M132" s="2">
        <v>5245</v>
      </c>
      <c r="N132" s="1" t="s">
        <v>31</v>
      </c>
      <c r="O132" s="3" t="s">
        <v>190</v>
      </c>
      <c r="P132" s="11">
        <v>229.62309999999999</v>
      </c>
      <c r="Q132" s="12">
        <v>347.54500000000002</v>
      </c>
      <c r="R132" s="11" t="str">
        <f t="shared" si="5"/>
        <v>GOOD</v>
      </c>
      <c r="S132" s="14">
        <v>29</v>
      </c>
      <c r="T132" s="13" t="s">
        <v>53</v>
      </c>
      <c r="U132" s="13" t="s">
        <v>33</v>
      </c>
      <c r="V132" s="13" t="s">
        <v>54</v>
      </c>
      <c r="W132" s="1" t="s">
        <v>191</v>
      </c>
      <c r="X132" s="1"/>
      <c r="Y132" s="9">
        <v>21989</v>
      </c>
      <c r="Z132" s="1" t="s">
        <v>192</v>
      </c>
    </row>
    <row r="133" spans="1:26" hidden="1" x14ac:dyDescent="0.25">
      <c r="A133" s="7">
        <v>24610</v>
      </c>
      <c r="B133" s="1">
        <v>153</v>
      </c>
      <c r="C133" s="1" t="s">
        <v>337</v>
      </c>
      <c r="D133" s="1" t="s">
        <v>27</v>
      </c>
      <c r="E133" s="1" t="s">
        <v>28</v>
      </c>
      <c r="F133" s="1" t="s">
        <v>29</v>
      </c>
      <c r="G133" s="1" t="s">
        <v>30</v>
      </c>
      <c r="H133" s="1"/>
      <c r="I133" s="1">
        <v>44.80594</v>
      </c>
      <c r="J133" s="8">
        <v>45.248125000000002</v>
      </c>
      <c r="K133" s="1">
        <v>6.2E-2</v>
      </c>
      <c r="L133" s="9">
        <v>25324</v>
      </c>
      <c r="M133" s="1" t="s">
        <v>31</v>
      </c>
      <c r="N133" s="1" t="s">
        <v>31</v>
      </c>
      <c r="O133" s="2">
        <v>24610</v>
      </c>
      <c r="P133" s="11">
        <v>45.248125000000002</v>
      </c>
      <c r="Q133" s="12">
        <v>45.248125000000002</v>
      </c>
      <c r="R133" s="11" t="s">
        <v>44</v>
      </c>
      <c r="S133" s="13"/>
      <c r="T133" s="13" t="s">
        <v>45</v>
      </c>
      <c r="U133" s="13" t="s">
        <v>33</v>
      </c>
      <c r="V133" s="13" t="s">
        <v>34</v>
      </c>
      <c r="W133" s="1" t="s">
        <v>48</v>
      </c>
      <c r="X133" s="1"/>
      <c r="Y133" s="9">
        <v>25044</v>
      </c>
      <c r="Z133" s="1"/>
    </row>
    <row r="134" spans="1:26" ht="17.25" hidden="1" x14ac:dyDescent="0.25">
      <c r="A134" s="7">
        <v>25820</v>
      </c>
      <c r="B134" s="1">
        <v>153</v>
      </c>
      <c r="C134" s="1" t="s">
        <v>338</v>
      </c>
      <c r="D134" s="1" t="s">
        <v>27</v>
      </c>
      <c r="E134" s="1" t="s">
        <v>339</v>
      </c>
      <c r="F134" s="1" t="s">
        <v>29</v>
      </c>
      <c r="G134" s="1" t="s">
        <v>30</v>
      </c>
      <c r="H134" s="1"/>
      <c r="I134" s="1">
        <v>36.826799999999999</v>
      </c>
      <c r="J134" s="11">
        <v>36.826799999999999</v>
      </c>
      <c r="K134" s="1">
        <v>0.38</v>
      </c>
      <c r="L134" s="9">
        <v>26060</v>
      </c>
      <c r="M134" s="2" t="s">
        <v>31</v>
      </c>
      <c r="N134" s="1" t="s">
        <v>31</v>
      </c>
      <c r="O134" s="2">
        <v>25820</v>
      </c>
      <c r="P134" s="11">
        <v>0</v>
      </c>
      <c r="Q134" s="12">
        <v>0</v>
      </c>
      <c r="R134" s="11" t="str">
        <f t="shared" ref="R134:R164" si="6">IF(Q134&gt;I134, "BAD", "GOOD")</f>
        <v>GOOD</v>
      </c>
      <c r="S134" s="14"/>
      <c r="T134" s="13" t="s">
        <v>176</v>
      </c>
      <c r="U134" s="13" t="s">
        <v>33</v>
      </c>
      <c r="V134" s="13"/>
      <c r="W134" s="1" t="s">
        <v>340</v>
      </c>
      <c r="X134" s="1" t="s">
        <v>340</v>
      </c>
      <c r="Y134" s="9">
        <v>25846</v>
      </c>
      <c r="Z134" s="1" t="s">
        <v>341</v>
      </c>
    </row>
    <row r="135" spans="1:26" ht="17.25" hidden="1" x14ac:dyDescent="0.25">
      <c r="A135" s="7">
        <v>26437</v>
      </c>
      <c r="B135" s="1">
        <v>153</v>
      </c>
      <c r="C135" s="1" t="s">
        <v>342</v>
      </c>
      <c r="D135" s="1" t="s">
        <v>27</v>
      </c>
      <c r="E135" s="1" t="s">
        <v>57</v>
      </c>
      <c r="F135" s="1" t="s">
        <v>29</v>
      </c>
      <c r="G135" s="1" t="s">
        <v>30</v>
      </c>
      <c r="H135" s="1"/>
      <c r="I135" s="1">
        <v>508.8</v>
      </c>
      <c r="J135" s="11">
        <v>508.8</v>
      </c>
      <c r="K135" s="1">
        <v>2.7</v>
      </c>
      <c r="L135" s="9">
        <v>26597</v>
      </c>
      <c r="M135" s="2">
        <v>5259</v>
      </c>
      <c r="N135" s="1" t="s">
        <v>31</v>
      </c>
      <c r="O135" s="3">
        <v>26437</v>
      </c>
      <c r="P135" s="11">
        <v>110.19750000000001</v>
      </c>
      <c r="Q135" s="12">
        <v>228.46799999999999</v>
      </c>
      <c r="R135" s="11" t="str">
        <f t="shared" si="6"/>
        <v>GOOD</v>
      </c>
      <c r="S135" s="14"/>
      <c r="T135" s="13" t="s">
        <v>53</v>
      </c>
      <c r="U135" s="13" t="s">
        <v>33</v>
      </c>
      <c r="V135" s="13" t="s">
        <v>54</v>
      </c>
      <c r="W135" s="1" t="s">
        <v>343</v>
      </c>
      <c r="X135" s="1"/>
      <c r="Y135" s="9">
        <v>26281</v>
      </c>
      <c r="Z135" s="1"/>
    </row>
    <row r="136" spans="1:26" ht="17.25" hidden="1" x14ac:dyDescent="0.25">
      <c r="A136" s="7">
        <v>26542</v>
      </c>
      <c r="B136" s="1">
        <v>153</v>
      </c>
      <c r="C136" s="1" t="s">
        <v>344</v>
      </c>
      <c r="D136" s="1" t="s">
        <v>27</v>
      </c>
      <c r="E136" s="1" t="s">
        <v>345</v>
      </c>
      <c r="F136" s="1" t="s">
        <v>29</v>
      </c>
      <c r="G136" s="1" t="s">
        <v>30</v>
      </c>
      <c r="H136" s="1"/>
      <c r="I136" s="1">
        <v>101.335078</v>
      </c>
      <c r="J136" s="11">
        <v>101.34</v>
      </c>
      <c r="K136" s="1">
        <v>0.14000000000000001</v>
      </c>
      <c r="L136" s="9">
        <v>26514</v>
      </c>
      <c r="M136" s="1">
        <v>6885</v>
      </c>
      <c r="N136" s="1">
        <v>5029</v>
      </c>
      <c r="O136" s="1">
        <v>26542</v>
      </c>
      <c r="P136" s="11">
        <v>1.133</v>
      </c>
      <c r="Q136" s="12">
        <v>0.115</v>
      </c>
      <c r="R136" s="11" t="str">
        <f t="shared" si="6"/>
        <v>GOOD</v>
      </c>
      <c r="S136" s="14"/>
      <c r="T136" s="13" t="s">
        <v>53</v>
      </c>
      <c r="U136" s="13" t="s">
        <v>33</v>
      </c>
      <c r="V136" s="13"/>
      <c r="W136" s="1" t="s">
        <v>343</v>
      </c>
      <c r="X136" s="25" t="s">
        <v>346</v>
      </c>
      <c r="Y136" s="26">
        <v>26338</v>
      </c>
      <c r="Z136" s="1"/>
    </row>
    <row r="137" spans="1:26" ht="17.25" hidden="1" x14ac:dyDescent="0.25">
      <c r="A137" s="7">
        <v>26664</v>
      </c>
      <c r="B137" s="1">
        <v>153</v>
      </c>
      <c r="C137" s="1" t="s">
        <v>347</v>
      </c>
      <c r="D137" s="1" t="s">
        <v>27</v>
      </c>
      <c r="E137" s="1" t="s">
        <v>57</v>
      </c>
      <c r="F137" s="1" t="s">
        <v>29</v>
      </c>
      <c r="G137" s="1" t="s">
        <v>30</v>
      </c>
      <c r="H137" s="1"/>
      <c r="I137" s="1">
        <v>160</v>
      </c>
      <c r="J137" s="11">
        <v>160</v>
      </c>
      <c r="K137" s="1">
        <v>0.221</v>
      </c>
      <c r="L137" s="9">
        <v>26759</v>
      </c>
      <c r="M137" s="2">
        <v>5824</v>
      </c>
      <c r="N137" s="1" t="s">
        <v>31</v>
      </c>
      <c r="O137" s="3">
        <v>26664</v>
      </c>
      <c r="P137" s="11">
        <v>81.169200000000004</v>
      </c>
      <c r="Q137" s="12">
        <v>53.725999999999999</v>
      </c>
      <c r="R137" s="11" t="str">
        <f t="shared" si="6"/>
        <v>GOOD</v>
      </c>
      <c r="S137" s="14"/>
      <c r="T137" s="13" t="s">
        <v>53</v>
      </c>
      <c r="U137" s="13" t="s">
        <v>33</v>
      </c>
      <c r="V137" s="13" t="s">
        <v>54</v>
      </c>
      <c r="W137" s="1" t="s">
        <v>348</v>
      </c>
      <c r="X137" s="1"/>
      <c r="Y137" s="9">
        <v>26401</v>
      </c>
      <c r="Z137" s="1"/>
    </row>
    <row r="138" spans="1:26" ht="17.25" hidden="1" x14ac:dyDescent="0.25">
      <c r="A138" s="7">
        <v>27976</v>
      </c>
      <c r="B138" s="1">
        <v>153</v>
      </c>
      <c r="C138" s="1" t="s">
        <v>349</v>
      </c>
      <c r="D138" s="1" t="s">
        <v>27</v>
      </c>
      <c r="E138" s="1" t="s">
        <v>57</v>
      </c>
      <c r="F138" s="1" t="s">
        <v>29</v>
      </c>
      <c r="G138" s="1" t="s">
        <v>30</v>
      </c>
      <c r="H138" s="1"/>
      <c r="I138" s="1">
        <v>504.48</v>
      </c>
      <c r="J138" s="11">
        <v>504.48</v>
      </c>
      <c r="K138" s="1">
        <v>2.7</v>
      </c>
      <c r="L138" s="9">
        <v>27127</v>
      </c>
      <c r="M138" s="2">
        <v>5229</v>
      </c>
      <c r="N138" s="1" t="s">
        <v>31</v>
      </c>
      <c r="O138" s="3">
        <v>27976</v>
      </c>
      <c r="P138" s="11">
        <v>369.29410000000001</v>
      </c>
      <c r="Q138" s="12">
        <v>378.774</v>
      </c>
      <c r="R138" s="11" t="str">
        <f t="shared" si="6"/>
        <v>GOOD</v>
      </c>
      <c r="S138" s="14"/>
      <c r="T138" s="13" t="s">
        <v>53</v>
      </c>
      <c r="U138" s="13" t="s">
        <v>33</v>
      </c>
      <c r="V138" s="13" t="s">
        <v>54</v>
      </c>
      <c r="W138" s="1" t="s">
        <v>343</v>
      </c>
      <c r="X138" s="1"/>
      <c r="Y138" s="9">
        <v>21982</v>
      </c>
      <c r="Z138" s="1" t="s">
        <v>350</v>
      </c>
    </row>
    <row r="139" spans="1:26" ht="17.25" hidden="1" x14ac:dyDescent="0.25">
      <c r="A139" s="7">
        <v>28035</v>
      </c>
      <c r="B139" s="1">
        <v>153</v>
      </c>
      <c r="C139" s="1" t="s">
        <v>351</v>
      </c>
      <c r="D139" s="1" t="s">
        <v>27</v>
      </c>
      <c r="E139" s="1" t="s">
        <v>57</v>
      </c>
      <c r="F139" s="1" t="s">
        <v>29</v>
      </c>
      <c r="G139" s="1" t="s">
        <v>30</v>
      </c>
      <c r="H139" s="1"/>
      <c r="I139" s="1">
        <v>201.56</v>
      </c>
      <c r="J139" s="11">
        <v>478.56</v>
      </c>
      <c r="K139" s="1">
        <v>0.72299999999999998</v>
      </c>
      <c r="L139" s="9">
        <v>27234</v>
      </c>
      <c r="M139" s="2">
        <v>5280</v>
      </c>
      <c r="N139" s="1" t="s">
        <v>31</v>
      </c>
      <c r="O139" s="3" t="s">
        <v>352</v>
      </c>
      <c r="P139" s="11">
        <v>6.1790000000000003</v>
      </c>
      <c r="Q139" s="12">
        <f>343.138-$Q$140</f>
        <v>66.137999999999977</v>
      </c>
      <c r="R139" s="11" t="str">
        <f t="shared" si="6"/>
        <v>GOOD</v>
      </c>
      <c r="S139" s="14">
        <v>43</v>
      </c>
      <c r="T139" s="13" t="s">
        <v>53</v>
      </c>
      <c r="U139" s="13" t="s">
        <v>33</v>
      </c>
      <c r="V139" s="13" t="s">
        <v>54</v>
      </c>
      <c r="W139" s="1" t="s">
        <v>353</v>
      </c>
      <c r="X139" s="1"/>
      <c r="Y139" s="9">
        <v>27052</v>
      </c>
      <c r="Z139" s="1" t="s">
        <v>354</v>
      </c>
    </row>
    <row r="140" spans="1:26" ht="17.25" hidden="1" x14ac:dyDescent="0.25">
      <c r="A140" s="7">
        <v>28036</v>
      </c>
      <c r="B140" s="1">
        <v>153</v>
      </c>
      <c r="C140" s="1" t="s">
        <v>351</v>
      </c>
      <c r="D140" s="1" t="s">
        <v>27</v>
      </c>
      <c r="E140" s="1" t="s">
        <v>57</v>
      </c>
      <c r="F140" s="1" t="s">
        <v>29</v>
      </c>
      <c r="G140" s="1" t="s">
        <v>30</v>
      </c>
      <c r="H140" s="1"/>
      <c r="I140" s="1">
        <v>277</v>
      </c>
      <c r="J140" s="18" t="s">
        <v>63</v>
      </c>
      <c r="K140" s="1">
        <v>1.1719999999999999</v>
      </c>
      <c r="L140" s="9">
        <v>27150</v>
      </c>
      <c r="M140" s="2">
        <v>5280</v>
      </c>
      <c r="N140" s="1" t="s">
        <v>31</v>
      </c>
      <c r="O140" s="3" t="s">
        <v>352</v>
      </c>
      <c r="P140" s="11">
        <v>277</v>
      </c>
      <c r="Q140" s="12">
        <v>277</v>
      </c>
      <c r="R140" s="11" t="str">
        <f t="shared" si="6"/>
        <v>GOOD</v>
      </c>
      <c r="S140" s="14">
        <v>43</v>
      </c>
      <c r="T140" s="13" t="s">
        <v>53</v>
      </c>
      <c r="U140" s="13" t="s">
        <v>33</v>
      </c>
      <c r="V140" s="13" t="s">
        <v>54</v>
      </c>
      <c r="W140" s="1" t="s">
        <v>353</v>
      </c>
      <c r="X140" s="1"/>
      <c r="Y140" s="9">
        <v>22039</v>
      </c>
      <c r="Z140" s="1" t="s">
        <v>354</v>
      </c>
    </row>
    <row r="141" spans="1:26" ht="17.25" hidden="1" x14ac:dyDescent="0.25">
      <c r="A141" s="7">
        <v>28061</v>
      </c>
      <c r="B141" s="1">
        <v>153</v>
      </c>
      <c r="C141" s="1" t="s">
        <v>355</v>
      </c>
      <c r="D141" s="1" t="s">
        <v>27</v>
      </c>
      <c r="E141" s="1" t="s">
        <v>57</v>
      </c>
      <c r="F141" s="1" t="s">
        <v>29</v>
      </c>
      <c r="G141" s="1" t="s">
        <v>30</v>
      </c>
      <c r="H141" s="1"/>
      <c r="I141" s="1">
        <v>502.4</v>
      </c>
      <c r="J141" s="18" t="s">
        <v>63</v>
      </c>
      <c r="K141" s="1">
        <v>2.7</v>
      </c>
      <c r="L141" s="9">
        <v>27254</v>
      </c>
      <c r="M141" s="2">
        <v>5133</v>
      </c>
      <c r="N141" s="1" t="s">
        <v>31</v>
      </c>
      <c r="O141" s="3">
        <v>28061</v>
      </c>
      <c r="P141" s="11">
        <v>369.41180000000003</v>
      </c>
      <c r="Q141" s="12">
        <v>303.02199999999999</v>
      </c>
      <c r="R141" s="11" t="str">
        <f t="shared" si="6"/>
        <v>GOOD</v>
      </c>
      <c r="S141" s="14">
        <v>28</v>
      </c>
      <c r="T141" s="13" t="s">
        <v>53</v>
      </c>
      <c r="U141" s="13" t="s">
        <v>33</v>
      </c>
      <c r="V141" s="13" t="s">
        <v>54</v>
      </c>
      <c r="W141" s="1" t="s">
        <v>188</v>
      </c>
      <c r="X141" s="1"/>
      <c r="Y141" s="9">
        <v>24817</v>
      </c>
      <c r="Z141" s="1"/>
    </row>
    <row r="142" spans="1:26" ht="17.25" hidden="1" x14ac:dyDescent="0.25">
      <c r="A142" s="7">
        <v>28160</v>
      </c>
      <c r="B142" s="1">
        <v>153</v>
      </c>
      <c r="C142" s="1" t="s">
        <v>356</v>
      </c>
      <c r="D142" s="1" t="s">
        <v>27</v>
      </c>
      <c r="E142" s="1" t="s">
        <v>57</v>
      </c>
      <c r="F142" s="1" t="s">
        <v>29</v>
      </c>
      <c r="G142" s="1" t="s">
        <v>30</v>
      </c>
      <c r="H142" s="1"/>
      <c r="I142" s="1">
        <v>500.32</v>
      </c>
      <c r="J142" s="18" t="s">
        <v>63</v>
      </c>
      <c r="K142" s="1">
        <v>1.337</v>
      </c>
      <c r="L142" s="9">
        <v>27206</v>
      </c>
      <c r="M142" s="2">
        <v>4906</v>
      </c>
      <c r="N142" s="1" t="s">
        <v>31</v>
      </c>
      <c r="O142" s="3">
        <v>28160</v>
      </c>
      <c r="P142" s="11">
        <v>283.8809</v>
      </c>
      <c r="Q142" s="12">
        <v>302.78500000000003</v>
      </c>
      <c r="R142" s="11" t="str">
        <f t="shared" si="6"/>
        <v>GOOD</v>
      </c>
      <c r="S142" s="14">
        <v>27</v>
      </c>
      <c r="T142" s="13" t="s">
        <v>53</v>
      </c>
      <c r="U142" s="13" t="s">
        <v>33</v>
      </c>
      <c r="V142" s="13" t="s">
        <v>54</v>
      </c>
      <c r="W142" s="1" t="s">
        <v>186</v>
      </c>
      <c r="X142" s="1"/>
      <c r="Y142" s="9">
        <v>22465</v>
      </c>
      <c r="Z142" s="1"/>
    </row>
    <row r="143" spans="1:26" ht="17.25" hidden="1" x14ac:dyDescent="0.25">
      <c r="A143" s="7">
        <v>28561</v>
      </c>
      <c r="B143" s="1">
        <v>153</v>
      </c>
      <c r="C143" s="1" t="s">
        <v>357</v>
      </c>
      <c r="D143" s="1" t="s">
        <v>27</v>
      </c>
      <c r="E143" s="1" t="s">
        <v>57</v>
      </c>
      <c r="F143" s="1" t="s">
        <v>29</v>
      </c>
      <c r="G143" s="1" t="s">
        <v>30</v>
      </c>
      <c r="H143" s="1"/>
      <c r="I143" s="1">
        <v>520</v>
      </c>
      <c r="J143" s="11">
        <v>520</v>
      </c>
      <c r="K143" s="1">
        <v>2.7</v>
      </c>
      <c r="L143" s="9">
        <v>27835</v>
      </c>
      <c r="M143" s="2">
        <v>5347</v>
      </c>
      <c r="N143" s="1" t="s">
        <v>31</v>
      </c>
      <c r="O143" s="3">
        <v>28561</v>
      </c>
      <c r="P143" s="11">
        <v>248.5427</v>
      </c>
      <c r="Q143" s="12">
        <v>333.14299999999997</v>
      </c>
      <c r="R143" s="11" t="str">
        <f t="shared" si="6"/>
        <v>GOOD</v>
      </c>
      <c r="S143" s="14"/>
      <c r="T143" s="13" t="s">
        <v>53</v>
      </c>
      <c r="U143" s="13" t="s">
        <v>33</v>
      </c>
      <c r="V143" s="13" t="s">
        <v>54</v>
      </c>
      <c r="W143" s="1" t="s">
        <v>343</v>
      </c>
      <c r="X143" s="1"/>
      <c r="Y143" s="9">
        <v>27242</v>
      </c>
      <c r="Z143" s="1"/>
    </row>
    <row r="144" spans="1:26" ht="17.25" hidden="1" x14ac:dyDescent="0.25">
      <c r="A144" s="7">
        <v>28641</v>
      </c>
      <c r="B144" s="1">
        <v>153</v>
      </c>
      <c r="C144" s="1" t="s">
        <v>358</v>
      </c>
      <c r="D144" s="1" t="s">
        <v>27</v>
      </c>
      <c r="E144" s="1" t="s">
        <v>57</v>
      </c>
      <c r="F144" s="1" t="s">
        <v>29</v>
      </c>
      <c r="G144" s="1" t="s">
        <v>30</v>
      </c>
      <c r="H144" s="1"/>
      <c r="I144" s="1">
        <v>640</v>
      </c>
      <c r="J144" s="18" t="s">
        <v>63</v>
      </c>
      <c r="K144" s="1">
        <v>2.5</v>
      </c>
      <c r="L144" s="9">
        <v>27456</v>
      </c>
      <c r="M144" s="2">
        <v>5127</v>
      </c>
      <c r="N144" s="1" t="s">
        <v>31</v>
      </c>
      <c r="O144" s="3">
        <v>28641</v>
      </c>
      <c r="P144" s="11">
        <v>310.52100000000002</v>
      </c>
      <c r="Q144" s="12">
        <v>399.20699999999999</v>
      </c>
      <c r="R144" s="11" t="str">
        <f t="shared" si="6"/>
        <v>GOOD</v>
      </c>
      <c r="S144" s="14">
        <v>39</v>
      </c>
      <c r="T144" s="13" t="s">
        <v>53</v>
      </c>
      <c r="U144" s="13" t="s">
        <v>33</v>
      </c>
      <c r="V144" s="13" t="s">
        <v>54</v>
      </c>
      <c r="W144" s="1" t="s">
        <v>359</v>
      </c>
      <c r="X144" s="1"/>
      <c r="Y144" s="9">
        <v>22028</v>
      </c>
      <c r="Z144" s="1"/>
    </row>
    <row r="145" spans="1:26" ht="17.25" hidden="1" x14ac:dyDescent="0.25">
      <c r="A145" s="7">
        <v>29120</v>
      </c>
      <c r="B145" s="1">
        <v>153</v>
      </c>
      <c r="C145" s="1" t="s">
        <v>360</v>
      </c>
      <c r="D145" s="1" t="s">
        <v>27</v>
      </c>
      <c r="E145" s="1" t="s">
        <v>339</v>
      </c>
      <c r="F145" s="1" t="s">
        <v>361</v>
      </c>
      <c r="G145" s="1" t="s">
        <v>30</v>
      </c>
      <c r="H145" s="1"/>
      <c r="I145" s="1">
        <v>253.4</v>
      </c>
      <c r="J145" s="11">
        <v>253.4</v>
      </c>
      <c r="K145" s="1">
        <v>0.33600000000000002</v>
      </c>
      <c r="L145" s="9">
        <v>27551</v>
      </c>
      <c r="M145" s="2" t="s">
        <v>31</v>
      </c>
      <c r="N145" s="1" t="s">
        <v>31</v>
      </c>
      <c r="O145" s="2">
        <v>29120</v>
      </c>
      <c r="P145" s="11">
        <v>0</v>
      </c>
      <c r="Q145" s="12">
        <v>0</v>
      </c>
      <c r="R145" s="11" t="str">
        <f t="shared" si="6"/>
        <v>GOOD</v>
      </c>
      <c r="S145" s="14"/>
      <c r="T145" s="13" t="s">
        <v>176</v>
      </c>
      <c r="U145" s="13"/>
      <c r="V145" s="13"/>
      <c r="W145" s="1" t="s">
        <v>362</v>
      </c>
      <c r="X145" s="1" t="s">
        <v>363</v>
      </c>
      <c r="Y145" s="9">
        <v>27400</v>
      </c>
      <c r="Z145" s="1" t="s">
        <v>364</v>
      </c>
    </row>
    <row r="146" spans="1:26" ht="17.25" hidden="1" x14ac:dyDescent="0.25">
      <c r="A146" s="7">
        <v>29121</v>
      </c>
      <c r="B146" s="1">
        <v>153</v>
      </c>
      <c r="C146" s="1" t="s">
        <v>365</v>
      </c>
      <c r="D146" s="1" t="s">
        <v>27</v>
      </c>
      <c r="E146" s="1" t="s">
        <v>339</v>
      </c>
      <c r="F146" s="1" t="s">
        <v>29</v>
      </c>
      <c r="G146" s="1" t="s">
        <v>30</v>
      </c>
      <c r="H146" s="1"/>
      <c r="I146" s="1">
        <v>0.36826799999999998</v>
      </c>
      <c r="J146" s="11">
        <v>0.36826799999999998</v>
      </c>
      <c r="K146" s="1">
        <v>0.09</v>
      </c>
      <c r="L146" s="9">
        <v>27533</v>
      </c>
      <c r="M146" s="2" t="s">
        <v>31</v>
      </c>
      <c r="N146" s="1" t="s">
        <v>31</v>
      </c>
      <c r="O146" s="2">
        <v>29121</v>
      </c>
      <c r="P146" s="11">
        <v>0</v>
      </c>
      <c r="Q146" s="12">
        <v>0</v>
      </c>
      <c r="R146" s="11" t="str">
        <f t="shared" si="6"/>
        <v>GOOD</v>
      </c>
      <c r="S146" s="14"/>
      <c r="T146" s="13" t="s">
        <v>176</v>
      </c>
      <c r="U146" s="13"/>
      <c r="V146" s="13"/>
      <c r="W146" s="1" t="s">
        <v>366</v>
      </c>
      <c r="X146" s="1" t="s">
        <v>366</v>
      </c>
      <c r="Y146" s="9">
        <v>27400</v>
      </c>
      <c r="Z146" s="1" t="s">
        <v>367</v>
      </c>
    </row>
    <row r="147" spans="1:26" ht="17.25" hidden="1" x14ac:dyDescent="0.25">
      <c r="A147" s="7">
        <v>29278</v>
      </c>
      <c r="B147" s="1">
        <v>153</v>
      </c>
      <c r="C147" s="1" t="s">
        <v>368</v>
      </c>
      <c r="D147" s="1" t="s">
        <v>27</v>
      </c>
      <c r="E147" s="1" t="s">
        <v>57</v>
      </c>
      <c r="F147" s="1" t="s">
        <v>29</v>
      </c>
      <c r="G147" s="1" t="s">
        <v>30</v>
      </c>
      <c r="H147" s="1"/>
      <c r="I147" s="1">
        <v>480</v>
      </c>
      <c r="J147" s="11">
        <v>1270.8</v>
      </c>
      <c r="K147" s="1">
        <v>1.9510000000000001</v>
      </c>
      <c r="L147" s="9">
        <v>27652</v>
      </c>
      <c r="M147" s="2">
        <v>5130</v>
      </c>
      <c r="N147" s="1" t="s">
        <v>31</v>
      </c>
      <c r="O147" s="3">
        <v>29278</v>
      </c>
      <c r="P147" s="11">
        <v>239.83600000000001</v>
      </c>
      <c r="Q147" s="12">
        <v>363.96899999999999</v>
      </c>
      <c r="R147" s="11" t="str">
        <f t="shared" si="6"/>
        <v>GOOD</v>
      </c>
      <c r="S147" s="14">
        <v>44</v>
      </c>
      <c r="T147" s="13" t="s">
        <v>53</v>
      </c>
      <c r="U147" s="13" t="s">
        <v>33</v>
      </c>
      <c r="V147" s="13" t="s">
        <v>54</v>
      </c>
      <c r="W147" s="1" t="s">
        <v>369</v>
      </c>
      <c r="X147" s="1"/>
      <c r="Y147" s="9">
        <v>26763</v>
      </c>
      <c r="Z147" s="1"/>
    </row>
    <row r="148" spans="1:26" ht="17.25" hidden="1" x14ac:dyDescent="0.25">
      <c r="A148" s="7">
        <v>29405</v>
      </c>
      <c r="B148" s="1">
        <v>153</v>
      </c>
      <c r="C148" s="1" t="s">
        <v>370</v>
      </c>
      <c r="D148" s="1" t="s">
        <v>27</v>
      </c>
      <c r="E148" s="1" t="s">
        <v>57</v>
      </c>
      <c r="F148" s="1" t="s">
        <v>29</v>
      </c>
      <c r="G148" s="1" t="s">
        <v>30</v>
      </c>
      <c r="H148" s="1"/>
      <c r="I148" s="1">
        <v>591.32000000000005</v>
      </c>
      <c r="J148" s="11">
        <v>591.32000000000005</v>
      </c>
      <c r="K148" s="1">
        <v>3</v>
      </c>
      <c r="L148" s="9">
        <v>27739</v>
      </c>
      <c r="M148" s="2">
        <v>5287</v>
      </c>
      <c r="N148" s="1" t="s">
        <v>31</v>
      </c>
      <c r="O148" s="3">
        <v>29405</v>
      </c>
      <c r="P148" s="11">
        <v>304.04500000000002</v>
      </c>
      <c r="Q148" s="12">
        <v>440.065</v>
      </c>
      <c r="R148" s="11" t="str">
        <f t="shared" si="6"/>
        <v>GOOD</v>
      </c>
      <c r="S148" s="14"/>
      <c r="T148" s="13" t="s">
        <v>53</v>
      </c>
      <c r="U148" s="13" t="s">
        <v>33</v>
      </c>
      <c r="V148" s="13" t="s">
        <v>54</v>
      </c>
      <c r="W148" s="1" t="s">
        <v>343</v>
      </c>
      <c r="X148" s="1"/>
      <c r="Y148" s="9">
        <v>22028</v>
      </c>
      <c r="Z148" s="1"/>
    </row>
    <row r="149" spans="1:26" ht="17.25" hidden="1" x14ac:dyDescent="0.25">
      <c r="A149" s="7">
        <v>29557</v>
      </c>
      <c r="B149" s="1">
        <v>153</v>
      </c>
      <c r="C149" s="1" t="s">
        <v>371</v>
      </c>
      <c r="D149" s="1" t="s">
        <v>27</v>
      </c>
      <c r="E149" s="1" t="s">
        <v>57</v>
      </c>
      <c r="F149" s="1" t="s">
        <v>29</v>
      </c>
      <c r="G149" s="1" t="s">
        <v>30</v>
      </c>
      <c r="H149" s="1"/>
      <c r="I149" s="1">
        <v>487.36</v>
      </c>
      <c r="J149" s="11">
        <v>487.36</v>
      </c>
      <c r="K149" s="1">
        <v>2.7</v>
      </c>
      <c r="L149" s="9">
        <v>27835</v>
      </c>
      <c r="M149" s="2">
        <v>5213</v>
      </c>
      <c r="N149" s="1" t="s">
        <v>31</v>
      </c>
      <c r="O149" s="3">
        <v>29557</v>
      </c>
      <c r="P149" s="11">
        <v>220.6438</v>
      </c>
      <c r="Q149" s="12">
        <v>225.4</v>
      </c>
      <c r="R149" s="11" t="str">
        <f t="shared" si="6"/>
        <v>GOOD</v>
      </c>
      <c r="S149" s="14"/>
      <c r="T149" s="13" t="s">
        <v>53</v>
      </c>
      <c r="U149" s="13" t="s">
        <v>33</v>
      </c>
      <c r="V149" s="13" t="s">
        <v>54</v>
      </c>
      <c r="W149" s="1" t="s">
        <v>372</v>
      </c>
      <c r="X149" s="1"/>
      <c r="Y149" s="9">
        <v>27604</v>
      </c>
      <c r="Z149" s="1"/>
    </row>
    <row r="150" spans="1:26" ht="17.25" hidden="1" x14ac:dyDescent="0.25">
      <c r="A150" s="7">
        <v>29603</v>
      </c>
      <c r="B150" s="1">
        <v>153</v>
      </c>
      <c r="C150" s="1" t="s">
        <v>373</v>
      </c>
      <c r="D150" s="1" t="s">
        <v>27</v>
      </c>
      <c r="E150" s="1" t="s">
        <v>345</v>
      </c>
      <c r="F150" s="1" t="s">
        <v>29</v>
      </c>
      <c r="G150" s="1" t="s">
        <v>30</v>
      </c>
      <c r="H150" s="1"/>
      <c r="I150" s="1">
        <v>64.508278000000004</v>
      </c>
      <c r="J150" s="11">
        <v>64.508300000000006</v>
      </c>
      <c r="K150" s="1">
        <v>8.8999999999999996E-2</v>
      </c>
      <c r="L150" s="9">
        <v>27842</v>
      </c>
      <c r="M150" s="1">
        <v>5026</v>
      </c>
      <c r="N150" s="1" t="s">
        <v>31</v>
      </c>
      <c r="O150" s="1">
        <v>29603</v>
      </c>
      <c r="P150" s="11">
        <v>5.1999999999999998E-2</v>
      </c>
      <c r="Q150" s="12">
        <v>7.0000000000000007E-2</v>
      </c>
      <c r="R150" s="11" t="str">
        <f t="shared" si="6"/>
        <v>GOOD</v>
      </c>
      <c r="S150" s="14"/>
      <c r="T150" s="13" t="s">
        <v>53</v>
      </c>
      <c r="U150" s="13" t="s">
        <v>33</v>
      </c>
      <c r="V150" s="13"/>
      <c r="W150" s="1" t="s">
        <v>374</v>
      </c>
      <c r="X150" s="1"/>
      <c r="Y150" s="26">
        <v>27631</v>
      </c>
      <c r="Z150" s="1"/>
    </row>
    <row r="151" spans="1:26" ht="17.25" hidden="1" x14ac:dyDescent="0.25">
      <c r="A151" s="7">
        <v>29765</v>
      </c>
      <c r="B151" s="1">
        <v>153</v>
      </c>
      <c r="C151" s="1" t="s">
        <v>137</v>
      </c>
      <c r="D151" s="1" t="s">
        <v>27</v>
      </c>
      <c r="E151" s="1" t="s">
        <v>57</v>
      </c>
      <c r="F151" s="1" t="s">
        <v>29</v>
      </c>
      <c r="G151" s="1" t="s">
        <v>30</v>
      </c>
      <c r="H151" s="1"/>
      <c r="I151" s="1">
        <v>1252.8</v>
      </c>
      <c r="J151" s="18" t="s">
        <v>63</v>
      </c>
      <c r="K151" s="1">
        <v>4.99</v>
      </c>
      <c r="L151" s="9">
        <v>27852</v>
      </c>
      <c r="M151" s="2">
        <v>5309</v>
      </c>
      <c r="N151" s="1" t="s">
        <v>31</v>
      </c>
      <c r="O151" s="3" t="s">
        <v>138</v>
      </c>
      <c r="P151" s="11" t="s">
        <v>63</v>
      </c>
      <c r="Q151" s="12">
        <v>208.58600000000001</v>
      </c>
      <c r="R151" s="11" t="str">
        <f t="shared" si="6"/>
        <v>GOOD</v>
      </c>
      <c r="S151" s="14">
        <v>20</v>
      </c>
      <c r="T151" s="13" t="s">
        <v>53</v>
      </c>
      <c r="U151" s="13" t="s">
        <v>33</v>
      </c>
      <c r="V151" s="13" t="s">
        <v>54</v>
      </c>
      <c r="W151" s="1" t="s">
        <v>139</v>
      </c>
      <c r="X151" s="1"/>
      <c r="Y151" s="9">
        <v>24607</v>
      </c>
      <c r="Z151" s="1" t="s">
        <v>140</v>
      </c>
    </row>
    <row r="152" spans="1:26" ht="17.25" hidden="1" x14ac:dyDescent="0.25">
      <c r="A152" s="7">
        <v>29873</v>
      </c>
      <c r="B152" s="1">
        <v>153</v>
      </c>
      <c r="C152" s="1" t="s">
        <v>131</v>
      </c>
      <c r="D152" s="1" t="s">
        <v>27</v>
      </c>
      <c r="E152" s="1" t="s">
        <v>57</v>
      </c>
      <c r="F152" s="1" t="s">
        <v>29</v>
      </c>
      <c r="G152" s="1" t="s">
        <v>30</v>
      </c>
      <c r="H152" s="1"/>
      <c r="I152" s="1">
        <v>1280</v>
      </c>
      <c r="J152" s="18" t="s">
        <v>63</v>
      </c>
      <c r="K152" s="1">
        <v>2.7</v>
      </c>
      <c r="L152" s="9">
        <v>27851</v>
      </c>
      <c r="M152" s="2">
        <v>5212</v>
      </c>
      <c r="N152" s="1" t="s">
        <v>31</v>
      </c>
      <c r="O152" s="3" t="s">
        <v>132</v>
      </c>
      <c r="P152" s="11" t="s">
        <v>63</v>
      </c>
      <c r="Q152" s="23" t="s">
        <v>63</v>
      </c>
      <c r="R152" s="11" t="str">
        <f t="shared" si="6"/>
        <v>BAD</v>
      </c>
      <c r="S152" s="14">
        <v>18</v>
      </c>
      <c r="T152" s="13" t="s">
        <v>53</v>
      </c>
      <c r="U152" s="13" t="s">
        <v>33</v>
      </c>
      <c r="V152" s="13" t="s">
        <v>54</v>
      </c>
      <c r="W152" s="1" t="s">
        <v>375</v>
      </c>
      <c r="X152" s="1"/>
      <c r="Y152" s="9">
        <v>27752</v>
      </c>
      <c r="Z152" s="1" t="s">
        <v>134</v>
      </c>
    </row>
    <row r="153" spans="1:26" ht="17.25" hidden="1" x14ac:dyDescent="0.25">
      <c r="A153" s="7">
        <v>29895</v>
      </c>
      <c r="B153" s="1">
        <v>153</v>
      </c>
      <c r="C153" s="1" t="s">
        <v>376</v>
      </c>
      <c r="D153" s="1" t="s">
        <v>27</v>
      </c>
      <c r="E153" s="1" t="s">
        <v>57</v>
      </c>
      <c r="F153" s="1" t="s">
        <v>29</v>
      </c>
      <c r="G153" s="1" t="s">
        <v>30</v>
      </c>
      <c r="H153" s="1"/>
      <c r="I153" s="1">
        <v>502.64</v>
      </c>
      <c r="J153" s="11">
        <v>502.64</v>
      </c>
      <c r="K153" s="1">
        <v>2.121</v>
      </c>
      <c r="L153" s="9">
        <v>27990</v>
      </c>
      <c r="M153" s="2">
        <v>5814</v>
      </c>
      <c r="N153" s="1" t="s">
        <v>31</v>
      </c>
      <c r="O153" s="3">
        <v>29895</v>
      </c>
      <c r="P153" s="11">
        <v>369.58819999999997</v>
      </c>
      <c r="Q153" s="12">
        <v>270.327</v>
      </c>
      <c r="R153" s="11" t="str">
        <f t="shared" si="6"/>
        <v>GOOD</v>
      </c>
      <c r="S153" s="14"/>
      <c r="T153" s="13" t="s">
        <v>53</v>
      </c>
      <c r="U153" s="13" t="s">
        <v>33</v>
      </c>
      <c r="V153" s="13" t="s">
        <v>54</v>
      </c>
      <c r="W153" s="1" t="s">
        <v>377</v>
      </c>
      <c r="X153" s="1"/>
      <c r="Y153" s="9">
        <v>27766</v>
      </c>
      <c r="Z153" s="1"/>
    </row>
    <row r="154" spans="1:26" ht="17.25" hidden="1" x14ac:dyDescent="0.25">
      <c r="A154" s="7">
        <v>30102</v>
      </c>
      <c r="B154" s="1">
        <v>153</v>
      </c>
      <c r="C154" s="1" t="s">
        <v>378</v>
      </c>
      <c r="D154" s="1" t="s">
        <v>27</v>
      </c>
      <c r="E154" s="1" t="s">
        <v>57</v>
      </c>
      <c r="F154" s="1" t="s">
        <v>29</v>
      </c>
      <c r="G154" s="1" t="s">
        <v>30</v>
      </c>
      <c r="H154" s="1"/>
      <c r="I154" s="1">
        <v>890.27</v>
      </c>
      <c r="J154" s="18" t="s">
        <v>63</v>
      </c>
      <c r="K154" s="1">
        <v>1.23</v>
      </c>
      <c r="L154" s="9">
        <v>27941</v>
      </c>
      <c r="M154" s="2">
        <v>5217</v>
      </c>
      <c r="N154" s="1" t="s">
        <v>31</v>
      </c>
      <c r="O154" s="3">
        <v>30102</v>
      </c>
      <c r="P154" s="11">
        <v>228.20769999999999</v>
      </c>
      <c r="Q154" s="12">
        <v>277.87400000000002</v>
      </c>
      <c r="R154" s="11" t="str">
        <f t="shared" si="6"/>
        <v>GOOD</v>
      </c>
      <c r="S154" s="14">
        <v>18</v>
      </c>
      <c r="T154" s="13" t="s">
        <v>53</v>
      </c>
      <c r="U154" s="13" t="s">
        <v>33</v>
      </c>
      <c r="V154" s="13" t="s">
        <v>54</v>
      </c>
      <c r="W154" s="1" t="s">
        <v>133</v>
      </c>
      <c r="X154" s="1"/>
      <c r="Y154" s="9">
        <v>25442</v>
      </c>
      <c r="Z154" s="1"/>
    </row>
    <row r="155" spans="1:26" ht="17.25" hidden="1" x14ac:dyDescent="0.25">
      <c r="A155" s="7">
        <v>30913</v>
      </c>
      <c r="B155" s="1">
        <v>153</v>
      </c>
      <c r="C155" s="1" t="s">
        <v>379</v>
      </c>
      <c r="D155" s="1" t="s">
        <v>27</v>
      </c>
      <c r="E155" s="1" t="s">
        <v>57</v>
      </c>
      <c r="F155" s="1" t="s">
        <v>29</v>
      </c>
      <c r="G155" s="1" t="s">
        <v>30</v>
      </c>
      <c r="H155" s="1"/>
      <c r="I155" s="1">
        <v>477.8</v>
      </c>
      <c r="J155" s="11">
        <v>477.8</v>
      </c>
      <c r="K155" s="1">
        <v>2.2000000000000002</v>
      </c>
      <c r="L155" s="9">
        <v>28255</v>
      </c>
      <c r="M155" s="2">
        <v>8099</v>
      </c>
      <c r="N155" s="1" t="s">
        <v>31</v>
      </c>
      <c r="O155" s="3">
        <v>30913</v>
      </c>
      <c r="P155" s="11">
        <v>214.39769999999999</v>
      </c>
      <c r="Q155" s="12">
        <v>257.31299999999999</v>
      </c>
      <c r="R155" s="11" t="str">
        <f t="shared" si="6"/>
        <v>GOOD</v>
      </c>
      <c r="S155" s="14"/>
      <c r="T155" s="13" t="s">
        <v>53</v>
      </c>
      <c r="U155" s="13" t="s">
        <v>33</v>
      </c>
      <c r="V155" s="13" t="s">
        <v>54</v>
      </c>
      <c r="W155" s="1" t="s">
        <v>380</v>
      </c>
      <c r="X155" s="1"/>
      <c r="Y155" s="9">
        <v>28104</v>
      </c>
      <c r="Z155" s="1"/>
    </row>
    <row r="156" spans="1:26" ht="17.25" hidden="1" x14ac:dyDescent="0.25">
      <c r="A156" s="7">
        <v>30927</v>
      </c>
      <c r="B156" s="1">
        <v>153</v>
      </c>
      <c r="C156" s="1" t="s">
        <v>381</v>
      </c>
      <c r="D156" s="1" t="s">
        <v>27</v>
      </c>
      <c r="E156" s="1" t="s">
        <v>57</v>
      </c>
      <c r="F156" s="1" t="s">
        <v>29</v>
      </c>
      <c r="G156" s="1" t="s">
        <v>30</v>
      </c>
      <c r="H156" s="1"/>
      <c r="I156" s="1">
        <v>69.12</v>
      </c>
      <c r="J156" s="11">
        <v>502.64</v>
      </c>
      <c r="K156" s="1">
        <v>1.0449999999999999</v>
      </c>
      <c r="L156" s="9">
        <v>28324</v>
      </c>
      <c r="M156" s="2">
        <v>8450</v>
      </c>
      <c r="N156" s="1" t="s">
        <v>31</v>
      </c>
      <c r="O156" s="3" t="s">
        <v>382</v>
      </c>
      <c r="P156" s="11">
        <v>69.12</v>
      </c>
      <c r="Q156" s="12">
        <v>69.12</v>
      </c>
      <c r="R156" s="11" t="str">
        <f t="shared" si="6"/>
        <v>GOOD</v>
      </c>
      <c r="S156" s="14">
        <v>45</v>
      </c>
      <c r="T156" s="13" t="s">
        <v>53</v>
      </c>
      <c r="U156" s="13" t="s">
        <v>33</v>
      </c>
      <c r="V156" s="13" t="s">
        <v>54</v>
      </c>
      <c r="W156" s="1" t="s">
        <v>383</v>
      </c>
      <c r="X156" s="1" t="s">
        <v>384</v>
      </c>
      <c r="Y156" s="9">
        <v>18689</v>
      </c>
      <c r="Z156" s="1" t="s">
        <v>385</v>
      </c>
    </row>
    <row r="157" spans="1:26" ht="17.25" hidden="1" x14ac:dyDescent="0.25">
      <c r="A157" s="7">
        <v>30928</v>
      </c>
      <c r="B157" s="1">
        <v>153</v>
      </c>
      <c r="C157" s="1" t="s">
        <v>381</v>
      </c>
      <c r="D157" s="1" t="s">
        <v>27</v>
      </c>
      <c r="E157" s="1" t="s">
        <v>57</v>
      </c>
      <c r="F157" s="1" t="s">
        <v>29</v>
      </c>
      <c r="G157" s="1" t="s">
        <v>30</v>
      </c>
      <c r="H157" s="1"/>
      <c r="I157" s="1">
        <v>502.64</v>
      </c>
      <c r="J157" s="18" t="s">
        <v>63</v>
      </c>
      <c r="K157" s="1">
        <v>2.0419999999999998</v>
      </c>
      <c r="L157" s="9">
        <v>28324</v>
      </c>
      <c r="M157" s="2">
        <v>8450</v>
      </c>
      <c r="N157" s="1" t="s">
        <v>31</v>
      </c>
      <c r="O157" s="3" t="s">
        <v>382</v>
      </c>
      <c r="P157" s="11">
        <v>32.774299999999997</v>
      </c>
      <c r="Q157" s="12">
        <f>338.231-69.12</f>
        <v>269.11099999999999</v>
      </c>
      <c r="R157" s="11" t="str">
        <f t="shared" si="6"/>
        <v>GOOD</v>
      </c>
      <c r="S157" s="14">
        <v>45</v>
      </c>
      <c r="T157" s="13" t="s">
        <v>53</v>
      </c>
      <c r="U157" s="13" t="s">
        <v>33</v>
      </c>
      <c r="V157" s="13" t="s">
        <v>54</v>
      </c>
      <c r="W157" s="1" t="s">
        <v>383</v>
      </c>
      <c r="X157" s="1"/>
      <c r="Y157" s="9">
        <v>27766</v>
      </c>
      <c r="Z157" s="1" t="s">
        <v>385</v>
      </c>
    </row>
    <row r="158" spans="1:26" ht="17.25" hidden="1" x14ac:dyDescent="0.25">
      <c r="A158" s="7">
        <v>31062</v>
      </c>
      <c r="B158" s="1">
        <v>153</v>
      </c>
      <c r="C158" s="1" t="s">
        <v>386</v>
      </c>
      <c r="D158" s="1" t="s">
        <v>27</v>
      </c>
      <c r="E158" s="1" t="s">
        <v>57</v>
      </c>
      <c r="F158" s="1" t="s">
        <v>29</v>
      </c>
      <c r="G158" s="1" t="s">
        <v>30</v>
      </c>
      <c r="H158" s="1"/>
      <c r="I158" s="1">
        <v>553.67999899999995</v>
      </c>
      <c r="J158" s="11">
        <v>533.67999999999995</v>
      </c>
      <c r="K158" s="1">
        <v>2.7</v>
      </c>
      <c r="L158" s="9">
        <v>28284</v>
      </c>
      <c r="M158" s="2">
        <v>5176</v>
      </c>
      <c r="N158" s="1" t="s">
        <v>31</v>
      </c>
      <c r="O158" s="3">
        <v>31062</v>
      </c>
      <c r="P158" s="11">
        <v>0</v>
      </c>
      <c r="Q158" s="12">
        <v>62.283000000000001</v>
      </c>
      <c r="R158" s="11" t="str">
        <f t="shared" si="6"/>
        <v>GOOD</v>
      </c>
      <c r="S158" s="14"/>
      <c r="T158" s="13" t="s">
        <v>53</v>
      </c>
      <c r="U158" s="13" t="s">
        <v>33</v>
      </c>
      <c r="V158" s="13" t="s">
        <v>54</v>
      </c>
      <c r="W158" s="1" t="s">
        <v>387</v>
      </c>
      <c r="X158" s="1"/>
      <c r="Y158" s="9">
        <v>28158</v>
      </c>
      <c r="Z158" s="1"/>
    </row>
    <row r="159" spans="1:26" ht="17.25" hidden="1" x14ac:dyDescent="0.25">
      <c r="A159" s="7">
        <v>31063</v>
      </c>
      <c r="B159" s="1">
        <v>153</v>
      </c>
      <c r="C159" s="1" t="s">
        <v>388</v>
      </c>
      <c r="D159" s="1" t="s">
        <v>27</v>
      </c>
      <c r="E159" s="1" t="s">
        <v>57</v>
      </c>
      <c r="F159" s="1" t="s">
        <v>29</v>
      </c>
      <c r="G159" s="1" t="s">
        <v>30</v>
      </c>
      <c r="H159" s="1"/>
      <c r="I159" s="1">
        <v>523.20000000000005</v>
      </c>
      <c r="J159" s="11">
        <v>523.20000000000005</v>
      </c>
      <c r="K159" s="1">
        <v>2.7</v>
      </c>
      <c r="L159" s="9">
        <v>28284</v>
      </c>
      <c r="M159" s="2">
        <v>5177</v>
      </c>
      <c r="N159" s="1" t="s">
        <v>31</v>
      </c>
      <c r="O159" s="3">
        <v>31063</v>
      </c>
      <c r="P159" s="11">
        <v>374.35289999999998</v>
      </c>
      <c r="Q159" s="12">
        <v>338.49599999999998</v>
      </c>
      <c r="R159" s="11" t="str">
        <f t="shared" si="6"/>
        <v>GOOD</v>
      </c>
      <c r="S159" s="14"/>
      <c r="T159" s="13" t="s">
        <v>53</v>
      </c>
      <c r="U159" s="13" t="s">
        <v>33</v>
      </c>
      <c r="V159" s="13" t="s">
        <v>54</v>
      </c>
      <c r="W159" s="1" t="s">
        <v>389</v>
      </c>
      <c r="X159" s="1"/>
      <c r="Y159" s="9">
        <v>28158</v>
      </c>
      <c r="Z159" s="1" t="s">
        <v>390</v>
      </c>
    </row>
    <row r="160" spans="1:26" ht="17.25" hidden="1" x14ac:dyDescent="0.25">
      <c r="A160" s="7">
        <v>31108</v>
      </c>
      <c r="B160" s="1">
        <v>153</v>
      </c>
      <c r="C160" s="1" t="s">
        <v>391</v>
      </c>
      <c r="D160" s="1" t="s">
        <v>27</v>
      </c>
      <c r="E160" s="1" t="s">
        <v>57</v>
      </c>
      <c r="F160" s="1" t="s">
        <v>29</v>
      </c>
      <c r="G160" s="1" t="s">
        <v>30</v>
      </c>
      <c r="H160" s="1"/>
      <c r="I160" s="1">
        <v>541.44000000000005</v>
      </c>
      <c r="J160" s="11">
        <v>541.44000000000005</v>
      </c>
      <c r="K160" s="1">
        <v>2.06</v>
      </c>
      <c r="L160" s="9">
        <v>28298</v>
      </c>
      <c r="M160" s="2">
        <v>8289</v>
      </c>
      <c r="N160" s="1" t="s">
        <v>31</v>
      </c>
      <c r="O160" s="3">
        <v>31108</v>
      </c>
      <c r="P160" s="11">
        <v>193.5873</v>
      </c>
      <c r="Q160" s="12">
        <v>280.81599999999997</v>
      </c>
      <c r="R160" s="11" t="str">
        <f t="shared" si="6"/>
        <v>GOOD</v>
      </c>
      <c r="S160" s="14"/>
      <c r="T160" s="13" t="s">
        <v>53</v>
      </c>
      <c r="U160" s="13" t="s">
        <v>33</v>
      </c>
      <c r="V160" s="13" t="s">
        <v>54</v>
      </c>
      <c r="W160" s="1" t="s">
        <v>392</v>
      </c>
      <c r="X160" s="1"/>
      <c r="Y160" s="9">
        <v>28476</v>
      </c>
      <c r="Z160" s="1"/>
    </row>
    <row r="161" spans="1:26" ht="17.25" hidden="1" x14ac:dyDescent="0.25">
      <c r="A161" s="7">
        <v>31110</v>
      </c>
      <c r="B161" s="1">
        <v>153</v>
      </c>
      <c r="C161" s="1" t="s">
        <v>393</v>
      </c>
      <c r="D161" s="1" t="s">
        <v>27</v>
      </c>
      <c r="E161" s="1" t="s">
        <v>57</v>
      </c>
      <c r="F161" s="1" t="s">
        <v>29</v>
      </c>
      <c r="G161" s="1" t="s">
        <v>30</v>
      </c>
      <c r="H161" s="1"/>
      <c r="I161" s="1">
        <v>541.44000000000005</v>
      </c>
      <c r="J161" s="11">
        <v>541.44000000000005</v>
      </c>
      <c r="K161" s="1">
        <v>1.97</v>
      </c>
      <c r="L161" s="9">
        <v>28298</v>
      </c>
      <c r="M161" s="2">
        <v>8101</v>
      </c>
      <c r="N161" s="1" t="s">
        <v>31</v>
      </c>
      <c r="O161" s="3">
        <v>31110</v>
      </c>
      <c r="P161" s="11">
        <v>196.9956</v>
      </c>
      <c r="Q161" s="12">
        <v>242.31</v>
      </c>
      <c r="R161" s="11" t="str">
        <f t="shared" si="6"/>
        <v>GOOD</v>
      </c>
      <c r="S161" s="14"/>
      <c r="T161" s="13" t="s">
        <v>53</v>
      </c>
      <c r="U161" s="13" t="s">
        <v>33</v>
      </c>
      <c r="V161" s="13" t="s">
        <v>54</v>
      </c>
      <c r="W161" s="1" t="s">
        <v>392</v>
      </c>
      <c r="X161" s="1"/>
      <c r="Y161" s="9">
        <v>28173</v>
      </c>
      <c r="Z161" s="1"/>
    </row>
    <row r="162" spans="1:26" ht="17.25" hidden="1" x14ac:dyDescent="0.25">
      <c r="A162" s="7">
        <v>31111</v>
      </c>
      <c r="B162" s="1">
        <v>153</v>
      </c>
      <c r="C162" s="1" t="s">
        <v>79</v>
      </c>
      <c r="D162" s="1" t="s">
        <v>27</v>
      </c>
      <c r="E162" s="1" t="s">
        <v>57</v>
      </c>
      <c r="F162" s="1" t="s">
        <v>29</v>
      </c>
      <c r="G162" s="1" t="s">
        <v>30</v>
      </c>
      <c r="H162" s="1"/>
      <c r="I162" s="1">
        <v>158</v>
      </c>
      <c r="J162" s="18" t="s">
        <v>63</v>
      </c>
      <c r="K162" s="1">
        <v>0.69799999999999995</v>
      </c>
      <c r="L162" s="9">
        <v>28298</v>
      </c>
      <c r="M162" s="2">
        <v>8290</v>
      </c>
      <c r="N162" s="1" t="s">
        <v>31</v>
      </c>
      <c r="O162" s="3" t="s">
        <v>80</v>
      </c>
      <c r="P162" s="11" t="s">
        <v>63</v>
      </c>
      <c r="Q162" s="23" t="s">
        <v>63</v>
      </c>
      <c r="R162" s="11" t="str">
        <f t="shared" si="6"/>
        <v>BAD</v>
      </c>
      <c r="S162" s="14">
        <v>6</v>
      </c>
      <c r="T162" s="13" t="s">
        <v>53</v>
      </c>
      <c r="U162" s="13" t="s">
        <v>33</v>
      </c>
      <c r="V162" s="13" t="s">
        <v>54</v>
      </c>
      <c r="W162" s="1" t="s">
        <v>81</v>
      </c>
      <c r="X162" s="1"/>
      <c r="Y162" s="9">
        <v>28173</v>
      </c>
      <c r="Z162" s="1" t="s">
        <v>82</v>
      </c>
    </row>
    <row r="163" spans="1:26" ht="17.25" hidden="1" x14ac:dyDescent="0.25">
      <c r="A163" s="7">
        <v>31113</v>
      </c>
      <c r="B163" s="1">
        <v>153</v>
      </c>
      <c r="C163" s="1" t="s">
        <v>394</v>
      </c>
      <c r="D163" s="1" t="s">
        <v>27</v>
      </c>
      <c r="E163" s="1" t="s">
        <v>57</v>
      </c>
      <c r="F163" s="1" t="s">
        <v>29</v>
      </c>
      <c r="G163" s="1" t="s">
        <v>30</v>
      </c>
      <c r="H163" s="1"/>
      <c r="I163" s="1">
        <v>533.6</v>
      </c>
      <c r="J163" s="11">
        <v>533.6</v>
      </c>
      <c r="K163" s="1">
        <v>2.66</v>
      </c>
      <c r="L163" s="9">
        <v>28298</v>
      </c>
      <c r="M163" s="2">
        <v>8288</v>
      </c>
      <c r="N163" s="1" t="s">
        <v>31</v>
      </c>
      <c r="O163" s="3">
        <v>31113</v>
      </c>
      <c r="P163" s="11">
        <v>222.12909999999999</v>
      </c>
      <c r="Q163" s="12">
        <v>324.53199999999998</v>
      </c>
      <c r="R163" s="11" t="str">
        <f t="shared" si="6"/>
        <v>GOOD</v>
      </c>
      <c r="S163" s="14"/>
      <c r="T163" s="13" t="s">
        <v>53</v>
      </c>
      <c r="U163" s="13" t="s">
        <v>33</v>
      </c>
      <c r="V163" s="13" t="s">
        <v>54</v>
      </c>
      <c r="W163" s="1" t="s">
        <v>392</v>
      </c>
      <c r="X163" s="1"/>
      <c r="Y163" s="9">
        <v>28173</v>
      </c>
      <c r="Z163" s="1"/>
    </row>
    <row r="164" spans="1:26" ht="17.25" hidden="1" x14ac:dyDescent="0.25">
      <c r="A164" s="7">
        <v>31114</v>
      </c>
      <c r="B164" s="1">
        <v>153</v>
      </c>
      <c r="C164" s="1" t="s">
        <v>395</v>
      </c>
      <c r="D164" s="1" t="s">
        <v>27</v>
      </c>
      <c r="E164" s="1" t="s">
        <v>57</v>
      </c>
      <c r="F164" s="1" t="s">
        <v>29</v>
      </c>
      <c r="G164" s="1" t="s">
        <v>30</v>
      </c>
      <c r="H164" s="1"/>
      <c r="I164" s="1">
        <v>537.6</v>
      </c>
      <c r="J164" s="11">
        <v>537.6</v>
      </c>
      <c r="K164" s="1">
        <v>1.94</v>
      </c>
      <c r="L164" s="9">
        <v>28298</v>
      </c>
      <c r="M164" s="2">
        <v>8100</v>
      </c>
      <c r="N164" s="1" t="s">
        <v>31</v>
      </c>
      <c r="O164" s="3">
        <v>31114</v>
      </c>
      <c r="P164" s="11">
        <v>219.5335</v>
      </c>
      <c r="Q164" s="12">
        <v>332.23099999999999</v>
      </c>
      <c r="R164" s="11" t="str">
        <f t="shared" si="6"/>
        <v>GOOD</v>
      </c>
      <c r="S164" s="14"/>
      <c r="T164" s="13" t="s">
        <v>53</v>
      </c>
      <c r="U164" s="13" t="s">
        <v>33</v>
      </c>
      <c r="V164" s="13" t="s">
        <v>54</v>
      </c>
      <c r="W164" s="1" t="s">
        <v>396</v>
      </c>
      <c r="X164" s="1"/>
      <c r="Y164" s="9">
        <v>28173</v>
      </c>
      <c r="Z164" s="1"/>
    </row>
    <row r="165" spans="1:26" hidden="1" x14ac:dyDescent="0.25">
      <c r="A165" s="27">
        <v>31249</v>
      </c>
      <c r="B165" s="28">
        <v>153</v>
      </c>
      <c r="C165" s="28" t="s">
        <v>397</v>
      </c>
      <c r="D165" s="28" t="s">
        <v>27</v>
      </c>
      <c r="E165" s="28" t="s">
        <v>28</v>
      </c>
      <c r="F165" s="28" t="s">
        <v>29</v>
      </c>
      <c r="G165" s="28" t="s">
        <v>30</v>
      </c>
      <c r="H165" s="28"/>
      <c r="I165" s="28">
        <v>17.922376</v>
      </c>
      <c r="J165" s="29">
        <v>18.099250000000001</v>
      </c>
      <c r="K165" s="28">
        <v>2.5000000000000001E-2</v>
      </c>
      <c r="L165" s="30">
        <v>28424</v>
      </c>
      <c r="M165" s="28" t="s">
        <v>31</v>
      </c>
      <c r="N165" s="28" t="s">
        <v>31</v>
      </c>
      <c r="O165" s="31" t="s">
        <v>398</v>
      </c>
      <c r="P165" s="28">
        <v>18.099250000000001</v>
      </c>
      <c r="Q165" s="32">
        <v>18.100000000000001</v>
      </c>
      <c r="R165" s="11" t="s">
        <v>44</v>
      </c>
      <c r="S165" s="29"/>
      <c r="T165" s="29" t="s">
        <v>45</v>
      </c>
      <c r="U165" s="29" t="s">
        <v>33</v>
      </c>
      <c r="V165" s="29" t="s">
        <v>34</v>
      </c>
      <c r="W165" s="1" t="s">
        <v>399</v>
      </c>
      <c r="X165" s="1"/>
      <c r="Y165" s="30">
        <v>28192</v>
      </c>
      <c r="Z165" s="28" t="s">
        <v>400</v>
      </c>
    </row>
    <row r="166" spans="1:26" hidden="1" x14ac:dyDescent="0.25">
      <c r="A166" s="27">
        <v>31389</v>
      </c>
      <c r="B166" s="28">
        <v>153</v>
      </c>
      <c r="C166" s="28" t="s">
        <v>401</v>
      </c>
      <c r="D166" s="28" t="s">
        <v>27</v>
      </c>
      <c r="E166" s="28" t="s">
        <v>28</v>
      </c>
      <c r="F166" s="28" t="s">
        <v>29</v>
      </c>
      <c r="G166" s="28" t="s">
        <v>30</v>
      </c>
      <c r="H166" s="28"/>
      <c r="I166" s="28">
        <v>17.922376</v>
      </c>
      <c r="J166" s="29">
        <v>18.099250000000001</v>
      </c>
      <c r="K166" s="28">
        <v>2.5000000000000001E-2</v>
      </c>
      <c r="L166" s="30">
        <v>28424</v>
      </c>
      <c r="M166" s="28" t="s">
        <v>31</v>
      </c>
      <c r="N166" s="28" t="s">
        <v>31</v>
      </c>
      <c r="O166" s="31">
        <v>31389</v>
      </c>
      <c r="P166" s="28">
        <v>18.099250000000001</v>
      </c>
      <c r="Q166" s="32">
        <v>18.099250000000001</v>
      </c>
      <c r="R166" s="11" t="s">
        <v>44</v>
      </c>
      <c r="S166" s="29"/>
      <c r="T166" s="29" t="s">
        <v>45</v>
      </c>
      <c r="U166" s="29" t="s">
        <v>33</v>
      </c>
      <c r="V166" s="29" t="s">
        <v>34</v>
      </c>
      <c r="W166" s="1" t="s">
        <v>48</v>
      </c>
      <c r="X166" s="1"/>
      <c r="Y166" s="30">
        <v>28242</v>
      </c>
      <c r="Z166" s="28"/>
    </row>
    <row r="167" spans="1:26" ht="17.25" hidden="1" x14ac:dyDescent="0.25">
      <c r="A167" s="7">
        <v>31454</v>
      </c>
      <c r="B167" s="1">
        <v>153</v>
      </c>
      <c r="C167" s="1" t="s">
        <v>402</v>
      </c>
      <c r="D167" s="1" t="s">
        <v>27</v>
      </c>
      <c r="E167" s="1" t="s">
        <v>57</v>
      </c>
      <c r="F167" s="1" t="s">
        <v>29</v>
      </c>
      <c r="G167" s="1" t="s">
        <v>30</v>
      </c>
      <c r="H167" s="1"/>
      <c r="I167" s="1">
        <v>520</v>
      </c>
      <c r="J167" s="11">
        <v>520</v>
      </c>
      <c r="K167" s="1">
        <v>2.0499999999999998</v>
      </c>
      <c r="L167" s="9">
        <v>28376</v>
      </c>
      <c r="M167" s="2">
        <v>5514</v>
      </c>
      <c r="N167" s="1" t="s">
        <v>31</v>
      </c>
      <c r="O167" s="3">
        <v>31454</v>
      </c>
      <c r="P167" s="11">
        <v>256.1413</v>
      </c>
      <c r="Q167" s="12">
        <v>391.31</v>
      </c>
      <c r="R167" s="11" t="str">
        <f t="shared" ref="R167:R192" si="7">IF(Q167&gt;I167, "BAD", "GOOD")</f>
        <v>GOOD</v>
      </c>
      <c r="S167" s="14"/>
      <c r="T167" s="13" t="s">
        <v>53</v>
      </c>
      <c r="U167" s="13" t="s">
        <v>33</v>
      </c>
      <c r="V167" s="13" t="s">
        <v>54</v>
      </c>
      <c r="W167" s="1" t="s">
        <v>392</v>
      </c>
      <c r="X167" s="1"/>
      <c r="Y167" s="9">
        <v>28248</v>
      </c>
      <c r="Z167" s="1"/>
    </row>
    <row r="168" spans="1:26" ht="17.25" hidden="1" x14ac:dyDescent="0.25">
      <c r="A168" s="7">
        <v>31455</v>
      </c>
      <c r="B168" s="1">
        <v>153</v>
      </c>
      <c r="C168" s="1" t="s">
        <v>403</v>
      </c>
      <c r="D168" s="1" t="s">
        <v>27</v>
      </c>
      <c r="E168" s="1" t="s">
        <v>57</v>
      </c>
      <c r="F168" s="1" t="s">
        <v>29</v>
      </c>
      <c r="G168" s="1" t="s">
        <v>30</v>
      </c>
      <c r="H168" s="1"/>
      <c r="I168" s="1">
        <v>512.12</v>
      </c>
      <c r="J168" s="11">
        <v>563.20000000000005</v>
      </c>
      <c r="K168" s="1">
        <v>1.87</v>
      </c>
      <c r="L168" s="9">
        <v>28376</v>
      </c>
      <c r="M168" s="2">
        <v>5515</v>
      </c>
      <c r="N168" s="1" t="s">
        <v>31</v>
      </c>
      <c r="O168" s="3" t="s">
        <v>404</v>
      </c>
      <c r="P168" s="11">
        <v>258.6148</v>
      </c>
      <c r="Q168" s="12">
        <v>396.22</v>
      </c>
      <c r="R168" s="11" t="str">
        <f t="shared" si="7"/>
        <v>GOOD</v>
      </c>
      <c r="S168" s="14">
        <v>46</v>
      </c>
      <c r="T168" s="13" t="s">
        <v>53</v>
      </c>
      <c r="U168" s="13" t="s">
        <v>33</v>
      </c>
      <c r="V168" s="13" t="s">
        <v>54</v>
      </c>
      <c r="W168" s="1" t="s">
        <v>405</v>
      </c>
      <c r="X168" s="1"/>
      <c r="Y168" s="9">
        <v>28248</v>
      </c>
      <c r="Z168" s="1" t="s">
        <v>406</v>
      </c>
    </row>
    <row r="169" spans="1:26" ht="17.25" hidden="1" x14ac:dyDescent="0.25">
      <c r="A169" s="7">
        <v>31563</v>
      </c>
      <c r="B169" s="1">
        <v>153</v>
      </c>
      <c r="C169" s="1" t="s">
        <v>397</v>
      </c>
      <c r="D169" s="1" t="s">
        <v>27</v>
      </c>
      <c r="E169" s="1" t="s">
        <v>407</v>
      </c>
      <c r="F169" s="1" t="s">
        <v>29</v>
      </c>
      <c r="G169" s="1" t="s">
        <v>30</v>
      </c>
      <c r="H169" s="1"/>
      <c r="I169" s="1">
        <v>2.2400000000000002</v>
      </c>
      <c r="J169" s="11">
        <v>2.2400000000000002</v>
      </c>
      <c r="K169" s="1">
        <v>6.2E-2</v>
      </c>
      <c r="L169" s="9">
        <v>28403</v>
      </c>
      <c r="M169" s="1" t="s">
        <v>31</v>
      </c>
      <c r="N169" s="1" t="s">
        <v>31</v>
      </c>
      <c r="O169" s="1" t="s">
        <v>398</v>
      </c>
      <c r="P169" s="11">
        <v>2.2400000000000002</v>
      </c>
      <c r="Q169" s="12">
        <v>2.2400000000000002</v>
      </c>
      <c r="R169" s="11" t="str">
        <f t="shared" si="7"/>
        <v>GOOD</v>
      </c>
      <c r="S169" s="14"/>
      <c r="T169" s="13" t="s">
        <v>45</v>
      </c>
      <c r="U169" s="13" t="s">
        <v>33</v>
      </c>
      <c r="V169" s="13"/>
      <c r="W169" s="1" t="s">
        <v>399</v>
      </c>
      <c r="X169" s="1"/>
      <c r="Y169" s="26">
        <v>28254</v>
      </c>
      <c r="Z169" s="1" t="s">
        <v>408</v>
      </c>
    </row>
    <row r="170" spans="1:26" ht="17.25" hidden="1" x14ac:dyDescent="0.25">
      <c r="A170" s="7">
        <v>33018</v>
      </c>
      <c r="B170" s="1">
        <v>153</v>
      </c>
      <c r="C170" s="1" t="s">
        <v>409</v>
      </c>
      <c r="D170" s="1" t="s">
        <v>27</v>
      </c>
      <c r="E170" s="1" t="s">
        <v>57</v>
      </c>
      <c r="F170" s="1" t="s">
        <v>29</v>
      </c>
      <c r="G170" s="1" t="s">
        <v>30</v>
      </c>
      <c r="H170" s="1"/>
      <c r="I170" s="1">
        <v>480</v>
      </c>
      <c r="J170" s="11">
        <v>480</v>
      </c>
      <c r="K170" s="1">
        <v>2.83</v>
      </c>
      <c r="L170" s="9">
        <v>28445</v>
      </c>
      <c r="M170" s="2">
        <v>5823</v>
      </c>
      <c r="N170" s="1" t="s">
        <v>31</v>
      </c>
      <c r="O170" s="3">
        <v>33018</v>
      </c>
      <c r="P170" s="11">
        <v>287.53410000000002</v>
      </c>
      <c r="Q170" s="12">
        <v>443.17500000000001</v>
      </c>
      <c r="R170" s="11" t="str">
        <f t="shared" si="7"/>
        <v>GOOD</v>
      </c>
      <c r="S170" s="14"/>
      <c r="T170" s="13" t="s">
        <v>53</v>
      </c>
      <c r="U170" s="13" t="s">
        <v>33</v>
      </c>
      <c r="V170" s="13" t="s">
        <v>54</v>
      </c>
      <c r="W170" s="1" t="s">
        <v>392</v>
      </c>
      <c r="X170" s="1"/>
      <c r="Y170" s="9">
        <v>28340</v>
      </c>
      <c r="Z170" s="1"/>
    </row>
    <row r="171" spans="1:26" ht="17.25" hidden="1" x14ac:dyDescent="0.25">
      <c r="A171" s="7">
        <v>33019</v>
      </c>
      <c r="B171" s="1">
        <v>153</v>
      </c>
      <c r="C171" s="1" t="s">
        <v>410</v>
      </c>
      <c r="D171" s="1" t="s">
        <v>27</v>
      </c>
      <c r="E171" s="1" t="s">
        <v>57</v>
      </c>
      <c r="F171" s="1" t="s">
        <v>29</v>
      </c>
      <c r="G171" s="1" t="s">
        <v>30</v>
      </c>
      <c r="H171" s="1"/>
      <c r="I171" s="1">
        <v>480</v>
      </c>
      <c r="J171" s="11">
        <v>480</v>
      </c>
      <c r="K171" s="1">
        <v>2.8</v>
      </c>
      <c r="L171" s="9">
        <v>28445</v>
      </c>
      <c r="M171" s="2">
        <v>5840</v>
      </c>
      <c r="N171" s="1" t="s">
        <v>31</v>
      </c>
      <c r="O171" s="3">
        <v>33019</v>
      </c>
      <c r="P171" s="11">
        <v>265.43450000000001</v>
      </c>
      <c r="Q171" s="12">
        <v>393.22</v>
      </c>
      <c r="R171" s="11" t="str">
        <f t="shared" si="7"/>
        <v>GOOD</v>
      </c>
      <c r="S171" s="14"/>
      <c r="T171" s="13" t="s">
        <v>53</v>
      </c>
      <c r="U171" s="13" t="s">
        <v>33</v>
      </c>
      <c r="V171" s="13" t="s">
        <v>54</v>
      </c>
      <c r="W171" s="1" t="s">
        <v>392</v>
      </c>
      <c r="X171" s="1"/>
      <c r="Y171" s="9">
        <v>28340</v>
      </c>
      <c r="Z171" s="1"/>
    </row>
    <row r="172" spans="1:26" ht="17.25" hidden="1" x14ac:dyDescent="0.25">
      <c r="A172" s="7">
        <v>33668</v>
      </c>
      <c r="B172" s="1">
        <v>153</v>
      </c>
      <c r="C172" s="1" t="s">
        <v>411</v>
      </c>
      <c r="D172" s="1" t="s">
        <v>27</v>
      </c>
      <c r="E172" s="1" t="s">
        <v>57</v>
      </c>
      <c r="F172" s="1" t="s">
        <v>29</v>
      </c>
      <c r="G172" s="1" t="s">
        <v>30</v>
      </c>
      <c r="H172" s="1"/>
      <c r="I172" s="1">
        <v>1223.74</v>
      </c>
      <c r="J172" s="11">
        <v>1223.74</v>
      </c>
      <c r="K172" s="1">
        <v>3.9740000000000002</v>
      </c>
      <c r="L172" s="9">
        <v>28620</v>
      </c>
      <c r="M172" s="2">
        <v>5192</v>
      </c>
      <c r="N172" s="1" t="s">
        <v>31</v>
      </c>
      <c r="O172" s="3">
        <v>33668</v>
      </c>
      <c r="P172" s="11">
        <v>249.38499999999999</v>
      </c>
      <c r="Q172" s="12">
        <v>361.11200000000002</v>
      </c>
      <c r="R172" s="11" t="str">
        <f t="shared" si="7"/>
        <v>GOOD</v>
      </c>
      <c r="S172" s="14">
        <v>47</v>
      </c>
      <c r="T172" s="13" t="s">
        <v>53</v>
      </c>
      <c r="U172" s="13" t="s">
        <v>33</v>
      </c>
      <c r="V172" s="13" t="s">
        <v>54</v>
      </c>
      <c r="W172" s="1" t="s">
        <v>412</v>
      </c>
      <c r="X172" s="1"/>
      <c r="Y172" s="9">
        <v>28387</v>
      </c>
      <c r="Z172" s="1"/>
    </row>
    <row r="173" spans="1:26" ht="17.25" hidden="1" x14ac:dyDescent="0.25">
      <c r="A173" s="7">
        <v>33669</v>
      </c>
      <c r="B173" s="1">
        <v>153</v>
      </c>
      <c r="C173" s="1" t="s">
        <v>413</v>
      </c>
      <c r="D173" s="1" t="s">
        <v>27</v>
      </c>
      <c r="E173" s="1" t="s">
        <v>57</v>
      </c>
      <c r="F173" s="1" t="s">
        <v>29</v>
      </c>
      <c r="G173" s="1" t="s">
        <v>30</v>
      </c>
      <c r="H173" s="1"/>
      <c r="I173" s="1">
        <v>1223.74</v>
      </c>
      <c r="J173" s="18" t="s">
        <v>63</v>
      </c>
      <c r="K173" s="1">
        <v>2.7189999999999999</v>
      </c>
      <c r="L173" s="9">
        <v>28620</v>
      </c>
      <c r="M173" s="2" t="s">
        <v>31</v>
      </c>
      <c r="N173" s="1" t="s">
        <v>31</v>
      </c>
      <c r="O173" s="3">
        <v>33669</v>
      </c>
      <c r="P173" s="11">
        <v>0</v>
      </c>
      <c r="Q173" s="23">
        <v>0</v>
      </c>
      <c r="R173" s="11" t="str">
        <f t="shared" si="7"/>
        <v>GOOD</v>
      </c>
      <c r="S173" s="14">
        <v>47</v>
      </c>
      <c r="T173" s="13" t="s">
        <v>32</v>
      </c>
      <c r="U173" s="13" t="s">
        <v>33</v>
      </c>
      <c r="V173" s="13" t="s">
        <v>54</v>
      </c>
      <c r="W173" s="9">
        <v>28387</v>
      </c>
      <c r="X173" s="1"/>
      <c r="Y173" s="9">
        <v>28387</v>
      </c>
      <c r="Z173" s="1" t="s">
        <v>414</v>
      </c>
    </row>
    <row r="174" spans="1:26" ht="17.25" hidden="1" x14ac:dyDescent="0.25">
      <c r="A174" s="7">
        <v>33670</v>
      </c>
      <c r="B174" s="1">
        <v>153</v>
      </c>
      <c r="C174" s="1" t="s">
        <v>415</v>
      </c>
      <c r="D174" s="1" t="s">
        <v>27</v>
      </c>
      <c r="E174" s="1" t="s">
        <v>57</v>
      </c>
      <c r="F174" s="1" t="s">
        <v>29</v>
      </c>
      <c r="G174" s="1" t="s">
        <v>30</v>
      </c>
      <c r="H174" s="1"/>
      <c r="I174" s="1">
        <v>1264.7</v>
      </c>
      <c r="J174" s="11">
        <v>1264.7</v>
      </c>
      <c r="K174" s="1">
        <v>5.35</v>
      </c>
      <c r="L174" s="9">
        <v>28620</v>
      </c>
      <c r="M174" s="2" t="s">
        <v>31</v>
      </c>
      <c r="N174" s="1" t="s">
        <v>31</v>
      </c>
      <c r="O174" s="3">
        <v>33670</v>
      </c>
      <c r="P174" s="11">
        <v>0</v>
      </c>
      <c r="Q174" s="12">
        <v>0</v>
      </c>
      <c r="R174" s="11" t="str">
        <f t="shared" si="7"/>
        <v>GOOD</v>
      </c>
      <c r="S174" s="14">
        <v>48</v>
      </c>
      <c r="T174" s="13" t="s">
        <v>32</v>
      </c>
      <c r="U174" s="13" t="s">
        <v>33</v>
      </c>
      <c r="V174" s="13" t="s">
        <v>54</v>
      </c>
      <c r="W174" s="1" t="s">
        <v>416</v>
      </c>
      <c r="X174" s="1"/>
      <c r="Y174" s="9">
        <v>28387</v>
      </c>
      <c r="Z174" s="1" t="s">
        <v>417</v>
      </c>
    </row>
    <row r="175" spans="1:26" ht="17.25" hidden="1" x14ac:dyDescent="0.25">
      <c r="A175" s="7">
        <v>33671</v>
      </c>
      <c r="B175" s="1">
        <v>153</v>
      </c>
      <c r="C175" s="1" t="s">
        <v>418</v>
      </c>
      <c r="D175" s="1" t="s">
        <v>27</v>
      </c>
      <c r="E175" s="1" t="s">
        <v>57</v>
      </c>
      <c r="F175" s="1" t="s">
        <v>29</v>
      </c>
      <c r="G175" s="1" t="s">
        <v>30</v>
      </c>
      <c r="H175" s="1"/>
      <c r="I175" s="1">
        <v>1264.7</v>
      </c>
      <c r="J175" s="18" t="s">
        <v>63</v>
      </c>
      <c r="K175" s="1">
        <v>5.35</v>
      </c>
      <c r="L175" s="9">
        <v>28620</v>
      </c>
      <c r="M175" s="2">
        <v>5191</v>
      </c>
      <c r="N175" s="1" t="s">
        <v>31</v>
      </c>
      <c r="O175" s="3">
        <v>33671</v>
      </c>
      <c r="P175" s="11">
        <v>246.83600000000001</v>
      </c>
      <c r="Q175" s="12">
        <v>358.38400000000001</v>
      </c>
      <c r="R175" s="11" t="str">
        <f t="shared" si="7"/>
        <v>GOOD</v>
      </c>
      <c r="S175" s="14">
        <v>48</v>
      </c>
      <c r="T175" s="13" t="s">
        <v>53</v>
      </c>
      <c r="U175" s="13" t="s">
        <v>33</v>
      </c>
      <c r="V175" s="13" t="s">
        <v>54</v>
      </c>
      <c r="W175" s="1" t="s">
        <v>419</v>
      </c>
      <c r="X175" s="1"/>
      <c r="Y175" s="9">
        <v>28387</v>
      </c>
      <c r="Z175" s="1" t="s">
        <v>420</v>
      </c>
    </row>
    <row r="176" spans="1:26" ht="17.25" hidden="1" x14ac:dyDescent="0.25">
      <c r="A176" s="7">
        <v>33817</v>
      </c>
      <c r="B176" s="1">
        <v>153</v>
      </c>
      <c r="C176" s="1" t="s">
        <v>421</v>
      </c>
      <c r="D176" s="1" t="s">
        <v>27</v>
      </c>
      <c r="E176" s="1" t="s">
        <v>57</v>
      </c>
      <c r="F176" s="1" t="s">
        <v>29</v>
      </c>
      <c r="G176" s="1" t="s">
        <v>30</v>
      </c>
      <c r="H176" s="1"/>
      <c r="I176" s="1">
        <v>511.6</v>
      </c>
      <c r="J176" s="11">
        <v>511.6</v>
      </c>
      <c r="K176" s="1">
        <v>2.14</v>
      </c>
      <c r="L176" s="9">
        <v>28676</v>
      </c>
      <c r="M176" s="2">
        <v>8316</v>
      </c>
      <c r="N176" s="1" t="s">
        <v>31</v>
      </c>
      <c r="O176" s="3">
        <v>33817</v>
      </c>
      <c r="P176" s="11">
        <v>226.536</v>
      </c>
      <c r="Q176" s="12">
        <v>311.08199999999999</v>
      </c>
      <c r="R176" s="11" t="str">
        <f t="shared" si="7"/>
        <v>GOOD</v>
      </c>
      <c r="S176" s="14"/>
      <c r="T176" s="13" t="s">
        <v>53</v>
      </c>
      <c r="U176" s="13" t="s">
        <v>33</v>
      </c>
      <c r="V176" s="13" t="s">
        <v>54</v>
      </c>
      <c r="W176" s="1" t="s">
        <v>392</v>
      </c>
      <c r="X176" s="1"/>
      <c r="Y176" s="9">
        <v>28395</v>
      </c>
      <c r="Z176" s="1"/>
    </row>
    <row r="177" spans="1:26" ht="17.25" hidden="1" x14ac:dyDescent="0.25">
      <c r="A177" s="7">
        <v>33818</v>
      </c>
      <c r="B177" s="1">
        <v>153</v>
      </c>
      <c r="C177" s="1" t="s">
        <v>422</v>
      </c>
      <c r="D177" s="1" t="s">
        <v>27</v>
      </c>
      <c r="E177" s="1" t="s">
        <v>57</v>
      </c>
      <c r="F177" s="1" t="s">
        <v>29</v>
      </c>
      <c r="G177" s="1" t="s">
        <v>30</v>
      </c>
      <c r="H177" s="1"/>
      <c r="I177" s="1">
        <v>510.8</v>
      </c>
      <c r="J177" s="11">
        <v>510.8</v>
      </c>
      <c r="K177" s="1">
        <v>2.25</v>
      </c>
      <c r="L177" s="9">
        <v>28676</v>
      </c>
      <c r="M177" s="2">
        <v>8317</v>
      </c>
      <c r="N177" s="1" t="s">
        <v>31</v>
      </c>
      <c r="O177" s="3">
        <v>33818</v>
      </c>
      <c r="P177" s="11">
        <v>219.11799999999999</v>
      </c>
      <c r="Q177" s="12">
        <v>289.73500000000001</v>
      </c>
      <c r="R177" s="11" t="str">
        <f t="shared" si="7"/>
        <v>GOOD</v>
      </c>
      <c r="S177" s="14"/>
      <c r="T177" s="13" t="s">
        <v>53</v>
      </c>
      <c r="U177" s="13" t="s">
        <v>33</v>
      </c>
      <c r="V177" s="13" t="s">
        <v>54</v>
      </c>
      <c r="W177" s="1" t="s">
        <v>392</v>
      </c>
      <c r="X177" s="1"/>
      <c r="Y177" s="9">
        <v>28395</v>
      </c>
      <c r="Z177" s="1"/>
    </row>
    <row r="178" spans="1:26" ht="17.25" hidden="1" x14ac:dyDescent="0.25">
      <c r="A178" s="7">
        <v>34561</v>
      </c>
      <c r="B178" s="1">
        <v>153</v>
      </c>
      <c r="C178" s="1" t="s">
        <v>423</v>
      </c>
      <c r="D178" s="1" t="s">
        <v>27</v>
      </c>
      <c r="E178" s="1" t="s">
        <v>57</v>
      </c>
      <c r="F178" s="1" t="s">
        <v>29</v>
      </c>
      <c r="G178" s="1" t="s">
        <v>30</v>
      </c>
      <c r="H178" s="1"/>
      <c r="I178" s="1">
        <v>516.01</v>
      </c>
      <c r="J178" s="11">
        <v>516.00800000000004</v>
      </c>
      <c r="K178" s="1">
        <v>3.05</v>
      </c>
      <c r="L178" s="9">
        <v>28753</v>
      </c>
      <c r="M178" s="2">
        <v>5222</v>
      </c>
      <c r="N178" s="1" t="s">
        <v>31</v>
      </c>
      <c r="O178" s="3">
        <v>34561</v>
      </c>
      <c r="P178" s="11">
        <v>270.71850000000001</v>
      </c>
      <c r="Q178" s="12">
        <v>426.774</v>
      </c>
      <c r="R178" s="11" t="str">
        <f t="shared" si="7"/>
        <v>GOOD</v>
      </c>
      <c r="S178" s="14"/>
      <c r="T178" s="13" t="s">
        <v>53</v>
      </c>
      <c r="U178" s="13" t="s">
        <v>33</v>
      </c>
      <c r="V178" s="13" t="s">
        <v>54</v>
      </c>
      <c r="W178" s="1" t="s">
        <v>392</v>
      </c>
      <c r="X178" s="1"/>
      <c r="Y178" s="9">
        <v>28432</v>
      </c>
      <c r="Z178" s="1"/>
    </row>
    <row r="179" spans="1:26" ht="17.25" hidden="1" x14ac:dyDescent="0.25">
      <c r="A179" s="7">
        <v>34562</v>
      </c>
      <c r="B179" s="1">
        <v>153</v>
      </c>
      <c r="C179" s="1" t="s">
        <v>424</v>
      </c>
      <c r="D179" s="1" t="s">
        <v>27</v>
      </c>
      <c r="E179" s="1" t="s">
        <v>57</v>
      </c>
      <c r="F179" s="1" t="s">
        <v>29</v>
      </c>
      <c r="G179" s="1" t="s">
        <v>30</v>
      </c>
      <c r="H179" s="1"/>
      <c r="I179" s="1">
        <v>499.48</v>
      </c>
      <c r="J179" s="11">
        <v>499.48</v>
      </c>
      <c r="K179" s="1">
        <v>2.637</v>
      </c>
      <c r="L179" s="9">
        <v>28753</v>
      </c>
      <c r="M179" s="2">
        <v>5223</v>
      </c>
      <c r="N179" s="1" t="s">
        <v>31</v>
      </c>
      <c r="O179" s="3">
        <v>34562</v>
      </c>
      <c r="P179" s="11">
        <v>294.8184</v>
      </c>
      <c r="Q179" s="12">
        <v>337.07100000000003</v>
      </c>
      <c r="R179" s="11" t="str">
        <f t="shared" si="7"/>
        <v>GOOD</v>
      </c>
      <c r="S179" s="14"/>
      <c r="T179" s="13" t="s">
        <v>53</v>
      </c>
      <c r="U179" s="13" t="s">
        <v>33</v>
      </c>
      <c r="V179" s="13" t="s">
        <v>54</v>
      </c>
      <c r="W179" s="1" t="s">
        <v>392</v>
      </c>
      <c r="X179" s="1"/>
      <c r="Y179" s="9">
        <v>28432</v>
      </c>
      <c r="Z179" s="1"/>
    </row>
    <row r="180" spans="1:26" ht="17.25" hidden="1" x14ac:dyDescent="0.25">
      <c r="A180" s="7">
        <v>34596</v>
      </c>
      <c r="B180" s="1">
        <v>153</v>
      </c>
      <c r="C180" s="1" t="s">
        <v>425</v>
      </c>
      <c r="D180" s="1" t="s">
        <v>27</v>
      </c>
      <c r="E180" s="1" t="s">
        <v>57</v>
      </c>
      <c r="F180" s="1" t="s">
        <v>29</v>
      </c>
      <c r="G180" s="1" t="s">
        <v>30</v>
      </c>
      <c r="H180" s="1"/>
      <c r="I180" s="1">
        <v>501.82</v>
      </c>
      <c r="J180" s="11">
        <v>948.4</v>
      </c>
      <c r="K180" s="1">
        <v>3.42</v>
      </c>
      <c r="L180" s="9">
        <v>28606</v>
      </c>
      <c r="M180" s="2">
        <v>5683</v>
      </c>
      <c r="N180" s="1" t="s">
        <v>31</v>
      </c>
      <c r="O180" s="3">
        <v>34596</v>
      </c>
      <c r="P180" s="11">
        <v>298.31079999999997</v>
      </c>
      <c r="Q180" s="12">
        <v>428.59399999999999</v>
      </c>
      <c r="R180" s="11" t="str">
        <f t="shared" si="7"/>
        <v>GOOD</v>
      </c>
      <c r="S180" s="14">
        <v>49</v>
      </c>
      <c r="T180" s="13" t="s">
        <v>53</v>
      </c>
      <c r="U180" s="13" t="s">
        <v>33</v>
      </c>
      <c r="V180" s="13" t="s">
        <v>54</v>
      </c>
      <c r="W180" s="1" t="s">
        <v>426</v>
      </c>
      <c r="X180" s="1"/>
      <c r="Y180" s="9">
        <v>28439</v>
      </c>
      <c r="Z180" s="1"/>
    </row>
    <row r="181" spans="1:26" ht="17.25" hidden="1" x14ac:dyDescent="0.25">
      <c r="A181" s="7">
        <v>34939</v>
      </c>
      <c r="B181" s="1">
        <v>153</v>
      </c>
      <c r="C181" s="1" t="s">
        <v>427</v>
      </c>
      <c r="D181" s="1" t="s">
        <v>27</v>
      </c>
      <c r="E181" s="1" t="s">
        <v>57</v>
      </c>
      <c r="F181" s="1" t="s">
        <v>29</v>
      </c>
      <c r="G181" s="1" t="s">
        <v>30</v>
      </c>
      <c r="H181" s="1"/>
      <c r="I181" s="1">
        <v>520</v>
      </c>
      <c r="J181" s="11">
        <v>520</v>
      </c>
      <c r="K181" s="1">
        <v>2.194</v>
      </c>
      <c r="L181" s="9">
        <v>28704</v>
      </c>
      <c r="M181" s="2">
        <v>5224</v>
      </c>
      <c r="N181" s="1" t="s">
        <v>31</v>
      </c>
      <c r="O181" s="3" t="s">
        <v>428</v>
      </c>
      <c r="P181" s="11">
        <v>228.65940000000001</v>
      </c>
      <c r="Q181" s="12">
        <v>433.53500000000003</v>
      </c>
      <c r="R181" s="11" t="str">
        <f t="shared" si="7"/>
        <v>GOOD</v>
      </c>
      <c r="S181" s="14">
        <v>50</v>
      </c>
      <c r="T181" s="13" t="s">
        <v>53</v>
      </c>
      <c r="U181" s="13" t="s">
        <v>33</v>
      </c>
      <c r="V181" s="13" t="s">
        <v>54</v>
      </c>
      <c r="W181" s="1" t="s">
        <v>429</v>
      </c>
      <c r="X181" s="1"/>
      <c r="Y181" s="9">
        <v>28524</v>
      </c>
      <c r="Z181" s="1" t="s">
        <v>430</v>
      </c>
    </row>
    <row r="182" spans="1:26" ht="17.25" hidden="1" x14ac:dyDescent="0.25">
      <c r="A182" s="7">
        <v>34948</v>
      </c>
      <c r="B182" s="1">
        <v>153</v>
      </c>
      <c r="C182" s="1" t="s">
        <v>431</v>
      </c>
      <c r="D182" s="1" t="s">
        <v>27</v>
      </c>
      <c r="E182" s="1" t="s">
        <v>57</v>
      </c>
      <c r="F182" s="1" t="s">
        <v>29</v>
      </c>
      <c r="G182" s="1" t="s">
        <v>30</v>
      </c>
      <c r="H182" s="1"/>
      <c r="I182" s="1">
        <v>505.6</v>
      </c>
      <c r="J182" s="18" t="s">
        <v>63</v>
      </c>
      <c r="K182" s="1">
        <v>2.2000000000000002</v>
      </c>
      <c r="L182" s="9">
        <v>28685</v>
      </c>
      <c r="M182" s="2">
        <v>4907</v>
      </c>
      <c r="N182" s="1" t="s">
        <v>31</v>
      </c>
      <c r="O182" s="3">
        <v>34948</v>
      </c>
      <c r="P182" s="11">
        <v>202.5248</v>
      </c>
      <c r="Q182" s="12">
        <v>238.136</v>
      </c>
      <c r="R182" s="11" t="str">
        <f t="shared" si="7"/>
        <v>GOOD</v>
      </c>
      <c r="S182" s="14">
        <v>32</v>
      </c>
      <c r="T182" s="13" t="s">
        <v>53</v>
      </c>
      <c r="U182" s="13" t="s">
        <v>33</v>
      </c>
      <c r="V182" s="13" t="s">
        <v>54</v>
      </c>
      <c r="W182" s="1" t="s">
        <v>432</v>
      </c>
      <c r="X182" s="1"/>
      <c r="Y182" s="9">
        <v>22465</v>
      </c>
      <c r="Z182" s="1"/>
    </row>
    <row r="183" spans="1:26" ht="17.25" hidden="1" x14ac:dyDescent="0.25">
      <c r="A183" s="7">
        <v>34950</v>
      </c>
      <c r="B183" s="1">
        <v>153</v>
      </c>
      <c r="C183" s="1" t="s">
        <v>433</v>
      </c>
      <c r="D183" s="1" t="s">
        <v>27</v>
      </c>
      <c r="E183" s="1" t="s">
        <v>57</v>
      </c>
      <c r="F183" s="1" t="s">
        <v>29</v>
      </c>
      <c r="G183" s="1" t="s">
        <v>30</v>
      </c>
      <c r="H183" s="1"/>
      <c r="I183" s="1">
        <v>502.72</v>
      </c>
      <c r="J183" s="18" t="s">
        <v>63</v>
      </c>
      <c r="K183" s="1">
        <v>2.7</v>
      </c>
      <c r="L183" s="9">
        <v>28769</v>
      </c>
      <c r="M183" s="2">
        <v>5298</v>
      </c>
      <c r="N183" s="1" t="s">
        <v>31</v>
      </c>
      <c r="O183" s="3">
        <v>34950</v>
      </c>
      <c r="P183" s="11">
        <v>156.2559</v>
      </c>
      <c r="Q183" s="12">
        <v>166.96799999999999</v>
      </c>
      <c r="R183" s="11" t="str">
        <f t="shared" si="7"/>
        <v>GOOD</v>
      </c>
      <c r="S183" s="14">
        <v>10</v>
      </c>
      <c r="T183" s="13" t="s">
        <v>53</v>
      </c>
      <c r="U183" s="13" t="s">
        <v>33</v>
      </c>
      <c r="V183" s="13" t="s">
        <v>54</v>
      </c>
      <c r="W183" s="1" t="s">
        <v>434</v>
      </c>
      <c r="X183" s="1"/>
      <c r="Y183" s="9">
        <v>22098</v>
      </c>
      <c r="Z183" s="1"/>
    </row>
    <row r="184" spans="1:26" ht="17.25" hidden="1" x14ac:dyDescent="0.25">
      <c r="A184" s="7">
        <v>35009</v>
      </c>
      <c r="B184" s="1">
        <v>153</v>
      </c>
      <c r="C184" s="1" t="s">
        <v>435</v>
      </c>
      <c r="D184" s="1" t="s">
        <v>27</v>
      </c>
      <c r="E184" s="1" t="s">
        <v>57</v>
      </c>
      <c r="F184" s="1" t="s">
        <v>29</v>
      </c>
      <c r="G184" s="1" t="s">
        <v>30</v>
      </c>
      <c r="H184" s="1"/>
      <c r="I184" s="1">
        <v>487.56</v>
      </c>
      <c r="J184" s="11">
        <v>487.56</v>
      </c>
      <c r="K184" s="1">
        <v>2.5779999999999998</v>
      </c>
      <c r="L184" s="9">
        <v>28808</v>
      </c>
      <c r="M184" s="2">
        <v>5402</v>
      </c>
      <c r="N184" s="1" t="s">
        <v>31</v>
      </c>
      <c r="O184" s="3" t="s">
        <v>436</v>
      </c>
      <c r="P184" s="11">
        <v>268.42689999999999</v>
      </c>
      <c r="Q184" s="12">
        <f>410.409-8</f>
        <v>402.40899999999999</v>
      </c>
      <c r="R184" s="11" t="str">
        <f t="shared" si="7"/>
        <v>GOOD</v>
      </c>
      <c r="S184" s="14"/>
      <c r="T184" s="13" t="s">
        <v>53</v>
      </c>
      <c r="U184" s="13" t="s">
        <v>33</v>
      </c>
      <c r="V184" s="13" t="s">
        <v>54</v>
      </c>
      <c r="W184" s="1" t="s">
        <v>437</v>
      </c>
      <c r="X184" s="1"/>
      <c r="Y184" s="9">
        <v>28537</v>
      </c>
      <c r="Z184" s="1" t="s">
        <v>438</v>
      </c>
    </row>
    <row r="185" spans="1:26" ht="17.25" hidden="1" x14ac:dyDescent="0.25">
      <c r="A185" s="7">
        <v>35012</v>
      </c>
      <c r="B185" s="1">
        <v>153</v>
      </c>
      <c r="C185" s="1" t="s">
        <v>439</v>
      </c>
      <c r="D185" s="1" t="s">
        <v>27</v>
      </c>
      <c r="E185" s="1" t="s">
        <v>57</v>
      </c>
      <c r="F185" s="1" t="s">
        <v>29</v>
      </c>
      <c r="G185" s="1" t="s">
        <v>30</v>
      </c>
      <c r="H185" s="1"/>
      <c r="I185" s="1">
        <v>511.6</v>
      </c>
      <c r="J185" s="11">
        <v>511.6</v>
      </c>
      <c r="K185" s="1">
        <v>2.16</v>
      </c>
      <c r="L185" s="9">
        <v>28815</v>
      </c>
      <c r="M185" s="2">
        <v>5837</v>
      </c>
      <c r="N185" s="1" t="s">
        <v>31</v>
      </c>
      <c r="O185" s="3">
        <v>35012</v>
      </c>
      <c r="P185" s="11">
        <v>252.72550000000001</v>
      </c>
      <c r="Q185" s="12">
        <v>358.60399999999998</v>
      </c>
      <c r="R185" s="11" t="str">
        <f t="shared" si="7"/>
        <v>GOOD</v>
      </c>
      <c r="S185" s="14"/>
      <c r="T185" s="13" t="s">
        <v>53</v>
      </c>
      <c r="U185" s="13" t="s">
        <v>33</v>
      </c>
      <c r="V185" s="13" t="s">
        <v>54</v>
      </c>
      <c r="W185" s="1" t="s">
        <v>392</v>
      </c>
      <c r="X185" s="1"/>
      <c r="Y185" s="9">
        <v>28537</v>
      </c>
      <c r="Z185" s="1"/>
    </row>
    <row r="186" spans="1:26" ht="17.25" hidden="1" x14ac:dyDescent="0.25">
      <c r="A186" s="7">
        <v>35013</v>
      </c>
      <c r="B186" s="1">
        <v>153</v>
      </c>
      <c r="C186" s="1" t="s">
        <v>440</v>
      </c>
      <c r="D186" s="1" t="s">
        <v>27</v>
      </c>
      <c r="E186" s="1" t="s">
        <v>57</v>
      </c>
      <c r="F186" s="1" t="s">
        <v>29</v>
      </c>
      <c r="G186" s="1" t="s">
        <v>30</v>
      </c>
      <c r="H186" s="1"/>
      <c r="I186" s="1">
        <v>546.64</v>
      </c>
      <c r="J186" s="11">
        <v>546.64</v>
      </c>
      <c r="K186" s="1">
        <v>2.7</v>
      </c>
      <c r="L186" s="9">
        <v>28815</v>
      </c>
      <c r="M186" s="2">
        <v>5838</v>
      </c>
      <c r="N186" s="1" t="s">
        <v>31</v>
      </c>
      <c r="O186" s="3">
        <v>35013</v>
      </c>
      <c r="P186" s="11">
        <v>274.14890000000003</v>
      </c>
      <c r="Q186" s="12">
        <v>438.089</v>
      </c>
      <c r="R186" s="11" t="str">
        <f t="shared" si="7"/>
        <v>GOOD</v>
      </c>
      <c r="S186" s="14"/>
      <c r="T186" s="13" t="s">
        <v>53</v>
      </c>
      <c r="U186" s="13" t="s">
        <v>33</v>
      </c>
      <c r="V186" s="13" t="s">
        <v>54</v>
      </c>
      <c r="W186" s="1" t="s">
        <v>392</v>
      </c>
      <c r="X186" s="1"/>
      <c r="Y186" s="9">
        <v>28537</v>
      </c>
      <c r="Z186" s="1"/>
    </row>
    <row r="187" spans="1:26" ht="17.25" hidden="1" x14ac:dyDescent="0.25">
      <c r="A187" s="7">
        <v>35374</v>
      </c>
      <c r="B187" s="1">
        <v>153</v>
      </c>
      <c r="C187" s="1" t="s">
        <v>441</v>
      </c>
      <c r="D187" s="1" t="s">
        <v>27</v>
      </c>
      <c r="E187" s="1" t="s">
        <v>57</v>
      </c>
      <c r="F187" s="1" t="s">
        <v>29</v>
      </c>
      <c r="G187" s="1" t="s">
        <v>30</v>
      </c>
      <c r="H187" s="1"/>
      <c r="I187" s="1">
        <v>108.44</v>
      </c>
      <c r="J187" s="11">
        <v>108.44</v>
      </c>
      <c r="K187" s="1">
        <v>2.3969999999999998</v>
      </c>
      <c r="L187" s="9">
        <v>29053</v>
      </c>
      <c r="M187" s="19">
        <v>8331</v>
      </c>
      <c r="N187" s="1" t="s">
        <v>31</v>
      </c>
      <c r="O187" s="3" t="s">
        <v>442</v>
      </c>
      <c r="P187" s="11">
        <v>108.44</v>
      </c>
      <c r="Q187" s="12">
        <v>108.44</v>
      </c>
      <c r="R187" s="11" t="str">
        <f t="shared" si="7"/>
        <v>GOOD</v>
      </c>
      <c r="S187" s="14"/>
      <c r="T187" s="13" t="s">
        <v>53</v>
      </c>
      <c r="U187" s="13" t="s">
        <v>33</v>
      </c>
      <c r="V187" s="13" t="s">
        <v>54</v>
      </c>
      <c r="W187" s="1" t="s">
        <v>443</v>
      </c>
      <c r="X187" s="1"/>
      <c r="Y187" s="9">
        <v>28612</v>
      </c>
      <c r="Z187" s="1" t="s">
        <v>444</v>
      </c>
    </row>
    <row r="188" spans="1:26" hidden="1" x14ac:dyDescent="0.25">
      <c r="A188" s="7">
        <v>35375</v>
      </c>
      <c r="B188" s="1">
        <v>153</v>
      </c>
      <c r="C188" s="1" t="s">
        <v>145</v>
      </c>
      <c r="D188" s="1" t="s">
        <v>27</v>
      </c>
      <c r="E188" s="1" t="s">
        <v>57</v>
      </c>
      <c r="F188" s="1" t="s">
        <v>29</v>
      </c>
      <c r="G188" s="1" t="s">
        <v>30</v>
      </c>
      <c r="H188" s="1"/>
      <c r="I188" s="1">
        <v>387.04</v>
      </c>
      <c r="J188" s="11">
        <v>387.04</v>
      </c>
      <c r="K188" s="1">
        <v>2.2730000000000001</v>
      </c>
      <c r="L188" s="9">
        <v>29053</v>
      </c>
      <c r="M188" s="2">
        <v>5188</v>
      </c>
      <c r="N188" s="1" t="s">
        <v>31</v>
      </c>
      <c r="O188" s="3" t="s">
        <v>445</v>
      </c>
      <c r="P188" s="11" t="s">
        <v>63</v>
      </c>
      <c r="Q188" s="12">
        <v>168.36500000000001</v>
      </c>
      <c r="R188" s="11" t="str">
        <f t="shared" si="7"/>
        <v>GOOD</v>
      </c>
      <c r="S188" s="13"/>
      <c r="T188" s="13" t="s">
        <v>53</v>
      </c>
      <c r="U188" s="13" t="s">
        <v>33</v>
      </c>
      <c r="V188" s="13" t="s">
        <v>54</v>
      </c>
      <c r="W188" s="1" t="s">
        <v>147</v>
      </c>
      <c r="X188" s="1"/>
      <c r="Y188" s="9">
        <v>28612</v>
      </c>
      <c r="Z188" s="1" t="s">
        <v>148</v>
      </c>
    </row>
    <row r="189" spans="1:26" ht="17.25" hidden="1" x14ac:dyDescent="0.25">
      <c r="A189" s="7">
        <v>35418</v>
      </c>
      <c r="B189" s="1">
        <v>153</v>
      </c>
      <c r="C189" s="1" t="s">
        <v>446</v>
      </c>
      <c r="D189" s="1" t="s">
        <v>27</v>
      </c>
      <c r="E189" s="1" t="s">
        <v>57</v>
      </c>
      <c r="F189" s="1" t="s">
        <v>29</v>
      </c>
      <c r="G189" s="1" t="s">
        <v>30</v>
      </c>
      <c r="H189" s="1"/>
      <c r="I189" s="1">
        <v>4</v>
      </c>
      <c r="J189" s="11">
        <v>4</v>
      </c>
      <c r="K189" s="1">
        <v>2.5000000000000001E-2</v>
      </c>
      <c r="L189" s="9">
        <v>29273</v>
      </c>
      <c r="M189" s="2" t="s">
        <v>31</v>
      </c>
      <c r="N189" s="1" t="s">
        <v>31</v>
      </c>
      <c r="O189" s="3">
        <v>35418</v>
      </c>
      <c r="P189" s="11">
        <v>0</v>
      </c>
      <c r="Q189" s="12">
        <v>0</v>
      </c>
      <c r="R189" s="11" t="str">
        <f t="shared" si="7"/>
        <v>GOOD</v>
      </c>
      <c r="S189" s="14"/>
      <c r="T189" s="13" t="s">
        <v>32</v>
      </c>
      <c r="U189" s="13" t="s">
        <v>33</v>
      </c>
      <c r="V189" s="13" t="s">
        <v>54</v>
      </c>
      <c r="W189" s="1" t="s">
        <v>447</v>
      </c>
      <c r="X189" s="1"/>
      <c r="Y189" s="9">
        <v>22222</v>
      </c>
      <c r="Z189" s="1" t="s">
        <v>448</v>
      </c>
    </row>
    <row r="190" spans="1:26" ht="17.25" hidden="1" x14ac:dyDescent="0.25">
      <c r="A190" s="7">
        <v>36070</v>
      </c>
      <c r="B190" s="1">
        <v>153</v>
      </c>
      <c r="C190" s="1" t="s">
        <v>449</v>
      </c>
      <c r="D190" s="1" t="s">
        <v>27</v>
      </c>
      <c r="E190" s="1" t="s">
        <v>57</v>
      </c>
      <c r="F190" s="1" t="s">
        <v>29</v>
      </c>
      <c r="G190" s="1" t="s">
        <v>30</v>
      </c>
      <c r="H190" s="1"/>
      <c r="I190" s="1">
        <v>640</v>
      </c>
      <c r="J190" s="18" t="s">
        <v>63</v>
      </c>
      <c r="K190" s="1">
        <v>2.7</v>
      </c>
      <c r="L190" s="9">
        <v>29125</v>
      </c>
      <c r="M190" s="2">
        <v>5215</v>
      </c>
      <c r="N190" s="1" t="s">
        <v>31</v>
      </c>
      <c r="O190" s="3">
        <v>36070</v>
      </c>
      <c r="P190" s="11">
        <v>225.67679999999999</v>
      </c>
      <c r="Q190" s="12">
        <v>220.01499999999999</v>
      </c>
      <c r="R190" s="11" t="str">
        <f t="shared" si="7"/>
        <v>GOOD</v>
      </c>
      <c r="S190" s="14">
        <v>18</v>
      </c>
      <c r="T190" s="13" t="s">
        <v>53</v>
      </c>
      <c r="U190" s="13" t="s">
        <v>33</v>
      </c>
      <c r="V190" s="13" t="s">
        <v>54</v>
      </c>
      <c r="W190" s="1" t="s">
        <v>133</v>
      </c>
      <c r="X190" s="1"/>
      <c r="Y190" s="9">
        <v>28783</v>
      </c>
      <c r="Z190" s="1"/>
    </row>
    <row r="191" spans="1:26" ht="17.25" hidden="1" x14ac:dyDescent="0.25">
      <c r="A191" s="7">
        <v>36321</v>
      </c>
      <c r="B191" s="1">
        <v>153</v>
      </c>
      <c r="C191" s="1" t="s">
        <v>278</v>
      </c>
      <c r="D191" s="1" t="s">
        <v>27</v>
      </c>
      <c r="E191" s="1" t="s">
        <v>57</v>
      </c>
      <c r="F191" s="1" t="s">
        <v>29</v>
      </c>
      <c r="G191" s="1" t="s">
        <v>30</v>
      </c>
      <c r="H191" s="1"/>
      <c r="I191" s="1">
        <v>123.08</v>
      </c>
      <c r="J191" s="18" t="s">
        <v>63</v>
      </c>
      <c r="K191" s="1">
        <v>0.17</v>
      </c>
      <c r="L191" s="9">
        <v>29439</v>
      </c>
      <c r="M191" s="2">
        <v>5403</v>
      </c>
      <c r="N191" s="1" t="s">
        <v>31</v>
      </c>
      <c r="O191" s="3" t="s">
        <v>279</v>
      </c>
      <c r="P191" s="11">
        <v>0</v>
      </c>
      <c r="Q191" s="23" t="s">
        <v>63</v>
      </c>
      <c r="R191" s="11" t="str">
        <f t="shared" si="7"/>
        <v>BAD</v>
      </c>
      <c r="S191" s="14">
        <v>38</v>
      </c>
      <c r="T191" s="13" t="s">
        <v>53</v>
      </c>
      <c r="U191" s="13" t="s">
        <v>33</v>
      </c>
      <c r="V191" s="13" t="s">
        <v>54</v>
      </c>
      <c r="W191" s="1" t="s">
        <v>450</v>
      </c>
      <c r="X191" s="1"/>
      <c r="Y191" s="9">
        <v>21982</v>
      </c>
      <c r="Z191" s="1" t="s">
        <v>281</v>
      </c>
    </row>
    <row r="192" spans="1:26" ht="17.25" hidden="1" x14ac:dyDescent="0.25">
      <c r="A192" s="7">
        <v>36322</v>
      </c>
      <c r="B192" s="1">
        <v>153</v>
      </c>
      <c r="C192" s="1" t="s">
        <v>278</v>
      </c>
      <c r="D192" s="1" t="s">
        <v>27</v>
      </c>
      <c r="E192" s="1" t="s">
        <v>57</v>
      </c>
      <c r="F192" s="1" t="s">
        <v>29</v>
      </c>
      <c r="G192" s="1" t="s">
        <v>30</v>
      </c>
      <c r="H192" s="1"/>
      <c r="I192" s="1">
        <v>155.38</v>
      </c>
      <c r="J192" s="18" t="s">
        <v>63</v>
      </c>
      <c r="K192" s="1">
        <v>0.89</v>
      </c>
      <c r="L192" s="9">
        <v>29439</v>
      </c>
      <c r="M192" s="2">
        <v>5403</v>
      </c>
      <c r="N192" s="1" t="s">
        <v>31</v>
      </c>
      <c r="O192" s="3" t="s">
        <v>279</v>
      </c>
      <c r="P192" s="11">
        <v>0</v>
      </c>
      <c r="Q192" s="23" t="s">
        <v>63</v>
      </c>
      <c r="R192" s="11" t="str">
        <f t="shared" si="7"/>
        <v>BAD</v>
      </c>
      <c r="S192" s="14">
        <v>38</v>
      </c>
      <c r="T192" s="13" t="s">
        <v>53</v>
      </c>
      <c r="U192" s="13" t="s">
        <v>33</v>
      </c>
      <c r="V192" s="13" t="s">
        <v>54</v>
      </c>
      <c r="W192" s="1" t="s">
        <v>450</v>
      </c>
      <c r="X192" s="1"/>
      <c r="Y192" s="9">
        <v>21982</v>
      </c>
      <c r="Z192" s="1" t="s">
        <v>281</v>
      </c>
    </row>
    <row r="193" spans="1:26" hidden="1" x14ac:dyDescent="0.25">
      <c r="A193" s="7">
        <v>37933</v>
      </c>
      <c r="B193" s="1">
        <v>153</v>
      </c>
      <c r="C193" s="1" t="s">
        <v>451</v>
      </c>
      <c r="D193" s="1" t="s">
        <v>27</v>
      </c>
      <c r="E193" s="1" t="s">
        <v>28</v>
      </c>
      <c r="F193" s="1" t="s">
        <v>29</v>
      </c>
      <c r="G193" s="1" t="s">
        <v>30</v>
      </c>
      <c r="H193" s="1"/>
      <c r="I193" s="1">
        <v>5.7388430000000001</v>
      </c>
      <c r="J193" s="8">
        <v>5.79176</v>
      </c>
      <c r="K193" s="1">
        <v>8.0000000000000002E-3</v>
      </c>
      <c r="L193" s="9">
        <v>30390</v>
      </c>
      <c r="M193" s="1" t="s">
        <v>31</v>
      </c>
      <c r="N193" s="1" t="s">
        <v>31</v>
      </c>
      <c r="O193" s="3">
        <v>37933</v>
      </c>
      <c r="P193" s="11">
        <v>5.79176</v>
      </c>
      <c r="Q193" s="12">
        <v>5.79176</v>
      </c>
      <c r="R193" s="11" t="s">
        <v>44</v>
      </c>
      <c r="S193" s="13"/>
      <c r="T193" s="13" t="s">
        <v>45</v>
      </c>
      <c r="U193" s="13" t="s">
        <v>33</v>
      </c>
      <c r="V193" s="13" t="s">
        <v>34</v>
      </c>
      <c r="W193" s="1" t="s">
        <v>48</v>
      </c>
      <c r="X193" s="1"/>
      <c r="Y193" s="33">
        <v>28962</v>
      </c>
      <c r="Z193" s="1"/>
    </row>
    <row r="194" spans="1:26" ht="17.25" hidden="1" x14ac:dyDescent="0.25">
      <c r="A194" s="7">
        <v>39156</v>
      </c>
      <c r="B194" s="1">
        <v>153</v>
      </c>
      <c r="C194" s="1" t="s">
        <v>452</v>
      </c>
      <c r="D194" s="1" t="s">
        <v>27</v>
      </c>
      <c r="E194" s="1" t="s">
        <v>57</v>
      </c>
      <c r="F194" s="1" t="s">
        <v>29</v>
      </c>
      <c r="G194" s="1" t="s">
        <v>30</v>
      </c>
      <c r="H194" s="1"/>
      <c r="I194" s="1">
        <v>1250.24</v>
      </c>
      <c r="J194" s="11">
        <v>1250.24</v>
      </c>
      <c r="K194" s="1">
        <v>2.09</v>
      </c>
      <c r="L194" s="9">
        <v>29483</v>
      </c>
      <c r="M194" s="2">
        <v>5199</v>
      </c>
      <c r="N194" s="1" t="s">
        <v>31</v>
      </c>
      <c r="O194" s="3" t="s">
        <v>453</v>
      </c>
      <c r="P194" s="11">
        <v>214.26329999999999</v>
      </c>
      <c r="Q194" s="12">
        <f>316.331-11.31</f>
        <v>305.02100000000002</v>
      </c>
      <c r="R194" s="11" t="str">
        <f t="shared" ref="R194:R221" si="8">IF(Q194&gt;I194, "BAD", "GOOD")</f>
        <v>GOOD</v>
      </c>
      <c r="S194" s="14">
        <v>51</v>
      </c>
      <c r="T194" s="13" t="s">
        <v>53</v>
      </c>
      <c r="U194" s="13" t="s">
        <v>33</v>
      </c>
      <c r="V194" s="13" t="s">
        <v>54</v>
      </c>
      <c r="W194" s="1" t="s">
        <v>454</v>
      </c>
      <c r="X194" s="1"/>
      <c r="Y194" s="9">
        <v>27614</v>
      </c>
      <c r="Z194" s="1" t="s">
        <v>455</v>
      </c>
    </row>
    <row r="195" spans="1:26" ht="17.25" hidden="1" x14ac:dyDescent="0.25">
      <c r="A195" s="7">
        <v>39552</v>
      </c>
      <c r="B195" s="1">
        <v>153</v>
      </c>
      <c r="C195" s="1" t="s">
        <v>456</v>
      </c>
      <c r="D195" s="1" t="s">
        <v>27</v>
      </c>
      <c r="E195" s="1" t="s">
        <v>57</v>
      </c>
      <c r="F195" s="1" t="s">
        <v>29</v>
      </c>
      <c r="G195" s="1" t="s">
        <v>30</v>
      </c>
      <c r="H195" s="1"/>
      <c r="I195" s="1">
        <v>552.12</v>
      </c>
      <c r="J195" s="11">
        <v>552.12</v>
      </c>
      <c r="K195" s="1">
        <v>1.18</v>
      </c>
      <c r="L195" s="9">
        <v>29426</v>
      </c>
      <c r="M195" s="2">
        <v>5425</v>
      </c>
      <c r="N195" s="1" t="s">
        <v>31</v>
      </c>
      <c r="O195" s="3" t="s">
        <v>457</v>
      </c>
      <c r="P195" s="11">
        <v>378.77179999999998</v>
      </c>
      <c r="Q195" s="12">
        <v>427.90499999999997</v>
      </c>
      <c r="R195" s="11" t="str">
        <f t="shared" si="8"/>
        <v>GOOD</v>
      </c>
      <c r="S195" s="14">
        <v>52</v>
      </c>
      <c r="T195" s="13" t="s">
        <v>53</v>
      </c>
      <c r="U195" s="13" t="s">
        <v>33</v>
      </c>
      <c r="V195" s="13" t="s">
        <v>54</v>
      </c>
      <c r="W195" s="1" t="s">
        <v>458</v>
      </c>
      <c r="X195" s="1"/>
      <c r="Y195" s="9">
        <v>22103</v>
      </c>
      <c r="Z195" s="1" t="s">
        <v>459</v>
      </c>
    </row>
    <row r="196" spans="1:26" ht="17.25" hidden="1" x14ac:dyDescent="0.25">
      <c r="A196" s="7">
        <v>39553</v>
      </c>
      <c r="B196" s="1">
        <v>153</v>
      </c>
      <c r="C196" s="1" t="s">
        <v>460</v>
      </c>
      <c r="D196" s="1" t="s">
        <v>27</v>
      </c>
      <c r="E196" s="1" t="s">
        <v>57</v>
      </c>
      <c r="F196" s="1" t="s">
        <v>29</v>
      </c>
      <c r="G196" s="1" t="s">
        <v>30</v>
      </c>
      <c r="H196" s="1"/>
      <c r="I196" s="1">
        <v>543.24</v>
      </c>
      <c r="J196" s="18" t="s">
        <v>63</v>
      </c>
      <c r="K196" s="1">
        <v>3</v>
      </c>
      <c r="L196" s="9">
        <v>29426</v>
      </c>
      <c r="M196" s="2">
        <v>5421</v>
      </c>
      <c r="N196" s="1" t="s">
        <v>31</v>
      </c>
      <c r="O196" s="3">
        <v>39553</v>
      </c>
      <c r="P196" s="11">
        <v>364.44119999999998</v>
      </c>
      <c r="Q196" s="12">
        <v>414.11200000000002</v>
      </c>
      <c r="R196" s="11" t="str">
        <f t="shared" si="8"/>
        <v>GOOD</v>
      </c>
      <c r="S196" s="14">
        <v>12</v>
      </c>
      <c r="T196" s="13" t="s">
        <v>53</v>
      </c>
      <c r="U196" s="13" t="s">
        <v>33</v>
      </c>
      <c r="V196" s="13" t="s">
        <v>54</v>
      </c>
      <c r="W196" s="1" t="s">
        <v>461</v>
      </c>
      <c r="X196" s="1"/>
      <c r="Y196" s="9">
        <v>22103</v>
      </c>
      <c r="Z196" s="1"/>
    </row>
    <row r="197" spans="1:26" ht="17.25" hidden="1" x14ac:dyDescent="0.25">
      <c r="A197" s="7">
        <v>39554</v>
      </c>
      <c r="B197" s="1">
        <v>153</v>
      </c>
      <c r="C197" s="1" t="s">
        <v>456</v>
      </c>
      <c r="D197" s="1" t="s">
        <v>27</v>
      </c>
      <c r="E197" s="1" t="s">
        <v>57</v>
      </c>
      <c r="F197" s="1" t="s">
        <v>29</v>
      </c>
      <c r="G197" s="1" t="s">
        <v>30</v>
      </c>
      <c r="H197" s="1"/>
      <c r="I197" s="1">
        <v>552.12</v>
      </c>
      <c r="J197" s="18" t="s">
        <v>63</v>
      </c>
      <c r="K197" s="1">
        <v>1.25</v>
      </c>
      <c r="L197" s="9">
        <v>29426</v>
      </c>
      <c r="M197" s="2">
        <v>5425</v>
      </c>
      <c r="N197" s="1" t="s">
        <v>31</v>
      </c>
      <c r="O197" s="3" t="s">
        <v>457</v>
      </c>
      <c r="P197" s="11" t="s">
        <v>63</v>
      </c>
      <c r="Q197" s="23" t="s">
        <v>63</v>
      </c>
      <c r="R197" s="11" t="str">
        <f t="shared" si="8"/>
        <v>BAD</v>
      </c>
      <c r="S197" s="14">
        <v>52</v>
      </c>
      <c r="T197" s="13" t="s">
        <v>53</v>
      </c>
      <c r="U197" s="13" t="s">
        <v>33</v>
      </c>
      <c r="V197" s="13" t="s">
        <v>54</v>
      </c>
      <c r="W197" s="1" t="s">
        <v>458</v>
      </c>
      <c r="X197" s="1"/>
      <c r="Y197" s="9">
        <v>28527</v>
      </c>
      <c r="Z197" s="1" t="s">
        <v>459</v>
      </c>
    </row>
    <row r="198" spans="1:26" ht="17.25" hidden="1" x14ac:dyDescent="0.25">
      <c r="A198" s="7">
        <v>40010</v>
      </c>
      <c r="B198" s="1">
        <v>153</v>
      </c>
      <c r="C198" s="1" t="s">
        <v>462</v>
      </c>
      <c r="D198" s="1" t="s">
        <v>27</v>
      </c>
      <c r="E198" s="1" t="s">
        <v>57</v>
      </c>
      <c r="F198" s="1" t="s">
        <v>29</v>
      </c>
      <c r="G198" s="1" t="s">
        <v>30</v>
      </c>
      <c r="H198" s="1"/>
      <c r="I198" s="1">
        <v>458.64</v>
      </c>
      <c r="J198" s="11">
        <v>502.64</v>
      </c>
      <c r="K198" s="1">
        <v>0.64</v>
      </c>
      <c r="L198" s="9">
        <v>29366</v>
      </c>
      <c r="M198" s="2">
        <v>5345</v>
      </c>
      <c r="N198" s="1" t="s">
        <v>31</v>
      </c>
      <c r="O198" s="3" t="s">
        <v>463</v>
      </c>
      <c r="P198" s="11">
        <v>138.22620000000001</v>
      </c>
      <c r="Q198" s="12">
        <v>375.40699999999998</v>
      </c>
      <c r="R198" s="11" t="str">
        <f t="shared" si="8"/>
        <v>GOOD</v>
      </c>
      <c r="S198" s="14">
        <v>53</v>
      </c>
      <c r="T198" s="13" t="s">
        <v>53</v>
      </c>
      <c r="U198" s="13" t="s">
        <v>33</v>
      </c>
      <c r="V198" s="13" t="s">
        <v>54</v>
      </c>
      <c r="W198" s="1" t="s">
        <v>464</v>
      </c>
      <c r="X198" s="1"/>
      <c r="Y198" s="9">
        <v>23595</v>
      </c>
      <c r="Z198" s="1" t="s">
        <v>465</v>
      </c>
    </row>
    <row r="199" spans="1:26" ht="17.25" hidden="1" x14ac:dyDescent="0.25">
      <c r="A199" s="7">
        <v>40011</v>
      </c>
      <c r="B199" s="1">
        <v>153</v>
      </c>
      <c r="C199" s="1" t="s">
        <v>466</v>
      </c>
      <c r="D199" s="1" t="s">
        <v>27</v>
      </c>
      <c r="E199" s="1" t="s">
        <v>57</v>
      </c>
      <c r="F199" s="1" t="s">
        <v>29</v>
      </c>
      <c r="G199" s="1" t="s">
        <v>30</v>
      </c>
      <c r="H199" s="1"/>
      <c r="I199" s="1">
        <v>108.59</v>
      </c>
      <c r="J199" s="11">
        <v>501.59</v>
      </c>
      <c r="K199" s="1">
        <v>0.15</v>
      </c>
      <c r="L199" s="9">
        <v>29501</v>
      </c>
      <c r="M199" s="2">
        <v>5346</v>
      </c>
      <c r="N199" s="1" t="s">
        <v>31</v>
      </c>
      <c r="O199" s="3" t="s">
        <v>467</v>
      </c>
      <c r="P199" s="11">
        <v>108.59</v>
      </c>
      <c r="Q199" s="12">
        <v>108.59</v>
      </c>
      <c r="R199" s="11" t="str">
        <f t="shared" si="8"/>
        <v>GOOD</v>
      </c>
      <c r="S199" s="14">
        <v>54</v>
      </c>
      <c r="T199" s="13" t="s">
        <v>53</v>
      </c>
      <c r="U199" s="13" t="s">
        <v>33</v>
      </c>
      <c r="V199" s="13" t="s">
        <v>54</v>
      </c>
      <c r="W199" s="1" t="s">
        <v>468</v>
      </c>
      <c r="X199" s="1"/>
      <c r="Y199" s="9">
        <v>23595</v>
      </c>
      <c r="Z199" s="1"/>
    </row>
    <row r="200" spans="1:26" ht="17.25" hidden="1" x14ac:dyDescent="0.25">
      <c r="A200" s="7">
        <v>40013</v>
      </c>
      <c r="B200" s="1">
        <v>153</v>
      </c>
      <c r="C200" s="1" t="s">
        <v>462</v>
      </c>
      <c r="D200" s="1" t="s">
        <v>27</v>
      </c>
      <c r="E200" s="1" t="s">
        <v>57</v>
      </c>
      <c r="F200" s="1" t="s">
        <v>29</v>
      </c>
      <c r="G200" s="1" t="s">
        <v>30</v>
      </c>
      <c r="H200" s="1"/>
      <c r="I200" s="1">
        <v>44</v>
      </c>
      <c r="J200" s="18" t="s">
        <v>63</v>
      </c>
      <c r="K200" s="1">
        <v>2.0299999999999998</v>
      </c>
      <c r="L200" s="9">
        <v>29510</v>
      </c>
      <c r="M200" s="2">
        <v>5345</v>
      </c>
      <c r="N200" s="1" t="s">
        <v>31</v>
      </c>
      <c r="O200" s="3" t="s">
        <v>463</v>
      </c>
      <c r="P200" s="11" t="s">
        <v>63</v>
      </c>
      <c r="Q200" s="23" t="s">
        <v>63</v>
      </c>
      <c r="R200" s="11" t="str">
        <f t="shared" si="8"/>
        <v>BAD</v>
      </c>
      <c r="S200" s="14">
        <v>53</v>
      </c>
      <c r="T200" s="13" t="s">
        <v>53</v>
      </c>
      <c r="U200" s="13" t="s">
        <v>33</v>
      </c>
      <c r="V200" s="13" t="s">
        <v>54</v>
      </c>
      <c r="W200" s="1" t="s">
        <v>469</v>
      </c>
      <c r="X200" s="1"/>
      <c r="Y200" s="9">
        <v>28783</v>
      </c>
      <c r="Z200" s="1" t="s">
        <v>465</v>
      </c>
    </row>
    <row r="201" spans="1:26" ht="17.25" hidden="1" x14ac:dyDescent="0.25">
      <c r="A201" s="7">
        <v>40014</v>
      </c>
      <c r="B201" s="1">
        <v>153</v>
      </c>
      <c r="C201" s="1" t="s">
        <v>466</v>
      </c>
      <c r="D201" s="1" t="s">
        <v>27</v>
      </c>
      <c r="E201" s="1" t="s">
        <v>57</v>
      </c>
      <c r="F201" s="1" t="s">
        <v>29</v>
      </c>
      <c r="G201" s="1" t="s">
        <v>30</v>
      </c>
      <c r="H201" s="1"/>
      <c r="I201" s="1">
        <v>393.04</v>
      </c>
      <c r="J201" s="18" t="s">
        <v>63</v>
      </c>
      <c r="K201" s="1">
        <v>2.19</v>
      </c>
      <c r="L201" s="9">
        <v>29510</v>
      </c>
      <c r="M201" s="2">
        <v>5346</v>
      </c>
      <c r="N201" s="1" t="s">
        <v>31</v>
      </c>
      <c r="O201" s="3" t="s">
        <v>467</v>
      </c>
      <c r="P201" s="11">
        <v>102.38</v>
      </c>
      <c r="Q201" s="12">
        <f>286.371-108.59</f>
        <v>177.78099999999998</v>
      </c>
      <c r="R201" s="11" t="str">
        <f t="shared" si="8"/>
        <v>GOOD</v>
      </c>
      <c r="S201" s="14">
        <v>54</v>
      </c>
      <c r="T201" s="13" t="s">
        <v>53</v>
      </c>
      <c r="U201" s="13" t="s">
        <v>33</v>
      </c>
      <c r="V201" s="13" t="s">
        <v>54</v>
      </c>
      <c r="W201" s="1" t="s">
        <v>468</v>
      </c>
      <c r="X201" s="1"/>
      <c r="Y201" s="9">
        <v>28783</v>
      </c>
      <c r="Z201" s="1" t="s">
        <v>470</v>
      </c>
    </row>
    <row r="202" spans="1:26" ht="17.25" hidden="1" x14ac:dyDescent="0.25">
      <c r="A202" s="7">
        <v>40402</v>
      </c>
      <c r="B202" s="1">
        <v>153</v>
      </c>
      <c r="C202" s="1" t="s">
        <v>471</v>
      </c>
      <c r="D202" s="1" t="s">
        <v>27</v>
      </c>
      <c r="E202" s="1" t="s">
        <v>57</v>
      </c>
      <c r="F202" s="1" t="s">
        <v>29</v>
      </c>
      <c r="G202" s="1" t="s">
        <v>30</v>
      </c>
      <c r="H202" s="1"/>
      <c r="I202" s="1">
        <v>508.8</v>
      </c>
      <c r="J202" s="11">
        <v>508.8</v>
      </c>
      <c r="K202" s="1">
        <v>2.7</v>
      </c>
      <c r="L202" s="9">
        <v>29649</v>
      </c>
      <c r="M202" s="19">
        <v>8453</v>
      </c>
      <c r="N202" s="1" t="s">
        <v>31</v>
      </c>
      <c r="O202" s="3">
        <v>40402</v>
      </c>
      <c r="P202" s="11">
        <v>205.17509999999999</v>
      </c>
      <c r="Q202" s="12">
        <v>239.55500000000001</v>
      </c>
      <c r="R202" s="11" t="str">
        <f t="shared" si="8"/>
        <v>GOOD</v>
      </c>
      <c r="S202" s="14"/>
      <c r="T202" s="13" t="s">
        <v>53</v>
      </c>
      <c r="U202" s="13" t="s">
        <v>33</v>
      </c>
      <c r="V202" s="13" t="s">
        <v>54</v>
      </c>
      <c r="W202" s="1" t="s">
        <v>392</v>
      </c>
      <c r="X202" s="1"/>
      <c r="Y202" s="9">
        <v>27921</v>
      </c>
      <c r="Z202" s="1"/>
    </row>
    <row r="203" spans="1:26" ht="17.25" hidden="1" x14ac:dyDescent="0.25">
      <c r="A203" s="7">
        <v>41883</v>
      </c>
      <c r="B203" s="1">
        <v>153</v>
      </c>
      <c r="C203" s="1" t="s">
        <v>297</v>
      </c>
      <c r="D203" s="1" t="s">
        <v>27</v>
      </c>
      <c r="E203" s="1" t="s">
        <v>57</v>
      </c>
      <c r="F203" s="1" t="s">
        <v>29</v>
      </c>
      <c r="G203" s="1" t="s">
        <v>30</v>
      </c>
      <c r="H203" s="1"/>
      <c r="I203" s="1">
        <v>156.80000000000001</v>
      </c>
      <c r="J203" s="11">
        <v>156.80000000000001</v>
      </c>
      <c r="K203" s="1">
        <v>1</v>
      </c>
      <c r="L203" s="9">
        <v>29704</v>
      </c>
      <c r="M203" s="2">
        <v>5307</v>
      </c>
      <c r="N203" s="1" t="s">
        <v>31</v>
      </c>
      <c r="O203" s="3" t="s">
        <v>298</v>
      </c>
      <c r="P203" s="11" t="s">
        <v>63</v>
      </c>
      <c r="Q203" s="23" t="s">
        <v>63</v>
      </c>
      <c r="R203" s="11" t="str">
        <f t="shared" si="8"/>
        <v>BAD</v>
      </c>
      <c r="S203" s="14">
        <v>55</v>
      </c>
      <c r="T203" s="13" t="s">
        <v>53</v>
      </c>
      <c r="U203" s="13" t="s">
        <v>33</v>
      </c>
      <c r="V203" s="13" t="s">
        <v>54</v>
      </c>
      <c r="W203" s="1" t="s">
        <v>472</v>
      </c>
      <c r="X203" s="1"/>
      <c r="Y203" s="9">
        <v>28753</v>
      </c>
      <c r="Z203" s="1" t="s">
        <v>300</v>
      </c>
    </row>
    <row r="204" spans="1:26" ht="17.25" hidden="1" x14ac:dyDescent="0.25">
      <c r="A204" s="7">
        <v>41884</v>
      </c>
      <c r="B204" s="1">
        <v>153</v>
      </c>
      <c r="C204" s="1" t="s">
        <v>293</v>
      </c>
      <c r="D204" s="1" t="s">
        <v>27</v>
      </c>
      <c r="E204" s="1" t="s">
        <v>57</v>
      </c>
      <c r="F204" s="1" t="s">
        <v>29</v>
      </c>
      <c r="G204" s="1" t="s">
        <v>30</v>
      </c>
      <c r="H204" s="1"/>
      <c r="I204" s="1">
        <v>156.80000000000001</v>
      </c>
      <c r="J204" s="18" t="s">
        <v>63</v>
      </c>
      <c r="K204" s="1">
        <v>1</v>
      </c>
      <c r="L204" s="9">
        <v>29704</v>
      </c>
      <c r="M204" s="2">
        <v>5190</v>
      </c>
      <c r="N204" s="1" t="s">
        <v>31</v>
      </c>
      <c r="O204" s="3" t="s">
        <v>294</v>
      </c>
      <c r="P204" s="11" t="s">
        <v>63</v>
      </c>
      <c r="Q204" s="23" t="s">
        <v>63</v>
      </c>
      <c r="R204" s="11" t="str">
        <f t="shared" si="8"/>
        <v>BAD</v>
      </c>
      <c r="S204" s="14">
        <v>55</v>
      </c>
      <c r="T204" s="13" t="s">
        <v>53</v>
      </c>
      <c r="U204" s="13" t="s">
        <v>33</v>
      </c>
      <c r="V204" s="13" t="s">
        <v>54</v>
      </c>
      <c r="W204" s="1" t="s">
        <v>473</v>
      </c>
      <c r="X204" s="1"/>
      <c r="Y204" s="9">
        <v>28753</v>
      </c>
      <c r="Z204" s="1" t="s">
        <v>296</v>
      </c>
    </row>
    <row r="205" spans="1:26" ht="17.25" hidden="1" x14ac:dyDescent="0.25">
      <c r="A205" s="7">
        <v>42019</v>
      </c>
      <c r="B205" s="1">
        <v>153</v>
      </c>
      <c r="C205" s="1" t="s">
        <v>474</v>
      </c>
      <c r="D205" s="1" t="s">
        <v>27</v>
      </c>
      <c r="E205" s="1" t="s">
        <v>57</v>
      </c>
      <c r="F205" s="1" t="s">
        <v>29</v>
      </c>
      <c r="G205" s="1" t="s">
        <v>30</v>
      </c>
      <c r="H205" s="1"/>
      <c r="I205" s="1">
        <v>455.24</v>
      </c>
      <c r="J205" s="18" t="s">
        <v>63</v>
      </c>
      <c r="K205" s="1">
        <v>1.75</v>
      </c>
      <c r="L205" s="9">
        <v>29649</v>
      </c>
      <c r="M205" s="2">
        <v>5426</v>
      </c>
      <c r="N205" s="1" t="s">
        <v>31</v>
      </c>
      <c r="O205" s="3" t="s">
        <v>475</v>
      </c>
      <c r="P205" s="11">
        <v>329.61950000000002</v>
      </c>
      <c r="Q205" s="12">
        <v>402.96</v>
      </c>
      <c r="R205" s="11" t="str">
        <f t="shared" si="8"/>
        <v>GOOD</v>
      </c>
      <c r="S205" s="14">
        <v>11</v>
      </c>
      <c r="T205" s="13" t="s">
        <v>53</v>
      </c>
      <c r="U205" s="13" t="s">
        <v>33</v>
      </c>
      <c r="V205" s="13" t="s">
        <v>54</v>
      </c>
      <c r="W205" s="1" t="s">
        <v>476</v>
      </c>
      <c r="X205" s="1"/>
      <c r="Y205" s="9">
        <v>22073</v>
      </c>
      <c r="Z205" s="1" t="s">
        <v>477</v>
      </c>
    </row>
    <row r="206" spans="1:26" ht="17.25" hidden="1" x14ac:dyDescent="0.25">
      <c r="A206" s="7">
        <v>42020</v>
      </c>
      <c r="B206" s="1">
        <v>153</v>
      </c>
      <c r="C206" s="1" t="s">
        <v>474</v>
      </c>
      <c r="D206" s="1" t="s">
        <v>27</v>
      </c>
      <c r="E206" s="1" t="s">
        <v>57</v>
      </c>
      <c r="F206" s="1" t="s">
        <v>29</v>
      </c>
      <c r="G206" s="1" t="s">
        <v>30</v>
      </c>
      <c r="H206" s="1"/>
      <c r="I206" s="1">
        <v>88</v>
      </c>
      <c r="J206" s="18" t="s">
        <v>63</v>
      </c>
      <c r="K206" s="1">
        <v>0.37</v>
      </c>
      <c r="L206" s="9">
        <v>29649</v>
      </c>
      <c r="M206" s="2">
        <v>5426</v>
      </c>
      <c r="N206" s="1" t="s">
        <v>31</v>
      </c>
      <c r="O206" s="3" t="s">
        <v>475</v>
      </c>
      <c r="P206" s="11" t="s">
        <v>63</v>
      </c>
      <c r="Q206" s="23" t="s">
        <v>63</v>
      </c>
      <c r="R206" s="11" t="str">
        <f t="shared" si="8"/>
        <v>BAD</v>
      </c>
      <c r="S206" s="14">
        <v>11</v>
      </c>
      <c r="T206" s="13" t="s">
        <v>53</v>
      </c>
      <c r="U206" s="13" t="s">
        <v>33</v>
      </c>
      <c r="V206" s="13" t="s">
        <v>54</v>
      </c>
      <c r="W206" s="1" t="s">
        <v>476</v>
      </c>
      <c r="X206" s="1"/>
      <c r="Y206" s="9">
        <v>28537</v>
      </c>
      <c r="Z206" s="1" t="s">
        <v>477</v>
      </c>
    </row>
    <row r="207" spans="1:26" ht="17.25" hidden="1" x14ac:dyDescent="0.25">
      <c r="A207" s="7">
        <v>42021</v>
      </c>
      <c r="B207" s="1">
        <v>153</v>
      </c>
      <c r="C207" s="1" t="s">
        <v>478</v>
      </c>
      <c r="D207" s="1" t="s">
        <v>27</v>
      </c>
      <c r="E207" s="1" t="s">
        <v>57</v>
      </c>
      <c r="F207" s="1" t="s">
        <v>29</v>
      </c>
      <c r="G207" s="1" t="s">
        <v>30</v>
      </c>
      <c r="H207" s="1"/>
      <c r="I207" s="1">
        <v>548.79999999999995</v>
      </c>
      <c r="J207" s="18" t="s">
        <v>63</v>
      </c>
      <c r="K207" s="1">
        <v>2.0099999999999998</v>
      </c>
      <c r="L207" s="9">
        <v>29679</v>
      </c>
      <c r="M207" s="2">
        <v>5167</v>
      </c>
      <c r="N207" s="1" t="s">
        <v>31</v>
      </c>
      <c r="O207" s="3">
        <v>42021</v>
      </c>
      <c r="P207" s="11">
        <v>290.077</v>
      </c>
      <c r="Q207" s="12">
        <v>381.00940000000003</v>
      </c>
      <c r="R207" s="11" t="str">
        <f t="shared" si="8"/>
        <v>GOOD</v>
      </c>
      <c r="S207" s="14">
        <v>15</v>
      </c>
      <c r="T207" s="13" t="s">
        <v>53</v>
      </c>
      <c r="U207" s="13" t="s">
        <v>33</v>
      </c>
      <c r="V207" s="13" t="s">
        <v>54</v>
      </c>
      <c r="W207" s="1" t="s">
        <v>120</v>
      </c>
      <c r="X207" s="1"/>
      <c r="Y207" s="9">
        <v>22108</v>
      </c>
      <c r="Z207" s="1"/>
    </row>
    <row r="208" spans="1:26" ht="17.25" hidden="1" x14ac:dyDescent="0.25">
      <c r="A208" s="7">
        <v>42367</v>
      </c>
      <c r="B208" s="1">
        <v>153</v>
      </c>
      <c r="C208" s="1" t="s">
        <v>479</v>
      </c>
      <c r="D208" s="1" t="s">
        <v>27</v>
      </c>
      <c r="E208" s="1" t="s">
        <v>57</v>
      </c>
      <c r="F208" s="1" t="s">
        <v>29</v>
      </c>
      <c r="G208" s="1" t="s">
        <v>30</v>
      </c>
      <c r="H208" s="1"/>
      <c r="I208" s="1">
        <v>40</v>
      </c>
      <c r="J208" s="11">
        <v>480</v>
      </c>
      <c r="K208" s="1">
        <v>0.222</v>
      </c>
      <c r="L208" s="9">
        <v>30453</v>
      </c>
      <c r="M208" s="2">
        <v>5825</v>
      </c>
      <c r="N208" s="1" t="s">
        <v>31</v>
      </c>
      <c r="O208" s="3" t="s">
        <v>480</v>
      </c>
      <c r="P208" s="11">
        <v>34.6126</v>
      </c>
      <c r="Q208" s="12">
        <v>40</v>
      </c>
      <c r="R208" s="11" t="str">
        <f t="shared" si="8"/>
        <v>GOOD</v>
      </c>
      <c r="S208" s="14">
        <v>56</v>
      </c>
      <c r="T208" s="13" t="s">
        <v>53</v>
      </c>
      <c r="U208" s="13" t="s">
        <v>33</v>
      </c>
      <c r="V208" s="13" t="s">
        <v>54</v>
      </c>
      <c r="W208" s="1" t="s">
        <v>481</v>
      </c>
      <c r="X208" s="1"/>
      <c r="Y208" s="9">
        <v>28340</v>
      </c>
      <c r="Z208" s="1" t="s">
        <v>482</v>
      </c>
    </row>
    <row r="209" spans="1:26" ht="17.25" hidden="1" x14ac:dyDescent="0.25">
      <c r="A209" s="7">
        <v>42368</v>
      </c>
      <c r="B209" s="1">
        <v>153</v>
      </c>
      <c r="C209" s="1" t="s">
        <v>479</v>
      </c>
      <c r="D209" s="1" t="s">
        <v>27</v>
      </c>
      <c r="E209" s="1" t="s">
        <v>57</v>
      </c>
      <c r="F209" s="1" t="s">
        <v>29</v>
      </c>
      <c r="G209" s="1" t="s">
        <v>30</v>
      </c>
      <c r="H209" s="1"/>
      <c r="I209" s="1">
        <v>40</v>
      </c>
      <c r="J209" s="18" t="s">
        <v>63</v>
      </c>
      <c r="K209" s="1">
        <v>0.222</v>
      </c>
      <c r="L209" s="9">
        <v>30453</v>
      </c>
      <c r="M209" s="2">
        <v>5825</v>
      </c>
      <c r="N209" s="1" t="s">
        <v>31</v>
      </c>
      <c r="O209" s="3" t="s">
        <v>480</v>
      </c>
      <c r="P209" s="11" t="s">
        <v>63</v>
      </c>
      <c r="Q209" s="12">
        <v>40</v>
      </c>
      <c r="R209" s="11" t="str">
        <f t="shared" si="8"/>
        <v>GOOD</v>
      </c>
      <c r="S209" s="14">
        <v>56</v>
      </c>
      <c r="T209" s="13" t="s">
        <v>53</v>
      </c>
      <c r="U209" s="13" t="s">
        <v>33</v>
      </c>
      <c r="V209" s="13" t="s">
        <v>54</v>
      </c>
      <c r="W209" s="1" t="s">
        <v>481</v>
      </c>
      <c r="X209" s="1"/>
      <c r="Y209" s="9">
        <v>28340</v>
      </c>
      <c r="Z209" s="1" t="s">
        <v>482</v>
      </c>
    </row>
    <row r="210" spans="1:26" ht="17.25" hidden="1" x14ac:dyDescent="0.25">
      <c r="A210" s="7">
        <v>42369</v>
      </c>
      <c r="B210" s="1">
        <v>153</v>
      </c>
      <c r="C210" s="1" t="s">
        <v>479</v>
      </c>
      <c r="D210" s="1" t="s">
        <v>27</v>
      </c>
      <c r="E210" s="1" t="s">
        <v>57</v>
      </c>
      <c r="F210" s="1" t="s">
        <v>29</v>
      </c>
      <c r="G210" s="1" t="s">
        <v>30</v>
      </c>
      <c r="H210" s="1"/>
      <c r="I210" s="1">
        <v>120</v>
      </c>
      <c r="J210" s="18" t="s">
        <v>63</v>
      </c>
      <c r="K210" s="1">
        <v>0.66700000000000004</v>
      </c>
      <c r="L210" s="9">
        <v>30453</v>
      </c>
      <c r="M210" s="2">
        <v>5825</v>
      </c>
      <c r="N210" s="1" t="s">
        <v>31</v>
      </c>
      <c r="O210" s="3" t="s">
        <v>480</v>
      </c>
      <c r="P210" s="11" t="s">
        <v>63</v>
      </c>
      <c r="Q210" s="12">
        <v>12.15</v>
      </c>
      <c r="R210" s="11" t="str">
        <f t="shared" si="8"/>
        <v>GOOD</v>
      </c>
      <c r="S210" s="14">
        <v>56</v>
      </c>
      <c r="T210" s="13" t="s">
        <v>53</v>
      </c>
      <c r="U210" s="13" t="s">
        <v>33</v>
      </c>
      <c r="V210" s="13" t="s">
        <v>54</v>
      </c>
      <c r="W210" s="1" t="s">
        <v>481</v>
      </c>
      <c r="X210" s="1"/>
      <c r="Y210" s="9">
        <v>28340</v>
      </c>
      <c r="Z210" s="1" t="s">
        <v>482</v>
      </c>
    </row>
    <row r="211" spans="1:26" ht="17.25" hidden="1" x14ac:dyDescent="0.25">
      <c r="A211" s="7">
        <v>42370</v>
      </c>
      <c r="B211" s="1">
        <v>153</v>
      </c>
      <c r="C211" s="1" t="s">
        <v>479</v>
      </c>
      <c r="D211" s="1" t="s">
        <v>27</v>
      </c>
      <c r="E211" s="1" t="s">
        <v>57</v>
      </c>
      <c r="F211" s="1" t="s">
        <v>29</v>
      </c>
      <c r="G211" s="1" t="s">
        <v>30</v>
      </c>
      <c r="H211" s="1"/>
      <c r="I211" s="1">
        <v>120</v>
      </c>
      <c r="J211" s="18" t="s">
        <v>63</v>
      </c>
      <c r="K211" s="1">
        <v>0.66700000000000004</v>
      </c>
      <c r="L211" s="9">
        <v>30453</v>
      </c>
      <c r="M211" s="2">
        <v>5825</v>
      </c>
      <c r="N211" s="1" t="s">
        <v>31</v>
      </c>
      <c r="O211" s="3" t="s">
        <v>480</v>
      </c>
      <c r="P211" s="11" t="s">
        <v>63</v>
      </c>
      <c r="Q211" s="23" t="s">
        <v>63</v>
      </c>
      <c r="R211" s="11" t="str">
        <f t="shared" si="8"/>
        <v>BAD</v>
      </c>
      <c r="S211" s="14">
        <v>56</v>
      </c>
      <c r="T211" s="13" t="s">
        <v>53</v>
      </c>
      <c r="U211" s="13" t="s">
        <v>33</v>
      </c>
      <c r="V211" s="13" t="s">
        <v>54</v>
      </c>
      <c r="W211" s="1" t="s">
        <v>481</v>
      </c>
      <c r="X211" s="1"/>
      <c r="Y211" s="9">
        <v>28340</v>
      </c>
      <c r="Z211" s="1" t="s">
        <v>482</v>
      </c>
    </row>
    <row r="212" spans="1:26" ht="17.25" hidden="1" x14ac:dyDescent="0.25">
      <c r="A212" s="7">
        <v>42891</v>
      </c>
      <c r="B212" s="1">
        <v>153</v>
      </c>
      <c r="C212" s="1" t="s">
        <v>483</v>
      </c>
      <c r="D212" s="1" t="s">
        <v>27</v>
      </c>
      <c r="E212" s="1" t="s">
        <v>57</v>
      </c>
      <c r="F212" s="1" t="s">
        <v>29</v>
      </c>
      <c r="G212" s="1" t="s">
        <v>30</v>
      </c>
      <c r="H212" s="1"/>
      <c r="I212" s="1">
        <v>141.77000000000001</v>
      </c>
      <c r="J212" s="18">
        <v>430.44</v>
      </c>
      <c r="K212" s="1"/>
      <c r="L212" s="9"/>
      <c r="M212" s="2">
        <v>5740</v>
      </c>
      <c r="N212" s="1" t="s">
        <v>31</v>
      </c>
      <c r="O212" s="3" t="s">
        <v>68</v>
      </c>
      <c r="P212" s="11">
        <v>141.77000000000001</v>
      </c>
      <c r="Q212" s="12">
        <v>49.414999999999999</v>
      </c>
      <c r="R212" s="11" t="str">
        <f t="shared" si="8"/>
        <v>GOOD</v>
      </c>
      <c r="S212" s="14">
        <v>81</v>
      </c>
      <c r="T212" s="13" t="s">
        <v>53</v>
      </c>
      <c r="U212" s="13" t="s">
        <v>33</v>
      </c>
      <c r="V212" s="13" t="s">
        <v>54</v>
      </c>
      <c r="W212" s="1" t="s">
        <v>484</v>
      </c>
      <c r="X212" s="1" t="s">
        <v>485</v>
      </c>
      <c r="Y212" s="17">
        <v>21982</v>
      </c>
      <c r="Z212" s="1" t="s">
        <v>70</v>
      </c>
    </row>
    <row r="213" spans="1:26" ht="17.25" hidden="1" x14ac:dyDescent="0.25">
      <c r="A213" s="7">
        <v>43268</v>
      </c>
      <c r="B213" s="1">
        <v>153</v>
      </c>
      <c r="C213" s="1" t="s">
        <v>486</v>
      </c>
      <c r="D213" s="1" t="s">
        <v>27</v>
      </c>
      <c r="E213" s="1" t="s">
        <v>57</v>
      </c>
      <c r="F213" s="1" t="s">
        <v>29</v>
      </c>
      <c r="G213" s="1" t="s">
        <v>30</v>
      </c>
      <c r="H213" s="1"/>
      <c r="I213" s="1">
        <v>782.1</v>
      </c>
      <c r="J213" s="11">
        <v>1000</v>
      </c>
      <c r="K213" s="1">
        <v>1.21</v>
      </c>
      <c r="L213" s="9">
        <v>30432</v>
      </c>
      <c r="M213" s="2">
        <v>5226</v>
      </c>
      <c r="N213" s="1" t="s">
        <v>31</v>
      </c>
      <c r="O213" s="3" t="s">
        <v>487</v>
      </c>
      <c r="P213" s="11">
        <v>165.2962</v>
      </c>
      <c r="Q213" s="12">
        <v>404.01499999999999</v>
      </c>
      <c r="R213" s="11" t="str">
        <f t="shared" si="8"/>
        <v>GOOD</v>
      </c>
      <c r="S213" s="14">
        <v>57</v>
      </c>
      <c r="T213" s="13" t="s">
        <v>53</v>
      </c>
      <c r="U213" s="13" t="s">
        <v>33</v>
      </c>
      <c r="V213" s="13" t="s">
        <v>54</v>
      </c>
      <c r="W213" s="1" t="s">
        <v>488</v>
      </c>
      <c r="X213" s="1"/>
      <c r="Y213" s="9">
        <v>22140</v>
      </c>
      <c r="Z213" s="1" t="s">
        <v>489</v>
      </c>
    </row>
    <row r="214" spans="1:26" ht="17.25" hidden="1" x14ac:dyDescent="0.25">
      <c r="A214" s="7">
        <v>43269</v>
      </c>
      <c r="B214" s="1">
        <v>153</v>
      </c>
      <c r="C214" s="1" t="s">
        <v>490</v>
      </c>
      <c r="D214" s="1" t="s">
        <v>27</v>
      </c>
      <c r="E214" s="1" t="s">
        <v>57</v>
      </c>
      <c r="F214" s="1" t="s">
        <v>29</v>
      </c>
      <c r="G214" s="1" t="s">
        <v>30</v>
      </c>
      <c r="H214" s="1"/>
      <c r="I214" s="1">
        <v>76.8</v>
      </c>
      <c r="J214" s="11">
        <v>520</v>
      </c>
      <c r="K214" s="1">
        <v>0.33</v>
      </c>
      <c r="L214" s="9">
        <v>30432</v>
      </c>
      <c r="M214" s="2">
        <v>5250</v>
      </c>
      <c r="N214" s="1" t="s">
        <v>31</v>
      </c>
      <c r="O214" s="3" t="s">
        <v>491</v>
      </c>
      <c r="P214" s="11" t="s">
        <v>63</v>
      </c>
      <c r="Q214" s="12">
        <v>76.8</v>
      </c>
      <c r="R214" s="11" t="str">
        <f t="shared" si="8"/>
        <v>GOOD</v>
      </c>
      <c r="S214" s="14">
        <v>58</v>
      </c>
      <c r="T214" s="13" t="s">
        <v>53</v>
      </c>
      <c r="U214" s="13" t="s">
        <v>33</v>
      </c>
      <c r="V214" s="13" t="s">
        <v>54</v>
      </c>
      <c r="W214" s="1" t="s">
        <v>492</v>
      </c>
      <c r="X214" s="1"/>
      <c r="Y214" s="9">
        <v>28327</v>
      </c>
      <c r="Z214" s="1" t="s">
        <v>493</v>
      </c>
    </row>
    <row r="215" spans="1:26" ht="17.25" hidden="1" x14ac:dyDescent="0.25">
      <c r="A215" s="7">
        <v>43270</v>
      </c>
      <c r="B215" s="1">
        <v>153</v>
      </c>
      <c r="C215" s="1" t="s">
        <v>494</v>
      </c>
      <c r="D215" s="1" t="s">
        <v>27</v>
      </c>
      <c r="E215" s="1" t="s">
        <v>57</v>
      </c>
      <c r="F215" s="1" t="s">
        <v>29</v>
      </c>
      <c r="G215" s="1" t="s">
        <v>30</v>
      </c>
      <c r="H215" s="1"/>
      <c r="I215" s="1">
        <v>629.38</v>
      </c>
      <c r="J215" s="18" t="s">
        <v>63</v>
      </c>
      <c r="K215" s="1">
        <v>2.7</v>
      </c>
      <c r="L215" s="9">
        <v>30432</v>
      </c>
      <c r="M215" s="2">
        <v>5225</v>
      </c>
      <c r="N215" s="1" t="s">
        <v>31</v>
      </c>
      <c r="O215" s="3">
        <v>43270</v>
      </c>
      <c r="P215" s="11">
        <v>243.02180000000001</v>
      </c>
      <c r="Q215" s="12">
        <v>396.17700000000002</v>
      </c>
      <c r="R215" s="11" t="str">
        <f t="shared" si="8"/>
        <v>GOOD</v>
      </c>
      <c r="S215" s="14">
        <v>57</v>
      </c>
      <c r="T215" s="13" t="s">
        <v>53</v>
      </c>
      <c r="U215" s="13" t="s">
        <v>33</v>
      </c>
      <c r="V215" s="13" t="s">
        <v>54</v>
      </c>
      <c r="W215" s="1" t="s">
        <v>495</v>
      </c>
      <c r="X215" s="1"/>
      <c r="Y215" s="9">
        <v>23230</v>
      </c>
      <c r="Z215" s="1"/>
    </row>
    <row r="216" spans="1:26" ht="17.25" hidden="1" x14ac:dyDescent="0.25">
      <c r="A216" s="7">
        <v>43271</v>
      </c>
      <c r="B216" s="1">
        <v>153</v>
      </c>
      <c r="C216" s="1" t="s">
        <v>496</v>
      </c>
      <c r="D216" s="1" t="s">
        <v>27</v>
      </c>
      <c r="E216" s="1" t="s">
        <v>57</v>
      </c>
      <c r="F216" s="1" t="s">
        <v>29</v>
      </c>
      <c r="G216" s="1" t="s">
        <v>30</v>
      </c>
      <c r="H216" s="1"/>
      <c r="I216" s="1">
        <v>525.61500000000001</v>
      </c>
      <c r="J216" s="11">
        <v>2080</v>
      </c>
      <c r="K216" s="1">
        <v>2.23</v>
      </c>
      <c r="L216" s="9">
        <v>30432</v>
      </c>
      <c r="M216" s="2">
        <v>5248</v>
      </c>
      <c r="N216" s="1" t="s">
        <v>31</v>
      </c>
      <c r="O216" s="3">
        <v>43271</v>
      </c>
      <c r="P216" s="11">
        <v>220.82149999999999</v>
      </c>
      <c r="Q216" s="12">
        <v>326.02600000000001</v>
      </c>
      <c r="R216" s="11" t="str">
        <f t="shared" si="8"/>
        <v>GOOD</v>
      </c>
      <c r="S216" s="14">
        <v>59</v>
      </c>
      <c r="T216" s="13" t="s">
        <v>53</v>
      </c>
      <c r="U216" s="13" t="s">
        <v>33</v>
      </c>
      <c r="V216" s="13" t="s">
        <v>54</v>
      </c>
      <c r="W216" s="1" t="s">
        <v>497</v>
      </c>
      <c r="X216" s="1"/>
      <c r="Y216" s="9">
        <v>27470</v>
      </c>
      <c r="Z216" s="1"/>
    </row>
    <row r="217" spans="1:26" ht="17.25" hidden="1" x14ac:dyDescent="0.25">
      <c r="A217" s="7">
        <v>43272</v>
      </c>
      <c r="B217" s="1">
        <v>153</v>
      </c>
      <c r="C217" s="1" t="s">
        <v>498</v>
      </c>
      <c r="D217" s="1" t="s">
        <v>27</v>
      </c>
      <c r="E217" s="1" t="s">
        <v>57</v>
      </c>
      <c r="F217" s="1" t="s">
        <v>29</v>
      </c>
      <c r="G217" s="1" t="s">
        <v>30</v>
      </c>
      <c r="H217" s="1"/>
      <c r="I217" s="1">
        <v>525.61500000000001</v>
      </c>
      <c r="J217" s="18" t="s">
        <v>63</v>
      </c>
      <c r="K217" s="1">
        <v>2.23</v>
      </c>
      <c r="L217" s="9">
        <v>30432</v>
      </c>
      <c r="M217" s="2">
        <v>5249</v>
      </c>
      <c r="N217" s="1" t="s">
        <v>31</v>
      </c>
      <c r="O217" s="3">
        <v>43272</v>
      </c>
      <c r="P217" s="11">
        <v>205.2868</v>
      </c>
      <c r="Q217" s="12">
        <v>322.95400000000001</v>
      </c>
      <c r="R217" s="11" t="str">
        <f t="shared" si="8"/>
        <v>GOOD</v>
      </c>
      <c r="S217" s="14">
        <v>59</v>
      </c>
      <c r="T217" s="13" t="s">
        <v>53</v>
      </c>
      <c r="U217" s="13" t="s">
        <v>33</v>
      </c>
      <c r="V217" s="13" t="s">
        <v>54</v>
      </c>
      <c r="W217" s="1" t="s">
        <v>497</v>
      </c>
      <c r="X217" s="1"/>
      <c r="Y217" s="9">
        <v>27470</v>
      </c>
      <c r="Z217" s="1"/>
    </row>
    <row r="218" spans="1:26" ht="17.25" hidden="1" x14ac:dyDescent="0.25">
      <c r="A218" s="7">
        <v>43273</v>
      </c>
      <c r="B218" s="1">
        <v>153</v>
      </c>
      <c r="C218" s="1" t="s">
        <v>499</v>
      </c>
      <c r="D218" s="1" t="s">
        <v>27</v>
      </c>
      <c r="E218" s="1" t="s">
        <v>57</v>
      </c>
      <c r="F218" s="1" t="s">
        <v>29</v>
      </c>
      <c r="G218" s="1" t="s">
        <v>30</v>
      </c>
      <c r="H218" s="1"/>
      <c r="I218" s="1">
        <v>514.38499999999999</v>
      </c>
      <c r="J218" s="18" t="s">
        <v>63</v>
      </c>
      <c r="K218" s="1">
        <v>2.23</v>
      </c>
      <c r="L218" s="9">
        <v>30432</v>
      </c>
      <c r="M218" s="2">
        <v>5246</v>
      </c>
      <c r="N218" s="1" t="s">
        <v>31</v>
      </c>
      <c r="O218" s="3">
        <v>43273</v>
      </c>
      <c r="P218" s="11">
        <v>217.01609999999999</v>
      </c>
      <c r="Q218" s="12">
        <v>347.98399999999998</v>
      </c>
      <c r="R218" s="11" t="str">
        <f t="shared" si="8"/>
        <v>GOOD</v>
      </c>
      <c r="S218" s="14">
        <v>59</v>
      </c>
      <c r="T218" s="13" t="s">
        <v>53</v>
      </c>
      <c r="U218" s="13" t="s">
        <v>33</v>
      </c>
      <c r="V218" s="13" t="s">
        <v>54</v>
      </c>
      <c r="W218" s="1" t="s">
        <v>497</v>
      </c>
      <c r="X218" s="1"/>
      <c r="Y218" s="9">
        <v>27470</v>
      </c>
      <c r="Z218" s="1"/>
    </row>
    <row r="219" spans="1:26" ht="17.25" hidden="1" x14ac:dyDescent="0.25">
      <c r="A219" s="7">
        <v>43274</v>
      </c>
      <c r="B219" s="1">
        <v>153</v>
      </c>
      <c r="C219" s="1" t="s">
        <v>500</v>
      </c>
      <c r="D219" s="1" t="s">
        <v>27</v>
      </c>
      <c r="E219" s="1" t="s">
        <v>57</v>
      </c>
      <c r="F219" s="1" t="s">
        <v>29</v>
      </c>
      <c r="G219" s="1" t="s">
        <v>30</v>
      </c>
      <c r="H219" s="1"/>
      <c r="I219" s="1">
        <v>514.38499999999999</v>
      </c>
      <c r="J219" s="18" t="s">
        <v>63</v>
      </c>
      <c r="K219" s="1">
        <v>2.23</v>
      </c>
      <c r="L219" s="9">
        <v>30432</v>
      </c>
      <c r="M219" s="2">
        <v>5247</v>
      </c>
      <c r="N219" s="1" t="s">
        <v>31</v>
      </c>
      <c r="O219" s="3">
        <v>43274</v>
      </c>
      <c r="P219" s="11">
        <v>221.6746</v>
      </c>
      <c r="Q219" s="12">
        <v>346.83300000000003</v>
      </c>
      <c r="R219" s="11" t="str">
        <f t="shared" si="8"/>
        <v>GOOD</v>
      </c>
      <c r="S219" s="14">
        <v>59</v>
      </c>
      <c r="T219" s="13" t="s">
        <v>53</v>
      </c>
      <c r="U219" s="13" t="s">
        <v>33</v>
      </c>
      <c r="V219" s="13" t="s">
        <v>54</v>
      </c>
      <c r="W219" s="1" t="s">
        <v>497</v>
      </c>
      <c r="X219" s="1"/>
      <c r="Y219" s="9">
        <v>27470</v>
      </c>
      <c r="Z219" s="1"/>
    </row>
    <row r="220" spans="1:26" ht="17.25" hidden="1" x14ac:dyDescent="0.25">
      <c r="A220" s="7">
        <v>43397</v>
      </c>
      <c r="B220" s="1">
        <v>153</v>
      </c>
      <c r="C220" s="1" t="s">
        <v>501</v>
      </c>
      <c r="D220" s="1" t="s">
        <v>27</v>
      </c>
      <c r="E220" s="1" t="s">
        <v>57</v>
      </c>
      <c r="F220" s="1" t="s">
        <v>29</v>
      </c>
      <c r="G220" s="1" t="s">
        <v>30</v>
      </c>
      <c r="H220" s="1"/>
      <c r="I220" s="1">
        <v>640</v>
      </c>
      <c r="J220" s="11">
        <v>640</v>
      </c>
      <c r="K220" s="1">
        <v>2.7</v>
      </c>
      <c r="L220" s="9">
        <v>29847</v>
      </c>
      <c r="M220" s="2">
        <v>5216</v>
      </c>
      <c r="N220" s="1" t="s">
        <v>31</v>
      </c>
      <c r="O220" s="3">
        <v>43397</v>
      </c>
      <c r="P220" s="11">
        <v>182.3202</v>
      </c>
      <c r="Q220" s="12">
        <v>242.42599999999999</v>
      </c>
      <c r="R220" s="11" t="str">
        <f t="shared" si="8"/>
        <v>GOOD</v>
      </c>
      <c r="S220" s="14"/>
      <c r="T220" s="13" t="s">
        <v>53</v>
      </c>
      <c r="U220" s="13" t="s">
        <v>33</v>
      </c>
      <c r="V220" s="13" t="s">
        <v>54</v>
      </c>
      <c r="W220" s="1" t="s">
        <v>502</v>
      </c>
      <c r="X220" s="1"/>
      <c r="Y220" s="9">
        <v>27604</v>
      </c>
      <c r="Z220" s="1"/>
    </row>
    <row r="221" spans="1:26" ht="17.25" hidden="1" x14ac:dyDescent="0.25">
      <c r="A221" s="7">
        <v>43836</v>
      </c>
      <c r="B221" s="1">
        <v>153</v>
      </c>
      <c r="C221" s="1" t="s">
        <v>486</v>
      </c>
      <c r="D221" s="1" t="s">
        <v>27</v>
      </c>
      <c r="E221" s="1" t="s">
        <v>57</v>
      </c>
      <c r="F221" s="1" t="s">
        <v>29</v>
      </c>
      <c r="G221" s="1" t="s">
        <v>30</v>
      </c>
      <c r="H221" s="1"/>
      <c r="I221" s="1">
        <v>1000</v>
      </c>
      <c r="J221" s="18" t="s">
        <v>63</v>
      </c>
      <c r="K221" s="1">
        <v>4.32</v>
      </c>
      <c r="L221" s="9">
        <v>30432</v>
      </c>
      <c r="M221" s="2">
        <v>5226</v>
      </c>
      <c r="N221" s="1" t="s">
        <v>31</v>
      </c>
      <c r="O221" s="3" t="s">
        <v>487</v>
      </c>
      <c r="P221" s="11" t="s">
        <v>63</v>
      </c>
      <c r="Q221" s="23" t="s">
        <v>63</v>
      </c>
      <c r="R221" s="11" t="str">
        <f t="shared" si="8"/>
        <v>BAD</v>
      </c>
      <c r="S221" s="14">
        <v>57</v>
      </c>
      <c r="T221" s="13" t="s">
        <v>53</v>
      </c>
      <c r="U221" s="13" t="s">
        <v>33</v>
      </c>
      <c r="V221" s="13" t="s">
        <v>54</v>
      </c>
      <c r="W221" s="1" t="s">
        <v>488</v>
      </c>
      <c r="X221" s="1"/>
      <c r="Y221" s="9">
        <v>28327</v>
      </c>
      <c r="Z221" s="1" t="s">
        <v>489</v>
      </c>
    </row>
    <row r="222" spans="1:26" ht="17.25" hidden="1" x14ac:dyDescent="0.25">
      <c r="A222" s="7">
        <v>43837</v>
      </c>
      <c r="B222" s="1">
        <v>153</v>
      </c>
      <c r="C222" s="1" t="s">
        <v>490</v>
      </c>
      <c r="D222" s="1" t="s">
        <v>27</v>
      </c>
      <c r="E222" s="1" t="s">
        <v>57</v>
      </c>
      <c r="F222" s="1" t="s">
        <v>29</v>
      </c>
      <c r="G222" s="1" t="s">
        <v>30</v>
      </c>
      <c r="H222" s="1"/>
      <c r="I222" s="1">
        <v>111.985</v>
      </c>
      <c r="J222" s="18" t="s">
        <v>63</v>
      </c>
      <c r="K222" s="1">
        <v>0.47</v>
      </c>
      <c r="L222" s="9">
        <v>30432</v>
      </c>
      <c r="M222" s="2">
        <v>5250</v>
      </c>
      <c r="N222" s="1" t="s">
        <v>31</v>
      </c>
      <c r="O222" s="3" t="s">
        <v>491</v>
      </c>
      <c r="P222" s="11">
        <v>111.985</v>
      </c>
      <c r="Q222" s="23">
        <v>111.99</v>
      </c>
      <c r="R222" s="11" t="s">
        <v>44</v>
      </c>
      <c r="S222" s="14">
        <v>58</v>
      </c>
      <c r="T222" s="13" t="s">
        <v>53</v>
      </c>
      <c r="U222" s="13" t="s">
        <v>33</v>
      </c>
      <c r="V222" s="13" t="s">
        <v>54</v>
      </c>
      <c r="W222" s="1" t="s">
        <v>492</v>
      </c>
      <c r="X222" s="1"/>
      <c r="Y222" s="9">
        <v>27470</v>
      </c>
      <c r="Z222" s="1" t="s">
        <v>493</v>
      </c>
    </row>
    <row r="223" spans="1:26" ht="17.25" hidden="1" x14ac:dyDescent="0.25">
      <c r="A223" s="7">
        <v>43838</v>
      </c>
      <c r="B223" s="1">
        <v>153</v>
      </c>
      <c r="C223" s="1" t="s">
        <v>490</v>
      </c>
      <c r="D223" s="1" t="s">
        <v>27</v>
      </c>
      <c r="E223" s="1" t="s">
        <v>57</v>
      </c>
      <c r="F223" s="1" t="s">
        <v>29</v>
      </c>
      <c r="G223" s="1" t="s">
        <v>30</v>
      </c>
      <c r="H223" s="1"/>
      <c r="I223" s="1">
        <v>111.985</v>
      </c>
      <c r="J223" s="18" t="s">
        <v>63</v>
      </c>
      <c r="K223" s="1">
        <v>0.47</v>
      </c>
      <c r="L223" s="9">
        <v>30432</v>
      </c>
      <c r="M223" s="2">
        <v>5250</v>
      </c>
      <c r="N223" s="1" t="s">
        <v>31</v>
      </c>
      <c r="O223" s="3" t="s">
        <v>491</v>
      </c>
      <c r="P223" s="11">
        <v>111.985</v>
      </c>
      <c r="Q223" s="23">
        <v>111.99</v>
      </c>
      <c r="R223" s="11" t="s">
        <v>44</v>
      </c>
      <c r="S223" s="14">
        <v>58</v>
      </c>
      <c r="T223" s="13" t="s">
        <v>53</v>
      </c>
      <c r="U223" s="13" t="s">
        <v>33</v>
      </c>
      <c r="V223" s="13" t="s">
        <v>54</v>
      </c>
      <c r="W223" s="1" t="s">
        <v>492</v>
      </c>
      <c r="X223" s="1"/>
      <c r="Y223" s="9">
        <v>27470</v>
      </c>
      <c r="Z223" s="1" t="s">
        <v>493</v>
      </c>
    </row>
    <row r="224" spans="1:26" ht="17.25" hidden="1" x14ac:dyDescent="0.25">
      <c r="A224" s="7">
        <v>43839</v>
      </c>
      <c r="B224" s="1">
        <v>153</v>
      </c>
      <c r="C224" s="1" t="s">
        <v>490</v>
      </c>
      <c r="D224" s="1" t="s">
        <v>27</v>
      </c>
      <c r="E224" s="1" t="s">
        <v>57</v>
      </c>
      <c r="F224" s="1" t="s">
        <v>29</v>
      </c>
      <c r="G224" s="1" t="s">
        <v>30</v>
      </c>
      <c r="H224" s="1"/>
      <c r="I224" s="1">
        <v>109.61499999999999</v>
      </c>
      <c r="J224" s="18" t="s">
        <v>63</v>
      </c>
      <c r="K224" s="1">
        <v>0.47</v>
      </c>
      <c r="L224" s="9">
        <v>30432</v>
      </c>
      <c r="M224" s="2">
        <v>5250</v>
      </c>
      <c r="N224" s="1" t="s">
        <v>31</v>
      </c>
      <c r="O224" s="3" t="s">
        <v>491</v>
      </c>
      <c r="P224" s="11">
        <v>28.767900000000001</v>
      </c>
      <c r="Q224" s="23">
        <v>77.858999999999995</v>
      </c>
      <c r="R224" s="11" t="str">
        <f t="shared" ref="R224:R234" si="9">IF(Q224&gt;I224, "BAD", "GOOD")</f>
        <v>GOOD</v>
      </c>
      <c r="S224" s="14">
        <v>58</v>
      </c>
      <c r="T224" s="13" t="s">
        <v>53</v>
      </c>
      <c r="U224" s="13" t="s">
        <v>33</v>
      </c>
      <c r="V224" s="13" t="s">
        <v>54</v>
      </c>
      <c r="W224" s="1" t="s">
        <v>492</v>
      </c>
      <c r="X224" s="1"/>
      <c r="Y224" s="9">
        <v>27470</v>
      </c>
      <c r="Z224" s="1" t="s">
        <v>493</v>
      </c>
    </row>
    <row r="225" spans="1:26" ht="17.25" hidden="1" x14ac:dyDescent="0.25">
      <c r="A225" s="7">
        <v>43840</v>
      </c>
      <c r="B225" s="1">
        <v>153</v>
      </c>
      <c r="C225" s="1" t="s">
        <v>490</v>
      </c>
      <c r="D225" s="1" t="s">
        <v>27</v>
      </c>
      <c r="E225" s="1" t="s">
        <v>57</v>
      </c>
      <c r="F225" s="1" t="s">
        <v>29</v>
      </c>
      <c r="G225" s="1" t="s">
        <v>30</v>
      </c>
      <c r="H225" s="1"/>
      <c r="I225" s="1">
        <v>109.61499999999999</v>
      </c>
      <c r="J225" s="18" t="s">
        <v>63</v>
      </c>
      <c r="K225" s="1">
        <v>0.47</v>
      </c>
      <c r="L225" s="9">
        <v>30432</v>
      </c>
      <c r="M225" s="2">
        <v>5250</v>
      </c>
      <c r="N225" s="1" t="s">
        <v>31</v>
      </c>
      <c r="O225" s="3" t="s">
        <v>491</v>
      </c>
      <c r="P225" s="11" t="s">
        <v>63</v>
      </c>
      <c r="Q225" s="23" t="s">
        <v>63</v>
      </c>
      <c r="R225" s="11" t="str">
        <f t="shared" si="9"/>
        <v>BAD</v>
      </c>
      <c r="S225" s="14">
        <v>58</v>
      </c>
      <c r="T225" s="13" t="s">
        <v>53</v>
      </c>
      <c r="U225" s="13" t="s">
        <v>33</v>
      </c>
      <c r="V225" s="13" t="s">
        <v>54</v>
      </c>
      <c r="W225" s="1" t="s">
        <v>492</v>
      </c>
      <c r="X225" s="1"/>
      <c r="Y225" s="9">
        <v>27470</v>
      </c>
      <c r="Z225" s="1" t="s">
        <v>493</v>
      </c>
    </row>
    <row r="226" spans="1:26" ht="17.25" hidden="1" x14ac:dyDescent="0.25">
      <c r="A226" s="7">
        <v>44451</v>
      </c>
      <c r="B226" s="1">
        <v>153</v>
      </c>
      <c r="C226" s="1" t="s">
        <v>503</v>
      </c>
      <c r="D226" s="1" t="s">
        <v>27</v>
      </c>
      <c r="E226" s="1" t="s">
        <v>57</v>
      </c>
      <c r="F226" s="1" t="s">
        <v>29</v>
      </c>
      <c r="G226" s="1" t="s">
        <v>30</v>
      </c>
      <c r="H226" s="1"/>
      <c r="I226" s="1">
        <v>576.58000000000004</v>
      </c>
      <c r="J226" s="11">
        <v>1213.5999999999999</v>
      </c>
      <c r="K226" s="1">
        <v>2.5</v>
      </c>
      <c r="L226" s="9">
        <v>30299</v>
      </c>
      <c r="M226" s="2">
        <v>5351</v>
      </c>
      <c r="N226" s="1" t="s">
        <v>31</v>
      </c>
      <c r="O226" s="3">
        <v>44451</v>
      </c>
      <c r="P226" s="11">
        <v>126.0314</v>
      </c>
      <c r="Q226" s="12">
        <v>303.85000000000002</v>
      </c>
      <c r="R226" s="11" t="str">
        <f t="shared" si="9"/>
        <v>GOOD</v>
      </c>
      <c r="S226" s="14">
        <v>60</v>
      </c>
      <c r="T226" s="13" t="s">
        <v>53</v>
      </c>
      <c r="U226" s="13" t="s">
        <v>33</v>
      </c>
      <c r="V226" s="13" t="s">
        <v>54</v>
      </c>
      <c r="W226" s="1" t="s">
        <v>504</v>
      </c>
      <c r="X226" s="1"/>
      <c r="Y226" s="9">
        <v>19448</v>
      </c>
      <c r="Z226" s="1"/>
    </row>
    <row r="227" spans="1:26" ht="17.25" hidden="1" x14ac:dyDescent="0.25">
      <c r="A227" s="7">
        <v>44452</v>
      </c>
      <c r="B227" s="1">
        <v>153</v>
      </c>
      <c r="C227" s="1" t="s">
        <v>505</v>
      </c>
      <c r="D227" s="1" t="s">
        <v>27</v>
      </c>
      <c r="E227" s="1" t="s">
        <v>57</v>
      </c>
      <c r="F227" s="1" t="s">
        <v>29</v>
      </c>
      <c r="G227" s="1" t="s">
        <v>30</v>
      </c>
      <c r="H227" s="1"/>
      <c r="I227" s="1">
        <v>640</v>
      </c>
      <c r="J227" s="18" t="s">
        <v>63</v>
      </c>
      <c r="K227" s="1">
        <v>2.4</v>
      </c>
      <c r="L227" s="9">
        <v>30299</v>
      </c>
      <c r="M227" s="2">
        <v>5666</v>
      </c>
      <c r="N227" s="1" t="s">
        <v>31</v>
      </c>
      <c r="O227" s="3">
        <v>44452</v>
      </c>
      <c r="P227" s="11">
        <v>333.85550000000001</v>
      </c>
      <c r="Q227" s="12">
        <v>446.423</v>
      </c>
      <c r="R227" s="11" t="str">
        <f t="shared" si="9"/>
        <v>GOOD</v>
      </c>
      <c r="S227" s="14">
        <v>60</v>
      </c>
      <c r="T227" s="13" t="s">
        <v>53</v>
      </c>
      <c r="U227" s="13" t="s">
        <v>33</v>
      </c>
      <c r="V227" s="13" t="s">
        <v>54</v>
      </c>
      <c r="W227" s="1" t="s">
        <v>506</v>
      </c>
      <c r="X227" s="1"/>
      <c r="Y227" s="9">
        <v>23440</v>
      </c>
      <c r="Z227" s="1"/>
    </row>
    <row r="228" spans="1:26" ht="17.25" hidden="1" x14ac:dyDescent="0.25">
      <c r="A228" s="7">
        <v>44604</v>
      </c>
      <c r="B228" s="1">
        <v>153</v>
      </c>
      <c r="C228" s="1" t="s">
        <v>507</v>
      </c>
      <c r="D228" s="1" t="s">
        <v>27</v>
      </c>
      <c r="E228" s="1" t="s">
        <v>57</v>
      </c>
      <c r="F228" s="1" t="s">
        <v>29</v>
      </c>
      <c r="G228" s="1" t="s">
        <v>30</v>
      </c>
      <c r="H228" s="1"/>
      <c r="I228" s="1">
        <v>137.36000000000001</v>
      </c>
      <c r="J228" s="11">
        <v>502.8</v>
      </c>
      <c r="K228" s="1">
        <v>0.57899999999999996</v>
      </c>
      <c r="L228" s="9">
        <v>30907</v>
      </c>
      <c r="M228" s="2">
        <v>5344</v>
      </c>
      <c r="N228" s="1" t="s">
        <v>31</v>
      </c>
      <c r="O228" s="3" t="s">
        <v>508</v>
      </c>
      <c r="P228" s="11">
        <v>13.2067</v>
      </c>
      <c r="Q228" s="12">
        <v>137.36000000000001</v>
      </c>
      <c r="R228" s="11" t="str">
        <f t="shared" si="9"/>
        <v>GOOD</v>
      </c>
      <c r="S228" s="14">
        <v>61</v>
      </c>
      <c r="T228" s="13" t="s">
        <v>53</v>
      </c>
      <c r="U228" s="13" t="s">
        <v>33</v>
      </c>
      <c r="V228" s="13" t="s">
        <v>54</v>
      </c>
      <c r="W228" s="1" t="s">
        <v>509</v>
      </c>
      <c r="X228" s="1"/>
      <c r="Y228" s="9">
        <v>27766</v>
      </c>
      <c r="Z228" s="1" t="s">
        <v>510</v>
      </c>
    </row>
    <row r="229" spans="1:26" ht="17.25" hidden="1" x14ac:dyDescent="0.25">
      <c r="A229" s="7">
        <v>44605</v>
      </c>
      <c r="B229" s="1">
        <v>153</v>
      </c>
      <c r="C229" s="1" t="s">
        <v>507</v>
      </c>
      <c r="D229" s="1" t="s">
        <v>27</v>
      </c>
      <c r="E229" s="1" t="s">
        <v>57</v>
      </c>
      <c r="F229" s="1" t="s">
        <v>29</v>
      </c>
      <c r="G229" s="1" t="s">
        <v>30</v>
      </c>
      <c r="H229" s="1"/>
      <c r="I229" s="1">
        <v>137.36000000000001</v>
      </c>
      <c r="J229" s="18" t="s">
        <v>63</v>
      </c>
      <c r="K229" s="1">
        <v>0.55800000000000005</v>
      </c>
      <c r="L229" s="9">
        <v>30907</v>
      </c>
      <c r="M229" s="2">
        <v>5344</v>
      </c>
      <c r="N229" s="1" t="s">
        <v>31</v>
      </c>
      <c r="O229" s="3" t="s">
        <v>508</v>
      </c>
      <c r="P229" s="11" t="s">
        <v>63</v>
      </c>
      <c r="Q229" s="12">
        <v>17.809000000000001</v>
      </c>
      <c r="R229" s="11" t="str">
        <f t="shared" si="9"/>
        <v>GOOD</v>
      </c>
      <c r="S229" s="14">
        <v>61</v>
      </c>
      <c r="T229" s="13" t="s">
        <v>53</v>
      </c>
      <c r="U229" s="13" t="s">
        <v>33</v>
      </c>
      <c r="V229" s="13" t="s">
        <v>54</v>
      </c>
      <c r="W229" s="1" t="s">
        <v>509</v>
      </c>
      <c r="X229" s="1"/>
      <c r="Y229" s="9">
        <v>27766</v>
      </c>
      <c r="Z229" s="1" t="s">
        <v>510</v>
      </c>
    </row>
    <row r="230" spans="1:26" ht="17.25" hidden="1" x14ac:dyDescent="0.25">
      <c r="A230" s="7">
        <v>44606</v>
      </c>
      <c r="B230" s="1">
        <v>153</v>
      </c>
      <c r="C230" s="1" t="s">
        <v>507</v>
      </c>
      <c r="D230" s="1" t="s">
        <v>27</v>
      </c>
      <c r="E230" s="1" t="s">
        <v>57</v>
      </c>
      <c r="F230" s="1" t="s">
        <v>29</v>
      </c>
      <c r="G230" s="1" t="s">
        <v>30</v>
      </c>
      <c r="H230" s="1"/>
      <c r="I230" s="1">
        <v>18.88</v>
      </c>
      <c r="J230" s="18" t="s">
        <v>63</v>
      </c>
      <c r="K230" s="1">
        <v>0.28499999999999998</v>
      </c>
      <c r="L230" s="9">
        <v>30907</v>
      </c>
      <c r="M230" s="2">
        <v>5344</v>
      </c>
      <c r="N230" s="1" t="s">
        <v>31</v>
      </c>
      <c r="O230" s="3" t="s">
        <v>508</v>
      </c>
      <c r="P230" s="11">
        <v>18.88</v>
      </c>
      <c r="Q230" s="12">
        <v>18.88</v>
      </c>
      <c r="R230" s="11" t="str">
        <f t="shared" si="9"/>
        <v>GOOD</v>
      </c>
      <c r="S230" s="14">
        <v>61</v>
      </c>
      <c r="T230" s="13" t="s">
        <v>53</v>
      </c>
      <c r="U230" s="13" t="s">
        <v>33</v>
      </c>
      <c r="V230" s="13" t="s">
        <v>54</v>
      </c>
      <c r="W230" s="1" t="s">
        <v>509</v>
      </c>
      <c r="X230" s="1"/>
      <c r="Y230" s="9">
        <v>18689</v>
      </c>
      <c r="Z230" s="1" t="s">
        <v>510</v>
      </c>
    </row>
    <row r="231" spans="1:26" ht="17.25" hidden="1" x14ac:dyDescent="0.25">
      <c r="A231" s="7">
        <v>44607</v>
      </c>
      <c r="B231" s="1">
        <v>153</v>
      </c>
      <c r="C231" s="1" t="s">
        <v>507</v>
      </c>
      <c r="D231" s="1" t="s">
        <v>27</v>
      </c>
      <c r="E231" s="1" t="s">
        <v>57</v>
      </c>
      <c r="F231" s="1" t="s">
        <v>29</v>
      </c>
      <c r="G231" s="1" t="s">
        <v>30</v>
      </c>
      <c r="H231" s="1"/>
      <c r="I231" s="1">
        <v>136</v>
      </c>
      <c r="J231" s="18" t="s">
        <v>63</v>
      </c>
      <c r="K231" s="1">
        <v>1</v>
      </c>
      <c r="L231" s="9">
        <v>30907</v>
      </c>
      <c r="M231" s="2">
        <v>5344</v>
      </c>
      <c r="N231" s="1" t="s">
        <v>31</v>
      </c>
      <c r="O231" s="3" t="s">
        <v>508</v>
      </c>
      <c r="P231" s="11" t="s">
        <v>63</v>
      </c>
      <c r="Q231" s="23" t="s">
        <v>63</v>
      </c>
      <c r="R231" s="11" t="str">
        <f t="shared" si="9"/>
        <v>BAD</v>
      </c>
      <c r="S231" s="14">
        <v>61</v>
      </c>
      <c r="T231" s="13" t="s">
        <v>53</v>
      </c>
      <c r="U231" s="13" t="s">
        <v>33</v>
      </c>
      <c r="V231" s="13" t="s">
        <v>54</v>
      </c>
      <c r="W231" s="1" t="s">
        <v>509</v>
      </c>
      <c r="X231" s="1"/>
      <c r="Y231" s="9">
        <v>28853</v>
      </c>
      <c r="Z231" s="1" t="s">
        <v>510</v>
      </c>
    </row>
    <row r="232" spans="1:26" ht="17.25" hidden="1" x14ac:dyDescent="0.25">
      <c r="A232" s="7">
        <v>44609</v>
      </c>
      <c r="B232" s="1">
        <v>153</v>
      </c>
      <c r="C232" s="1" t="s">
        <v>507</v>
      </c>
      <c r="D232" s="1" t="s">
        <v>27</v>
      </c>
      <c r="E232" s="1" t="s">
        <v>57</v>
      </c>
      <c r="F232" s="1" t="s">
        <v>29</v>
      </c>
      <c r="G232" s="1" t="s">
        <v>30</v>
      </c>
      <c r="H232" s="1"/>
      <c r="I232" s="1">
        <v>236.8</v>
      </c>
      <c r="J232" s="18" t="s">
        <v>63</v>
      </c>
      <c r="K232" s="1">
        <v>1.1100000000000001</v>
      </c>
      <c r="L232" s="9">
        <v>30907</v>
      </c>
      <c r="M232" s="2">
        <v>5344</v>
      </c>
      <c r="N232" s="1" t="s">
        <v>31</v>
      </c>
      <c r="O232" s="3" t="s">
        <v>508</v>
      </c>
      <c r="P232" s="11">
        <v>236.8</v>
      </c>
      <c r="Q232" s="12">
        <v>236.8</v>
      </c>
      <c r="R232" s="11" t="str">
        <f t="shared" si="9"/>
        <v>GOOD</v>
      </c>
      <c r="S232" s="14">
        <v>61</v>
      </c>
      <c r="T232" s="13" t="s">
        <v>53</v>
      </c>
      <c r="U232" s="13" t="s">
        <v>33</v>
      </c>
      <c r="V232" s="13" t="s">
        <v>54</v>
      </c>
      <c r="W232" s="1" t="s">
        <v>509</v>
      </c>
      <c r="X232" s="1"/>
      <c r="Y232" s="9">
        <v>18689</v>
      </c>
      <c r="Z232" s="1" t="s">
        <v>510</v>
      </c>
    </row>
    <row r="233" spans="1:26" ht="17.25" hidden="1" x14ac:dyDescent="0.25">
      <c r="A233" s="7">
        <v>44610</v>
      </c>
      <c r="B233" s="1">
        <v>153</v>
      </c>
      <c r="C233" s="1" t="s">
        <v>507</v>
      </c>
      <c r="D233" s="1" t="s">
        <v>27</v>
      </c>
      <c r="E233" s="1" t="s">
        <v>57</v>
      </c>
      <c r="F233" s="1" t="s">
        <v>29</v>
      </c>
      <c r="G233" s="1" t="s">
        <v>30</v>
      </c>
      <c r="H233" s="1"/>
      <c r="I233" s="1">
        <v>120</v>
      </c>
      <c r="J233" s="18" t="s">
        <v>63</v>
      </c>
      <c r="K233" s="1">
        <v>0.50600000000000001</v>
      </c>
      <c r="L233" s="9">
        <v>31272</v>
      </c>
      <c r="M233" s="2">
        <v>5344</v>
      </c>
      <c r="N233" s="1" t="s">
        <v>31</v>
      </c>
      <c r="O233" s="3" t="s">
        <v>508</v>
      </c>
      <c r="P233" s="11" t="s">
        <v>63</v>
      </c>
      <c r="Q233" s="23" t="s">
        <v>63</v>
      </c>
      <c r="R233" s="11" t="str">
        <f t="shared" si="9"/>
        <v>BAD</v>
      </c>
      <c r="S233" s="14">
        <v>61</v>
      </c>
      <c r="T233" s="13" t="s">
        <v>53</v>
      </c>
      <c r="U233" s="13" t="s">
        <v>33</v>
      </c>
      <c r="V233" s="13" t="s">
        <v>54</v>
      </c>
      <c r="W233" s="1" t="s">
        <v>509</v>
      </c>
      <c r="X233" s="1"/>
      <c r="Y233" s="9">
        <v>28524</v>
      </c>
      <c r="Z233" s="1" t="s">
        <v>510</v>
      </c>
    </row>
    <row r="234" spans="1:26" ht="17.25" hidden="1" x14ac:dyDescent="0.25">
      <c r="A234" s="7">
        <v>44621</v>
      </c>
      <c r="B234" s="1">
        <v>153</v>
      </c>
      <c r="C234" s="1" t="s">
        <v>511</v>
      </c>
      <c r="D234" s="1" t="s">
        <v>27</v>
      </c>
      <c r="E234" s="1" t="s">
        <v>57</v>
      </c>
      <c r="F234" s="1" t="s">
        <v>29</v>
      </c>
      <c r="G234" s="1" t="s">
        <v>30</v>
      </c>
      <c r="H234" s="1"/>
      <c r="I234" s="1">
        <v>825.16</v>
      </c>
      <c r="J234" s="18" t="s">
        <v>63</v>
      </c>
      <c r="K234" s="1">
        <v>1.6639999999999999</v>
      </c>
      <c r="L234" s="9">
        <v>30034</v>
      </c>
      <c r="M234" s="2">
        <v>5153</v>
      </c>
      <c r="N234" s="1" t="s">
        <v>31</v>
      </c>
      <c r="O234" s="3" t="s">
        <v>512</v>
      </c>
      <c r="P234" s="11">
        <v>186.31100000000001</v>
      </c>
      <c r="Q234" s="23" t="s">
        <v>63</v>
      </c>
      <c r="R234" s="11" t="str">
        <f t="shared" si="9"/>
        <v>BAD</v>
      </c>
      <c r="S234" s="14">
        <v>3</v>
      </c>
      <c r="T234" s="13" t="s">
        <v>53</v>
      </c>
      <c r="U234" s="13" t="s">
        <v>33</v>
      </c>
      <c r="V234" s="13" t="s">
        <v>54</v>
      </c>
      <c r="W234" s="1" t="s">
        <v>60</v>
      </c>
      <c r="X234" s="1" t="s">
        <v>513</v>
      </c>
      <c r="Y234" s="9">
        <v>22206</v>
      </c>
      <c r="Z234" s="1" t="s">
        <v>514</v>
      </c>
    </row>
    <row r="235" spans="1:26" hidden="1" x14ac:dyDescent="0.25">
      <c r="A235" s="7">
        <v>44743</v>
      </c>
      <c r="B235" s="1">
        <v>153</v>
      </c>
      <c r="C235" s="1" t="s">
        <v>515</v>
      </c>
      <c r="D235" s="1" t="s">
        <v>27</v>
      </c>
      <c r="E235" s="1" t="s">
        <v>28</v>
      </c>
      <c r="F235" s="1" t="s">
        <v>29</v>
      </c>
      <c r="G235" s="1" t="s">
        <v>30</v>
      </c>
      <c r="H235" s="1"/>
      <c r="I235" s="1">
        <v>2.8847659693110002</v>
      </c>
      <c r="J235" s="8">
        <v>3.4614815624999999</v>
      </c>
      <c r="K235" s="1">
        <v>4.0000000000000001E-3</v>
      </c>
      <c r="L235" s="9">
        <v>30404</v>
      </c>
      <c r="M235" s="1" t="s">
        <v>31</v>
      </c>
      <c r="N235" s="1" t="s">
        <v>31</v>
      </c>
      <c r="O235" s="3">
        <v>44743</v>
      </c>
      <c r="P235" s="11">
        <v>3.4614815624999999</v>
      </c>
      <c r="Q235" s="12">
        <v>3.4614815624999999</v>
      </c>
      <c r="R235" s="11" t="s">
        <v>44</v>
      </c>
      <c r="S235" s="13"/>
      <c r="T235" s="13" t="s">
        <v>45</v>
      </c>
      <c r="U235" s="13" t="s">
        <v>33</v>
      </c>
      <c r="V235" s="13" t="s">
        <v>34</v>
      </c>
      <c r="W235" s="1" t="s">
        <v>48</v>
      </c>
      <c r="X235" s="1"/>
      <c r="Y235" s="9">
        <v>29888</v>
      </c>
      <c r="Z235" s="1"/>
    </row>
    <row r="236" spans="1:26" hidden="1" x14ac:dyDescent="0.25">
      <c r="A236" s="7">
        <v>44783</v>
      </c>
      <c r="B236" s="1">
        <v>153</v>
      </c>
      <c r="C236" s="1" t="s">
        <v>516</v>
      </c>
      <c r="D236" s="1" t="s">
        <v>27</v>
      </c>
      <c r="E236" s="1" t="s">
        <v>28</v>
      </c>
      <c r="F236" s="1" t="s">
        <v>29</v>
      </c>
      <c r="G236" s="1" t="s">
        <v>30</v>
      </c>
      <c r="H236" s="1"/>
      <c r="I236" s="1">
        <v>1.442383</v>
      </c>
      <c r="J236" s="8">
        <v>1.4705640625</v>
      </c>
      <c r="K236" s="1">
        <v>2E-3</v>
      </c>
      <c r="L236" s="9">
        <v>30384</v>
      </c>
      <c r="M236" s="1" t="s">
        <v>31</v>
      </c>
      <c r="N236" s="1" t="s">
        <v>31</v>
      </c>
      <c r="O236" s="3">
        <v>44783</v>
      </c>
      <c r="P236" s="11">
        <v>1.4705640625</v>
      </c>
      <c r="Q236" s="12">
        <v>1.4705640625</v>
      </c>
      <c r="R236" s="11" t="s">
        <v>44</v>
      </c>
      <c r="S236" s="13"/>
      <c r="T236" s="13" t="s">
        <v>45</v>
      </c>
      <c r="U236" s="13" t="s">
        <v>33</v>
      </c>
      <c r="V236" s="13" t="s">
        <v>34</v>
      </c>
      <c r="W236" s="1" t="s">
        <v>48</v>
      </c>
      <c r="X236" s="1"/>
      <c r="Y236" s="9">
        <v>29888</v>
      </c>
      <c r="Z236" s="1"/>
    </row>
    <row r="237" spans="1:26" hidden="1" x14ac:dyDescent="0.25">
      <c r="A237" s="7">
        <v>44784</v>
      </c>
      <c r="B237" s="1">
        <v>153</v>
      </c>
      <c r="C237" s="1" t="s">
        <v>517</v>
      </c>
      <c r="D237" s="1" t="s">
        <v>27</v>
      </c>
      <c r="E237" s="1" t="s">
        <v>28</v>
      </c>
      <c r="F237" s="1" t="s">
        <v>29</v>
      </c>
      <c r="G237" s="1" t="s">
        <v>30</v>
      </c>
      <c r="H237" s="1"/>
      <c r="I237" s="1">
        <v>1.1048039999999999</v>
      </c>
      <c r="J237" s="8">
        <v>1.1312031250000001</v>
      </c>
      <c r="K237" s="1">
        <v>1E-3</v>
      </c>
      <c r="L237" s="9">
        <v>30377</v>
      </c>
      <c r="M237" s="1" t="s">
        <v>31</v>
      </c>
      <c r="N237" s="1" t="s">
        <v>31</v>
      </c>
      <c r="O237" s="3">
        <v>44784</v>
      </c>
      <c r="P237" s="11">
        <v>1.1312031250000001</v>
      </c>
      <c r="Q237" s="12">
        <v>1.1312031250000001</v>
      </c>
      <c r="R237" s="11" t="s">
        <v>44</v>
      </c>
      <c r="S237" s="13"/>
      <c r="T237" s="13" t="s">
        <v>45</v>
      </c>
      <c r="U237" s="13" t="s">
        <v>33</v>
      </c>
      <c r="V237" s="13" t="s">
        <v>34</v>
      </c>
      <c r="W237" s="1" t="s">
        <v>48</v>
      </c>
      <c r="X237" s="1"/>
      <c r="Y237" s="9">
        <v>29888</v>
      </c>
      <c r="Z237" s="1"/>
    </row>
    <row r="238" spans="1:26" ht="17.25" hidden="1" x14ac:dyDescent="0.25">
      <c r="A238" s="7">
        <v>46287</v>
      </c>
      <c r="B238" s="1">
        <v>153</v>
      </c>
      <c r="C238" s="1" t="s">
        <v>518</v>
      </c>
      <c r="D238" s="1" t="s">
        <v>27</v>
      </c>
      <c r="E238" s="1" t="s">
        <v>57</v>
      </c>
      <c r="F238" s="1" t="s">
        <v>29</v>
      </c>
      <c r="G238" s="1" t="s">
        <v>30</v>
      </c>
      <c r="H238" s="1"/>
      <c r="I238" s="1">
        <v>632</v>
      </c>
      <c r="J238" s="11">
        <v>632</v>
      </c>
      <c r="K238" s="1">
        <v>2.7</v>
      </c>
      <c r="L238" s="9">
        <v>30432</v>
      </c>
      <c r="M238" s="2">
        <v>5835</v>
      </c>
      <c r="N238" s="1" t="s">
        <v>31</v>
      </c>
      <c r="O238" s="3">
        <v>46287</v>
      </c>
      <c r="P238" s="11">
        <v>363.29410000000001</v>
      </c>
      <c r="Q238" s="12">
        <v>321.91199999999998</v>
      </c>
      <c r="R238" s="11" t="str">
        <f t="shared" ref="R238:R247" si="10">IF(Q238&gt;I238, "BAD", "GOOD")</f>
        <v>GOOD</v>
      </c>
      <c r="S238" s="14"/>
      <c r="T238" s="13" t="s">
        <v>53</v>
      </c>
      <c r="U238" s="13" t="s">
        <v>33</v>
      </c>
      <c r="V238" s="13" t="s">
        <v>54</v>
      </c>
      <c r="W238" s="1" t="s">
        <v>519</v>
      </c>
      <c r="X238" s="1"/>
      <c r="Y238" s="9">
        <v>25825</v>
      </c>
      <c r="Z238" s="1"/>
    </row>
    <row r="239" spans="1:26" ht="17.25" hidden="1" x14ac:dyDescent="0.25">
      <c r="A239" s="7">
        <v>46348</v>
      </c>
      <c r="B239" s="1">
        <v>153</v>
      </c>
      <c r="C239" s="1" t="s">
        <v>520</v>
      </c>
      <c r="D239" s="1" t="s">
        <v>27</v>
      </c>
      <c r="E239" s="1" t="s">
        <v>57</v>
      </c>
      <c r="F239" s="1" t="s">
        <v>29</v>
      </c>
      <c r="G239" s="1" t="s">
        <v>30</v>
      </c>
      <c r="H239" s="1"/>
      <c r="I239" s="1">
        <v>525.12</v>
      </c>
      <c r="J239" s="18" t="s">
        <v>63</v>
      </c>
      <c r="K239" s="1">
        <v>2.5</v>
      </c>
      <c r="L239" s="9">
        <v>30459</v>
      </c>
      <c r="M239" s="2">
        <v>4898</v>
      </c>
      <c r="N239" s="1" t="s">
        <v>31</v>
      </c>
      <c r="O239" s="3">
        <v>46348</v>
      </c>
      <c r="P239" s="11">
        <v>244.12350000000001</v>
      </c>
      <c r="Q239" s="12">
        <v>324.75799999999998</v>
      </c>
      <c r="R239" s="11" t="str">
        <f t="shared" si="10"/>
        <v>GOOD</v>
      </c>
      <c r="S239" s="14">
        <v>32</v>
      </c>
      <c r="T239" s="13" t="s">
        <v>53</v>
      </c>
      <c r="U239" s="13" t="s">
        <v>33</v>
      </c>
      <c r="V239" s="13" t="s">
        <v>54</v>
      </c>
      <c r="W239" s="1" t="s">
        <v>432</v>
      </c>
      <c r="X239" s="1"/>
      <c r="Y239" s="9">
        <v>22465</v>
      </c>
      <c r="Z239" s="1"/>
    </row>
    <row r="240" spans="1:26" ht="17.25" hidden="1" x14ac:dyDescent="0.25">
      <c r="A240" s="7">
        <v>46461</v>
      </c>
      <c r="B240" s="1">
        <v>153</v>
      </c>
      <c r="C240" s="1" t="s">
        <v>521</v>
      </c>
      <c r="D240" s="1" t="s">
        <v>27</v>
      </c>
      <c r="E240" s="1" t="s">
        <v>57</v>
      </c>
      <c r="F240" s="1" t="s">
        <v>29</v>
      </c>
      <c r="G240" s="1" t="s">
        <v>30</v>
      </c>
      <c r="H240" s="1"/>
      <c r="I240" s="1">
        <v>576</v>
      </c>
      <c r="J240" s="11">
        <v>576</v>
      </c>
      <c r="K240" s="1">
        <v>2.7</v>
      </c>
      <c r="L240" s="9">
        <v>30504</v>
      </c>
      <c r="M240" s="19">
        <v>8452</v>
      </c>
      <c r="N240" s="1" t="s">
        <v>31</v>
      </c>
      <c r="O240" s="3">
        <v>46461</v>
      </c>
      <c r="P240" s="11">
        <v>178.309</v>
      </c>
      <c r="Q240" s="12">
        <v>223.46</v>
      </c>
      <c r="R240" s="11" t="str">
        <f t="shared" si="10"/>
        <v>GOOD</v>
      </c>
      <c r="S240" s="14"/>
      <c r="T240" s="13" t="s">
        <v>53</v>
      </c>
      <c r="U240" s="13" t="s">
        <v>33</v>
      </c>
      <c r="V240" s="13" t="s">
        <v>54</v>
      </c>
      <c r="W240" s="1" t="s">
        <v>522</v>
      </c>
      <c r="X240" s="1"/>
      <c r="Y240" s="9">
        <v>28566</v>
      </c>
      <c r="Z240" s="1"/>
    </row>
    <row r="241" spans="1:26" ht="17.25" hidden="1" x14ac:dyDescent="0.25">
      <c r="A241" s="7">
        <v>46505</v>
      </c>
      <c r="B241" s="1">
        <v>153</v>
      </c>
      <c r="C241" s="1" t="s">
        <v>523</v>
      </c>
      <c r="D241" s="1" t="s">
        <v>27</v>
      </c>
      <c r="E241" s="1" t="s">
        <v>57</v>
      </c>
      <c r="F241" s="1" t="s">
        <v>29</v>
      </c>
      <c r="G241" s="1" t="s">
        <v>30</v>
      </c>
      <c r="H241" s="1"/>
      <c r="I241" s="1">
        <v>510.4</v>
      </c>
      <c r="J241" s="11">
        <v>510.4</v>
      </c>
      <c r="K241" s="1">
        <v>2.7</v>
      </c>
      <c r="L241" s="9">
        <v>30518</v>
      </c>
      <c r="M241" s="2">
        <v>5131</v>
      </c>
      <c r="N241" s="1" t="s">
        <v>31</v>
      </c>
      <c r="O241" s="3">
        <v>46505</v>
      </c>
      <c r="P241" s="11">
        <v>277.33499999999998</v>
      </c>
      <c r="Q241" s="12">
        <v>332.88200000000001</v>
      </c>
      <c r="R241" s="11" t="str">
        <f t="shared" si="10"/>
        <v>GOOD</v>
      </c>
      <c r="S241" s="14"/>
      <c r="T241" s="13" t="s">
        <v>53</v>
      </c>
      <c r="U241" s="13" t="s">
        <v>33</v>
      </c>
      <c r="V241" s="13" t="s">
        <v>54</v>
      </c>
      <c r="W241" s="1" t="s">
        <v>522</v>
      </c>
      <c r="X241" s="1"/>
      <c r="Y241" s="9">
        <v>22389</v>
      </c>
      <c r="Z241" s="1"/>
    </row>
    <row r="242" spans="1:26" ht="17.25" hidden="1" x14ac:dyDescent="0.25">
      <c r="A242" s="7">
        <v>47304</v>
      </c>
      <c r="B242" s="1">
        <v>153</v>
      </c>
      <c r="C242" s="1" t="s">
        <v>524</v>
      </c>
      <c r="D242" s="1" t="s">
        <v>27</v>
      </c>
      <c r="E242" s="1" t="s">
        <v>525</v>
      </c>
      <c r="F242" s="1" t="s">
        <v>29</v>
      </c>
      <c r="G242" s="1" t="s">
        <v>30</v>
      </c>
      <c r="H242" s="1"/>
      <c r="I242" s="1">
        <v>2.7926989999999998</v>
      </c>
      <c r="J242" s="11">
        <v>2.7926989999999998</v>
      </c>
      <c r="K242" s="1">
        <v>6.7000000000000004E-2</v>
      </c>
      <c r="L242" s="9">
        <v>31422</v>
      </c>
      <c r="M242" s="1">
        <v>5117</v>
      </c>
      <c r="N242" s="1" t="s">
        <v>31</v>
      </c>
      <c r="O242" s="3">
        <v>47304</v>
      </c>
      <c r="P242" s="34">
        <v>1.75</v>
      </c>
      <c r="Q242" s="12">
        <v>2.7480000000000002</v>
      </c>
      <c r="R242" s="11" t="str">
        <f t="shared" si="10"/>
        <v>GOOD</v>
      </c>
      <c r="S242" s="14"/>
      <c r="T242" s="13" t="s">
        <v>53</v>
      </c>
      <c r="U242" s="13" t="s">
        <v>33</v>
      </c>
      <c r="V242" s="13" t="s">
        <v>54</v>
      </c>
      <c r="W242" s="1" t="s">
        <v>522</v>
      </c>
      <c r="X242" s="1"/>
      <c r="Y242" s="9">
        <v>30594</v>
      </c>
      <c r="Z242" s="1" t="s">
        <v>526</v>
      </c>
    </row>
    <row r="243" spans="1:26" ht="17.25" hidden="1" x14ac:dyDescent="0.25">
      <c r="A243" s="7">
        <v>47518</v>
      </c>
      <c r="B243" s="1">
        <v>153</v>
      </c>
      <c r="C243" s="1" t="s">
        <v>527</v>
      </c>
      <c r="D243" s="1" t="s">
        <v>27</v>
      </c>
      <c r="E243" s="1" t="s">
        <v>57</v>
      </c>
      <c r="F243" s="1" t="s">
        <v>29</v>
      </c>
      <c r="G243" s="1" t="s">
        <v>30</v>
      </c>
      <c r="H243" s="1"/>
      <c r="I243" s="1">
        <v>504.24</v>
      </c>
      <c r="J243" s="11">
        <v>1270.1600000000001</v>
      </c>
      <c r="K243" s="1">
        <v>1.45</v>
      </c>
      <c r="L243" s="9">
        <v>30904</v>
      </c>
      <c r="M243" s="2">
        <v>5801</v>
      </c>
      <c r="N243" s="1" t="s">
        <v>31</v>
      </c>
      <c r="O243" s="3" t="s">
        <v>528</v>
      </c>
      <c r="P243" s="11">
        <v>0</v>
      </c>
      <c r="Q243" s="23" t="s">
        <v>63</v>
      </c>
      <c r="R243" s="11" t="str">
        <f t="shared" si="10"/>
        <v>BAD</v>
      </c>
      <c r="S243" s="14">
        <v>62</v>
      </c>
      <c r="T243" s="13" t="s">
        <v>53</v>
      </c>
      <c r="U243" s="13" t="s">
        <v>33</v>
      </c>
      <c r="V243" s="13" t="s">
        <v>54</v>
      </c>
      <c r="W243" s="1" t="s">
        <v>529</v>
      </c>
      <c r="X243" s="1"/>
      <c r="Y243" s="9">
        <v>28622</v>
      </c>
      <c r="Z243" s="1" t="s">
        <v>530</v>
      </c>
    </row>
    <row r="244" spans="1:26" ht="17.25" hidden="1" x14ac:dyDescent="0.25">
      <c r="A244" s="7">
        <v>47519</v>
      </c>
      <c r="B244" s="1">
        <v>153</v>
      </c>
      <c r="C244" s="1" t="s">
        <v>527</v>
      </c>
      <c r="D244" s="1" t="s">
        <v>27</v>
      </c>
      <c r="E244" s="1" t="s">
        <v>57</v>
      </c>
      <c r="F244" s="1" t="s">
        <v>29</v>
      </c>
      <c r="G244" s="1" t="s">
        <v>30</v>
      </c>
      <c r="H244" s="1"/>
      <c r="I244" s="1">
        <v>278.39999999999998</v>
      </c>
      <c r="J244" s="18" t="s">
        <v>63</v>
      </c>
      <c r="K244" s="1">
        <v>1.2689999999999999</v>
      </c>
      <c r="L244" s="9">
        <v>30904</v>
      </c>
      <c r="M244" s="2">
        <v>5801</v>
      </c>
      <c r="N244" s="1" t="s">
        <v>31</v>
      </c>
      <c r="O244" s="3" t="s">
        <v>528</v>
      </c>
      <c r="P244" s="11">
        <v>0</v>
      </c>
      <c r="Q244" s="23" t="s">
        <v>63</v>
      </c>
      <c r="R244" s="11" t="str">
        <f t="shared" si="10"/>
        <v>BAD</v>
      </c>
      <c r="S244" s="14">
        <v>62</v>
      </c>
      <c r="T244" s="13" t="s">
        <v>53</v>
      </c>
      <c r="U244" s="13" t="s">
        <v>33</v>
      </c>
      <c r="V244" s="13" t="s">
        <v>54</v>
      </c>
      <c r="W244" s="1" t="s">
        <v>529</v>
      </c>
      <c r="X244" s="1"/>
      <c r="Y244" s="9">
        <v>28746</v>
      </c>
      <c r="Z244" s="1" t="s">
        <v>530</v>
      </c>
    </row>
    <row r="245" spans="1:26" ht="17.25" hidden="1" x14ac:dyDescent="0.25">
      <c r="A245" s="7">
        <v>47520</v>
      </c>
      <c r="B245" s="1">
        <v>153</v>
      </c>
      <c r="C245" s="1" t="s">
        <v>527</v>
      </c>
      <c r="D245" s="1" t="s">
        <v>27</v>
      </c>
      <c r="E245" s="1" t="s">
        <v>57</v>
      </c>
      <c r="F245" s="1" t="s">
        <v>29</v>
      </c>
      <c r="G245" s="1" t="s">
        <v>30</v>
      </c>
      <c r="H245" s="1"/>
      <c r="I245" s="1">
        <v>638.72</v>
      </c>
      <c r="J245" s="18" t="s">
        <v>63</v>
      </c>
      <c r="K245" s="1">
        <v>2.0979999999999999</v>
      </c>
      <c r="L245" s="9">
        <v>30904</v>
      </c>
      <c r="M245" s="2">
        <v>5801</v>
      </c>
      <c r="N245" s="1" t="s">
        <v>31</v>
      </c>
      <c r="O245" s="3" t="s">
        <v>528</v>
      </c>
      <c r="P245" s="11">
        <v>0</v>
      </c>
      <c r="Q245" s="12">
        <v>99.796000000000006</v>
      </c>
      <c r="R245" s="11" t="str">
        <f t="shared" si="10"/>
        <v>GOOD</v>
      </c>
      <c r="S245" s="14">
        <v>62</v>
      </c>
      <c r="T245" s="13" t="s">
        <v>53</v>
      </c>
      <c r="U245" s="13" t="s">
        <v>33</v>
      </c>
      <c r="V245" s="13" t="s">
        <v>54</v>
      </c>
      <c r="W245" s="1" t="s">
        <v>529</v>
      </c>
      <c r="X245" s="1"/>
      <c r="Y245" s="9">
        <v>24666</v>
      </c>
      <c r="Z245" s="1" t="s">
        <v>530</v>
      </c>
    </row>
    <row r="246" spans="1:26" ht="17.25" hidden="1" x14ac:dyDescent="0.25">
      <c r="A246" s="7">
        <v>47521</v>
      </c>
      <c r="B246" s="1">
        <v>153</v>
      </c>
      <c r="C246" s="1" t="s">
        <v>527</v>
      </c>
      <c r="D246" s="1" t="s">
        <v>27</v>
      </c>
      <c r="E246" s="1" t="s">
        <v>57</v>
      </c>
      <c r="F246" s="1" t="s">
        <v>29</v>
      </c>
      <c r="G246" s="1" t="s">
        <v>30</v>
      </c>
      <c r="H246" s="1"/>
      <c r="I246" s="1">
        <v>168.24</v>
      </c>
      <c r="J246" s="18" t="s">
        <v>63</v>
      </c>
      <c r="K246" s="1">
        <v>0.76100000000000001</v>
      </c>
      <c r="L246" s="9">
        <v>30904</v>
      </c>
      <c r="M246" s="2">
        <v>5801</v>
      </c>
      <c r="N246" s="1" t="s">
        <v>31</v>
      </c>
      <c r="O246" s="3" t="s">
        <v>528</v>
      </c>
      <c r="P246" s="11">
        <v>158.7073</v>
      </c>
      <c r="Q246" s="12">
        <v>168.24</v>
      </c>
      <c r="R246" s="11" t="str">
        <f t="shared" si="10"/>
        <v>GOOD</v>
      </c>
      <c r="S246" s="14">
        <v>62</v>
      </c>
      <c r="T246" s="13" t="s">
        <v>53</v>
      </c>
      <c r="U246" s="13" t="s">
        <v>33</v>
      </c>
      <c r="V246" s="13" t="s">
        <v>54</v>
      </c>
      <c r="W246" s="1" t="s">
        <v>529</v>
      </c>
      <c r="X246" s="1"/>
      <c r="Y246" s="9">
        <v>22222</v>
      </c>
      <c r="Z246" s="1" t="s">
        <v>530</v>
      </c>
    </row>
    <row r="247" spans="1:26" ht="17.25" hidden="1" x14ac:dyDescent="0.25">
      <c r="A247" s="7">
        <v>47591</v>
      </c>
      <c r="B247" s="1">
        <v>153</v>
      </c>
      <c r="C247" s="1" t="s">
        <v>531</v>
      </c>
      <c r="D247" s="1" t="s">
        <v>27</v>
      </c>
      <c r="E247" s="1" t="s">
        <v>57</v>
      </c>
      <c r="F247" s="1" t="s">
        <v>29</v>
      </c>
      <c r="G247" s="1" t="s">
        <v>30</v>
      </c>
      <c r="H247" s="1"/>
      <c r="I247" s="1">
        <v>508.8</v>
      </c>
      <c r="J247" s="11">
        <v>508.8</v>
      </c>
      <c r="K247" s="1">
        <v>2.7</v>
      </c>
      <c r="L247" s="9">
        <v>30797</v>
      </c>
      <c r="M247" s="19">
        <v>8455</v>
      </c>
      <c r="N247" s="1" t="s">
        <v>31</v>
      </c>
      <c r="O247" s="3">
        <v>47591</v>
      </c>
      <c r="P247" s="11">
        <v>148.97190000000001</v>
      </c>
      <c r="Q247" s="12">
        <v>275.58800000000002</v>
      </c>
      <c r="R247" s="11" t="str">
        <f t="shared" si="10"/>
        <v>GOOD</v>
      </c>
      <c r="S247" s="14"/>
      <c r="T247" s="13" t="s">
        <v>53</v>
      </c>
      <c r="U247" s="13" t="s">
        <v>33</v>
      </c>
      <c r="V247" s="13" t="s">
        <v>54</v>
      </c>
      <c r="W247" s="1" t="s">
        <v>522</v>
      </c>
      <c r="X247" s="1"/>
      <c r="Y247" s="9">
        <v>26281</v>
      </c>
      <c r="Z247" s="1"/>
    </row>
    <row r="248" spans="1:26" hidden="1" x14ac:dyDescent="0.25">
      <c r="A248" s="7">
        <v>47907</v>
      </c>
      <c r="B248" s="1">
        <v>153</v>
      </c>
      <c r="C248" s="1" t="s">
        <v>532</v>
      </c>
      <c r="D248" s="1" t="s">
        <v>27</v>
      </c>
      <c r="E248" s="1" t="s">
        <v>28</v>
      </c>
      <c r="F248" s="1" t="s">
        <v>29</v>
      </c>
      <c r="G248" s="1" t="s">
        <v>30</v>
      </c>
      <c r="H248" s="1"/>
      <c r="I248" s="1">
        <v>5.0636850000000004</v>
      </c>
      <c r="J248" s="8">
        <v>9.5021062500000006</v>
      </c>
      <c r="K248" s="1">
        <v>3.0000000000000001E-3</v>
      </c>
      <c r="L248" s="9">
        <v>31128</v>
      </c>
      <c r="M248" s="1" t="s">
        <v>31</v>
      </c>
      <c r="N248" s="1" t="s">
        <v>31</v>
      </c>
      <c r="O248" s="3">
        <v>47907</v>
      </c>
      <c r="P248" s="11">
        <v>9.5021062500000006</v>
      </c>
      <c r="Q248" s="12">
        <v>9.5021062500000006</v>
      </c>
      <c r="R248" s="11" t="s">
        <v>44</v>
      </c>
      <c r="S248" s="13"/>
      <c r="T248" s="13" t="s">
        <v>45</v>
      </c>
      <c r="U248" s="13" t="s">
        <v>33</v>
      </c>
      <c r="V248" s="13" t="s">
        <v>34</v>
      </c>
      <c r="W248" s="1" t="s">
        <v>48</v>
      </c>
      <c r="X248" s="1"/>
      <c r="Y248" s="9">
        <v>30756</v>
      </c>
      <c r="Z248" s="1"/>
    </row>
    <row r="249" spans="1:26" ht="17.25" hidden="1" x14ac:dyDescent="0.25">
      <c r="A249" s="7">
        <v>48225</v>
      </c>
      <c r="B249" s="1">
        <v>153</v>
      </c>
      <c r="C249" s="1" t="s">
        <v>533</v>
      </c>
      <c r="D249" s="1" t="s">
        <v>27</v>
      </c>
      <c r="E249" s="1" t="s">
        <v>57</v>
      </c>
      <c r="F249" s="1" t="s">
        <v>29</v>
      </c>
      <c r="G249" s="1" t="s">
        <v>30</v>
      </c>
      <c r="H249" s="1"/>
      <c r="I249" s="1">
        <v>482.3</v>
      </c>
      <c r="J249" s="18" t="s">
        <v>63</v>
      </c>
      <c r="K249" s="1">
        <v>3.7519999999999998</v>
      </c>
      <c r="L249" s="9">
        <v>31149</v>
      </c>
      <c r="M249" s="2">
        <v>5165</v>
      </c>
      <c r="N249" s="1" t="s">
        <v>31</v>
      </c>
      <c r="O249" s="3" t="s">
        <v>534</v>
      </c>
      <c r="P249" s="11" t="s">
        <v>63</v>
      </c>
      <c r="Q249" s="12">
        <v>0.28499999999999998</v>
      </c>
      <c r="R249" s="11" t="str">
        <f t="shared" ref="R249:R256" si="11">IF(Q249&gt;I249, "BAD", "GOOD")</f>
        <v>GOOD</v>
      </c>
      <c r="S249" s="14">
        <v>49</v>
      </c>
      <c r="T249" s="13" t="s">
        <v>53</v>
      </c>
      <c r="U249" s="13" t="s">
        <v>33</v>
      </c>
      <c r="V249" s="13" t="s">
        <v>54</v>
      </c>
      <c r="W249" s="1" t="s">
        <v>535</v>
      </c>
      <c r="X249" s="1"/>
      <c r="Y249" s="9">
        <v>28439</v>
      </c>
      <c r="Z249" s="9" t="s">
        <v>536</v>
      </c>
    </row>
    <row r="250" spans="1:26" ht="17.25" hidden="1" x14ac:dyDescent="0.25">
      <c r="A250" s="7">
        <v>48226</v>
      </c>
      <c r="B250" s="1">
        <v>153</v>
      </c>
      <c r="C250" s="1" t="s">
        <v>533</v>
      </c>
      <c r="D250" s="1" t="s">
        <v>27</v>
      </c>
      <c r="E250" s="1" t="s">
        <v>57</v>
      </c>
      <c r="F250" s="1" t="s">
        <v>29</v>
      </c>
      <c r="G250" s="1" t="s">
        <v>30</v>
      </c>
      <c r="H250" s="1"/>
      <c r="I250" s="1">
        <v>300</v>
      </c>
      <c r="J250" s="18" t="s">
        <v>63</v>
      </c>
      <c r="K250" s="1">
        <v>1.143</v>
      </c>
      <c r="L250" s="9">
        <v>31149</v>
      </c>
      <c r="M250" s="2">
        <v>5165</v>
      </c>
      <c r="N250" s="1" t="s">
        <v>31</v>
      </c>
      <c r="O250" s="3" t="s">
        <v>534</v>
      </c>
      <c r="P250" s="11">
        <v>220.58519999999999</v>
      </c>
      <c r="Q250" s="23" t="s">
        <v>63</v>
      </c>
      <c r="R250" s="11" t="str">
        <f t="shared" si="11"/>
        <v>BAD</v>
      </c>
      <c r="S250" s="14">
        <v>49</v>
      </c>
      <c r="T250" s="13" t="s">
        <v>53</v>
      </c>
      <c r="U250" s="13" t="s">
        <v>33</v>
      </c>
      <c r="V250" s="13" t="s">
        <v>54</v>
      </c>
      <c r="W250" s="1" t="s">
        <v>537</v>
      </c>
      <c r="X250" s="1"/>
      <c r="Y250" s="9">
        <v>22206</v>
      </c>
      <c r="Z250" s="9" t="s">
        <v>536</v>
      </c>
    </row>
    <row r="251" spans="1:26" ht="17.25" hidden="1" x14ac:dyDescent="0.25">
      <c r="A251" s="7">
        <v>48437</v>
      </c>
      <c r="B251" s="1">
        <v>153</v>
      </c>
      <c r="C251" s="1" t="s">
        <v>427</v>
      </c>
      <c r="D251" s="1" t="s">
        <v>27</v>
      </c>
      <c r="E251" s="1" t="s">
        <v>57</v>
      </c>
      <c r="F251" s="1" t="s">
        <v>29</v>
      </c>
      <c r="G251" s="1" t="s">
        <v>30</v>
      </c>
      <c r="H251" s="1"/>
      <c r="I251" s="1">
        <v>272.8</v>
      </c>
      <c r="J251" s="18" t="s">
        <v>63</v>
      </c>
      <c r="K251" s="1">
        <v>1.6439999999999999</v>
      </c>
      <c r="L251" s="9">
        <v>31250</v>
      </c>
      <c r="M251" s="2">
        <v>5224</v>
      </c>
      <c r="N251" s="1" t="s">
        <v>31</v>
      </c>
      <c r="O251" s="3" t="s">
        <v>428</v>
      </c>
      <c r="P251" s="11" t="s">
        <v>63</v>
      </c>
      <c r="Q251" s="23" t="s">
        <v>63</v>
      </c>
      <c r="R251" s="11" t="str">
        <f t="shared" si="11"/>
        <v>BAD</v>
      </c>
      <c r="S251" s="14">
        <v>50</v>
      </c>
      <c r="T251" s="13" t="s">
        <v>53</v>
      </c>
      <c r="U251" s="13" t="s">
        <v>33</v>
      </c>
      <c r="V251" s="13" t="s">
        <v>54</v>
      </c>
      <c r="W251" s="1" t="s">
        <v>429</v>
      </c>
      <c r="X251" s="1"/>
      <c r="Y251" s="9">
        <v>28853</v>
      </c>
      <c r="Z251" s="1" t="s">
        <v>430</v>
      </c>
    </row>
    <row r="252" spans="1:26" ht="17.25" hidden="1" x14ac:dyDescent="0.25">
      <c r="A252" s="7">
        <v>48871</v>
      </c>
      <c r="B252" s="1">
        <v>153</v>
      </c>
      <c r="C252" s="1" t="s">
        <v>538</v>
      </c>
      <c r="D252" s="1" t="s">
        <v>27</v>
      </c>
      <c r="E252" s="1" t="s">
        <v>57</v>
      </c>
      <c r="F252" s="1" t="s">
        <v>29</v>
      </c>
      <c r="G252" s="1" t="s">
        <v>30</v>
      </c>
      <c r="H252" s="1"/>
      <c r="I252" s="1">
        <v>296.495</v>
      </c>
      <c r="J252" s="11">
        <v>852.7</v>
      </c>
      <c r="K252" s="1">
        <v>0.94</v>
      </c>
      <c r="L252" s="9">
        <v>31477</v>
      </c>
      <c r="M252" s="2">
        <v>5696</v>
      </c>
      <c r="N252" s="1" t="s">
        <v>31</v>
      </c>
      <c r="O252" s="3" t="s">
        <v>539</v>
      </c>
      <c r="P252" s="11">
        <v>148.3253</v>
      </c>
      <c r="Q252" s="12">
        <v>178.67</v>
      </c>
      <c r="R252" s="11" t="str">
        <f t="shared" si="11"/>
        <v>GOOD</v>
      </c>
      <c r="S252" s="14">
        <v>63</v>
      </c>
      <c r="T252" s="13" t="s">
        <v>53</v>
      </c>
      <c r="U252" s="13" t="s">
        <v>33</v>
      </c>
      <c r="V252" s="13" t="s">
        <v>54</v>
      </c>
      <c r="W252" s="1" t="s">
        <v>540</v>
      </c>
      <c r="X252" s="1"/>
      <c r="Y252" s="9">
        <v>18888</v>
      </c>
      <c r="Z252" s="1"/>
    </row>
    <row r="253" spans="1:26" ht="17.25" hidden="1" x14ac:dyDescent="0.25">
      <c r="A253" s="7">
        <v>48872</v>
      </c>
      <c r="B253" s="1">
        <v>153</v>
      </c>
      <c r="C253" s="1" t="s">
        <v>538</v>
      </c>
      <c r="D253" s="1" t="s">
        <v>27</v>
      </c>
      <c r="E253" s="1" t="s">
        <v>57</v>
      </c>
      <c r="F253" s="1" t="s">
        <v>29</v>
      </c>
      <c r="G253" s="1" t="s">
        <v>30</v>
      </c>
      <c r="H253" s="1"/>
      <c r="I253" s="1">
        <v>327.10000000000002</v>
      </c>
      <c r="J253" s="18" t="s">
        <v>63</v>
      </c>
      <c r="K253" s="1">
        <v>0.53</v>
      </c>
      <c r="L253" s="9">
        <v>31477</v>
      </c>
      <c r="M253" s="2">
        <v>5696</v>
      </c>
      <c r="N253" s="1" t="s">
        <v>31</v>
      </c>
      <c r="O253" s="3" t="s">
        <v>539</v>
      </c>
      <c r="P253" s="11" t="s">
        <v>63</v>
      </c>
      <c r="Q253" s="23" t="s">
        <v>63</v>
      </c>
      <c r="R253" s="11" t="str">
        <f t="shared" si="11"/>
        <v>BAD</v>
      </c>
      <c r="S253" s="14">
        <v>63</v>
      </c>
      <c r="T253" s="13" t="s">
        <v>53</v>
      </c>
      <c r="U253" s="13" t="s">
        <v>33</v>
      </c>
      <c r="V253" s="13" t="s">
        <v>54</v>
      </c>
      <c r="W253" s="1" t="s">
        <v>540</v>
      </c>
      <c r="X253" s="1"/>
      <c r="Y253" s="9">
        <v>22990</v>
      </c>
      <c r="Z253" s="1"/>
    </row>
    <row r="254" spans="1:26" ht="17.25" hidden="1" x14ac:dyDescent="0.25">
      <c r="A254" s="7">
        <v>48948</v>
      </c>
      <c r="B254" s="1">
        <v>153</v>
      </c>
      <c r="C254" s="1" t="s">
        <v>541</v>
      </c>
      <c r="D254" s="1" t="s">
        <v>27</v>
      </c>
      <c r="E254" s="1" t="s">
        <v>57</v>
      </c>
      <c r="F254" s="1" t="s">
        <v>29</v>
      </c>
      <c r="G254" s="1" t="s">
        <v>30</v>
      </c>
      <c r="H254" s="1"/>
      <c r="I254" s="1">
        <v>478.56</v>
      </c>
      <c r="J254" s="11">
        <v>499.12</v>
      </c>
      <c r="K254" s="1">
        <v>2.0070000000000001</v>
      </c>
      <c r="L254" s="9">
        <v>31420</v>
      </c>
      <c r="M254" s="2">
        <v>5281</v>
      </c>
      <c r="N254" s="1" t="s">
        <v>31</v>
      </c>
      <c r="O254" s="3" t="s">
        <v>542</v>
      </c>
      <c r="P254" s="11">
        <v>265.459</v>
      </c>
      <c r="Q254" s="12">
        <f>359.541-20.56</f>
        <v>338.98099999999999</v>
      </c>
      <c r="R254" s="11" t="str">
        <f t="shared" si="11"/>
        <v>GOOD</v>
      </c>
      <c r="S254" s="14">
        <v>64</v>
      </c>
      <c r="T254" s="13" t="s">
        <v>53</v>
      </c>
      <c r="U254" s="13" t="s">
        <v>33</v>
      </c>
      <c r="V254" s="13" t="s">
        <v>54</v>
      </c>
      <c r="W254" s="1" t="s">
        <v>543</v>
      </c>
      <c r="X254" s="1"/>
      <c r="Y254" s="9">
        <v>22039</v>
      </c>
      <c r="Z254" s="1" t="s">
        <v>544</v>
      </c>
    </row>
    <row r="255" spans="1:26" ht="17.25" hidden="1" x14ac:dyDescent="0.25">
      <c r="A255" s="7">
        <v>49185</v>
      </c>
      <c r="B255" s="1">
        <v>153</v>
      </c>
      <c r="C255" s="1" t="s">
        <v>545</v>
      </c>
      <c r="D255" s="1" t="s">
        <v>27</v>
      </c>
      <c r="E255" s="1" t="s">
        <v>57</v>
      </c>
      <c r="F255" s="1" t="s">
        <v>29</v>
      </c>
      <c r="G255" s="1" t="s">
        <v>30</v>
      </c>
      <c r="H255" s="1"/>
      <c r="I255" s="1">
        <v>502.72</v>
      </c>
      <c r="J255" s="11">
        <v>502.72</v>
      </c>
      <c r="K255" s="1">
        <v>2.27</v>
      </c>
      <c r="L255" s="9">
        <v>31420</v>
      </c>
      <c r="M255" s="19">
        <v>8457</v>
      </c>
      <c r="N255" s="1" t="s">
        <v>31</v>
      </c>
      <c r="O255" s="3">
        <v>49185</v>
      </c>
      <c r="P255" s="11">
        <v>171.334</v>
      </c>
      <c r="Q255" s="12">
        <v>217.72900000000001</v>
      </c>
      <c r="R255" s="11" t="str">
        <f t="shared" si="11"/>
        <v>GOOD</v>
      </c>
      <c r="S255" s="14"/>
      <c r="T255" s="13" t="s">
        <v>53</v>
      </c>
      <c r="U255" s="13" t="s">
        <v>33</v>
      </c>
      <c r="V255" s="13" t="s">
        <v>54</v>
      </c>
      <c r="W255" s="1" t="s">
        <v>546</v>
      </c>
      <c r="X255" s="1"/>
      <c r="Y255" s="9">
        <v>27912</v>
      </c>
      <c r="Z255" s="1"/>
    </row>
    <row r="256" spans="1:26" ht="17.25" hidden="1" x14ac:dyDescent="0.25">
      <c r="A256" s="7">
        <v>49188</v>
      </c>
      <c r="B256" s="1">
        <v>153</v>
      </c>
      <c r="C256" s="1" t="s">
        <v>547</v>
      </c>
      <c r="D256" s="1" t="s">
        <v>27</v>
      </c>
      <c r="E256" s="1" t="s">
        <v>57</v>
      </c>
      <c r="F256" s="1" t="s">
        <v>29</v>
      </c>
      <c r="G256" s="1" t="s">
        <v>30</v>
      </c>
      <c r="H256" s="1"/>
      <c r="I256" s="1">
        <v>502.72</v>
      </c>
      <c r="J256" s="11">
        <v>502.72</v>
      </c>
      <c r="K256" s="1">
        <v>2.12</v>
      </c>
      <c r="L256" s="9">
        <v>31420</v>
      </c>
      <c r="M256" s="19">
        <v>8458</v>
      </c>
      <c r="N256" s="1" t="s">
        <v>31</v>
      </c>
      <c r="O256" s="3">
        <v>49188</v>
      </c>
      <c r="P256" s="11">
        <v>156.47929999999999</v>
      </c>
      <c r="Q256" s="12">
        <v>203.929</v>
      </c>
      <c r="R256" s="11" t="str">
        <f t="shared" si="11"/>
        <v>GOOD</v>
      </c>
      <c r="S256" s="14"/>
      <c r="T256" s="13" t="s">
        <v>53</v>
      </c>
      <c r="U256" s="13" t="s">
        <v>33</v>
      </c>
      <c r="V256" s="13" t="s">
        <v>54</v>
      </c>
      <c r="W256" s="1" t="s">
        <v>548</v>
      </c>
      <c r="X256" s="1"/>
      <c r="Y256" s="9">
        <v>28566</v>
      </c>
      <c r="Z256" s="1"/>
    </row>
    <row r="257" spans="1:26" hidden="1" x14ac:dyDescent="0.25">
      <c r="A257" s="7">
        <v>49731</v>
      </c>
      <c r="B257" s="1">
        <v>153</v>
      </c>
      <c r="C257" s="1" t="s">
        <v>549</v>
      </c>
      <c r="D257" s="1" t="s">
        <v>27</v>
      </c>
      <c r="E257" s="1" t="s">
        <v>28</v>
      </c>
      <c r="F257" s="1" t="s">
        <v>29</v>
      </c>
      <c r="G257" s="1" t="s">
        <v>30</v>
      </c>
      <c r="H257" s="1"/>
      <c r="I257" s="1">
        <v>8.9611879999999999</v>
      </c>
      <c r="J257" s="8">
        <v>10</v>
      </c>
      <c r="K257" s="1">
        <v>1.2E-2</v>
      </c>
      <c r="L257" s="9">
        <v>31678</v>
      </c>
      <c r="M257" s="1" t="s">
        <v>31</v>
      </c>
      <c r="N257" s="1" t="s">
        <v>31</v>
      </c>
      <c r="O257" s="3">
        <v>49731</v>
      </c>
      <c r="P257" s="11">
        <v>10</v>
      </c>
      <c r="Q257" s="12">
        <v>10</v>
      </c>
      <c r="R257" s="11" t="s">
        <v>44</v>
      </c>
      <c r="S257" s="13"/>
      <c r="T257" s="13" t="s">
        <v>45</v>
      </c>
      <c r="U257" s="13" t="s">
        <v>33</v>
      </c>
      <c r="V257" s="13" t="s">
        <v>54</v>
      </c>
      <c r="W257" s="1" t="s">
        <v>550</v>
      </c>
      <c r="X257" s="1"/>
      <c r="Y257" s="9">
        <v>23608</v>
      </c>
      <c r="Z257" s="1"/>
    </row>
    <row r="258" spans="1:26" hidden="1" x14ac:dyDescent="0.25">
      <c r="A258" s="7">
        <v>49732</v>
      </c>
      <c r="B258" s="1">
        <v>153</v>
      </c>
      <c r="C258" s="1" t="s">
        <v>551</v>
      </c>
      <c r="D258" s="1" t="s">
        <v>27</v>
      </c>
      <c r="E258" s="1" t="s">
        <v>28</v>
      </c>
      <c r="F258" s="1" t="s">
        <v>29</v>
      </c>
      <c r="G258" s="1" t="s">
        <v>30</v>
      </c>
      <c r="H258" s="1"/>
      <c r="I258" s="1">
        <v>8.9611879999999999</v>
      </c>
      <c r="J258" s="8">
        <v>10</v>
      </c>
      <c r="K258" s="1">
        <v>1.2E-2</v>
      </c>
      <c r="L258" s="9">
        <v>31678</v>
      </c>
      <c r="M258" s="1" t="s">
        <v>31</v>
      </c>
      <c r="N258" s="1" t="s">
        <v>31</v>
      </c>
      <c r="O258" s="3">
        <v>49732</v>
      </c>
      <c r="P258" s="11">
        <v>10</v>
      </c>
      <c r="Q258" s="12">
        <v>10</v>
      </c>
      <c r="R258" s="11" t="s">
        <v>44</v>
      </c>
      <c r="S258" s="13"/>
      <c r="T258" s="13" t="s">
        <v>45</v>
      </c>
      <c r="U258" s="13" t="s">
        <v>33</v>
      </c>
      <c r="V258" s="13" t="s">
        <v>54</v>
      </c>
      <c r="W258" s="1" t="s">
        <v>552</v>
      </c>
      <c r="X258" s="1"/>
      <c r="Y258" s="9">
        <v>23608</v>
      </c>
      <c r="Z258" s="1"/>
    </row>
    <row r="259" spans="1:26" ht="17.25" hidden="1" x14ac:dyDescent="0.25">
      <c r="A259" s="7">
        <v>49853</v>
      </c>
      <c r="B259" s="1">
        <v>153</v>
      </c>
      <c r="C259" s="1" t="s">
        <v>441</v>
      </c>
      <c r="D259" s="1" t="s">
        <v>27</v>
      </c>
      <c r="E259" s="1" t="s">
        <v>57</v>
      </c>
      <c r="F259" s="1" t="s">
        <v>29</v>
      </c>
      <c r="G259" s="1" t="s">
        <v>30</v>
      </c>
      <c r="H259" s="1"/>
      <c r="I259" s="1">
        <v>118.52</v>
      </c>
      <c r="J259" s="11">
        <v>118.52</v>
      </c>
      <c r="K259" s="1">
        <v>0.28699999999999998</v>
      </c>
      <c r="L259" s="9">
        <v>31763</v>
      </c>
      <c r="M259" s="2">
        <v>5135</v>
      </c>
      <c r="N259" s="1" t="s">
        <v>31</v>
      </c>
      <c r="O259" s="3" t="s">
        <v>442</v>
      </c>
      <c r="P259" s="11">
        <v>62.164000000000001</v>
      </c>
      <c r="Q259" s="12">
        <f>145.757-108.44</f>
        <v>37.317000000000007</v>
      </c>
      <c r="R259" s="11" t="str">
        <f t="shared" ref="R259:R271" si="12">IF(Q259&gt;I259, "BAD", "GOOD")</f>
        <v>GOOD</v>
      </c>
      <c r="S259" s="14">
        <v>23</v>
      </c>
      <c r="T259" s="13" t="s">
        <v>53</v>
      </c>
      <c r="U259" s="13" t="s">
        <v>33</v>
      </c>
      <c r="V259" s="4" t="s">
        <v>54</v>
      </c>
      <c r="W259" s="1"/>
      <c r="X259" s="1"/>
      <c r="Y259" s="35">
        <v>28612</v>
      </c>
      <c r="Z259" s="1" t="s">
        <v>553</v>
      </c>
    </row>
    <row r="260" spans="1:26" ht="17.25" hidden="1" x14ac:dyDescent="0.25">
      <c r="A260" s="7">
        <v>49854</v>
      </c>
      <c r="B260" s="1">
        <v>153</v>
      </c>
      <c r="C260" s="1" t="s">
        <v>441</v>
      </c>
      <c r="D260" s="1" t="s">
        <v>27</v>
      </c>
      <c r="E260" s="1" t="s">
        <v>57</v>
      </c>
      <c r="F260" s="1" t="s">
        <v>29</v>
      </c>
      <c r="G260" s="1" t="s">
        <v>30</v>
      </c>
      <c r="H260" s="1"/>
      <c r="I260" s="1">
        <v>118.52</v>
      </c>
      <c r="J260" s="18" t="s">
        <v>63</v>
      </c>
      <c r="K260" s="1">
        <v>0.30299999999999999</v>
      </c>
      <c r="L260" s="9">
        <v>31763</v>
      </c>
      <c r="M260" s="2">
        <v>5135</v>
      </c>
      <c r="N260" s="1" t="s">
        <v>31</v>
      </c>
      <c r="O260" s="3" t="s">
        <v>442</v>
      </c>
      <c r="P260" s="11" t="s">
        <v>63</v>
      </c>
      <c r="Q260" s="23" t="s">
        <v>63</v>
      </c>
      <c r="R260" s="11" t="str">
        <f t="shared" si="12"/>
        <v>BAD</v>
      </c>
      <c r="S260" s="14">
        <v>23</v>
      </c>
      <c r="T260" s="13" t="s">
        <v>53</v>
      </c>
      <c r="U260" s="13" t="s">
        <v>33</v>
      </c>
      <c r="V260" s="4" t="s">
        <v>54</v>
      </c>
      <c r="W260" s="1"/>
      <c r="X260" s="1"/>
      <c r="Y260" s="35">
        <v>28612</v>
      </c>
      <c r="Z260" s="1" t="s">
        <v>553</v>
      </c>
    </row>
    <row r="261" spans="1:26" ht="17.25" hidden="1" x14ac:dyDescent="0.25">
      <c r="A261" s="7">
        <v>50095</v>
      </c>
      <c r="B261" s="1">
        <v>153</v>
      </c>
      <c r="C261" s="1" t="s">
        <v>554</v>
      </c>
      <c r="D261" s="1" t="s">
        <v>27</v>
      </c>
      <c r="E261" s="1" t="s">
        <v>57</v>
      </c>
      <c r="F261" s="1" t="s">
        <v>29</v>
      </c>
      <c r="G261" s="1" t="s">
        <v>30</v>
      </c>
      <c r="H261" s="1"/>
      <c r="I261" s="1">
        <v>508.8</v>
      </c>
      <c r="J261" s="11">
        <v>508.8</v>
      </c>
      <c r="K261" s="1">
        <v>2.7</v>
      </c>
      <c r="L261" s="9">
        <v>31800</v>
      </c>
      <c r="M261" s="19">
        <v>8454</v>
      </c>
      <c r="N261" s="1" t="s">
        <v>31</v>
      </c>
      <c r="O261" s="3">
        <v>50095</v>
      </c>
      <c r="P261" s="11">
        <v>220.62100000000001</v>
      </c>
      <c r="Q261" s="12">
        <v>349.827</v>
      </c>
      <c r="R261" s="11" t="str">
        <f t="shared" si="12"/>
        <v>GOOD</v>
      </c>
      <c r="S261" s="14"/>
      <c r="T261" s="13" t="s">
        <v>53</v>
      </c>
      <c r="U261" s="13" t="s">
        <v>33</v>
      </c>
      <c r="V261" s="13" t="s">
        <v>54</v>
      </c>
      <c r="W261" s="1" t="s">
        <v>522</v>
      </c>
      <c r="X261" s="1"/>
      <c r="Y261" s="9">
        <v>28566</v>
      </c>
      <c r="Z261" s="1"/>
    </row>
    <row r="262" spans="1:26" ht="17.25" hidden="1" x14ac:dyDescent="0.25">
      <c r="A262" s="7">
        <v>50581</v>
      </c>
      <c r="B262" s="1">
        <v>153</v>
      </c>
      <c r="C262" s="1" t="s">
        <v>555</v>
      </c>
      <c r="D262" s="1" t="s">
        <v>27</v>
      </c>
      <c r="E262" s="1" t="s">
        <v>57</v>
      </c>
      <c r="F262" s="1" t="s">
        <v>29</v>
      </c>
      <c r="G262" s="1" t="s">
        <v>30</v>
      </c>
      <c r="H262" s="1"/>
      <c r="I262" s="1">
        <v>249.659994506836</v>
      </c>
      <c r="J262" s="11">
        <v>1100.04</v>
      </c>
      <c r="K262" s="1">
        <v>2.4172000110149399</v>
      </c>
      <c r="L262" s="9">
        <v>32161</v>
      </c>
      <c r="M262" s="2">
        <v>5140</v>
      </c>
      <c r="N262" s="1" t="s">
        <v>31</v>
      </c>
      <c r="O262" s="3">
        <v>50581</v>
      </c>
      <c r="P262" s="24">
        <v>418.47809999999998</v>
      </c>
      <c r="Q262" s="36">
        <v>425.81</v>
      </c>
      <c r="R262" s="11" t="str">
        <f t="shared" si="12"/>
        <v>BAD</v>
      </c>
      <c r="S262" s="14">
        <v>65</v>
      </c>
      <c r="T262" s="13" t="s">
        <v>53</v>
      </c>
      <c r="U262" s="13" t="s">
        <v>33</v>
      </c>
      <c r="V262" s="13" t="s">
        <v>54</v>
      </c>
      <c r="W262" s="1" t="s">
        <v>556</v>
      </c>
      <c r="X262" s="24" t="s">
        <v>557</v>
      </c>
      <c r="Y262" s="17">
        <v>24089</v>
      </c>
      <c r="Z262" s="1" t="s">
        <v>558</v>
      </c>
    </row>
    <row r="263" spans="1:26" ht="17.25" hidden="1" x14ac:dyDescent="0.25">
      <c r="A263" s="7">
        <v>50582</v>
      </c>
      <c r="B263" s="1">
        <v>153</v>
      </c>
      <c r="C263" s="1" t="s">
        <v>559</v>
      </c>
      <c r="D263" s="1" t="s">
        <v>27</v>
      </c>
      <c r="E263" s="1" t="s">
        <v>57</v>
      </c>
      <c r="F263" s="1" t="s">
        <v>29</v>
      </c>
      <c r="G263" s="1" t="s">
        <v>30</v>
      </c>
      <c r="H263" s="1"/>
      <c r="I263" s="1">
        <v>1100.03998291016</v>
      </c>
      <c r="J263" s="18" t="s">
        <v>63</v>
      </c>
      <c r="K263" s="1">
        <v>3.0160000228881798</v>
      </c>
      <c r="L263" s="9">
        <v>32161</v>
      </c>
      <c r="M263" s="2">
        <v>5141</v>
      </c>
      <c r="N263" s="1" t="s">
        <v>31</v>
      </c>
      <c r="O263" s="3">
        <v>50582</v>
      </c>
      <c r="P263" s="11">
        <v>299.779</v>
      </c>
      <c r="Q263" s="12">
        <v>421.214</v>
      </c>
      <c r="R263" s="11" t="str">
        <f t="shared" si="12"/>
        <v>GOOD</v>
      </c>
      <c r="S263" s="14">
        <v>65</v>
      </c>
      <c r="T263" s="13" t="s">
        <v>53</v>
      </c>
      <c r="U263" s="13" t="s">
        <v>33</v>
      </c>
      <c r="V263" s="13" t="s">
        <v>54</v>
      </c>
      <c r="W263" s="1" t="s">
        <v>560</v>
      </c>
      <c r="X263" s="1"/>
      <c r="Y263" s="9">
        <v>28116</v>
      </c>
      <c r="Z263" s="1"/>
    </row>
    <row r="264" spans="1:26" ht="17.25" hidden="1" x14ac:dyDescent="0.25">
      <c r="A264" s="7">
        <v>50650</v>
      </c>
      <c r="B264" s="1">
        <v>153</v>
      </c>
      <c r="C264" s="1" t="s">
        <v>561</v>
      </c>
      <c r="D264" s="1" t="s">
        <v>27</v>
      </c>
      <c r="E264" s="1" t="s">
        <v>57</v>
      </c>
      <c r="F264" s="1" t="s">
        <v>29</v>
      </c>
      <c r="G264" s="1" t="s">
        <v>30</v>
      </c>
      <c r="H264" s="1"/>
      <c r="I264" s="1">
        <v>640</v>
      </c>
      <c r="J264" s="18" t="s">
        <v>63</v>
      </c>
      <c r="K264" s="1">
        <v>2.27</v>
      </c>
      <c r="L264" s="9">
        <v>32100</v>
      </c>
      <c r="M264" s="2">
        <v>5214</v>
      </c>
      <c r="N264" s="1" t="s">
        <v>31</v>
      </c>
      <c r="O264" s="3">
        <v>50650</v>
      </c>
      <c r="P264" s="11">
        <v>0</v>
      </c>
      <c r="Q264" s="12">
        <v>0</v>
      </c>
      <c r="R264" s="11" t="str">
        <f t="shared" si="12"/>
        <v>GOOD</v>
      </c>
      <c r="S264" s="14">
        <v>18</v>
      </c>
      <c r="T264" s="13" t="s">
        <v>176</v>
      </c>
      <c r="U264" s="13" t="s">
        <v>33</v>
      </c>
      <c r="V264" s="13" t="s">
        <v>54</v>
      </c>
      <c r="W264" s="1" t="s">
        <v>562</v>
      </c>
      <c r="X264" s="1"/>
      <c r="Y264" s="9">
        <v>24579</v>
      </c>
      <c r="Z264" s="1"/>
    </row>
    <row r="265" spans="1:26" ht="17.25" hidden="1" x14ac:dyDescent="0.25">
      <c r="A265" s="7">
        <v>50962</v>
      </c>
      <c r="B265" s="1">
        <v>153</v>
      </c>
      <c r="C265" s="1" t="s">
        <v>563</v>
      </c>
      <c r="D265" s="1" t="s">
        <v>27</v>
      </c>
      <c r="E265" s="1" t="s">
        <v>57</v>
      </c>
      <c r="F265" s="1" t="s">
        <v>29</v>
      </c>
      <c r="G265" s="1" t="s">
        <v>30</v>
      </c>
      <c r="H265" s="1"/>
      <c r="I265" s="1">
        <v>129.19999999999999</v>
      </c>
      <c r="J265" s="11">
        <v>473.2</v>
      </c>
      <c r="K265" s="1">
        <v>0.3</v>
      </c>
      <c r="L265" s="9">
        <v>32297</v>
      </c>
      <c r="M265" s="2">
        <v>4930</v>
      </c>
      <c r="N265" s="1" t="s">
        <v>31</v>
      </c>
      <c r="O265" s="3" t="s">
        <v>564</v>
      </c>
      <c r="P265" s="11">
        <v>0</v>
      </c>
      <c r="Q265" s="12">
        <v>0</v>
      </c>
      <c r="R265" s="11" t="str">
        <f t="shared" si="12"/>
        <v>GOOD</v>
      </c>
      <c r="S265" s="14">
        <v>66</v>
      </c>
      <c r="T265" s="13" t="s">
        <v>53</v>
      </c>
      <c r="U265" s="13" t="s">
        <v>33</v>
      </c>
      <c r="V265" s="13" t="s">
        <v>54</v>
      </c>
      <c r="W265" s="1" t="s">
        <v>565</v>
      </c>
      <c r="X265" s="1"/>
      <c r="Y265" s="9">
        <v>22791</v>
      </c>
      <c r="Z265" s="1" t="s">
        <v>566</v>
      </c>
    </row>
    <row r="266" spans="1:26" ht="17.25" hidden="1" x14ac:dyDescent="0.25">
      <c r="A266" s="7">
        <v>50963</v>
      </c>
      <c r="B266" s="1">
        <v>153</v>
      </c>
      <c r="C266" s="1" t="s">
        <v>563</v>
      </c>
      <c r="D266" s="1" t="s">
        <v>27</v>
      </c>
      <c r="E266" s="1" t="s">
        <v>57</v>
      </c>
      <c r="F266" s="1" t="s">
        <v>29</v>
      </c>
      <c r="G266" s="1" t="s">
        <v>30</v>
      </c>
      <c r="H266" s="1"/>
      <c r="I266" s="1">
        <v>172</v>
      </c>
      <c r="J266" s="18" t="s">
        <v>63</v>
      </c>
      <c r="K266" s="1">
        <v>0.61399999999999999</v>
      </c>
      <c r="L266" s="9">
        <v>32297</v>
      </c>
      <c r="M266" s="2">
        <v>4930</v>
      </c>
      <c r="N266" s="1" t="s">
        <v>31</v>
      </c>
      <c r="O266" s="3" t="s">
        <v>564</v>
      </c>
      <c r="P266" s="11">
        <v>0</v>
      </c>
      <c r="Q266" s="12">
        <v>0</v>
      </c>
      <c r="R266" s="11" t="str">
        <f t="shared" si="12"/>
        <v>GOOD</v>
      </c>
      <c r="S266" s="14">
        <v>66</v>
      </c>
      <c r="T266" s="13" t="s">
        <v>53</v>
      </c>
      <c r="U266" s="13" t="s">
        <v>33</v>
      </c>
      <c r="V266" s="13" t="s">
        <v>54</v>
      </c>
      <c r="W266" s="1" t="s">
        <v>565</v>
      </c>
      <c r="X266" s="1"/>
      <c r="Y266" s="9">
        <v>22028</v>
      </c>
      <c r="Z266" s="1" t="s">
        <v>566</v>
      </c>
    </row>
    <row r="267" spans="1:26" ht="17.25" hidden="1" x14ac:dyDescent="0.25">
      <c r="A267" s="7">
        <v>51647</v>
      </c>
      <c r="B267" s="1">
        <v>153</v>
      </c>
      <c r="C267" s="1" t="s">
        <v>567</v>
      </c>
      <c r="D267" s="1" t="s">
        <v>27</v>
      </c>
      <c r="E267" s="1" t="s">
        <v>57</v>
      </c>
      <c r="F267" s="1" t="s">
        <v>29</v>
      </c>
      <c r="G267" s="1" t="s">
        <v>30</v>
      </c>
      <c r="H267" s="1"/>
      <c r="I267" s="1">
        <v>578.79999999999995</v>
      </c>
      <c r="J267" s="11">
        <v>578.79999999999995</v>
      </c>
      <c r="K267" s="1">
        <v>2.7</v>
      </c>
      <c r="L267" s="9">
        <v>32451</v>
      </c>
      <c r="M267" s="2">
        <v>5836</v>
      </c>
      <c r="N267" s="1" t="s">
        <v>31</v>
      </c>
      <c r="O267" s="3">
        <v>51647</v>
      </c>
      <c r="P267" s="11">
        <v>362.17649999999998</v>
      </c>
      <c r="Q267" s="12">
        <v>411.81200000000001</v>
      </c>
      <c r="R267" s="11" t="str">
        <f t="shared" si="12"/>
        <v>GOOD</v>
      </c>
      <c r="S267" s="14"/>
      <c r="T267" s="13" t="s">
        <v>53</v>
      </c>
      <c r="U267" s="13" t="s">
        <v>33</v>
      </c>
      <c r="V267" s="13" t="s">
        <v>54</v>
      </c>
      <c r="W267" s="1" t="s">
        <v>568</v>
      </c>
      <c r="X267" s="1"/>
      <c r="Y267" s="9">
        <v>25825</v>
      </c>
      <c r="Z267" s="1"/>
    </row>
    <row r="268" spans="1:26" ht="17.25" hidden="1" x14ac:dyDescent="0.25">
      <c r="A268" s="7">
        <v>53872</v>
      </c>
      <c r="B268" s="1">
        <v>153</v>
      </c>
      <c r="C268" s="1" t="s">
        <v>569</v>
      </c>
      <c r="D268" s="1" t="s">
        <v>27</v>
      </c>
      <c r="E268" s="1" t="s">
        <v>57</v>
      </c>
      <c r="F268" s="1" t="s">
        <v>29</v>
      </c>
      <c r="G268" s="1" t="s">
        <v>30</v>
      </c>
      <c r="H268" s="1">
        <v>303.94</v>
      </c>
      <c r="I268" s="1">
        <v>617.20000000000005</v>
      </c>
      <c r="J268" s="18" t="s">
        <v>63</v>
      </c>
      <c r="K268" s="1">
        <v>2.34</v>
      </c>
      <c r="L268" s="9">
        <v>33277</v>
      </c>
      <c r="M268" s="2">
        <v>5437</v>
      </c>
      <c r="N268" s="1" t="s">
        <v>31</v>
      </c>
      <c r="O268" s="3">
        <v>53872</v>
      </c>
      <c r="P268" s="11">
        <v>304.99180000000001</v>
      </c>
      <c r="Q268" s="12">
        <v>371.42700000000002</v>
      </c>
      <c r="R268" s="11" t="str">
        <f t="shared" si="12"/>
        <v>GOOD</v>
      </c>
      <c r="S268" s="14">
        <v>1</v>
      </c>
      <c r="T268" s="13" t="s">
        <v>53</v>
      </c>
      <c r="U268" s="13" t="s">
        <v>33</v>
      </c>
      <c r="V268" s="13" t="s">
        <v>54</v>
      </c>
      <c r="W268" s="1" t="s">
        <v>570</v>
      </c>
      <c r="X268" s="1"/>
      <c r="Y268" s="9">
        <v>19448</v>
      </c>
      <c r="Z268" s="1"/>
    </row>
    <row r="269" spans="1:26" ht="17.25" hidden="1" x14ac:dyDescent="0.25">
      <c r="A269" s="7">
        <v>54409</v>
      </c>
      <c r="B269" s="1">
        <v>153</v>
      </c>
      <c r="C269" s="1" t="s">
        <v>571</v>
      </c>
      <c r="D269" s="1" t="s">
        <v>27</v>
      </c>
      <c r="E269" s="1" t="s">
        <v>407</v>
      </c>
      <c r="F269" s="1" t="s">
        <v>29</v>
      </c>
      <c r="G269" s="1" t="s">
        <v>30</v>
      </c>
      <c r="H269" s="1"/>
      <c r="I269" s="1">
        <v>4</v>
      </c>
      <c r="J269" s="11">
        <v>4</v>
      </c>
      <c r="K269" s="1">
        <v>2.4E-2</v>
      </c>
      <c r="L269" s="9">
        <v>33301</v>
      </c>
      <c r="M269" s="1">
        <v>5820</v>
      </c>
      <c r="N269" s="1" t="s">
        <v>31</v>
      </c>
      <c r="O269" s="1">
        <v>54409</v>
      </c>
      <c r="P269" s="11">
        <v>7.1999999999999995E-2</v>
      </c>
      <c r="Q269" s="12">
        <v>0</v>
      </c>
      <c r="R269" s="11" t="str">
        <f t="shared" si="12"/>
        <v>GOOD</v>
      </c>
      <c r="S269" s="14"/>
      <c r="T269" s="13" t="s">
        <v>53</v>
      </c>
      <c r="U269" s="13" t="s">
        <v>33</v>
      </c>
      <c r="V269" s="13"/>
      <c r="W269" s="1" t="s">
        <v>572</v>
      </c>
      <c r="X269" s="1"/>
      <c r="Y269" s="26">
        <v>22222</v>
      </c>
      <c r="Z269" s="1" t="s">
        <v>573</v>
      </c>
    </row>
    <row r="270" spans="1:26" ht="17.25" hidden="1" x14ac:dyDescent="0.25">
      <c r="A270" s="7">
        <v>55535</v>
      </c>
      <c r="B270" s="1">
        <v>153</v>
      </c>
      <c r="C270" s="1" t="s">
        <v>574</v>
      </c>
      <c r="D270" s="1" t="s">
        <v>27</v>
      </c>
      <c r="E270" s="1" t="s">
        <v>57</v>
      </c>
      <c r="F270" s="1" t="s">
        <v>29</v>
      </c>
      <c r="G270" s="1" t="s">
        <v>30</v>
      </c>
      <c r="H270" s="1"/>
      <c r="I270" s="1">
        <v>502.4</v>
      </c>
      <c r="J270" s="18" t="s">
        <v>63</v>
      </c>
      <c r="K270" s="1">
        <v>1.87</v>
      </c>
      <c r="L270" s="9">
        <v>33780</v>
      </c>
      <c r="M270" s="2">
        <v>5200</v>
      </c>
      <c r="N270" s="1" t="s">
        <v>31</v>
      </c>
      <c r="O270" s="3">
        <v>55535</v>
      </c>
      <c r="P270" s="11">
        <v>218.53819999999999</v>
      </c>
      <c r="Q270" s="12">
        <v>212.53200000000001</v>
      </c>
      <c r="R270" s="11" t="str">
        <f t="shared" si="12"/>
        <v>GOOD</v>
      </c>
      <c r="S270" s="14">
        <v>51</v>
      </c>
      <c r="T270" s="13" t="s">
        <v>53</v>
      </c>
      <c r="U270" s="13" t="s">
        <v>33</v>
      </c>
      <c r="V270" s="13" t="s">
        <v>54</v>
      </c>
      <c r="W270" s="1" t="s">
        <v>575</v>
      </c>
      <c r="X270" s="1"/>
      <c r="Y270" s="9">
        <v>27614</v>
      </c>
      <c r="Z270" s="1"/>
    </row>
    <row r="271" spans="1:26" ht="17.25" hidden="1" x14ac:dyDescent="0.25">
      <c r="A271" s="7">
        <v>55660</v>
      </c>
      <c r="B271" s="1">
        <v>153</v>
      </c>
      <c r="C271" s="1" t="s">
        <v>576</v>
      </c>
      <c r="D271" s="1" t="s">
        <v>577</v>
      </c>
      <c r="E271" s="1" t="s">
        <v>407</v>
      </c>
      <c r="F271" s="1" t="s">
        <v>29</v>
      </c>
      <c r="G271" s="1" t="s">
        <v>30</v>
      </c>
      <c r="H271" s="1"/>
      <c r="I271" s="1">
        <v>16</v>
      </c>
      <c r="J271" s="18">
        <v>817.09</v>
      </c>
      <c r="K271" s="1">
        <v>9.6000000000000002E-2</v>
      </c>
      <c r="L271" s="9">
        <v>35121</v>
      </c>
      <c r="M271" s="1">
        <v>5019</v>
      </c>
      <c r="N271" s="1" t="s">
        <v>31</v>
      </c>
      <c r="O271" s="1" t="s">
        <v>578</v>
      </c>
      <c r="P271" s="11">
        <v>16</v>
      </c>
      <c r="Q271" s="12">
        <v>16</v>
      </c>
      <c r="R271" s="11" t="str">
        <f t="shared" si="12"/>
        <v>GOOD</v>
      </c>
      <c r="S271" s="14">
        <v>67</v>
      </c>
      <c r="T271" s="13" t="s">
        <v>53</v>
      </c>
      <c r="U271" s="13" t="s">
        <v>33</v>
      </c>
      <c r="V271" s="13"/>
      <c r="W271" s="1" t="s">
        <v>579</v>
      </c>
      <c r="X271" s="13" t="s">
        <v>580</v>
      </c>
      <c r="Y271" s="26">
        <v>22222</v>
      </c>
      <c r="Z271" s="1" t="s">
        <v>581</v>
      </c>
    </row>
    <row r="272" spans="1:26" ht="17.25" hidden="1" x14ac:dyDescent="0.25">
      <c r="A272" s="7">
        <v>55727</v>
      </c>
      <c r="B272" s="1">
        <v>153</v>
      </c>
      <c r="C272" s="1" t="s">
        <v>541</v>
      </c>
      <c r="D272" s="1" t="s">
        <v>27</v>
      </c>
      <c r="E272" s="1" t="s">
        <v>57</v>
      </c>
      <c r="F272" s="1" t="s">
        <v>29</v>
      </c>
      <c r="G272" s="1" t="s">
        <v>30</v>
      </c>
      <c r="H272" s="1"/>
      <c r="I272" s="1">
        <v>20.556000000000001</v>
      </c>
      <c r="J272" s="18" t="s">
        <v>63</v>
      </c>
      <c r="K272" s="1">
        <v>0.112</v>
      </c>
      <c r="L272" s="9">
        <v>35116</v>
      </c>
      <c r="M272" s="2">
        <v>5281</v>
      </c>
      <c r="N272" s="1" t="s">
        <v>31</v>
      </c>
      <c r="O272" s="3" t="s">
        <v>542</v>
      </c>
      <c r="P272" s="11">
        <v>20.556000000000001</v>
      </c>
      <c r="Q272" s="12">
        <v>20.56</v>
      </c>
      <c r="R272" s="11" t="s">
        <v>44</v>
      </c>
      <c r="S272" s="14">
        <v>64</v>
      </c>
      <c r="T272" s="13" t="s">
        <v>53</v>
      </c>
      <c r="U272" s="13" t="s">
        <v>33</v>
      </c>
      <c r="V272" s="13" t="s">
        <v>54</v>
      </c>
      <c r="W272" s="1" t="s">
        <v>543</v>
      </c>
      <c r="X272" s="1"/>
      <c r="Y272" s="9">
        <v>21982</v>
      </c>
      <c r="Z272" s="1" t="s">
        <v>544</v>
      </c>
    </row>
    <row r="273" spans="1:26" ht="17.25" hidden="1" x14ac:dyDescent="0.25">
      <c r="A273" s="7">
        <v>56652</v>
      </c>
      <c r="B273" s="1">
        <v>153</v>
      </c>
      <c r="C273" s="1" t="s">
        <v>479</v>
      </c>
      <c r="D273" s="1" t="s">
        <v>27</v>
      </c>
      <c r="E273" s="1" t="s">
        <v>57</v>
      </c>
      <c r="F273" s="1" t="s">
        <v>29</v>
      </c>
      <c r="G273" s="1" t="s">
        <v>30</v>
      </c>
      <c r="H273" s="1"/>
      <c r="I273" s="1">
        <v>160</v>
      </c>
      <c r="J273" s="18" t="s">
        <v>63</v>
      </c>
      <c r="K273" s="1">
        <v>0.221</v>
      </c>
      <c r="L273" s="9">
        <v>34942</v>
      </c>
      <c r="M273" s="2">
        <v>5825</v>
      </c>
      <c r="N273" s="1" t="s">
        <v>31</v>
      </c>
      <c r="O273" s="3" t="s">
        <v>480</v>
      </c>
      <c r="P273" s="11">
        <v>160</v>
      </c>
      <c r="Q273" s="12">
        <v>160</v>
      </c>
      <c r="R273" s="11" t="str">
        <f>IF(Q273&gt;I273, "BAD", "GOOD")</f>
        <v>GOOD</v>
      </c>
      <c r="S273" s="14">
        <v>56</v>
      </c>
      <c r="T273" s="13" t="s">
        <v>53</v>
      </c>
      <c r="U273" s="13" t="s">
        <v>33</v>
      </c>
      <c r="V273" s="13" t="s">
        <v>54</v>
      </c>
      <c r="W273" s="1" t="s">
        <v>481</v>
      </c>
      <c r="X273" s="1"/>
      <c r="Y273" s="9">
        <v>26401</v>
      </c>
      <c r="Z273" s="1" t="s">
        <v>482</v>
      </c>
    </row>
    <row r="274" spans="1:26" hidden="1" x14ac:dyDescent="0.25">
      <c r="A274" s="7">
        <v>57777</v>
      </c>
      <c r="B274" s="1">
        <v>153</v>
      </c>
      <c r="C274" s="1" t="s">
        <v>452</v>
      </c>
      <c r="D274" s="1" t="s">
        <v>27</v>
      </c>
      <c r="E274" s="1" t="s">
        <v>28</v>
      </c>
      <c r="F274" s="1" t="s">
        <v>29</v>
      </c>
      <c r="G274" s="1" t="s">
        <v>30</v>
      </c>
      <c r="H274" s="1"/>
      <c r="I274" s="1">
        <v>11.201485</v>
      </c>
      <c r="J274" s="8">
        <v>11.31203125</v>
      </c>
      <c r="K274" s="1">
        <v>1.6E-2</v>
      </c>
      <c r="L274" s="9">
        <v>34219</v>
      </c>
      <c r="M274" s="1">
        <v>5199</v>
      </c>
      <c r="N274" s="1" t="s">
        <v>31</v>
      </c>
      <c r="O274" s="10" t="s">
        <v>453</v>
      </c>
      <c r="P274" s="18" t="s">
        <v>63</v>
      </c>
      <c r="Q274" s="23">
        <v>11.31</v>
      </c>
      <c r="R274" s="11" t="s">
        <v>44</v>
      </c>
      <c r="S274" s="13"/>
      <c r="T274" s="13" t="s">
        <v>45</v>
      </c>
      <c r="U274" s="13" t="s">
        <v>33</v>
      </c>
      <c r="V274" s="13" t="s">
        <v>34</v>
      </c>
      <c r="W274" s="1" t="s">
        <v>582</v>
      </c>
      <c r="X274" s="1"/>
      <c r="Y274" s="9">
        <v>33778</v>
      </c>
      <c r="Z274" s="1" t="s">
        <v>455</v>
      </c>
    </row>
    <row r="275" spans="1:26" ht="17.25" hidden="1" x14ac:dyDescent="0.25">
      <c r="A275" s="37">
        <v>57838</v>
      </c>
      <c r="B275" s="1">
        <v>153</v>
      </c>
      <c r="C275" s="1" t="s">
        <v>563</v>
      </c>
      <c r="D275" s="1" t="s">
        <v>27</v>
      </c>
      <c r="E275" s="1" t="s">
        <v>57</v>
      </c>
      <c r="F275" s="1" t="s">
        <v>29</v>
      </c>
      <c r="G275" s="1" t="s">
        <v>30</v>
      </c>
      <c r="H275" s="1"/>
      <c r="I275" s="1">
        <v>172</v>
      </c>
      <c r="J275" s="18" t="s">
        <v>63</v>
      </c>
      <c r="K275" s="1">
        <v>0.914000008344651</v>
      </c>
      <c r="L275" s="9">
        <v>34236</v>
      </c>
      <c r="M275" s="2">
        <v>4930</v>
      </c>
      <c r="N275" s="1" t="s">
        <v>31</v>
      </c>
      <c r="O275" s="3" t="s">
        <v>564</v>
      </c>
      <c r="P275" s="11">
        <v>0</v>
      </c>
      <c r="Q275" s="12">
        <v>0</v>
      </c>
      <c r="R275" s="11" t="str">
        <f t="shared" ref="R275:R280" si="13">IF(Q275&gt;I275, "BAD", "GOOD")</f>
        <v>GOOD</v>
      </c>
      <c r="S275" s="14">
        <v>66</v>
      </c>
      <c r="T275" s="13" t="s">
        <v>53</v>
      </c>
      <c r="U275" s="13" t="s">
        <v>33</v>
      </c>
      <c r="V275" s="13" t="s">
        <v>54</v>
      </c>
      <c r="W275" s="1" t="s">
        <v>565</v>
      </c>
      <c r="X275" s="1"/>
      <c r="Y275" s="9">
        <v>22028</v>
      </c>
      <c r="Z275" s="1" t="s">
        <v>566</v>
      </c>
    </row>
    <row r="276" spans="1:26" ht="17.25" hidden="1" x14ac:dyDescent="0.25">
      <c r="A276" s="7">
        <v>57856</v>
      </c>
      <c r="B276" s="1">
        <v>153</v>
      </c>
      <c r="C276" s="1" t="s">
        <v>583</v>
      </c>
      <c r="D276" s="1" t="s">
        <v>577</v>
      </c>
      <c r="E276" s="1" t="s">
        <v>345</v>
      </c>
      <c r="F276" s="1" t="s">
        <v>29</v>
      </c>
      <c r="G276" s="1" t="s">
        <v>30</v>
      </c>
      <c r="H276" s="1"/>
      <c r="I276" s="1">
        <v>200.000213</v>
      </c>
      <c r="J276" s="11">
        <v>656.98</v>
      </c>
      <c r="K276" s="1">
        <v>0.90500000000000003</v>
      </c>
      <c r="L276" s="9">
        <v>36825</v>
      </c>
      <c r="M276" s="1">
        <v>5020</v>
      </c>
      <c r="N276" s="1" t="s">
        <v>31</v>
      </c>
      <c r="O276" s="1" t="s">
        <v>584</v>
      </c>
      <c r="P276" s="11">
        <v>72.885999999999996</v>
      </c>
      <c r="Q276" s="12">
        <v>74.924000000000007</v>
      </c>
      <c r="R276" s="11" t="str">
        <f t="shared" si="13"/>
        <v>GOOD</v>
      </c>
      <c r="S276" s="14">
        <v>88</v>
      </c>
      <c r="T276" s="13" t="s">
        <v>53</v>
      </c>
      <c r="U276" s="13" t="s">
        <v>33</v>
      </c>
      <c r="V276" s="13"/>
      <c r="W276" s="1" t="s">
        <v>585</v>
      </c>
      <c r="X276" s="25" t="s">
        <v>586</v>
      </c>
      <c r="Y276" s="26">
        <v>22789</v>
      </c>
      <c r="Z276" s="1"/>
    </row>
    <row r="277" spans="1:26" ht="17.25" hidden="1" x14ac:dyDescent="0.25">
      <c r="A277" s="7" t="s">
        <v>587</v>
      </c>
      <c r="B277" s="1">
        <v>153</v>
      </c>
      <c r="C277" s="1" t="s">
        <v>588</v>
      </c>
      <c r="D277" s="1" t="s">
        <v>577</v>
      </c>
      <c r="E277" s="1" t="s">
        <v>345</v>
      </c>
      <c r="F277" s="1" t="s">
        <v>29</v>
      </c>
      <c r="G277" s="1" t="s">
        <v>30</v>
      </c>
      <c r="H277" s="1"/>
      <c r="I277" s="1">
        <v>180</v>
      </c>
      <c r="J277" s="18">
        <v>180</v>
      </c>
      <c r="K277" s="1">
        <v>0.87480000000000002</v>
      </c>
      <c r="L277" s="9">
        <v>36825</v>
      </c>
      <c r="M277" s="1" t="s">
        <v>31</v>
      </c>
      <c r="N277" s="1" t="s">
        <v>31</v>
      </c>
      <c r="O277" s="10">
        <v>57857</v>
      </c>
      <c r="P277" s="11">
        <v>0</v>
      </c>
      <c r="Q277" s="12">
        <v>0</v>
      </c>
      <c r="R277" s="11" t="str">
        <f t="shared" si="13"/>
        <v>GOOD</v>
      </c>
      <c r="S277" s="14"/>
      <c r="T277" s="13" t="s">
        <v>176</v>
      </c>
      <c r="U277" s="13" t="s">
        <v>33</v>
      </c>
      <c r="V277" s="13"/>
      <c r="W277" s="1" t="s">
        <v>579</v>
      </c>
      <c r="X277" s="25" t="s">
        <v>589</v>
      </c>
      <c r="Y277" s="26">
        <v>22789</v>
      </c>
      <c r="Z277" s="1" t="s">
        <v>590</v>
      </c>
    </row>
    <row r="278" spans="1:26" ht="17.25" hidden="1" x14ac:dyDescent="0.25">
      <c r="A278" s="7">
        <v>62929</v>
      </c>
      <c r="B278" s="1">
        <v>153</v>
      </c>
      <c r="C278" s="1" t="s">
        <v>576</v>
      </c>
      <c r="D278" s="1" t="s">
        <v>577</v>
      </c>
      <c r="E278" s="1" t="s">
        <v>345</v>
      </c>
      <c r="F278" s="1" t="s">
        <v>29</v>
      </c>
      <c r="G278" s="1" t="s">
        <v>30</v>
      </c>
      <c r="H278" s="1"/>
      <c r="I278" s="1">
        <v>639.98800000000006</v>
      </c>
      <c r="J278" s="18" t="s">
        <v>63</v>
      </c>
      <c r="K278" s="1">
        <v>2.5099999999999998</v>
      </c>
      <c r="L278" s="9">
        <v>35892</v>
      </c>
      <c r="M278" s="1">
        <v>5019</v>
      </c>
      <c r="N278" s="1"/>
      <c r="O278" s="1" t="s">
        <v>578</v>
      </c>
      <c r="P278" s="11">
        <v>49.704999999999998</v>
      </c>
      <c r="Q278" s="12">
        <v>31.14</v>
      </c>
      <c r="R278" s="11" t="str">
        <f t="shared" si="13"/>
        <v>GOOD</v>
      </c>
      <c r="S278" s="14">
        <v>67</v>
      </c>
      <c r="T278" s="13" t="s">
        <v>53</v>
      </c>
      <c r="U278" s="13" t="s">
        <v>33</v>
      </c>
      <c r="V278" s="13"/>
      <c r="W278" s="1"/>
      <c r="X278" s="13" t="s">
        <v>580</v>
      </c>
      <c r="Y278" s="26">
        <v>22789</v>
      </c>
      <c r="Z278" s="1" t="s">
        <v>581</v>
      </c>
    </row>
    <row r="279" spans="1:26" ht="17.25" hidden="1" x14ac:dyDescent="0.25">
      <c r="A279" s="7">
        <v>63052</v>
      </c>
      <c r="B279" s="1">
        <v>153</v>
      </c>
      <c r="C279" s="1" t="s">
        <v>591</v>
      </c>
      <c r="D279" s="1" t="s">
        <v>577</v>
      </c>
      <c r="E279" s="1" t="s">
        <v>407</v>
      </c>
      <c r="F279" s="1" t="s">
        <v>29</v>
      </c>
      <c r="G279" s="1" t="s">
        <v>30</v>
      </c>
      <c r="H279" s="1"/>
      <c r="I279" s="1">
        <v>44.731999999999999</v>
      </c>
      <c r="J279" s="11">
        <v>44.731999999999999</v>
      </c>
      <c r="K279" s="1">
        <v>0.16400000000000001</v>
      </c>
      <c r="L279" s="9">
        <v>35746</v>
      </c>
      <c r="M279" s="1">
        <v>5821</v>
      </c>
      <c r="N279" s="1" t="s">
        <v>31</v>
      </c>
      <c r="O279" s="1">
        <v>63052</v>
      </c>
      <c r="P279" s="11">
        <v>0</v>
      </c>
      <c r="Q279" s="12">
        <v>1.28</v>
      </c>
      <c r="R279" s="11" t="str">
        <f t="shared" si="13"/>
        <v>GOOD</v>
      </c>
      <c r="S279" s="14"/>
      <c r="T279" s="13" t="s">
        <v>45</v>
      </c>
      <c r="U279" s="13" t="s">
        <v>33</v>
      </c>
      <c r="V279" s="13"/>
      <c r="W279" s="1" t="s">
        <v>592</v>
      </c>
      <c r="X279" s="25" t="s">
        <v>593</v>
      </c>
      <c r="Y279" s="26">
        <v>24890</v>
      </c>
      <c r="Z279" s="1" t="s">
        <v>594</v>
      </c>
    </row>
    <row r="280" spans="1:26" ht="17.25" hidden="1" x14ac:dyDescent="0.25">
      <c r="A280" s="7">
        <v>63497</v>
      </c>
      <c r="B280" s="1">
        <v>153</v>
      </c>
      <c r="C280" s="1" t="s">
        <v>595</v>
      </c>
      <c r="D280" s="1" t="s">
        <v>27</v>
      </c>
      <c r="E280" s="1" t="s">
        <v>57</v>
      </c>
      <c r="F280" s="1" t="s">
        <v>29</v>
      </c>
      <c r="G280" s="1" t="s">
        <v>30</v>
      </c>
      <c r="H280" s="1"/>
      <c r="I280" s="1">
        <v>408.3</v>
      </c>
      <c r="J280" s="11">
        <v>408.3</v>
      </c>
      <c r="K280" s="1">
        <v>2</v>
      </c>
      <c r="L280" s="9">
        <v>35881</v>
      </c>
      <c r="M280" s="2">
        <v>7945</v>
      </c>
      <c r="N280" s="1">
        <v>5283</v>
      </c>
      <c r="O280" s="3">
        <v>63497</v>
      </c>
      <c r="P280" s="24">
        <v>419.721</v>
      </c>
      <c r="Q280" s="36">
        <v>513.60199999999998</v>
      </c>
      <c r="R280" s="11" t="str">
        <f t="shared" si="13"/>
        <v>BAD</v>
      </c>
      <c r="S280" s="14"/>
      <c r="T280" s="13" t="s">
        <v>53</v>
      </c>
      <c r="U280" s="13" t="s">
        <v>33</v>
      </c>
      <c r="V280" s="13" t="s">
        <v>54</v>
      </c>
      <c r="W280" s="1" t="s">
        <v>596</v>
      </c>
      <c r="X280" s="38" t="s">
        <v>597</v>
      </c>
      <c r="Y280" s="39">
        <v>35713</v>
      </c>
      <c r="Z280" s="1" t="s">
        <v>598</v>
      </c>
    </row>
    <row r="281" spans="1:26" hidden="1" x14ac:dyDescent="0.25">
      <c r="A281" s="7">
        <v>6369</v>
      </c>
      <c r="B281" s="1">
        <v>153</v>
      </c>
      <c r="C281" s="1" t="s">
        <v>599</v>
      </c>
      <c r="D281" s="1" t="s">
        <v>27</v>
      </c>
      <c r="E281" s="1" t="s">
        <v>28</v>
      </c>
      <c r="F281" s="1" t="s">
        <v>29</v>
      </c>
      <c r="G281" s="1" t="s">
        <v>30</v>
      </c>
      <c r="H281" s="1"/>
      <c r="I281" s="1">
        <v>6.2298669999999996</v>
      </c>
      <c r="J281" s="8">
        <v>10.75</v>
      </c>
      <c r="K281" s="1">
        <v>1.4999999999999999E-2</v>
      </c>
      <c r="L281" s="9">
        <v>7874</v>
      </c>
      <c r="M281" s="1" t="s">
        <v>31</v>
      </c>
      <c r="N281" s="1" t="s">
        <v>31</v>
      </c>
      <c r="O281" s="2">
        <v>6369</v>
      </c>
      <c r="P281" s="11">
        <v>10.75</v>
      </c>
      <c r="Q281" s="12">
        <v>10.75</v>
      </c>
      <c r="R281" s="11" t="s">
        <v>44</v>
      </c>
      <c r="S281" s="13"/>
      <c r="T281" s="13" t="s">
        <v>45</v>
      </c>
      <c r="U281" s="13" t="s">
        <v>33</v>
      </c>
      <c r="V281" s="13" t="s">
        <v>34</v>
      </c>
      <c r="W281" s="1" t="s">
        <v>600</v>
      </c>
      <c r="X281" s="1"/>
      <c r="Y281" s="9">
        <v>7677</v>
      </c>
      <c r="Z281" s="1"/>
    </row>
    <row r="282" spans="1:26" ht="17.25" hidden="1" x14ac:dyDescent="0.25">
      <c r="A282" s="7">
        <v>64117</v>
      </c>
      <c r="B282" s="1">
        <v>153</v>
      </c>
      <c r="C282" s="1" t="s">
        <v>601</v>
      </c>
      <c r="D282" s="1" t="s">
        <v>27</v>
      </c>
      <c r="E282" s="1" t="s">
        <v>407</v>
      </c>
      <c r="F282" s="1" t="s">
        <v>29</v>
      </c>
      <c r="G282" s="1" t="s">
        <v>30</v>
      </c>
      <c r="H282" s="1"/>
      <c r="I282" s="1">
        <v>5.5970000000000004</v>
      </c>
      <c r="J282" s="18">
        <v>17.73</v>
      </c>
      <c r="K282" s="1">
        <v>0.03</v>
      </c>
      <c r="L282" s="9">
        <v>36179</v>
      </c>
      <c r="M282" s="1">
        <v>5021</v>
      </c>
      <c r="N282" s="1" t="s">
        <v>31</v>
      </c>
      <c r="O282" s="1" t="s">
        <v>602</v>
      </c>
      <c r="P282" s="11">
        <v>5.5970000000000004</v>
      </c>
      <c r="Q282" s="12">
        <v>5.6</v>
      </c>
      <c r="R282" s="11" t="s">
        <v>44</v>
      </c>
      <c r="S282" s="14">
        <v>69</v>
      </c>
      <c r="T282" s="13" t="s">
        <v>53</v>
      </c>
      <c r="U282" s="13" t="s">
        <v>33</v>
      </c>
      <c r="V282" s="13"/>
      <c r="W282" s="1" t="s">
        <v>603</v>
      </c>
      <c r="X282" s="13"/>
      <c r="Y282" s="26">
        <v>24628</v>
      </c>
      <c r="Z282" s="1" t="s">
        <v>604</v>
      </c>
    </row>
    <row r="283" spans="1:26" ht="17.25" hidden="1" x14ac:dyDescent="0.25">
      <c r="A283" s="7">
        <v>64630</v>
      </c>
      <c r="B283" s="1">
        <v>153</v>
      </c>
      <c r="C283" s="1" t="s">
        <v>483</v>
      </c>
      <c r="D283" s="1" t="s">
        <v>27</v>
      </c>
      <c r="E283" s="1" t="s">
        <v>57</v>
      </c>
      <c r="F283" s="1" t="s">
        <v>29</v>
      </c>
      <c r="G283" s="1" t="s">
        <v>30</v>
      </c>
      <c r="H283" s="1"/>
      <c r="I283" s="1">
        <v>288.67</v>
      </c>
      <c r="J283" s="18" t="s">
        <v>63</v>
      </c>
      <c r="K283" s="1">
        <v>0.57769999999999999</v>
      </c>
      <c r="L283" s="9">
        <v>36286</v>
      </c>
      <c r="M283" s="2">
        <v>5740</v>
      </c>
      <c r="N283" s="1" t="s">
        <v>31</v>
      </c>
      <c r="O283" s="3" t="s">
        <v>68</v>
      </c>
      <c r="P283" s="11">
        <v>181.583</v>
      </c>
      <c r="Q283" s="12">
        <v>100.617</v>
      </c>
      <c r="R283" s="11" t="str">
        <f>IF(Q283&gt;I283, "BAD", "GOOD")</f>
        <v>GOOD</v>
      </c>
      <c r="S283" s="14">
        <v>81</v>
      </c>
      <c r="T283" s="13" t="s">
        <v>53</v>
      </c>
      <c r="U283" s="13" t="s">
        <v>33</v>
      </c>
      <c r="V283" s="13" t="s">
        <v>54</v>
      </c>
      <c r="W283" s="1" t="s">
        <v>484</v>
      </c>
      <c r="X283" s="1" t="s">
        <v>485</v>
      </c>
      <c r="Y283" s="17">
        <v>21982</v>
      </c>
      <c r="Z283" s="1" t="s">
        <v>70</v>
      </c>
    </row>
    <row r="284" spans="1:26" ht="17.25" hidden="1" x14ac:dyDescent="0.25">
      <c r="A284" s="7">
        <v>64631</v>
      </c>
      <c r="B284" s="1">
        <v>153</v>
      </c>
      <c r="C284" s="1" t="s">
        <v>483</v>
      </c>
      <c r="D284" s="1" t="s">
        <v>27</v>
      </c>
      <c r="E284" s="1" t="s">
        <v>57</v>
      </c>
      <c r="F284" s="1" t="s">
        <v>29</v>
      </c>
      <c r="G284" s="1" t="s">
        <v>30</v>
      </c>
      <c r="H284" s="1"/>
      <c r="I284" s="1">
        <v>288.67</v>
      </c>
      <c r="J284" s="18" t="s">
        <v>63</v>
      </c>
      <c r="K284" s="1">
        <v>0.86160000000000003</v>
      </c>
      <c r="L284" s="9">
        <v>36286</v>
      </c>
      <c r="M284" s="2">
        <v>5740</v>
      </c>
      <c r="N284" s="1" t="s">
        <v>31</v>
      </c>
      <c r="O284" s="3" t="s">
        <v>68</v>
      </c>
      <c r="P284" s="11" t="s">
        <v>63</v>
      </c>
      <c r="Q284" s="12">
        <v>100.617</v>
      </c>
      <c r="R284" s="11" t="str">
        <f>IF(Q284&gt;I284, "BAD", "GOOD")</f>
        <v>GOOD</v>
      </c>
      <c r="S284" s="14">
        <v>81</v>
      </c>
      <c r="T284" s="13" t="s">
        <v>53</v>
      </c>
      <c r="U284" s="13" t="s">
        <v>33</v>
      </c>
      <c r="V284" s="13" t="s">
        <v>54</v>
      </c>
      <c r="W284" s="1" t="s">
        <v>484</v>
      </c>
      <c r="X284" s="1" t="s">
        <v>485</v>
      </c>
      <c r="Y284" s="17">
        <v>21982</v>
      </c>
      <c r="Z284" s="1" t="s">
        <v>70</v>
      </c>
    </row>
    <row r="285" spans="1:26" ht="17.25" hidden="1" x14ac:dyDescent="0.25">
      <c r="A285" s="7">
        <v>64632</v>
      </c>
      <c r="B285" s="1">
        <v>153</v>
      </c>
      <c r="C285" s="1" t="s">
        <v>483</v>
      </c>
      <c r="D285" s="1" t="s">
        <v>27</v>
      </c>
      <c r="E285" s="1" t="s">
        <v>57</v>
      </c>
      <c r="F285" s="1" t="s">
        <v>29</v>
      </c>
      <c r="G285" s="1" t="s">
        <v>30</v>
      </c>
      <c r="H285" s="1"/>
      <c r="I285" s="1">
        <v>71.709999999999994</v>
      </c>
      <c r="J285" s="18" t="s">
        <v>63</v>
      </c>
      <c r="K285" s="1">
        <v>0.29399999999999998</v>
      </c>
      <c r="L285" s="9">
        <v>36286</v>
      </c>
      <c r="M285" s="2">
        <v>5740</v>
      </c>
      <c r="N285" s="1" t="s">
        <v>31</v>
      </c>
      <c r="O285" s="3" t="s">
        <v>68</v>
      </c>
      <c r="P285" s="11" t="s">
        <v>63</v>
      </c>
      <c r="Q285" s="12">
        <v>24.995000000000001</v>
      </c>
      <c r="R285" s="11" t="str">
        <f>IF(Q285&gt;I285, "BAD", "GOOD")</f>
        <v>GOOD</v>
      </c>
      <c r="S285" s="14">
        <v>81</v>
      </c>
      <c r="T285" s="13" t="s">
        <v>53</v>
      </c>
      <c r="U285" s="13" t="s">
        <v>33</v>
      </c>
      <c r="V285" s="13" t="s">
        <v>54</v>
      </c>
      <c r="W285" s="1" t="s">
        <v>484</v>
      </c>
      <c r="X285" s="1" t="s">
        <v>485</v>
      </c>
      <c r="Y285" s="17">
        <v>21982</v>
      </c>
      <c r="Z285" s="1" t="s">
        <v>70</v>
      </c>
    </row>
    <row r="286" spans="1:26" ht="17.25" hidden="1" x14ac:dyDescent="0.25">
      <c r="A286" s="7">
        <v>64633</v>
      </c>
      <c r="B286" s="1">
        <v>153</v>
      </c>
      <c r="C286" s="1" t="s">
        <v>483</v>
      </c>
      <c r="D286" s="1" t="s">
        <v>27</v>
      </c>
      <c r="E286" s="1" t="s">
        <v>57</v>
      </c>
      <c r="F286" s="1" t="s">
        <v>29</v>
      </c>
      <c r="G286" s="1" t="s">
        <v>30</v>
      </c>
      <c r="H286" s="1"/>
      <c r="I286" s="1">
        <v>288.67</v>
      </c>
      <c r="J286" s="18" t="s">
        <v>63</v>
      </c>
      <c r="K286" s="1">
        <v>0.58740000000000003</v>
      </c>
      <c r="L286" s="9">
        <v>36286</v>
      </c>
      <c r="M286" s="2">
        <v>5740</v>
      </c>
      <c r="N286" s="1" t="s">
        <v>31</v>
      </c>
      <c r="O286" s="3" t="s">
        <v>68</v>
      </c>
      <c r="P286" s="11" t="s">
        <v>63</v>
      </c>
      <c r="Q286" s="23" t="s">
        <v>63</v>
      </c>
      <c r="R286" s="11" t="str">
        <f>IF(Q286&gt;I286, "BAD", "GOOD")</f>
        <v>BAD</v>
      </c>
      <c r="S286" s="14">
        <v>81</v>
      </c>
      <c r="T286" s="13" t="s">
        <v>53</v>
      </c>
      <c r="U286" s="13" t="s">
        <v>33</v>
      </c>
      <c r="V286" s="13" t="s">
        <v>54</v>
      </c>
      <c r="W286" s="1" t="s">
        <v>484</v>
      </c>
      <c r="X286" s="1" t="s">
        <v>485</v>
      </c>
      <c r="Y286" s="17">
        <v>21982</v>
      </c>
      <c r="Z286" s="1" t="s">
        <v>70</v>
      </c>
    </row>
    <row r="287" spans="1:26" hidden="1" x14ac:dyDescent="0.25">
      <c r="A287" s="7">
        <v>65481</v>
      </c>
      <c r="B287" s="1">
        <v>153</v>
      </c>
      <c r="C287" s="1" t="s">
        <v>226</v>
      </c>
      <c r="D287" s="1" t="s">
        <v>27</v>
      </c>
      <c r="E287" s="1" t="s">
        <v>28</v>
      </c>
      <c r="F287" s="1" t="s">
        <v>29</v>
      </c>
      <c r="G287" s="1" t="s">
        <v>30</v>
      </c>
      <c r="H287" s="1"/>
      <c r="I287" s="1">
        <v>11.201485</v>
      </c>
      <c r="J287" s="8">
        <v>11.31203125</v>
      </c>
      <c r="K287" s="1">
        <v>1.5599999999999999E-2</v>
      </c>
      <c r="L287" s="9">
        <v>36637</v>
      </c>
      <c r="M287" s="1">
        <v>5289</v>
      </c>
      <c r="N287" s="1" t="s">
        <v>31</v>
      </c>
      <c r="O287" s="2" t="s">
        <v>227</v>
      </c>
      <c r="P287" s="18" t="s">
        <v>63</v>
      </c>
      <c r="Q287" s="23">
        <v>11.31</v>
      </c>
      <c r="R287" s="11" t="s">
        <v>44</v>
      </c>
      <c r="S287" s="13"/>
      <c r="T287" s="13" t="s">
        <v>45</v>
      </c>
      <c r="U287" s="13" t="s">
        <v>33</v>
      </c>
      <c r="V287" s="13" t="s">
        <v>34</v>
      </c>
      <c r="W287" s="1" t="s">
        <v>605</v>
      </c>
      <c r="X287" s="1"/>
      <c r="Y287" s="9">
        <v>36410</v>
      </c>
      <c r="Z287" s="1" t="s">
        <v>229</v>
      </c>
    </row>
    <row r="288" spans="1:26" hidden="1" x14ac:dyDescent="0.25">
      <c r="A288" s="7">
        <v>65483</v>
      </c>
      <c r="B288" s="1">
        <v>153</v>
      </c>
      <c r="C288" s="1" t="s">
        <v>153</v>
      </c>
      <c r="D288" s="1" t="s">
        <v>27</v>
      </c>
      <c r="E288" s="1" t="s">
        <v>28</v>
      </c>
      <c r="F288" s="1" t="s">
        <v>29</v>
      </c>
      <c r="G288" s="1" t="s">
        <v>30</v>
      </c>
      <c r="H288" s="1"/>
      <c r="I288" s="1">
        <v>11.201485</v>
      </c>
      <c r="J288" s="8">
        <v>11.31203125</v>
      </c>
      <c r="K288" s="1">
        <v>1.6E-2</v>
      </c>
      <c r="L288" s="9">
        <v>36655</v>
      </c>
      <c r="M288" s="1">
        <v>5197</v>
      </c>
      <c r="N288" s="1" t="s">
        <v>31</v>
      </c>
      <c r="O288" s="2" t="s">
        <v>154</v>
      </c>
      <c r="P288" s="18" t="s">
        <v>63</v>
      </c>
      <c r="Q288" s="23">
        <v>11.31</v>
      </c>
      <c r="R288" s="11" t="s">
        <v>44</v>
      </c>
      <c r="S288" s="13"/>
      <c r="T288" s="13" t="s">
        <v>45</v>
      </c>
      <c r="U288" s="13" t="s">
        <v>33</v>
      </c>
      <c r="V288" s="13" t="s">
        <v>34</v>
      </c>
      <c r="W288" s="1" t="s">
        <v>606</v>
      </c>
      <c r="X288" s="1"/>
      <c r="Y288" s="9">
        <v>36412</v>
      </c>
      <c r="Z288" s="1" t="s">
        <v>156</v>
      </c>
    </row>
    <row r="289" spans="1:26" hidden="1" x14ac:dyDescent="0.25">
      <c r="A289" s="7">
        <v>6584</v>
      </c>
      <c r="B289" s="1">
        <v>153</v>
      </c>
      <c r="C289" s="1" t="s">
        <v>607</v>
      </c>
      <c r="D289" s="1" t="s">
        <v>27</v>
      </c>
      <c r="E289" s="1" t="s">
        <v>28</v>
      </c>
      <c r="F289" s="1" t="s">
        <v>29</v>
      </c>
      <c r="G289" s="1" t="s">
        <v>30</v>
      </c>
      <c r="H289" s="1"/>
      <c r="I289" s="1">
        <v>12.030087999999999</v>
      </c>
      <c r="J289" s="8">
        <v>18.100000000000001</v>
      </c>
      <c r="K289" s="1">
        <v>2.5000000000000001E-2</v>
      </c>
      <c r="L289" s="9">
        <v>8206</v>
      </c>
      <c r="M289" s="1" t="s">
        <v>31</v>
      </c>
      <c r="N289" s="1" t="s">
        <v>31</v>
      </c>
      <c r="O289" s="2">
        <v>6584</v>
      </c>
      <c r="P289" s="11">
        <v>18.100000000000001</v>
      </c>
      <c r="Q289" s="12">
        <v>18.100000000000001</v>
      </c>
      <c r="R289" s="11" t="s">
        <v>44</v>
      </c>
      <c r="S289" s="13"/>
      <c r="T289" s="13" t="s">
        <v>45</v>
      </c>
      <c r="U289" s="13" t="s">
        <v>33</v>
      </c>
      <c r="V289" s="13" t="s">
        <v>34</v>
      </c>
      <c r="W289" s="1" t="s">
        <v>48</v>
      </c>
      <c r="X289" s="1"/>
      <c r="Y289" s="9">
        <v>7982</v>
      </c>
      <c r="Z289" s="1"/>
    </row>
    <row r="290" spans="1:26" hidden="1" x14ac:dyDescent="0.25">
      <c r="A290" s="7">
        <v>65877</v>
      </c>
      <c r="B290" s="1">
        <v>153</v>
      </c>
      <c r="C290" s="1" t="s">
        <v>608</v>
      </c>
      <c r="D290" s="1" t="s">
        <v>27</v>
      </c>
      <c r="E290" s="1" t="s">
        <v>28</v>
      </c>
      <c r="F290" s="1" t="s">
        <v>29</v>
      </c>
      <c r="G290" s="1" t="s">
        <v>30</v>
      </c>
      <c r="H290" s="1"/>
      <c r="I290" s="1">
        <v>4.480594</v>
      </c>
      <c r="J290" s="8">
        <v>4.5248125000000003</v>
      </c>
      <c r="K290" s="1">
        <v>0.03</v>
      </c>
      <c r="L290" s="9">
        <v>36685</v>
      </c>
      <c r="M290" s="1" t="s">
        <v>31</v>
      </c>
      <c r="N290" s="1" t="s">
        <v>31</v>
      </c>
      <c r="O290" s="2">
        <v>65877</v>
      </c>
      <c r="P290" s="11">
        <v>4.5248125000000003</v>
      </c>
      <c r="Q290" s="12">
        <v>4.5199999999999996</v>
      </c>
      <c r="R290" s="11" t="s">
        <v>44</v>
      </c>
      <c r="S290" s="13"/>
      <c r="T290" s="13" t="s">
        <v>45</v>
      </c>
      <c r="U290" s="13" t="s">
        <v>33</v>
      </c>
      <c r="V290" s="13" t="s">
        <v>54</v>
      </c>
      <c r="W290" s="1" t="s">
        <v>609</v>
      </c>
      <c r="X290" s="1"/>
      <c r="Y290" s="9">
        <v>28566</v>
      </c>
      <c r="Z290" s="1"/>
    </row>
    <row r="291" spans="1:26" ht="17.25" hidden="1" x14ac:dyDescent="0.25">
      <c r="A291" s="7">
        <v>66207</v>
      </c>
      <c r="B291" s="1">
        <v>153</v>
      </c>
      <c r="C291" s="1" t="s">
        <v>610</v>
      </c>
      <c r="D291" s="1" t="s">
        <v>577</v>
      </c>
      <c r="E291" s="1" t="s">
        <v>407</v>
      </c>
      <c r="F291" s="1" t="s">
        <v>29</v>
      </c>
      <c r="G291" s="1" t="s">
        <v>30</v>
      </c>
      <c r="H291" s="1"/>
      <c r="I291" s="1">
        <v>10</v>
      </c>
      <c r="J291" s="11">
        <v>10</v>
      </c>
      <c r="K291" s="1">
        <v>0.11</v>
      </c>
      <c r="L291" s="9">
        <v>36825</v>
      </c>
      <c r="M291" s="1">
        <v>5015</v>
      </c>
      <c r="N291" s="1" t="s">
        <v>31</v>
      </c>
      <c r="O291" s="1">
        <v>66207</v>
      </c>
      <c r="P291" s="11">
        <v>0.45600000000000002</v>
      </c>
      <c r="Q291" s="12">
        <v>0.3</v>
      </c>
      <c r="R291" s="11" t="str">
        <f>IF(Q291&gt;I291, "BAD", "GOOD")</f>
        <v>GOOD</v>
      </c>
      <c r="S291" s="14"/>
      <c r="T291" s="13" t="s">
        <v>53</v>
      </c>
      <c r="U291" s="13" t="s">
        <v>33</v>
      </c>
      <c r="V291" s="13"/>
      <c r="W291" s="1" t="s">
        <v>611</v>
      </c>
      <c r="X291" s="1"/>
      <c r="Y291" s="26">
        <v>22105</v>
      </c>
      <c r="Z291" s="1"/>
    </row>
    <row r="292" spans="1:26" ht="17.25" hidden="1" x14ac:dyDescent="0.25">
      <c r="A292" s="7">
        <v>66208</v>
      </c>
      <c r="B292" s="1">
        <v>153</v>
      </c>
      <c r="C292" s="1" t="s">
        <v>612</v>
      </c>
      <c r="D292" s="1" t="s">
        <v>577</v>
      </c>
      <c r="E292" s="1" t="s">
        <v>407</v>
      </c>
      <c r="F292" s="1" t="s">
        <v>29</v>
      </c>
      <c r="G292" s="1" t="s">
        <v>30</v>
      </c>
      <c r="H292" s="1"/>
      <c r="I292" s="1">
        <v>215</v>
      </c>
      <c r="J292" s="11">
        <v>215</v>
      </c>
      <c r="K292" s="1">
        <v>1.7889999999999999</v>
      </c>
      <c r="L292" s="9">
        <v>36825</v>
      </c>
      <c r="M292" s="1" t="s">
        <v>31</v>
      </c>
      <c r="N292" s="1" t="s">
        <v>31</v>
      </c>
      <c r="O292" s="1">
        <v>66208</v>
      </c>
      <c r="P292" s="11">
        <v>0</v>
      </c>
      <c r="Q292" s="12">
        <v>0</v>
      </c>
      <c r="R292" s="11" t="str">
        <f>IF(Q292&gt;I292, "BAD", "GOOD")</f>
        <v>GOOD</v>
      </c>
      <c r="S292" s="14"/>
      <c r="T292" s="13" t="s">
        <v>32</v>
      </c>
      <c r="U292" s="13" t="s">
        <v>33</v>
      </c>
      <c r="V292" s="13"/>
      <c r="W292" s="1" t="s">
        <v>613</v>
      </c>
      <c r="X292" s="25" t="s">
        <v>589</v>
      </c>
      <c r="Y292" s="26">
        <v>22105</v>
      </c>
      <c r="Z292" s="1" t="s">
        <v>590</v>
      </c>
    </row>
    <row r="293" spans="1:26" hidden="1" x14ac:dyDescent="0.25">
      <c r="A293" s="40">
        <v>66439</v>
      </c>
      <c r="B293" s="1">
        <v>153</v>
      </c>
      <c r="C293" s="1" t="s">
        <v>331</v>
      </c>
      <c r="D293" s="1" t="s">
        <v>27</v>
      </c>
      <c r="E293" s="1" t="s">
        <v>28</v>
      </c>
      <c r="F293" s="1" t="s">
        <v>29</v>
      </c>
      <c r="G293" s="1" t="s">
        <v>30</v>
      </c>
      <c r="H293" s="1"/>
      <c r="I293" s="1">
        <v>6.72</v>
      </c>
      <c r="J293" s="8">
        <v>6.7872187500000001</v>
      </c>
      <c r="K293" s="1">
        <v>8.9999999999999993E-3</v>
      </c>
      <c r="L293" s="9">
        <v>36867</v>
      </c>
      <c r="M293" s="1">
        <v>5285</v>
      </c>
      <c r="N293" s="1" t="s">
        <v>31</v>
      </c>
      <c r="O293" s="3" t="s">
        <v>332</v>
      </c>
      <c r="P293" s="18" t="s">
        <v>63</v>
      </c>
      <c r="Q293" s="23">
        <v>6.79</v>
      </c>
      <c r="R293" s="11" t="s">
        <v>44</v>
      </c>
      <c r="S293" s="13"/>
      <c r="T293" s="13" t="s">
        <v>45</v>
      </c>
      <c r="U293" s="13" t="s">
        <v>33</v>
      </c>
      <c r="V293" s="13" t="s">
        <v>34</v>
      </c>
      <c r="W293" s="1" t="s">
        <v>614</v>
      </c>
      <c r="X293" s="1"/>
      <c r="Y293" s="9">
        <v>22028</v>
      </c>
      <c r="Z293" s="1" t="s">
        <v>334</v>
      </c>
    </row>
    <row r="294" spans="1:26" hidden="1" x14ac:dyDescent="0.25">
      <c r="A294" s="7">
        <v>66440</v>
      </c>
      <c r="B294" s="1">
        <v>153</v>
      </c>
      <c r="C294" s="1" t="s">
        <v>243</v>
      </c>
      <c r="D294" s="1" t="s">
        <v>27</v>
      </c>
      <c r="E294" s="1" t="s">
        <v>28</v>
      </c>
      <c r="F294" s="1" t="s">
        <v>29</v>
      </c>
      <c r="G294" s="1" t="s">
        <v>30</v>
      </c>
      <c r="H294" s="1"/>
      <c r="I294" s="1">
        <v>19.242003</v>
      </c>
      <c r="J294" s="8">
        <v>6.7872187500000001</v>
      </c>
      <c r="K294" s="1">
        <v>8.9999999999999993E-3</v>
      </c>
      <c r="L294" s="9">
        <v>36899</v>
      </c>
      <c r="M294" s="1">
        <v>4900</v>
      </c>
      <c r="N294" s="1" t="s">
        <v>31</v>
      </c>
      <c r="O294" s="3" t="s">
        <v>244</v>
      </c>
      <c r="P294" s="18" t="s">
        <v>63</v>
      </c>
      <c r="Q294" s="23">
        <v>6.79</v>
      </c>
      <c r="R294" s="11" t="str">
        <f>IF(Q294&gt;I294, "BAD", "GOOD")</f>
        <v>GOOD</v>
      </c>
      <c r="S294" s="13"/>
      <c r="T294" s="13" t="s">
        <v>45</v>
      </c>
      <c r="U294" s="13" t="s">
        <v>33</v>
      </c>
      <c r="V294" s="13" t="s">
        <v>34</v>
      </c>
      <c r="W294" s="1" t="s">
        <v>615</v>
      </c>
      <c r="X294" s="1"/>
      <c r="Y294" s="9">
        <v>36685</v>
      </c>
      <c r="Z294" s="1" t="s">
        <v>246</v>
      </c>
    </row>
    <row r="295" spans="1:26" hidden="1" x14ac:dyDescent="0.25">
      <c r="A295" s="7">
        <v>66441</v>
      </c>
      <c r="B295" s="1">
        <v>153</v>
      </c>
      <c r="C295" s="1" t="s">
        <v>262</v>
      </c>
      <c r="D295" s="1" t="s">
        <v>27</v>
      </c>
      <c r="E295" s="1" t="s">
        <v>28</v>
      </c>
      <c r="F295" s="1" t="s">
        <v>29</v>
      </c>
      <c r="G295" s="1" t="s">
        <v>30</v>
      </c>
      <c r="H295" s="1"/>
      <c r="I295" s="1">
        <v>19.242003</v>
      </c>
      <c r="J295" s="8">
        <v>6.7872187500000001</v>
      </c>
      <c r="K295" s="1">
        <v>8.9999999999999993E-3</v>
      </c>
      <c r="L295" s="9">
        <v>36867</v>
      </c>
      <c r="M295" s="1">
        <v>5221</v>
      </c>
      <c r="N295" s="1" t="s">
        <v>31</v>
      </c>
      <c r="O295" s="3" t="s">
        <v>263</v>
      </c>
      <c r="P295" s="18" t="s">
        <v>63</v>
      </c>
      <c r="Q295" s="23">
        <v>6.79</v>
      </c>
      <c r="R295" s="11" t="str">
        <f>IF(Q295&gt;I295, "BAD", "GOOD")</f>
        <v>GOOD</v>
      </c>
      <c r="S295" s="13"/>
      <c r="T295" s="13" t="s">
        <v>45</v>
      </c>
      <c r="U295" s="13" t="s">
        <v>33</v>
      </c>
      <c r="V295" s="13" t="s">
        <v>34</v>
      </c>
      <c r="W295" s="25" t="s">
        <v>616</v>
      </c>
      <c r="X295" s="1"/>
      <c r="Y295" s="9">
        <v>36685</v>
      </c>
      <c r="Z295" s="1" t="s">
        <v>265</v>
      </c>
    </row>
    <row r="296" spans="1:26" hidden="1" x14ac:dyDescent="0.25">
      <c r="A296" s="7">
        <v>67144</v>
      </c>
      <c r="B296" s="1">
        <v>153</v>
      </c>
      <c r="C296" s="1" t="s">
        <v>617</v>
      </c>
      <c r="D296" s="1" t="s">
        <v>27</v>
      </c>
      <c r="E296" s="1" t="s">
        <v>28</v>
      </c>
      <c r="F296" s="1" t="s">
        <v>29</v>
      </c>
      <c r="G296" s="1" t="s">
        <v>30</v>
      </c>
      <c r="H296" s="1"/>
      <c r="I296" s="1">
        <v>9.0489999999999995</v>
      </c>
      <c r="J296" s="8">
        <v>9.0496250000000007</v>
      </c>
      <c r="K296" s="1">
        <v>1.2500000000000001E-2</v>
      </c>
      <c r="L296" s="9">
        <v>37181</v>
      </c>
      <c r="M296" s="1" t="s">
        <v>31</v>
      </c>
      <c r="N296" s="1" t="s">
        <v>31</v>
      </c>
      <c r="O296" s="3">
        <v>67144</v>
      </c>
      <c r="P296" s="11">
        <v>9.0496250000000007</v>
      </c>
      <c r="Q296" s="12">
        <v>9.0500000000000007</v>
      </c>
      <c r="R296" s="11" t="s">
        <v>44</v>
      </c>
      <c r="S296" s="13"/>
      <c r="T296" s="13" t="s">
        <v>45</v>
      </c>
      <c r="U296" s="13" t="s">
        <v>33</v>
      </c>
      <c r="V296" s="13" t="s">
        <v>34</v>
      </c>
      <c r="W296" s="25" t="s">
        <v>618</v>
      </c>
      <c r="X296" s="1"/>
      <c r="Y296" s="9">
        <v>36908</v>
      </c>
      <c r="Z296" s="1"/>
    </row>
    <row r="297" spans="1:26" ht="17.25" hidden="1" x14ac:dyDescent="0.25">
      <c r="A297" s="7">
        <v>67172</v>
      </c>
      <c r="B297" s="1">
        <v>153</v>
      </c>
      <c r="C297" s="1" t="s">
        <v>619</v>
      </c>
      <c r="D297" s="1" t="s">
        <v>27</v>
      </c>
      <c r="E297" s="1" t="s">
        <v>57</v>
      </c>
      <c r="F297" s="1" t="s">
        <v>29</v>
      </c>
      <c r="G297" s="1" t="s">
        <v>30</v>
      </c>
      <c r="H297" s="1"/>
      <c r="I297" s="1">
        <v>495.07</v>
      </c>
      <c r="J297" s="11">
        <v>495.07</v>
      </c>
      <c r="K297" s="1">
        <v>2.407</v>
      </c>
      <c r="L297" s="9">
        <v>37197</v>
      </c>
      <c r="M297" s="2">
        <v>5227</v>
      </c>
      <c r="N297" s="1" t="s">
        <v>31</v>
      </c>
      <c r="O297" s="3">
        <v>67172</v>
      </c>
      <c r="P297" s="11">
        <v>250.82599999999999</v>
      </c>
      <c r="Q297" s="12">
        <v>348.34899999999999</v>
      </c>
      <c r="R297" s="11" t="str">
        <f>IF(Q297&gt;I297, "BAD", "GOOD")</f>
        <v>GOOD</v>
      </c>
      <c r="S297" s="14"/>
      <c r="T297" s="13" t="s">
        <v>53</v>
      </c>
      <c r="U297" s="13" t="s">
        <v>33</v>
      </c>
      <c r="V297" s="13" t="s">
        <v>54</v>
      </c>
      <c r="W297" s="1" t="s">
        <v>620</v>
      </c>
      <c r="X297" s="1"/>
      <c r="Y297" s="9">
        <v>22990</v>
      </c>
      <c r="Z297" s="1"/>
    </row>
    <row r="298" spans="1:26" hidden="1" x14ac:dyDescent="0.25">
      <c r="A298" s="7">
        <v>67450</v>
      </c>
      <c r="B298" s="1">
        <v>153</v>
      </c>
      <c r="C298" s="1" t="s">
        <v>145</v>
      </c>
      <c r="D298" s="1" t="s">
        <v>27</v>
      </c>
      <c r="E298" s="1" t="s">
        <v>28</v>
      </c>
      <c r="F298" s="1" t="s">
        <v>29</v>
      </c>
      <c r="G298" s="1" t="s">
        <v>30</v>
      </c>
      <c r="H298" s="1"/>
      <c r="I298" s="1">
        <v>5.66</v>
      </c>
      <c r="J298" s="8">
        <v>5.6560156250000002</v>
      </c>
      <c r="K298" s="1">
        <v>7.7999999999999996E-3</v>
      </c>
      <c r="L298" s="9">
        <v>37202</v>
      </c>
      <c r="M298" s="1">
        <v>5188</v>
      </c>
      <c r="N298" s="1" t="s">
        <v>31</v>
      </c>
      <c r="O298" s="2" t="s">
        <v>445</v>
      </c>
      <c r="P298" s="18" t="s">
        <v>63</v>
      </c>
      <c r="Q298" s="23">
        <v>5.66</v>
      </c>
      <c r="R298" s="11" t="str">
        <f>IF(Q298&gt;I298, "BAD", "GOOD")</f>
        <v>GOOD</v>
      </c>
      <c r="S298" s="13"/>
      <c r="T298" s="13" t="s">
        <v>45</v>
      </c>
      <c r="U298" s="13" t="s">
        <v>33</v>
      </c>
      <c r="V298" s="13" t="s">
        <v>34</v>
      </c>
      <c r="W298" s="25" t="s">
        <v>621</v>
      </c>
      <c r="X298" s="1"/>
      <c r="Y298" s="9">
        <v>37998</v>
      </c>
      <c r="Z298" s="1" t="s">
        <v>148</v>
      </c>
    </row>
    <row r="299" spans="1:26" ht="17.25" hidden="1" x14ac:dyDescent="0.25">
      <c r="A299" s="7">
        <v>67902</v>
      </c>
      <c r="B299" s="1">
        <v>153</v>
      </c>
      <c r="C299" s="1" t="s">
        <v>601</v>
      </c>
      <c r="D299" s="1" t="s">
        <v>27</v>
      </c>
      <c r="E299" s="1" t="s">
        <v>407</v>
      </c>
      <c r="F299" s="1" t="s">
        <v>29</v>
      </c>
      <c r="G299" s="1" t="s">
        <v>30</v>
      </c>
      <c r="H299" s="1"/>
      <c r="I299" s="1">
        <v>6.7210000000000001</v>
      </c>
      <c r="J299" s="18" t="s">
        <v>63</v>
      </c>
      <c r="K299" s="1">
        <v>0.01</v>
      </c>
      <c r="L299" s="9">
        <v>37308</v>
      </c>
      <c r="M299" s="1">
        <v>5021</v>
      </c>
      <c r="N299" s="1" t="s">
        <v>31</v>
      </c>
      <c r="O299" s="1" t="s">
        <v>602</v>
      </c>
      <c r="P299" s="11">
        <v>6.7210000000000001</v>
      </c>
      <c r="Q299" s="36">
        <v>27</v>
      </c>
      <c r="R299" s="11" t="s">
        <v>44</v>
      </c>
      <c r="S299" s="14">
        <v>69</v>
      </c>
      <c r="T299" s="13" t="s">
        <v>53</v>
      </c>
      <c r="U299" s="13" t="s">
        <v>33</v>
      </c>
      <c r="V299" s="13"/>
      <c r="W299" s="1" t="s">
        <v>603</v>
      </c>
      <c r="X299" s="1"/>
      <c r="Y299" s="26">
        <v>24789</v>
      </c>
      <c r="Z299" s="24" t="s">
        <v>622</v>
      </c>
    </row>
    <row r="300" spans="1:26" hidden="1" x14ac:dyDescent="0.25">
      <c r="A300" s="7">
        <v>68122</v>
      </c>
      <c r="B300" s="1">
        <v>153</v>
      </c>
      <c r="C300" s="1" t="s">
        <v>623</v>
      </c>
      <c r="D300" s="1" t="s">
        <v>27</v>
      </c>
      <c r="E300" s="1" t="s">
        <v>28</v>
      </c>
      <c r="F300" s="1" t="s">
        <v>29</v>
      </c>
      <c r="G300" s="1" t="s">
        <v>30</v>
      </c>
      <c r="H300" s="1"/>
      <c r="I300" s="1">
        <v>8.9611879999999999</v>
      </c>
      <c r="J300" s="8">
        <v>9.0496250000000007</v>
      </c>
      <c r="K300" s="1">
        <v>1.2500000000000001E-2</v>
      </c>
      <c r="L300" s="9">
        <v>37396</v>
      </c>
      <c r="M300" s="1" t="s">
        <v>31</v>
      </c>
      <c r="N300" s="1" t="s">
        <v>31</v>
      </c>
      <c r="O300" s="2">
        <v>68122</v>
      </c>
      <c r="P300" s="11">
        <v>9.0496250000000007</v>
      </c>
      <c r="Q300" s="12">
        <v>9.0496250000000007</v>
      </c>
      <c r="R300" s="11" t="s">
        <v>44</v>
      </c>
      <c r="S300" s="13"/>
      <c r="T300" s="13" t="s">
        <v>45</v>
      </c>
      <c r="U300" s="13" t="s">
        <v>33</v>
      </c>
      <c r="V300" s="13" t="s">
        <v>34</v>
      </c>
      <c r="W300" s="25" t="s">
        <v>48</v>
      </c>
      <c r="X300" s="1"/>
      <c r="Y300" s="9">
        <v>37183</v>
      </c>
      <c r="Z300" s="1"/>
    </row>
    <row r="301" spans="1:26" ht="17.25" hidden="1" x14ac:dyDescent="0.25">
      <c r="A301" s="7">
        <v>68923</v>
      </c>
      <c r="B301" s="1">
        <v>153</v>
      </c>
      <c r="C301" s="1" t="s">
        <v>624</v>
      </c>
      <c r="D301" s="1" t="s">
        <v>577</v>
      </c>
      <c r="E301" s="1" t="s">
        <v>57</v>
      </c>
      <c r="F301" s="1" t="s">
        <v>29</v>
      </c>
      <c r="G301" s="1" t="s">
        <v>30</v>
      </c>
      <c r="H301" s="1"/>
      <c r="I301" s="1">
        <v>242</v>
      </c>
      <c r="J301" s="11">
        <v>242</v>
      </c>
      <c r="K301" s="1">
        <v>1.1000000000000001</v>
      </c>
      <c r="L301" s="9">
        <v>37705</v>
      </c>
      <c r="M301" s="2">
        <v>4827</v>
      </c>
      <c r="N301" s="1" t="s">
        <v>31</v>
      </c>
      <c r="O301" s="3" t="s">
        <v>625</v>
      </c>
      <c r="P301" s="11">
        <v>2.2542</v>
      </c>
      <c r="Q301" s="23" t="s">
        <v>63</v>
      </c>
      <c r="R301" s="11" t="str">
        <f>IF(Q301&gt;I301, "BAD", "GOOD")</f>
        <v>BAD</v>
      </c>
      <c r="S301" s="14"/>
      <c r="T301" s="13" t="s">
        <v>53</v>
      </c>
      <c r="U301" s="13" t="s">
        <v>33</v>
      </c>
      <c r="V301" s="13" t="s">
        <v>54</v>
      </c>
      <c r="W301" s="1" t="s">
        <v>626</v>
      </c>
      <c r="X301" s="1"/>
      <c r="Y301" s="9">
        <v>23669</v>
      </c>
      <c r="Z301" s="1" t="s">
        <v>627</v>
      </c>
    </row>
    <row r="302" spans="1:26" ht="17.25" hidden="1" x14ac:dyDescent="0.25">
      <c r="A302" s="40">
        <v>70073</v>
      </c>
      <c r="B302" s="1">
        <v>153</v>
      </c>
      <c r="C302" s="1" t="s">
        <v>101</v>
      </c>
      <c r="D302" s="1" t="s">
        <v>27</v>
      </c>
      <c r="E302" s="1" t="s">
        <v>28</v>
      </c>
      <c r="F302" s="1" t="s">
        <v>29</v>
      </c>
      <c r="G302" s="1" t="s">
        <v>30</v>
      </c>
      <c r="H302" s="1"/>
      <c r="I302" s="11">
        <v>13.44</v>
      </c>
      <c r="J302" s="8">
        <v>13.44</v>
      </c>
      <c r="K302" s="1">
        <v>0.01</v>
      </c>
      <c r="L302" s="9">
        <v>38320</v>
      </c>
      <c r="M302" s="1">
        <v>5299</v>
      </c>
      <c r="N302" s="1" t="s">
        <v>31</v>
      </c>
      <c r="O302" s="2" t="s">
        <v>102</v>
      </c>
      <c r="P302" s="18" t="s">
        <v>63</v>
      </c>
      <c r="Q302" s="23" t="s">
        <v>63</v>
      </c>
      <c r="R302" s="11" t="str">
        <f>IF(Q302&gt;I302, "BAD", "GOOD")</f>
        <v>BAD</v>
      </c>
      <c r="S302" s="14">
        <v>83</v>
      </c>
      <c r="T302" s="13" t="s">
        <v>53</v>
      </c>
      <c r="U302" s="13" t="s">
        <v>33</v>
      </c>
      <c r="V302" s="13" t="s">
        <v>34</v>
      </c>
      <c r="W302" s="25" t="s">
        <v>628</v>
      </c>
      <c r="X302" s="1"/>
      <c r="Y302" s="9">
        <v>37774</v>
      </c>
      <c r="Z302" s="25" t="s">
        <v>628</v>
      </c>
    </row>
    <row r="303" spans="1:26" ht="17.25" hidden="1" x14ac:dyDescent="0.25">
      <c r="A303" s="7">
        <v>70249</v>
      </c>
      <c r="B303" s="1">
        <v>153</v>
      </c>
      <c r="C303" s="1" t="s">
        <v>629</v>
      </c>
      <c r="D303" s="1" t="s">
        <v>577</v>
      </c>
      <c r="E303" s="1" t="s">
        <v>57</v>
      </c>
      <c r="F303" s="1" t="s">
        <v>29</v>
      </c>
      <c r="G303" s="1" t="s">
        <v>30</v>
      </c>
      <c r="H303" s="1"/>
      <c r="I303" s="1">
        <v>1270.8</v>
      </c>
      <c r="J303" s="18" t="s">
        <v>63</v>
      </c>
      <c r="K303" s="1">
        <v>3.69</v>
      </c>
      <c r="L303" s="9">
        <v>42817</v>
      </c>
      <c r="M303" s="2">
        <v>5128</v>
      </c>
      <c r="N303" s="1" t="s">
        <v>31</v>
      </c>
      <c r="O303" s="3">
        <v>70249</v>
      </c>
      <c r="P303" s="11">
        <v>253.20400000000001</v>
      </c>
      <c r="Q303" s="12">
        <v>360.28800000000001</v>
      </c>
      <c r="R303" s="11" t="str">
        <f>IF(Q303&gt;I303, "BAD", "GOOD")</f>
        <v>GOOD</v>
      </c>
      <c r="S303" s="14">
        <v>44</v>
      </c>
      <c r="T303" s="13" t="s">
        <v>53</v>
      </c>
      <c r="U303" s="13" t="s">
        <v>33</v>
      </c>
      <c r="V303" s="13" t="s">
        <v>54</v>
      </c>
      <c r="W303" s="1" t="s">
        <v>630</v>
      </c>
      <c r="X303" s="1"/>
      <c r="Y303" s="9">
        <v>22028</v>
      </c>
      <c r="Z303" s="1"/>
    </row>
    <row r="304" spans="1:26" hidden="1" x14ac:dyDescent="0.25">
      <c r="A304" s="7">
        <v>70305</v>
      </c>
      <c r="B304" s="1">
        <v>153</v>
      </c>
      <c r="C304" s="1" t="s">
        <v>631</v>
      </c>
      <c r="D304" s="1" t="s">
        <v>27</v>
      </c>
      <c r="E304" s="1" t="s">
        <v>28</v>
      </c>
      <c r="F304" s="1" t="s">
        <v>29</v>
      </c>
      <c r="G304" s="1" t="s">
        <v>30</v>
      </c>
      <c r="H304" s="1"/>
      <c r="I304" s="1">
        <v>4.4800000000000004</v>
      </c>
      <c r="J304" s="8">
        <v>4.5248125000000003</v>
      </c>
      <c r="K304" s="1">
        <v>6.1999999999999998E-3</v>
      </c>
      <c r="L304" s="9">
        <v>38090</v>
      </c>
      <c r="M304" s="1" t="s">
        <v>31</v>
      </c>
      <c r="N304" s="1" t="s">
        <v>31</v>
      </c>
      <c r="O304" s="2">
        <v>70305</v>
      </c>
      <c r="P304" s="11">
        <v>4.5248125000000003</v>
      </c>
      <c r="Q304" s="12">
        <v>4.5248125000000003</v>
      </c>
      <c r="R304" s="11" t="s">
        <v>44</v>
      </c>
      <c r="S304" s="13"/>
      <c r="T304" s="13" t="s">
        <v>45</v>
      </c>
      <c r="U304" s="13" t="s">
        <v>33</v>
      </c>
      <c r="V304" s="13" t="s">
        <v>34</v>
      </c>
      <c r="W304" s="25" t="s">
        <v>48</v>
      </c>
      <c r="X304" s="1"/>
      <c r="Y304" s="9">
        <v>37839</v>
      </c>
      <c r="Z304" s="1"/>
    </row>
    <row r="305" spans="1:26" ht="17.25" hidden="1" x14ac:dyDescent="0.25">
      <c r="A305" s="7">
        <v>70587</v>
      </c>
      <c r="B305" s="1">
        <v>153</v>
      </c>
      <c r="C305" s="1" t="s">
        <v>632</v>
      </c>
      <c r="D305" s="1" t="s">
        <v>27</v>
      </c>
      <c r="E305" s="1" t="s">
        <v>57</v>
      </c>
      <c r="F305" s="1" t="s">
        <v>29</v>
      </c>
      <c r="G305" s="1" t="s">
        <v>30</v>
      </c>
      <c r="H305" s="1"/>
      <c r="I305" s="1">
        <v>123.56</v>
      </c>
      <c r="J305" s="18" t="s">
        <v>63</v>
      </c>
      <c r="K305" s="1">
        <v>1.4970000000000001</v>
      </c>
      <c r="L305" s="9">
        <v>38146</v>
      </c>
      <c r="M305" s="2">
        <v>5698</v>
      </c>
      <c r="N305" s="1" t="s">
        <v>31</v>
      </c>
      <c r="O305" s="3" t="s">
        <v>633</v>
      </c>
      <c r="P305" s="11" t="s">
        <v>63</v>
      </c>
      <c r="Q305" s="23">
        <f>318.82-229.11</f>
        <v>89.70999999999998</v>
      </c>
      <c r="R305" s="11" t="str">
        <f>IF(Q305&gt;I305, "BAD", "GOOD")</f>
        <v>GOOD</v>
      </c>
      <c r="S305" s="14">
        <v>63</v>
      </c>
      <c r="T305" s="13" t="s">
        <v>53</v>
      </c>
      <c r="U305" s="13" t="s">
        <v>33</v>
      </c>
      <c r="V305" s="13" t="s">
        <v>54</v>
      </c>
      <c r="W305" s="1" t="s">
        <v>634</v>
      </c>
      <c r="X305" s="1"/>
      <c r="Y305" s="9">
        <v>22052</v>
      </c>
      <c r="Z305" s="1" t="s">
        <v>635</v>
      </c>
    </row>
    <row r="306" spans="1:26" ht="17.25" hidden="1" x14ac:dyDescent="0.25">
      <c r="A306" s="7">
        <v>70588</v>
      </c>
      <c r="B306" s="1">
        <v>153</v>
      </c>
      <c r="C306" s="1" t="s">
        <v>632</v>
      </c>
      <c r="D306" s="1" t="s">
        <v>27</v>
      </c>
      <c r="E306" s="1" t="s">
        <v>57</v>
      </c>
      <c r="F306" s="1" t="s">
        <v>29</v>
      </c>
      <c r="G306" s="1" t="s">
        <v>30</v>
      </c>
      <c r="H306" s="1"/>
      <c r="I306" s="1">
        <v>229.10499999999999</v>
      </c>
      <c r="J306" s="18" t="s">
        <v>63</v>
      </c>
      <c r="K306" s="1">
        <v>0.62</v>
      </c>
      <c r="L306" s="9">
        <v>38146</v>
      </c>
      <c r="M306" s="2">
        <v>5698</v>
      </c>
      <c r="N306" s="1" t="s">
        <v>31</v>
      </c>
      <c r="O306" s="3" t="s">
        <v>633</v>
      </c>
      <c r="P306" s="11">
        <v>213.71090000000001</v>
      </c>
      <c r="Q306" s="12">
        <v>229.11</v>
      </c>
      <c r="R306" s="11" t="s">
        <v>44</v>
      </c>
      <c r="S306" s="14">
        <v>63</v>
      </c>
      <c r="T306" s="13" t="s">
        <v>53</v>
      </c>
      <c r="U306" s="13" t="s">
        <v>33</v>
      </c>
      <c r="V306" s="13" t="s">
        <v>54</v>
      </c>
      <c r="W306" s="1" t="s">
        <v>634</v>
      </c>
      <c r="X306" s="1"/>
      <c r="Y306" s="9">
        <v>18888</v>
      </c>
      <c r="Z306" s="1" t="s">
        <v>635</v>
      </c>
    </row>
    <row r="307" spans="1:26" ht="17.25" hidden="1" x14ac:dyDescent="0.25">
      <c r="A307" s="7">
        <v>70940</v>
      </c>
      <c r="B307" s="1">
        <v>153</v>
      </c>
      <c r="C307" s="1" t="s">
        <v>636</v>
      </c>
      <c r="D307" s="1" t="s">
        <v>27</v>
      </c>
      <c r="E307" s="1" t="s">
        <v>57</v>
      </c>
      <c r="F307" s="1" t="s">
        <v>29</v>
      </c>
      <c r="G307" s="1" t="s">
        <v>30</v>
      </c>
      <c r="H307" s="1"/>
      <c r="I307" s="1">
        <v>502.72</v>
      </c>
      <c r="J307" s="11">
        <v>502.72</v>
      </c>
      <c r="K307" s="1">
        <v>2.1</v>
      </c>
      <c r="L307" s="9">
        <v>38428</v>
      </c>
      <c r="M307" s="19">
        <v>5220</v>
      </c>
      <c r="N307" s="1" t="s">
        <v>31</v>
      </c>
      <c r="O307" s="3">
        <v>70940</v>
      </c>
      <c r="P307" s="11">
        <v>221.8005</v>
      </c>
      <c r="Q307" s="12">
        <v>172.49600000000001</v>
      </c>
      <c r="R307" s="11" t="str">
        <f>IF(Q307&gt;I307, "BAD", "GOOD")</f>
        <v>GOOD</v>
      </c>
      <c r="S307" s="14"/>
      <c r="T307" s="13" t="s">
        <v>53</v>
      </c>
      <c r="U307" s="13" t="s">
        <v>33</v>
      </c>
      <c r="V307" s="13" t="s">
        <v>54</v>
      </c>
      <c r="W307" s="1" t="s">
        <v>637</v>
      </c>
      <c r="X307" s="1"/>
      <c r="Y307" s="9">
        <v>21996</v>
      </c>
      <c r="Z307" s="1" t="s">
        <v>638</v>
      </c>
    </row>
    <row r="308" spans="1:26" ht="17.25" hidden="1" x14ac:dyDescent="0.25">
      <c r="A308" s="7">
        <v>71748</v>
      </c>
      <c r="B308" s="1">
        <v>153</v>
      </c>
      <c r="C308" s="1" t="s">
        <v>639</v>
      </c>
      <c r="D308" s="1" t="s">
        <v>27</v>
      </c>
      <c r="E308" s="1" t="s">
        <v>57</v>
      </c>
      <c r="F308" s="1" t="s">
        <v>29</v>
      </c>
      <c r="G308" s="1" t="s">
        <v>30</v>
      </c>
      <c r="H308" s="1"/>
      <c r="I308" s="1">
        <v>506.8</v>
      </c>
      <c r="J308" s="11">
        <v>506.8</v>
      </c>
      <c r="K308" s="1">
        <v>2.4500000000000002</v>
      </c>
      <c r="L308" s="9">
        <v>38531</v>
      </c>
      <c r="M308" s="2">
        <v>5201</v>
      </c>
      <c r="N308" s="1" t="s">
        <v>31</v>
      </c>
      <c r="O308" s="3">
        <v>71748</v>
      </c>
      <c r="P308" s="11">
        <v>367.8793</v>
      </c>
      <c r="Q308" s="12">
        <v>394.80599999999998</v>
      </c>
      <c r="R308" s="11" t="str">
        <f>IF(Q308&gt;I308, "BAD", "GOOD")</f>
        <v>GOOD</v>
      </c>
      <c r="S308" s="14"/>
      <c r="T308" s="13" t="s">
        <v>53</v>
      </c>
      <c r="U308" s="13" t="s">
        <v>33</v>
      </c>
      <c r="V308" s="13" t="s">
        <v>54</v>
      </c>
      <c r="W308" s="1" t="s">
        <v>611</v>
      </c>
      <c r="X308" s="1"/>
      <c r="Y308" s="9">
        <v>20218</v>
      </c>
      <c r="Z308" s="1"/>
    </row>
    <row r="309" spans="1:26" ht="17.25" hidden="1" x14ac:dyDescent="0.25">
      <c r="A309" s="7">
        <v>71843</v>
      </c>
      <c r="B309" s="1">
        <v>153</v>
      </c>
      <c r="C309" s="1" t="s">
        <v>640</v>
      </c>
      <c r="D309" s="1" t="s">
        <v>577</v>
      </c>
      <c r="E309" s="1" t="s">
        <v>407</v>
      </c>
      <c r="F309" s="1" t="s">
        <v>29</v>
      </c>
      <c r="G309" s="1" t="s">
        <v>30</v>
      </c>
      <c r="H309" s="1"/>
      <c r="I309" s="1">
        <v>9.8510000000000009</v>
      </c>
      <c r="J309" s="11">
        <v>34.4</v>
      </c>
      <c r="K309" s="1">
        <v>6.6000000000000003E-2</v>
      </c>
      <c r="L309" s="9">
        <v>38530</v>
      </c>
      <c r="M309" s="1">
        <v>5028</v>
      </c>
      <c r="N309" s="1" t="s">
        <v>31</v>
      </c>
      <c r="O309" s="1" t="s">
        <v>641</v>
      </c>
      <c r="P309" s="11">
        <v>9.8510000000000009</v>
      </c>
      <c r="Q309" s="12">
        <v>9.85</v>
      </c>
      <c r="R309" s="11" t="str">
        <f>IF(Q309&gt;I309, "BAD", "GOOD")</f>
        <v>GOOD</v>
      </c>
      <c r="S309" s="14">
        <v>25</v>
      </c>
      <c r="T309" s="13" t="s">
        <v>53</v>
      </c>
      <c r="U309" s="13" t="s">
        <v>33</v>
      </c>
      <c r="V309" s="13"/>
      <c r="W309" s="1" t="s">
        <v>642</v>
      </c>
      <c r="X309" s="1"/>
      <c r="Y309" s="26">
        <v>24628</v>
      </c>
      <c r="Z309" s="1" t="s">
        <v>643</v>
      </c>
    </row>
    <row r="310" spans="1:26" ht="17.25" hidden="1" x14ac:dyDescent="0.25">
      <c r="A310" s="41">
        <v>72370</v>
      </c>
      <c r="B310" s="42">
        <v>153</v>
      </c>
      <c r="C310" s="42" t="s">
        <v>644</v>
      </c>
      <c r="D310" s="42" t="s">
        <v>577</v>
      </c>
      <c r="E310" s="42" t="s">
        <v>57</v>
      </c>
      <c r="F310" s="42" t="s">
        <v>29</v>
      </c>
      <c r="G310" s="43" t="s">
        <v>30</v>
      </c>
      <c r="H310" s="42">
        <v>320</v>
      </c>
      <c r="I310" s="42">
        <v>1280</v>
      </c>
      <c r="J310" s="18" t="s">
        <v>63</v>
      </c>
      <c r="K310" s="43">
        <v>2.5</v>
      </c>
      <c r="L310" s="44">
        <v>38778</v>
      </c>
      <c r="M310" s="45">
        <v>6903</v>
      </c>
      <c r="N310" s="42" t="s">
        <v>31</v>
      </c>
      <c r="O310" s="46">
        <v>72370</v>
      </c>
      <c r="P310" s="11">
        <v>166.60169999999999</v>
      </c>
      <c r="Q310" s="12">
        <v>476.048</v>
      </c>
      <c r="R310" s="11" t="str">
        <f>IF(Q310&gt;I310, "BAD", "GOOD")</f>
        <v>GOOD</v>
      </c>
      <c r="S310" s="47">
        <v>2</v>
      </c>
      <c r="T310" s="48" t="s">
        <v>53</v>
      </c>
      <c r="U310" s="48" t="s">
        <v>33</v>
      </c>
      <c r="V310" s="48" t="s">
        <v>54</v>
      </c>
      <c r="W310" s="42" t="s">
        <v>58</v>
      </c>
      <c r="X310" s="1"/>
      <c r="Y310" s="44">
        <v>21775</v>
      </c>
      <c r="Z310" s="43"/>
    </row>
    <row r="311" spans="1:26" ht="17.25" hidden="1" x14ac:dyDescent="0.25">
      <c r="A311" s="7">
        <v>72936</v>
      </c>
      <c r="B311" s="1">
        <v>153</v>
      </c>
      <c r="C311" s="1" t="s">
        <v>645</v>
      </c>
      <c r="D311" s="1" t="s">
        <v>27</v>
      </c>
      <c r="E311" s="1" t="s">
        <v>407</v>
      </c>
      <c r="F311" s="1" t="s">
        <v>29</v>
      </c>
      <c r="G311" s="1" t="s">
        <v>30</v>
      </c>
      <c r="H311" s="1"/>
      <c r="I311" s="1">
        <v>15</v>
      </c>
      <c r="J311" s="11">
        <v>15</v>
      </c>
      <c r="K311" s="1">
        <v>2.1000000000000001E-2</v>
      </c>
      <c r="L311" s="9">
        <v>38826</v>
      </c>
      <c r="M311" s="1">
        <v>5023</v>
      </c>
      <c r="N311" s="1" t="s">
        <v>31</v>
      </c>
      <c r="O311" s="1">
        <v>72936</v>
      </c>
      <c r="P311" s="11">
        <v>8.3460000000000001</v>
      </c>
      <c r="Q311" s="12">
        <v>11.75</v>
      </c>
      <c r="R311" s="11" t="str">
        <f>IF(Q311&gt;I311, "BAD", "GOOD")</f>
        <v>GOOD</v>
      </c>
      <c r="S311" s="14"/>
      <c r="T311" s="13" t="s">
        <v>53</v>
      </c>
      <c r="U311" s="13" t="s">
        <v>33</v>
      </c>
      <c r="V311" s="13"/>
      <c r="W311" s="1" t="s">
        <v>646</v>
      </c>
      <c r="X311" s="1"/>
      <c r="Y311" s="26">
        <v>22105</v>
      </c>
      <c r="Z311" s="1" t="s">
        <v>647</v>
      </c>
    </row>
    <row r="312" spans="1:26" hidden="1" x14ac:dyDescent="0.25">
      <c r="A312" s="7">
        <v>73118</v>
      </c>
      <c r="B312" s="1">
        <v>153</v>
      </c>
      <c r="C312" s="1" t="s">
        <v>62</v>
      </c>
      <c r="D312" s="1" t="s">
        <v>27</v>
      </c>
      <c r="E312" s="1" t="s">
        <v>28</v>
      </c>
      <c r="F312" s="1" t="s">
        <v>29</v>
      </c>
      <c r="G312" s="1" t="s">
        <v>30</v>
      </c>
      <c r="H312" s="1"/>
      <c r="I312" s="1">
        <v>0.58199999999999996</v>
      </c>
      <c r="J312" s="8">
        <v>0.58822562500000009</v>
      </c>
      <c r="K312" s="1">
        <v>8.0000000000000004E-4</v>
      </c>
      <c r="L312" s="9">
        <v>38838</v>
      </c>
      <c r="M312" s="10">
        <v>5155</v>
      </c>
      <c r="N312" s="1" t="s">
        <v>31</v>
      </c>
      <c r="O312" s="2" t="s">
        <v>64</v>
      </c>
      <c r="P312" s="18">
        <v>0</v>
      </c>
      <c r="Q312" s="23">
        <v>0.59</v>
      </c>
      <c r="R312" s="11" t="s">
        <v>44</v>
      </c>
      <c r="S312" s="13"/>
      <c r="T312" s="13" t="s">
        <v>45</v>
      </c>
      <c r="U312" s="13" t="s">
        <v>33</v>
      </c>
      <c r="V312" s="13" t="s">
        <v>34</v>
      </c>
      <c r="W312" s="25" t="s">
        <v>648</v>
      </c>
      <c r="X312" s="1" t="s">
        <v>649</v>
      </c>
      <c r="Y312" s="9">
        <v>38567</v>
      </c>
      <c r="Z312" s="1" t="s">
        <v>66</v>
      </c>
    </row>
    <row r="313" spans="1:26" ht="17.25" hidden="1" x14ac:dyDescent="0.25">
      <c r="A313" s="7">
        <v>73204</v>
      </c>
      <c r="B313" s="1">
        <v>153</v>
      </c>
      <c r="C313" s="1" t="s">
        <v>650</v>
      </c>
      <c r="D313" s="1" t="s">
        <v>577</v>
      </c>
      <c r="E313" s="1" t="s">
        <v>339</v>
      </c>
      <c r="F313" s="1" t="s">
        <v>29</v>
      </c>
      <c r="G313" s="1" t="s">
        <v>30</v>
      </c>
      <c r="H313" s="1"/>
      <c r="I313" s="1">
        <v>16</v>
      </c>
      <c r="J313" s="11">
        <v>2111.25</v>
      </c>
      <c r="K313" s="1">
        <v>0.1</v>
      </c>
      <c r="L313" s="9">
        <v>38839</v>
      </c>
      <c r="M313" s="2">
        <v>5109</v>
      </c>
      <c r="N313" s="1" t="s">
        <v>31</v>
      </c>
      <c r="O313" s="2">
        <v>73204</v>
      </c>
      <c r="P313" s="11">
        <v>0.80210000000000004</v>
      </c>
      <c r="Q313" s="12">
        <v>0.84499999999999997</v>
      </c>
      <c r="R313" s="11" t="str">
        <f t="shared" ref="R313:R345" si="14">IF(Q313&gt;I313, "BAD", "GOOD")</f>
        <v>GOOD</v>
      </c>
      <c r="S313" s="14">
        <v>24</v>
      </c>
      <c r="T313" s="13" t="s">
        <v>53</v>
      </c>
      <c r="U313" s="13" t="s">
        <v>33</v>
      </c>
      <c r="V313" s="13"/>
      <c r="W313" s="1" t="s">
        <v>651</v>
      </c>
      <c r="X313" s="1"/>
      <c r="Y313" s="9">
        <v>22269</v>
      </c>
      <c r="Z313" s="1"/>
    </row>
    <row r="314" spans="1:26" hidden="1" x14ac:dyDescent="0.25">
      <c r="A314" s="7">
        <v>73629</v>
      </c>
      <c r="B314" s="1">
        <v>153</v>
      </c>
      <c r="C314" s="1" t="s">
        <v>652</v>
      </c>
      <c r="D314" s="1" t="s">
        <v>577</v>
      </c>
      <c r="E314" s="1" t="s">
        <v>28</v>
      </c>
      <c r="F314" s="1" t="s">
        <v>29</v>
      </c>
      <c r="G314" s="1" t="s">
        <v>30</v>
      </c>
      <c r="H314" s="1"/>
      <c r="I314" s="1">
        <v>1.875</v>
      </c>
      <c r="J314" s="12">
        <v>1.875</v>
      </c>
      <c r="K314" s="1">
        <v>0.502</v>
      </c>
      <c r="L314" s="9">
        <v>39141</v>
      </c>
      <c r="M314" s="1" t="s">
        <v>31</v>
      </c>
      <c r="N314" s="1" t="s">
        <v>31</v>
      </c>
      <c r="O314" s="3">
        <v>73629</v>
      </c>
      <c r="P314" s="11">
        <v>1.875</v>
      </c>
      <c r="Q314" s="12">
        <v>1.875</v>
      </c>
      <c r="R314" s="11" t="str">
        <f t="shared" si="14"/>
        <v>GOOD</v>
      </c>
      <c r="S314" s="13"/>
      <c r="T314" s="13" t="s">
        <v>45</v>
      </c>
      <c r="U314" s="13" t="s">
        <v>33</v>
      </c>
      <c r="V314" s="13" t="s">
        <v>54</v>
      </c>
      <c r="W314" s="25" t="s">
        <v>653</v>
      </c>
      <c r="X314" s="1"/>
      <c r="Y314" s="9">
        <v>25202</v>
      </c>
      <c r="Z314" s="1"/>
    </row>
    <row r="315" spans="1:26" ht="17.25" hidden="1" x14ac:dyDescent="0.25">
      <c r="A315" s="7">
        <v>73899</v>
      </c>
      <c r="B315" s="1">
        <v>153</v>
      </c>
      <c r="C315" s="1" t="s">
        <v>654</v>
      </c>
      <c r="D315" s="1" t="s">
        <v>577</v>
      </c>
      <c r="E315" s="1" t="s">
        <v>57</v>
      </c>
      <c r="F315" s="1" t="s">
        <v>29</v>
      </c>
      <c r="G315" s="1" t="s">
        <v>30</v>
      </c>
      <c r="H315" s="1"/>
      <c r="I315" s="1">
        <v>508.77600000000001</v>
      </c>
      <c r="J315" s="11">
        <v>508.77600000000001</v>
      </c>
      <c r="K315" s="1">
        <v>2.0299999999999998</v>
      </c>
      <c r="L315" s="9">
        <v>39022</v>
      </c>
      <c r="M315" s="2">
        <v>5627</v>
      </c>
      <c r="N315" s="1" t="s">
        <v>31</v>
      </c>
      <c r="O315" s="3">
        <v>73899</v>
      </c>
      <c r="P315" s="11">
        <v>230.8134</v>
      </c>
      <c r="Q315" s="12">
        <v>339.81599999999997</v>
      </c>
      <c r="R315" s="11" t="str">
        <f t="shared" si="14"/>
        <v>GOOD</v>
      </c>
      <c r="S315" s="14"/>
      <c r="T315" s="13" t="s">
        <v>53</v>
      </c>
      <c r="U315" s="13" t="s">
        <v>33</v>
      </c>
      <c r="V315" s="13" t="s">
        <v>54</v>
      </c>
      <c r="W315" s="1" t="s">
        <v>522</v>
      </c>
      <c r="X315" s="1"/>
      <c r="Y315" s="9">
        <v>28450</v>
      </c>
      <c r="Z315" s="1"/>
    </row>
    <row r="316" spans="1:26" ht="17.25" hidden="1" x14ac:dyDescent="0.25">
      <c r="A316" s="7">
        <v>76358</v>
      </c>
      <c r="B316" s="1">
        <v>153</v>
      </c>
      <c r="C316" s="1" t="s">
        <v>655</v>
      </c>
      <c r="D316" s="1" t="s">
        <v>577</v>
      </c>
      <c r="E316" s="1" t="s">
        <v>57</v>
      </c>
      <c r="F316" s="1" t="s">
        <v>29</v>
      </c>
      <c r="G316" s="1" t="s">
        <v>30</v>
      </c>
      <c r="H316" s="1"/>
      <c r="I316" s="1">
        <v>545.44000000000005</v>
      </c>
      <c r="J316" s="11">
        <v>545.44000000000005</v>
      </c>
      <c r="K316" s="1">
        <v>2.0299999999999998</v>
      </c>
      <c r="L316" s="9">
        <v>39874</v>
      </c>
      <c r="M316" s="19">
        <v>8096</v>
      </c>
      <c r="N316" s="1" t="s">
        <v>31</v>
      </c>
      <c r="O316" s="3">
        <v>76358</v>
      </c>
      <c r="P316" s="11">
        <v>208.65979999999999</v>
      </c>
      <c r="Q316" s="12">
        <v>226.928</v>
      </c>
      <c r="R316" s="11" t="str">
        <f t="shared" si="14"/>
        <v>GOOD</v>
      </c>
      <c r="S316" s="14"/>
      <c r="T316" s="13" t="s">
        <v>53</v>
      </c>
      <c r="U316" s="13" t="s">
        <v>33</v>
      </c>
      <c r="V316" s="13" t="s">
        <v>54</v>
      </c>
      <c r="W316" s="1" t="s">
        <v>656</v>
      </c>
      <c r="X316" s="1"/>
      <c r="Y316" s="9">
        <v>28173</v>
      </c>
      <c r="Z316" s="1"/>
    </row>
    <row r="317" spans="1:26" ht="17.25" hidden="1" x14ac:dyDescent="0.25">
      <c r="A317" s="7">
        <v>76526</v>
      </c>
      <c r="B317" s="1">
        <v>153</v>
      </c>
      <c r="C317" s="1" t="s">
        <v>576</v>
      </c>
      <c r="D317" s="1" t="s">
        <v>577</v>
      </c>
      <c r="E317" s="1" t="s">
        <v>345</v>
      </c>
      <c r="F317" s="1" t="s">
        <v>29</v>
      </c>
      <c r="G317" s="1" t="s">
        <v>30</v>
      </c>
      <c r="H317" s="1"/>
      <c r="I317" s="1">
        <v>20</v>
      </c>
      <c r="J317" s="18" t="s">
        <v>63</v>
      </c>
      <c r="K317" s="1">
        <v>0.03</v>
      </c>
      <c r="L317" s="9">
        <v>39598</v>
      </c>
      <c r="M317" s="1">
        <v>5019</v>
      </c>
      <c r="N317" s="1" t="s">
        <v>31</v>
      </c>
      <c r="O317" s="1" t="s">
        <v>578</v>
      </c>
      <c r="P317" s="18" t="s">
        <v>63</v>
      </c>
      <c r="Q317" s="23" t="s">
        <v>63</v>
      </c>
      <c r="R317" s="11" t="str">
        <f t="shared" si="14"/>
        <v>BAD</v>
      </c>
      <c r="S317" s="14">
        <v>67</v>
      </c>
      <c r="T317" s="13" t="s">
        <v>53</v>
      </c>
      <c r="U317" s="13" t="s">
        <v>33</v>
      </c>
      <c r="V317" s="13"/>
      <c r="W317" s="1" t="s">
        <v>579</v>
      </c>
      <c r="X317" s="13" t="s">
        <v>580</v>
      </c>
      <c r="Y317" s="26">
        <v>22789</v>
      </c>
      <c r="Z317" s="1" t="s">
        <v>581</v>
      </c>
    </row>
    <row r="318" spans="1:26" ht="17.25" hidden="1" x14ac:dyDescent="0.25">
      <c r="A318" s="7">
        <v>77447</v>
      </c>
      <c r="B318" s="1">
        <v>153</v>
      </c>
      <c r="C318" s="1" t="s">
        <v>657</v>
      </c>
      <c r="D318" s="1" t="s">
        <v>577</v>
      </c>
      <c r="E318" s="1" t="s">
        <v>658</v>
      </c>
      <c r="F318" s="1" t="s">
        <v>29</v>
      </c>
      <c r="G318" s="1" t="s">
        <v>30</v>
      </c>
      <c r="H318" s="1"/>
      <c r="I318" s="1">
        <v>52.4</v>
      </c>
      <c r="J318" s="18" t="s">
        <v>63</v>
      </c>
      <c r="K318" s="1">
        <v>0.15</v>
      </c>
      <c r="L318" s="9">
        <v>39930</v>
      </c>
      <c r="M318" s="2">
        <v>5108</v>
      </c>
      <c r="N318" s="1" t="s">
        <v>31</v>
      </c>
      <c r="O318" s="2" t="s">
        <v>659</v>
      </c>
      <c r="P318" s="11">
        <v>0</v>
      </c>
      <c r="Q318" s="12">
        <v>0</v>
      </c>
      <c r="R318" s="11" t="str">
        <f t="shared" si="14"/>
        <v>GOOD</v>
      </c>
      <c r="S318" s="14">
        <v>24</v>
      </c>
      <c r="T318" s="13" t="s">
        <v>53</v>
      </c>
      <c r="U318" s="13" t="s">
        <v>33</v>
      </c>
      <c r="V318" s="13"/>
      <c r="W318" s="1" t="s">
        <v>660</v>
      </c>
      <c r="X318" s="1"/>
      <c r="Y318" s="9">
        <v>20908</v>
      </c>
      <c r="Z318" s="1" t="s">
        <v>661</v>
      </c>
    </row>
    <row r="319" spans="1:26" ht="17.25" hidden="1" x14ac:dyDescent="0.25">
      <c r="A319" s="7">
        <v>77449</v>
      </c>
      <c r="B319" s="1">
        <v>153</v>
      </c>
      <c r="C319" s="1" t="s">
        <v>657</v>
      </c>
      <c r="D319" s="1" t="s">
        <v>577</v>
      </c>
      <c r="E319" s="1" t="s">
        <v>658</v>
      </c>
      <c r="F319" s="1" t="s">
        <v>29</v>
      </c>
      <c r="G319" s="1" t="s">
        <v>30</v>
      </c>
      <c r="H319" s="1"/>
      <c r="I319" s="1">
        <v>80</v>
      </c>
      <c r="J319" s="18" t="s">
        <v>63</v>
      </c>
      <c r="K319" s="1">
        <v>0.23599999999999999</v>
      </c>
      <c r="L319" s="9">
        <v>39930</v>
      </c>
      <c r="M319" s="2">
        <v>5108</v>
      </c>
      <c r="N319" s="1" t="s">
        <v>31</v>
      </c>
      <c r="O319" s="2" t="s">
        <v>659</v>
      </c>
      <c r="P319" s="11">
        <v>0</v>
      </c>
      <c r="Q319" s="23" t="s">
        <v>63</v>
      </c>
      <c r="R319" s="11" t="str">
        <f t="shared" si="14"/>
        <v>BAD</v>
      </c>
      <c r="S319" s="14">
        <v>24</v>
      </c>
      <c r="T319" s="13" t="s">
        <v>53</v>
      </c>
      <c r="U319" s="13" t="s">
        <v>33</v>
      </c>
      <c r="V319" s="13"/>
      <c r="W319" s="1" t="s">
        <v>660</v>
      </c>
      <c r="X319" s="1"/>
      <c r="Y319" s="9">
        <v>20908</v>
      </c>
      <c r="Z319" s="1" t="s">
        <v>661</v>
      </c>
    </row>
    <row r="320" spans="1:26" ht="17.25" hidden="1" x14ac:dyDescent="0.25">
      <c r="A320" s="7">
        <v>77569</v>
      </c>
      <c r="B320" s="1">
        <v>153</v>
      </c>
      <c r="C320" s="1" t="s">
        <v>662</v>
      </c>
      <c r="D320" s="1" t="s">
        <v>577</v>
      </c>
      <c r="E320" s="1" t="s">
        <v>57</v>
      </c>
      <c r="F320" s="1" t="s">
        <v>29</v>
      </c>
      <c r="G320" s="1" t="s">
        <v>30</v>
      </c>
      <c r="H320" s="1"/>
      <c r="I320" s="1">
        <v>326.38</v>
      </c>
      <c r="J320" s="11">
        <v>533.6</v>
      </c>
      <c r="K320" s="1">
        <v>1.26</v>
      </c>
      <c r="L320" s="9">
        <v>39906</v>
      </c>
      <c r="M320" s="19">
        <v>8291</v>
      </c>
      <c r="N320" s="1" t="s">
        <v>31</v>
      </c>
      <c r="O320" s="3">
        <v>77569</v>
      </c>
      <c r="P320" s="11">
        <v>94.18</v>
      </c>
      <c r="Q320" s="12">
        <v>223.34200000000001</v>
      </c>
      <c r="R320" s="11" t="str">
        <f t="shared" si="14"/>
        <v>GOOD</v>
      </c>
      <c r="S320" s="14">
        <v>70</v>
      </c>
      <c r="T320" s="13" t="s">
        <v>53</v>
      </c>
      <c r="U320" s="13" t="s">
        <v>33</v>
      </c>
      <c r="V320" s="13" t="s">
        <v>54</v>
      </c>
      <c r="W320" s="1" t="s">
        <v>663</v>
      </c>
      <c r="X320" s="1"/>
      <c r="Y320" s="9">
        <v>28173</v>
      </c>
      <c r="Z320" s="1"/>
    </row>
    <row r="321" spans="1:26" ht="17.25" hidden="1" x14ac:dyDescent="0.25">
      <c r="A321" s="7">
        <v>77646</v>
      </c>
      <c r="B321" s="1">
        <v>153</v>
      </c>
      <c r="C321" s="1" t="s">
        <v>664</v>
      </c>
      <c r="D321" s="1" t="s">
        <v>27</v>
      </c>
      <c r="E321" s="1" t="s">
        <v>57</v>
      </c>
      <c r="F321" s="1" t="s">
        <v>29</v>
      </c>
      <c r="G321" s="1" t="s">
        <v>30</v>
      </c>
      <c r="H321" s="1"/>
      <c r="I321" s="1">
        <v>123.6</v>
      </c>
      <c r="J321" s="11">
        <v>1024.24</v>
      </c>
      <c r="K321" s="1">
        <v>0.40699999999999997</v>
      </c>
      <c r="L321" s="9">
        <v>40869</v>
      </c>
      <c r="M321" s="2">
        <v>5158</v>
      </c>
      <c r="N321" s="1" t="s">
        <v>31</v>
      </c>
      <c r="O321" s="3" t="s">
        <v>665</v>
      </c>
      <c r="P321" s="11">
        <v>123.6</v>
      </c>
      <c r="Q321" s="12">
        <v>123.6</v>
      </c>
      <c r="R321" s="11" t="str">
        <f t="shared" si="14"/>
        <v>GOOD</v>
      </c>
      <c r="S321" s="14">
        <v>71</v>
      </c>
      <c r="T321" s="13" t="s">
        <v>53</v>
      </c>
      <c r="U321" s="13" t="s">
        <v>33</v>
      </c>
      <c r="V321" s="13" t="s">
        <v>54</v>
      </c>
      <c r="W321" s="1" t="s">
        <v>666</v>
      </c>
      <c r="X321" s="1"/>
      <c r="Y321" s="9">
        <v>24628</v>
      </c>
      <c r="Z321" s="1" t="s">
        <v>667</v>
      </c>
    </row>
    <row r="322" spans="1:26" ht="17.25" hidden="1" x14ac:dyDescent="0.25">
      <c r="A322" s="7">
        <v>77666</v>
      </c>
      <c r="B322" s="1">
        <v>153</v>
      </c>
      <c r="C322" s="1" t="s">
        <v>668</v>
      </c>
      <c r="D322" s="1" t="s">
        <v>577</v>
      </c>
      <c r="E322" s="1" t="s">
        <v>57</v>
      </c>
      <c r="F322" s="1" t="s">
        <v>29</v>
      </c>
      <c r="G322" s="1" t="s">
        <v>30</v>
      </c>
      <c r="H322" s="1"/>
      <c r="I322" s="1">
        <v>394.12</v>
      </c>
      <c r="J322" s="11">
        <v>543.4</v>
      </c>
      <c r="K322" s="1">
        <v>2.23</v>
      </c>
      <c r="L322" s="9">
        <v>40036</v>
      </c>
      <c r="M322" s="2">
        <v>5178</v>
      </c>
      <c r="N322" s="1" t="s">
        <v>31</v>
      </c>
      <c r="O322" s="3" t="s">
        <v>669</v>
      </c>
      <c r="P322" s="11">
        <v>299</v>
      </c>
      <c r="Q322" s="12">
        <v>194.017</v>
      </c>
      <c r="R322" s="11" t="str">
        <f t="shared" si="14"/>
        <v>GOOD</v>
      </c>
      <c r="S322" s="14">
        <v>72</v>
      </c>
      <c r="T322" s="13" t="s">
        <v>53</v>
      </c>
      <c r="U322" s="13" t="s">
        <v>33</v>
      </c>
      <c r="V322" s="13" t="s">
        <v>54</v>
      </c>
      <c r="W322" s="1" t="s">
        <v>670</v>
      </c>
      <c r="X322" s="1"/>
      <c r="Y322" s="9">
        <v>24579</v>
      </c>
      <c r="Z322" s="1" t="s">
        <v>671</v>
      </c>
    </row>
    <row r="323" spans="1:26" ht="17.25" hidden="1" x14ac:dyDescent="0.25">
      <c r="A323" s="7">
        <v>77695</v>
      </c>
      <c r="B323" s="1">
        <v>153</v>
      </c>
      <c r="C323" s="1" t="s">
        <v>664</v>
      </c>
      <c r="D323" s="1" t="s">
        <v>27</v>
      </c>
      <c r="E323" s="1" t="s">
        <v>57</v>
      </c>
      <c r="F323" s="1" t="s">
        <v>29</v>
      </c>
      <c r="G323" s="1" t="s">
        <v>30</v>
      </c>
      <c r="H323" s="1"/>
      <c r="I323" s="1">
        <v>469.92</v>
      </c>
      <c r="J323" s="18" t="s">
        <v>63</v>
      </c>
      <c r="K323" s="1">
        <v>2.67</v>
      </c>
      <c r="L323" s="9">
        <v>40869</v>
      </c>
      <c r="M323" s="2">
        <v>5158</v>
      </c>
      <c r="N323" s="1" t="s">
        <v>31</v>
      </c>
      <c r="O323" s="3" t="s">
        <v>665</v>
      </c>
      <c r="P323" s="11">
        <v>79.274699999999996</v>
      </c>
      <c r="Q323" s="12">
        <v>189.27</v>
      </c>
      <c r="R323" s="11" t="str">
        <f t="shared" si="14"/>
        <v>GOOD</v>
      </c>
      <c r="S323" s="14">
        <v>71</v>
      </c>
      <c r="T323" s="13" t="s">
        <v>53</v>
      </c>
      <c r="U323" s="13" t="s">
        <v>33</v>
      </c>
      <c r="V323" s="13" t="s">
        <v>54</v>
      </c>
      <c r="W323" s="1" t="s">
        <v>666</v>
      </c>
      <c r="X323" s="1"/>
      <c r="Y323" s="9">
        <v>28783</v>
      </c>
      <c r="Z323" s="1" t="s">
        <v>667</v>
      </c>
    </row>
    <row r="324" spans="1:26" ht="17.25" hidden="1" x14ac:dyDescent="0.25">
      <c r="A324" s="7">
        <v>77696</v>
      </c>
      <c r="B324" s="1">
        <v>153</v>
      </c>
      <c r="C324" s="1" t="s">
        <v>664</v>
      </c>
      <c r="D324" s="1" t="s">
        <v>27</v>
      </c>
      <c r="E324" s="1" t="s">
        <v>57</v>
      </c>
      <c r="F324" s="1" t="s">
        <v>29</v>
      </c>
      <c r="G324" s="1" t="s">
        <v>30</v>
      </c>
      <c r="H324" s="1"/>
      <c r="I324" s="1">
        <v>295.12</v>
      </c>
      <c r="J324" s="18" t="s">
        <v>63</v>
      </c>
      <c r="K324" s="1">
        <v>1.71</v>
      </c>
      <c r="L324" s="9">
        <v>40869</v>
      </c>
      <c r="M324" s="2">
        <v>5158</v>
      </c>
      <c r="N324" s="1" t="s">
        <v>31</v>
      </c>
      <c r="O324" s="3" t="s">
        <v>665</v>
      </c>
      <c r="P324" s="11" t="s">
        <v>63</v>
      </c>
      <c r="Q324" s="12" t="s">
        <v>63</v>
      </c>
      <c r="R324" s="11" t="str">
        <f t="shared" si="14"/>
        <v>BAD</v>
      </c>
      <c r="S324" s="14">
        <v>71</v>
      </c>
      <c r="T324" s="13" t="s">
        <v>53</v>
      </c>
      <c r="U324" s="13" t="s">
        <v>33</v>
      </c>
      <c r="V324" s="13" t="s">
        <v>54</v>
      </c>
      <c r="W324" s="1" t="s">
        <v>666</v>
      </c>
      <c r="X324" s="1"/>
      <c r="Y324" s="9">
        <v>28783</v>
      </c>
      <c r="Z324" s="1" t="s">
        <v>667</v>
      </c>
    </row>
    <row r="325" spans="1:26" ht="17.25" hidden="1" x14ac:dyDescent="0.25">
      <c r="A325" s="7">
        <v>78062</v>
      </c>
      <c r="B325" s="1">
        <v>153</v>
      </c>
      <c r="C325" s="1" t="s">
        <v>672</v>
      </c>
      <c r="D325" s="1" t="s">
        <v>577</v>
      </c>
      <c r="E325" s="1" t="s">
        <v>57</v>
      </c>
      <c r="F325" s="1" t="s">
        <v>29</v>
      </c>
      <c r="G325" s="1" t="s">
        <v>30</v>
      </c>
      <c r="H325" s="1"/>
      <c r="I325" s="1">
        <v>628</v>
      </c>
      <c r="J325" s="11">
        <v>628</v>
      </c>
      <c r="K325" s="1">
        <v>2.7</v>
      </c>
      <c r="L325" s="9">
        <v>40113</v>
      </c>
      <c r="M325" s="19">
        <v>8292</v>
      </c>
      <c r="N325" s="1" t="s">
        <v>31</v>
      </c>
      <c r="O325" s="3">
        <v>78062</v>
      </c>
      <c r="P325" s="11">
        <v>217.76</v>
      </c>
      <c r="Q325" s="12">
        <v>125.51</v>
      </c>
      <c r="R325" s="11" t="str">
        <f t="shared" si="14"/>
        <v>GOOD</v>
      </c>
      <c r="S325" s="14"/>
      <c r="T325" s="13" t="s">
        <v>53</v>
      </c>
      <c r="U325" s="13" t="s">
        <v>33</v>
      </c>
      <c r="V325" s="13" t="s">
        <v>54</v>
      </c>
      <c r="W325" s="1" t="s">
        <v>673</v>
      </c>
      <c r="X325" s="1"/>
      <c r="Y325" s="9">
        <v>28173</v>
      </c>
      <c r="Z325" s="1"/>
    </row>
    <row r="326" spans="1:26" ht="17.25" hidden="1" x14ac:dyDescent="0.25">
      <c r="A326" s="7">
        <v>78358</v>
      </c>
      <c r="B326" s="1">
        <v>153</v>
      </c>
      <c r="C326" s="1" t="s">
        <v>674</v>
      </c>
      <c r="D326" s="1" t="s">
        <v>577</v>
      </c>
      <c r="E326" s="1" t="s">
        <v>57</v>
      </c>
      <c r="F326" s="1" t="s">
        <v>29</v>
      </c>
      <c r="G326" s="1" t="s">
        <v>30</v>
      </c>
      <c r="H326" s="1"/>
      <c r="I326" s="1">
        <v>122.4</v>
      </c>
      <c r="J326" s="11">
        <v>122.4</v>
      </c>
      <c r="K326" s="1">
        <v>0.67</v>
      </c>
      <c r="L326" s="9">
        <v>42844</v>
      </c>
      <c r="M326" s="2" t="s">
        <v>31</v>
      </c>
      <c r="N326" s="1" t="s">
        <v>31</v>
      </c>
      <c r="O326" s="3">
        <v>78358</v>
      </c>
      <c r="P326" s="11">
        <v>0</v>
      </c>
      <c r="Q326" s="12">
        <v>0</v>
      </c>
      <c r="R326" s="11" t="str">
        <f t="shared" si="14"/>
        <v>GOOD</v>
      </c>
      <c r="S326" s="14"/>
      <c r="T326" s="13" t="s">
        <v>32</v>
      </c>
      <c r="U326" s="13" t="s">
        <v>33</v>
      </c>
      <c r="V326" s="13" t="s">
        <v>54</v>
      </c>
      <c r="W326" s="1" t="s">
        <v>675</v>
      </c>
      <c r="X326" s="1"/>
      <c r="Y326" s="9">
        <v>28450</v>
      </c>
      <c r="Z326" s="1" t="s">
        <v>676</v>
      </c>
    </row>
    <row r="327" spans="1:26" ht="17.25" hidden="1" x14ac:dyDescent="0.25">
      <c r="A327" s="7">
        <v>78447</v>
      </c>
      <c r="B327" s="1">
        <v>153</v>
      </c>
      <c r="C327" s="1" t="s">
        <v>677</v>
      </c>
      <c r="D327" s="1" t="s">
        <v>577</v>
      </c>
      <c r="E327" s="1" t="s">
        <v>57</v>
      </c>
      <c r="F327" s="1" t="s">
        <v>29</v>
      </c>
      <c r="G327" s="1" t="s">
        <v>30</v>
      </c>
      <c r="H327" s="1"/>
      <c r="I327" s="1">
        <v>0</v>
      </c>
      <c r="J327" s="18" t="s">
        <v>63</v>
      </c>
      <c r="K327" s="1">
        <v>1.5</v>
      </c>
      <c r="L327" s="9">
        <v>40077</v>
      </c>
      <c r="M327" s="2">
        <v>5175</v>
      </c>
      <c r="N327" s="1" t="s">
        <v>31</v>
      </c>
      <c r="O327" s="3">
        <v>78447</v>
      </c>
      <c r="P327" s="11">
        <v>63.654000000000003</v>
      </c>
      <c r="Q327" s="12">
        <v>0</v>
      </c>
      <c r="R327" s="11" t="str">
        <f t="shared" si="14"/>
        <v>GOOD</v>
      </c>
      <c r="S327" s="14">
        <v>30</v>
      </c>
      <c r="T327" s="13" t="s">
        <v>53</v>
      </c>
      <c r="U327" s="13" t="s">
        <v>33</v>
      </c>
      <c r="V327" s="13" t="s">
        <v>54</v>
      </c>
      <c r="W327" s="1" t="s">
        <v>194</v>
      </c>
      <c r="X327" s="1" t="s">
        <v>678</v>
      </c>
      <c r="Y327" s="9">
        <v>22465</v>
      </c>
      <c r="Z327" s="1" t="s">
        <v>195</v>
      </c>
    </row>
    <row r="328" spans="1:26" ht="17.25" hidden="1" x14ac:dyDescent="0.25">
      <c r="A328" s="7">
        <v>78568</v>
      </c>
      <c r="B328" s="1">
        <v>153</v>
      </c>
      <c r="C328" s="1" t="s">
        <v>679</v>
      </c>
      <c r="D328" s="1" t="s">
        <v>27</v>
      </c>
      <c r="E328" s="1" t="s">
        <v>57</v>
      </c>
      <c r="F328" s="1" t="s">
        <v>29</v>
      </c>
      <c r="G328" s="1" t="s">
        <v>30</v>
      </c>
      <c r="H328" s="1"/>
      <c r="I328" s="1">
        <v>327.8</v>
      </c>
      <c r="J328" s="11">
        <v>327.8</v>
      </c>
      <c r="K328" s="1">
        <v>1.593</v>
      </c>
      <c r="L328" s="9">
        <v>40234</v>
      </c>
      <c r="M328" s="2">
        <v>5228</v>
      </c>
      <c r="N328" s="1" t="s">
        <v>31</v>
      </c>
      <c r="O328" s="3">
        <v>78568</v>
      </c>
      <c r="P328" s="11">
        <v>195.48480000000001</v>
      </c>
      <c r="Q328" s="12">
        <v>263.84100000000001</v>
      </c>
      <c r="R328" s="11" t="str">
        <f t="shared" si="14"/>
        <v>GOOD</v>
      </c>
      <c r="S328" s="14"/>
      <c r="T328" s="13" t="s">
        <v>53</v>
      </c>
      <c r="U328" s="13" t="s">
        <v>33</v>
      </c>
      <c r="V328" s="13" t="s">
        <v>54</v>
      </c>
      <c r="W328" s="1" t="s">
        <v>680</v>
      </c>
      <c r="X328" s="1"/>
      <c r="Y328" s="9">
        <v>22990</v>
      </c>
      <c r="Z328" s="1"/>
    </row>
    <row r="329" spans="1:26" ht="17.25" hidden="1" x14ac:dyDescent="0.25">
      <c r="A329" s="7">
        <v>78663</v>
      </c>
      <c r="B329" s="1">
        <v>153</v>
      </c>
      <c r="C329" s="1" t="s">
        <v>681</v>
      </c>
      <c r="D329" s="1" t="s">
        <v>27</v>
      </c>
      <c r="E329" s="1" t="s">
        <v>28</v>
      </c>
      <c r="F329" s="1" t="s">
        <v>29</v>
      </c>
      <c r="G329" s="1" t="s">
        <v>30</v>
      </c>
      <c r="H329" s="1"/>
      <c r="I329" s="1">
        <v>1</v>
      </c>
      <c r="J329" s="8">
        <v>1</v>
      </c>
      <c r="K329" s="1">
        <v>3.0000000000000001E-3</v>
      </c>
      <c r="L329" s="9">
        <v>40252</v>
      </c>
      <c r="M329" s="1">
        <v>5136</v>
      </c>
      <c r="N329" s="1" t="s">
        <v>31</v>
      </c>
      <c r="O329" s="10" t="s">
        <v>682</v>
      </c>
      <c r="P329" s="11">
        <v>1</v>
      </c>
      <c r="Q329" s="12">
        <v>3.4000000000000002E-2</v>
      </c>
      <c r="R329" s="11" t="str">
        <f t="shared" si="14"/>
        <v>GOOD</v>
      </c>
      <c r="S329" s="14">
        <v>84</v>
      </c>
      <c r="T329" s="13" t="s">
        <v>53</v>
      </c>
      <c r="U329" s="13" t="s">
        <v>33</v>
      </c>
      <c r="V329" s="13" t="s">
        <v>54</v>
      </c>
      <c r="W329" s="25" t="s">
        <v>683</v>
      </c>
      <c r="X329" s="1"/>
      <c r="Y329" s="9">
        <v>20908</v>
      </c>
      <c r="Z329" s="1" t="s">
        <v>684</v>
      </c>
    </row>
    <row r="330" spans="1:26" ht="17.25" hidden="1" x14ac:dyDescent="0.25">
      <c r="A330" s="7">
        <v>78664</v>
      </c>
      <c r="B330" s="1">
        <v>153</v>
      </c>
      <c r="C330" s="1" t="s">
        <v>681</v>
      </c>
      <c r="D330" s="1" t="s">
        <v>27</v>
      </c>
      <c r="E330" s="1" t="s">
        <v>28</v>
      </c>
      <c r="F330" s="1" t="s">
        <v>29</v>
      </c>
      <c r="G330" s="1" t="s">
        <v>30</v>
      </c>
      <c r="H330" s="1"/>
      <c r="I330" s="1">
        <v>1</v>
      </c>
      <c r="J330" s="49" t="s">
        <v>63</v>
      </c>
      <c r="K330" s="1">
        <v>1E-3</v>
      </c>
      <c r="L330" s="9">
        <v>40252</v>
      </c>
      <c r="M330" s="1">
        <v>5136</v>
      </c>
      <c r="N330" s="1" t="s">
        <v>31</v>
      </c>
      <c r="O330" s="10" t="s">
        <v>682</v>
      </c>
      <c r="P330" s="11" t="s">
        <v>63</v>
      </c>
      <c r="Q330" s="23" t="s">
        <v>63</v>
      </c>
      <c r="R330" s="11" t="str">
        <f t="shared" si="14"/>
        <v>BAD</v>
      </c>
      <c r="S330" s="14">
        <v>84</v>
      </c>
      <c r="T330" s="13" t="s">
        <v>53</v>
      </c>
      <c r="U330" s="13" t="s">
        <v>33</v>
      </c>
      <c r="V330" s="13" t="s">
        <v>54</v>
      </c>
      <c r="W330" s="25" t="s">
        <v>683</v>
      </c>
      <c r="X330" s="1"/>
      <c r="Y330" s="9">
        <v>23795</v>
      </c>
      <c r="Z330" s="1" t="s">
        <v>684</v>
      </c>
    </row>
    <row r="331" spans="1:26" ht="17.25" hidden="1" x14ac:dyDescent="0.25">
      <c r="A331" s="7">
        <v>78771</v>
      </c>
      <c r="B331" s="1">
        <v>153</v>
      </c>
      <c r="C331" s="1" t="s">
        <v>685</v>
      </c>
      <c r="D331" s="1" t="s">
        <v>577</v>
      </c>
      <c r="E331" s="1" t="s">
        <v>57</v>
      </c>
      <c r="F331" s="1" t="s">
        <v>29</v>
      </c>
      <c r="G331" s="1" t="s">
        <v>30</v>
      </c>
      <c r="H331" s="1"/>
      <c r="I331" s="1">
        <v>362.4</v>
      </c>
      <c r="J331" s="11">
        <v>1028.8</v>
      </c>
      <c r="K331" s="1">
        <v>2.3376000000000001</v>
      </c>
      <c r="L331" s="9">
        <v>40227</v>
      </c>
      <c r="M331" s="19">
        <v>5715</v>
      </c>
      <c r="N331" s="1" t="s">
        <v>31</v>
      </c>
      <c r="O331" s="3">
        <v>78771</v>
      </c>
      <c r="P331" s="11">
        <v>66.216999999999999</v>
      </c>
      <c r="Q331" s="12">
        <v>280.76299999999998</v>
      </c>
      <c r="R331" s="11" t="str">
        <f t="shared" si="14"/>
        <v>GOOD</v>
      </c>
      <c r="S331" s="14">
        <v>73</v>
      </c>
      <c r="T331" s="13" t="s">
        <v>53</v>
      </c>
      <c r="U331" s="13" t="s">
        <v>33</v>
      </c>
      <c r="V331" s="13" t="s">
        <v>54</v>
      </c>
      <c r="W331" s="1" t="s">
        <v>686</v>
      </c>
      <c r="X331" s="1"/>
      <c r="Y331" s="9">
        <v>22255</v>
      </c>
      <c r="Z331" s="1"/>
    </row>
    <row r="332" spans="1:26" ht="17.25" hidden="1" x14ac:dyDescent="0.25">
      <c r="A332" s="7">
        <v>78772</v>
      </c>
      <c r="B332" s="1">
        <v>153</v>
      </c>
      <c r="C332" s="1" t="s">
        <v>687</v>
      </c>
      <c r="D332" s="1" t="s">
        <v>577</v>
      </c>
      <c r="E332" s="1" t="s">
        <v>57</v>
      </c>
      <c r="F332" s="1" t="s">
        <v>29</v>
      </c>
      <c r="G332" s="1" t="s">
        <v>30</v>
      </c>
      <c r="H332" s="1"/>
      <c r="I332" s="1">
        <v>128</v>
      </c>
      <c r="J332" s="18" t="s">
        <v>63</v>
      </c>
      <c r="K332" s="1">
        <v>0.54100000000000004</v>
      </c>
      <c r="L332" s="9">
        <v>40227</v>
      </c>
      <c r="M332" s="2">
        <v>5274</v>
      </c>
      <c r="N332" s="1" t="s">
        <v>31</v>
      </c>
      <c r="O332" s="3" t="s">
        <v>688</v>
      </c>
      <c r="P332" s="11">
        <v>128</v>
      </c>
      <c r="Q332" s="12">
        <v>128</v>
      </c>
      <c r="R332" s="11" t="str">
        <f t="shared" si="14"/>
        <v>GOOD</v>
      </c>
      <c r="S332" s="14">
        <v>73</v>
      </c>
      <c r="T332" s="13" t="s">
        <v>53</v>
      </c>
      <c r="U332" s="13" t="s">
        <v>33</v>
      </c>
      <c r="V332" s="13" t="s">
        <v>54</v>
      </c>
      <c r="W332" s="1" t="s">
        <v>689</v>
      </c>
      <c r="X332" s="1" t="s">
        <v>690</v>
      </c>
      <c r="Y332" s="9">
        <v>22486</v>
      </c>
      <c r="Z332" s="50" t="s">
        <v>691</v>
      </c>
    </row>
    <row r="333" spans="1:26" ht="17.25" hidden="1" x14ac:dyDescent="0.25">
      <c r="A333" s="7">
        <v>78773</v>
      </c>
      <c r="B333" s="1">
        <v>153</v>
      </c>
      <c r="C333" s="1" t="s">
        <v>687</v>
      </c>
      <c r="D333" s="1" t="s">
        <v>577</v>
      </c>
      <c r="E333" s="1" t="s">
        <v>57</v>
      </c>
      <c r="F333" s="1" t="s">
        <v>29</v>
      </c>
      <c r="G333" s="1" t="s">
        <v>30</v>
      </c>
      <c r="H333" s="1"/>
      <c r="I333" s="1">
        <v>398.4</v>
      </c>
      <c r="J333" s="18" t="s">
        <v>63</v>
      </c>
      <c r="K333" s="1">
        <v>1.53</v>
      </c>
      <c r="L333" s="9">
        <v>40227</v>
      </c>
      <c r="M333" s="2">
        <v>5274</v>
      </c>
      <c r="N333" s="1" t="s">
        <v>31</v>
      </c>
      <c r="O333" s="3" t="s">
        <v>688</v>
      </c>
      <c r="P333" s="11">
        <v>84.649100000000004</v>
      </c>
      <c r="Q333" s="12">
        <v>134.61799999999999</v>
      </c>
      <c r="R333" s="11" t="str">
        <f t="shared" si="14"/>
        <v>GOOD</v>
      </c>
      <c r="S333" s="14">
        <v>73</v>
      </c>
      <c r="T333" s="13" t="s">
        <v>53</v>
      </c>
      <c r="U333" s="13" t="s">
        <v>33</v>
      </c>
      <c r="V333" s="13" t="s">
        <v>54</v>
      </c>
      <c r="W333" s="1" t="s">
        <v>689</v>
      </c>
      <c r="X333" s="1" t="s">
        <v>690</v>
      </c>
      <c r="Y333" s="9">
        <v>28709</v>
      </c>
      <c r="Z333" s="50" t="s">
        <v>691</v>
      </c>
    </row>
    <row r="334" spans="1:26" ht="17.25" hidden="1" x14ac:dyDescent="0.25">
      <c r="A334" s="7">
        <v>78774</v>
      </c>
      <c r="B334" s="1">
        <v>153</v>
      </c>
      <c r="C334" s="1" t="s">
        <v>692</v>
      </c>
      <c r="D334" s="1" t="s">
        <v>577</v>
      </c>
      <c r="E334" s="1" t="s">
        <v>57</v>
      </c>
      <c r="F334" s="1" t="s">
        <v>29</v>
      </c>
      <c r="G334" s="1" t="s">
        <v>30</v>
      </c>
      <c r="H334" s="1"/>
      <c r="I334" s="1">
        <v>52</v>
      </c>
      <c r="J334" s="18" t="s">
        <v>63</v>
      </c>
      <c r="K334" s="1">
        <v>0.33539999999999998</v>
      </c>
      <c r="L334" s="9">
        <v>40227</v>
      </c>
      <c r="M334" s="2">
        <v>5687</v>
      </c>
      <c r="N334" s="1" t="s">
        <v>31</v>
      </c>
      <c r="O334" s="3" t="s">
        <v>693</v>
      </c>
      <c r="P334" s="11">
        <v>52</v>
      </c>
      <c r="Q334" s="12">
        <v>52</v>
      </c>
      <c r="R334" s="11" t="str">
        <f t="shared" si="14"/>
        <v>GOOD</v>
      </c>
      <c r="S334" s="14">
        <v>73</v>
      </c>
      <c r="T334" s="13" t="s">
        <v>53</v>
      </c>
      <c r="U334" s="13" t="s">
        <v>33</v>
      </c>
      <c r="V334" s="13" t="s">
        <v>54</v>
      </c>
      <c r="W334" s="1" t="s">
        <v>694</v>
      </c>
      <c r="X334" s="1" t="s">
        <v>690</v>
      </c>
      <c r="Y334" s="9">
        <v>22255</v>
      </c>
      <c r="Z334" s="50" t="s">
        <v>695</v>
      </c>
    </row>
    <row r="335" spans="1:26" ht="17.25" hidden="1" x14ac:dyDescent="0.25">
      <c r="A335" s="7">
        <v>78775</v>
      </c>
      <c r="B335" s="1">
        <v>153</v>
      </c>
      <c r="C335" s="1" t="s">
        <v>692</v>
      </c>
      <c r="D335" s="1" t="s">
        <v>577</v>
      </c>
      <c r="E335" s="1" t="s">
        <v>57</v>
      </c>
      <c r="F335" s="1" t="s">
        <v>29</v>
      </c>
      <c r="G335" s="1" t="s">
        <v>30</v>
      </c>
      <c r="H335" s="1"/>
      <c r="I335" s="1">
        <v>88</v>
      </c>
      <c r="J335" s="18" t="s">
        <v>63</v>
      </c>
      <c r="K335" s="1">
        <v>0.33800000000000002</v>
      </c>
      <c r="L335" s="9">
        <v>40227</v>
      </c>
      <c r="M335" s="2">
        <v>5687</v>
      </c>
      <c r="N335" s="1" t="s">
        <v>31</v>
      </c>
      <c r="O335" s="3" t="s">
        <v>693</v>
      </c>
      <c r="P335" s="11">
        <v>84.125200000000007</v>
      </c>
      <c r="Q335" s="12">
        <v>71.176000000000002</v>
      </c>
      <c r="R335" s="11" t="str">
        <f t="shared" si="14"/>
        <v>GOOD</v>
      </c>
      <c r="S335" s="14">
        <v>73</v>
      </c>
      <c r="T335" s="13" t="s">
        <v>53</v>
      </c>
      <c r="U335" s="13" t="s">
        <v>33</v>
      </c>
      <c r="V335" s="13" t="s">
        <v>54</v>
      </c>
      <c r="W335" s="1" t="s">
        <v>696</v>
      </c>
      <c r="X335" s="1" t="s">
        <v>690</v>
      </c>
      <c r="Y335" s="9">
        <v>28709</v>
      </c>
      <c r="Z335" s="50" t="s">
        <v>695</v>
      </c>
    </row>
    <row r="336" spans="1:26" ht="17.25" hidden="1" x14ac:dyDescent="0.25">
      <c r="A336" s="7">
        <v>78905</v>
      </c>
      <c r="B336" s="1">
        <v>153</v>
      </c>
      <c r="C336" s="1" t="s">
        <v>697</v>
      </c>
      <c r="D336" s="1" t="s">
        <v>577</v>
      </c>
      <c r="E336" s="1" t="s">
        <v>57</v>
      </c>
      <c r="F336" s="1" t="s">
        <v>29</v>
      </c>
      <c r="G336" s="1" t="s">
        <v>30</v>
      </c>
      <c r="H336" s="1"/>
      <c r="I336" s="1">
        <v>1099.2</v>
      </c>
      <c r="J336" s="18" t="s">
        <v>63</v>
      </c>
      <c r="K336" s="1">
        <v>1.78</v>
      </c>
      <c r="L336" s="9">
        <v>40471</v>
      </c>
      <c r="M336" s="2">
        <v>5233</v>
      </c>
      <c r="N336" s="1" t="s">
        <v>31</v>
      </c>
      <c r="O336" s="3" t="s">
        <v>698</v>
      </c>
      <c r="P336" s="11">
        <v>235.3373</v>
      </c>
      <c r="Q336" s="12">
        <v>334.61599999999999</v>
      </c>
      <c r="R336" s="11" t="str">
        <f t="shared" si="14"/>
        <v>GOOD</v>
      </c>
      <c r="S336" s="14">
        <v>29</v>
      </c>
      <c r="T336" s="13" t="s">
        <v>53</v>
      </c>
      <c r="U336" s="13" t="s">
        <v>33</v>
      </c>
      <c r="V336" s="13" t="s">
        <v>54</v>
      </c>
      <c r="W336" s="1" t="s">
        <v>699</v>
      </c>
      <c r="X336" s="1"/>
      <c r="Y336" s="9">
        <v>25044</v>
      </c>
      <c r="Z336" s="1" t="s">
        <v>700</v>
      </c>
    </row>
    <row r="337" spans="1:26" ht="17.25" hidden="1" x14ac:dyDescent="0.25">
      <c r="A337" s="7">
        <v>78906</v>
      </c>
      <c r="B337" s="1">
        <v>153</v>
      </c>
      <c r="C337" s="1" t="s">
        <v>697</v>
      </c>
      <c r="D337" s="1" t="s">
        <v>577</v>
      </c>
      <c r="E337" s="1" t="s">
        <v>57</v>
      </c>
      <c r="F337" s="1" t="s">
        <v>29</v>
      </c>
      <c r="G337" s="1" t="s">
        <v>30</v>
      </c>
      <c r="H337" s="1"/>
      <c r="I337" s="1">
        <v>584.4</v>
      </c>
      <c r="J337" s="18">
        <v>584.4</v>
      </c>
      <c r="K337" s="1">
        <v>2.7</v>
      </c>
      <c r="L337" s="9">
        <v>40471</v>
      </c>
      <c r="M337" s="2">
        <v>5232</v>
      </c>
      <c r="N337" s="1" t="s">
        <v>31</v>
      </c>
      <c r="O337" s="3" t="s">
        <v>701</v>
      </c>
      <c r="P337" s="11">
        <v>255.56129999999999</v>
      </c>
      <c r="Q337" s="23">
        <v>373.58699999999999</v>
      </c>
      <c r="R337" s="11" t="str">
        <f t="shared" si="14"/>
        <v>GOOD</v>
      </c>
      <c r="S337" s="14"/>
      <c r="T337" s="13" t="s">
        <v>53</v>
      </c>
      <c r="U337" s="13" t="s">
        <v>33</v>
      </c>
      <c r="V337" s="13" t="s">
        <v>54</v>
      </c>
      <c r="W337" s="1" t="s">
        <v>702</v>
      </c>
      <c r="X337" s="1"/>
      <c r="Y337" s="9">
        <v>22195</v>
      </c>
      <c r="Z337" s="1" t="s">
        <v>700</v>
      </c>
    </row>
    <row r="338" spans="1:26" ht="17.25" hidden="1" x14ac:dyDescent="0.25">
      <c r="A338" s="7">
        <v>79705</v>
      </c>
      <c r="B338" s="1">
        <v>153</v>
      </c>
      <c r="C338" s="1" t="s">
        <v>703</v>
      </c>
      <c r="D338" s="1" t="s">
        <v>577</v>
      </c>
      <c r="E338" s="1" t="s">
        <v>658</v>
      </c>
      <c r="F338" s="1" t="s">
        <v>29</v>
      </c>
      <c r="G338" s="1" t="s">
        <v>30</v>
      </c>
      <c r="H338" s="1"/>
      <c r="I338" s="1">
        <v>113</v>
      </c>
      <c r="J338" s="18" t="s">
        <v>63</v>
      </c>
      <c r="K338" s="1">
        <v>0.35</v>
      </c>
      <c r="L338" s="9">
        <v>40420</v>
      </c>
      <c r="M338" s="2">
        <v>5107</v>
      </c>
      <c r="N338" s="1" t="s">
        <v>31</v>
      </c>
      <c r="O338" s="2">
        <v>79705</v>
      </c>
      <c r="P338" s="24">
        <v>129.26859999999999</v>
      </c>
      <c r="Q338" s="12">
        <v>99.14</v>
      </c>
      <c r="R338" s="11" t="str">
        <f t="shared" si="14"/>
        <v>GOOD</v>
      </c>
      <c r="S338" s="14">
        <v>24</v>
      </c>
      <c r="T338" s="13" t="s">
        <v>53</v>
      </c>
      <c r="U338" s="13" t="s">
        <v>33</v>
      </c>
      <c r="V338" s="13"/>
      <c r="W338" s="1" t="s">
        <v>651</v>
      </c>
      <c r="X338" s="24" t="s">
        <v>704</v>
      </c>
      <c r="Y338" s="9">
        <v>22269</v>
      </c>
      <c r="Z338" s="1"/>
    </row>
    <row r="339" spans="1:26" ht="17.25" hidden="1" x14ac:dyDescent="0.25">
      <c r="A339" s="7">
        <v>79706</v>
      </c>
      <c r="B339" s="1">
        <v>153</v>
      </c>
      <c r="C339" s="1" t="s">
        <v>705</v>
      </c>
      <c r="D339" s="1" t="s">
        <v>577</v>
      </c>
      <c r="E339" s="1" t="s">
        <v>658</v>
      </c>
      <c r="F339" s="1" t="s">
        <v>29</v>
      </c>
      <c r="G339" s="1" t="s">
        <v>30</v>
      </c>
      <c r="H339" s="1"/>
      <c r="I339" s="1">
        <v>48</v>
      </c>
      <c r="J339" s="18" t="s">
        <v>63</v>
      </c>
      <c r="K339" s="1">
        <v>0.14899999999999999</v>
      </c>
      <c r="L339" s="9">
        <v>40420</v>
      </c>
      <c r="M339" s="2">
        <v>5110</v>
      </c>
      <c r="N339" s="1" t="s">
        <v>31</v>
      </c>
      <c r="O339" s="2">
        <v>79706</v>
      </c>
      <c r="P339" s="11">
        <v>1E-3</v>
      </c>
      <c r="Q339" s="12">
        <v>17.594999999999999</v>
      </c>
      <c r="R339" s="11" t="str">
        <f t="shared" si="14"/>
        <v>GOOD</v>
      </c>
      <c r="S339" s="14">
        <v>24</v>
      </c>
      <c r="T339" s="13" t="s">
        <v>53</v>
      </c>
      <c r="U339" s="13" t="s">
        <v>33</v>
      </c>
      <c r="V339" s="13"/>
      <c r="W339" s="1" t="s">
        <v>651</v>
      </c>
      <c r="X339" s="1"/>
      <c r="Y339" s="9">
        <v>22269</v>
      </c>
      <c r="Z339" s="1"/>
    </row>
    <row r="340" spans="1:26" ht="17.25" hidden="1" x14ac:dyDescent="0.25">
      <c r="A340" s="7">
        <v>79707</v>
      </c>
      <c r="B340" s="1">
        <v>153</v>
      </c>
      <c r="C340" s="1" t="s">
        <v>706</v>
      </c>
      <c r="D340" s="1" t="s">
        <v>577</v>
      </c>
      <c r="E340" s="1" t="s">
        <v>658</v>
      </c>
      <c r="F340" s="1" t="s">
        <v>29</v>
      </c>
      <c r="G340" s="1" t="s">
        <v>30</v>
      </c>
      <c r="H340" s="1"/>
      <c r="I340" s="1">
        <v>7</v>
      </c>
      <c r="J340" s="18" t="s">
        <v>63</v>
      </c>
      <c r="K340" s="1">
        <v>0.11700000000000001</v>
      </c>
      <c r="L340" s="9">
        <v>40420</v>
      </c>
      <c r="M340" s="2">
        <v>5113</v>
      </c>
      <c r="N340" s="1" t="s">
        <v>31</v>
      </c>
      <c r="O340" s="2">
        <v>79707</v>
      </c>
      <c r="P340" s="24">
        <v>90.156800000000004</v>
      </c>
      <c r="Q340" s="12">
        <v>72.67</v>
      </c>
      <c r="R340" s="11" t="str">
        <f t="shared" si="14"/>
        <v>BAD</v>
      </c>
      <c r="S340" s="14">
        <v>24</v>
      </c>
      <c r="T340" s="13" t="s">
        <v>53</v>
      </c>
      <c r="U340" s="13" t="s">
        <v>33</v>
      </c>
      <c r="V340" s="13" t="s">
        <v>54</v>
      </c>
      <c r="W340" s="1" t="s">
        <v>707</v>
      </c>
      <c r="X340" s="24" t="s">
        <v>708</v>
      </c>
      <c r="Y340" s="9">
        <v>22208</v>
      </c>
      <c r="Z340" s="1" t="s">
        <v>709</v>
      </c>
    </row>
    <row r="341" spans="1:26" ht="17.25" hidden="1" x14ac:dyDescent="0.25">
      <c r="A341" s="7">
        <v>80581</v>
      </c>
      <c r="B341" s="1">
        <v>153</v>
      </c>
      <c r="C341" s="1" t="s">
        <v>710</v>
      </c>
      <c r="D341" s="1" t="s">
        <v>577</v>
      </c>
      <c r="E341" s="1" t="s">
        <v>57</v>
      </c>
      <c r="F341" s="1" t="s">
        <v>29</v>
      </c>
      <c r="G341" s="1" t="s">
        <v>30</v>
      </c>
      <c r="H341" s="1"/>
      <c r="I341" s="1">
        <v>405.8</v>
      </c>
      <c r="J341" s="18" t="s">
        <v>63</v>
      </c>
      <c r="K341" s="1">
        <v>2.79</v>
      </c>
      <c r="L341" s="9">
        <v>40785</v>
      </c>
      <c r="M341" s="2">
        <v>5308</v>
      </c>
      <c r="N341" s="1" t="s">
        <v>31</v>
      </c>
      <c r="O341" s="3">
        <v>80581</v>
      </c>
      <c r="P341" s="11">
        <v>0</v>
      </c>
      <c r="Q341" s="12">
        <v>63.006</v>
      </c>
      <c r="R341" s="11" t="str">
        <f t="shared" si="14"/>
        <v>GOOD</v>
      </c>
      <c r="S341" s="14">
        <v>31</v>
      </c>
      <c r="T341" s="13" t="s">
        <v>53</v>
      </c>
      <c r="U341" s="13" t="s">
        <v>33</v>
      </c>
      <c r="V341" s="13" t="s">
        <v>54</v>
      </c>
      <c r="W341" s="1" t="s">
        <v>711</v>
      </c>
      <c r="X341" s="1"/>
      <c r="Y341" s="9">
        <v>22465</v>
      </c>
      <c r="Z341" s="1" t="s">
        <v>199</v>
      </c>
    </row>
    <row r="342" spans="1:26" ht="17.25" hidden="1" x14ac:dyDescent="0.25">
      <c r="A342" s="7">
        <v>80717</v>
      </c>
      <c r="B342" s="1">
        <v>153</v>
      </c>
      <c r="C342" s="1" t="s">
        <v>712</v>
      </c>
      <c r="D342" s="1" t="s">
        <v>27</v>
      </c>
      <c r="E342" s="1" t="s">
        <v>57</v>
      </c>
      <c r="F342" s="1" t="s">
        <v>29</v>
      </c>
      <c r="G342" s="1" t="s">
        <v>30</v>
      </c>
      <c r="H342" s="1"/>
      <c r="I342" s="1">
        <v>136</v>
      </c>
      <c r="J342" s="11">
        <v>620</v>
      </c>
      <c r="K342" s="1">
        <v>1.657</v>
      </c>
      <c r="L342" s="9">
        <v>40834</v>
      </c>
      <c r="M342" s="2">
        <v>5157</v>
      </c>
      <c r="N342" s="1" t="s">
        <v>31</v>
      </c>
      <c r="O342" s="3" t="s">
        <v>713</v>
      </c>
      <c r="P342" s="11" t="s">
        <v>63</v>
      </c>
      <c r="Q342" s="23" t="s">
        <v>63</v>
      </c>
      <c r="R342" s="11" t="str">
        <f t="shared" si="14"/>
        <v>BAD</v>
      </c>
      <c r="S342" s="14">
        <v>74</v>
      </c>
      <c r="T342" s="13" t="s">
        <v>53</v>
      </c>
      <c r="U342" s="13" t="s">
        <v>33</v>
      </c>
      <c r="V342" s="13" t="s">
        <v>54</v>
      </c>
      <c r="W342" s="1" t="s">
        <v>714</v>
      </c>
      <c r="X342" s="1" t="s">
        <v>715</v>
      </c>
      <c r="Y342" s="9">
        <v>28783</v>
      </c>
      <c r="Z342" s="1" t="s">
        <v>716</v>
      </c>
    </row>
    <row r="343" spans="1:26" ht="17.25" hidden="1" x14ac:dyDescent="0.25">
      <c r="A343" s="7">
        <v>80718</v>
      </c>
      <c r="B343" s="1">
        <v>153</v>
      </c>
      <c r="C343" s="1" t="s">
        <v>717</v>
      </c>
      <c r="D343" s="1" t="s">
        <v>27</v>
      </c>
      <c r="E343" s="1" t="s">
        <v>57</v>
      </c>
      <c r="F343" s="1" t="s">
        <v>29</v>
      </c>
      <c r="G343" s="1" t="s">
        <v>30</v>
      </c>
      <c r="H343" s="1"/>
      <c r="I343" s="1">
        <v>135.6</v>
      </c>
      <c r="J343" s="18" t="s">
        <v>63</v>
      </c>
      <c r="K343" s="1">
        <v>0.79</v>
      </c>
      <c r="L343" s="9">
        <v>40834</v>
      </c>
      <c r="M343" s="2">
        <v>5156</v>
      </c>
      <c r="N343" s="1" t="s">
        <v>31</v>
      </c>
      <c r="O343" s="3">
        <v>80718</v>
      </c>
      <c r="P343" s="24">
        <v>251.16970000000001</v>
      </c>
      <c r="Q343" s="36">
        <v>409.47500000000002</v>
      </c>
      <c r="R343" s="11" t="str">
        <f t="shared" si="14"/>
        <v>BAD</v>
      </c>
      <c r="S343" s="14">
        <v>71</v>
      </c>
      <c r="T343" s="13" t="s">
        <v>53</v>
      </c>
      <c r="U343" s="13" t="s">
        <v>33</v>
      </c>
      <c r="V343" s="13" t="s">
        <v>54</v>
      </c>
      <c r="W343" s="1" t="s">
        <v>718</v>
      </c>
      <c r="X343" s="24" t="s">
        <v>719</v>
      </c>
      <c r="Y343" s="9">
        <v>28783</v>
      </c>
      <c r="Z343" s="24" t="s">
        <v>720</v>
      </c>
    </row>
    <row r="344" spans="1:26" ht="17.25" hidden="1" x14ac:dyDescent="0.25">
      <c r="A344" s="7">
        <v>80780</v>
      </c>
      <c r="B344" s="1">
        <v>153</v>
      </c>
      <c r="C344" s="1" t="s">
        <v>111</v>
      </c>
      <c r="D344" s="1" t="s">
        <v>577</v>
      </c>
      <c r="E344" s="1" t="s">
        <v>57</v>
      </c>
      <c r="F344" s="1" t="s">
        <v>29</v>
      </c>
      <c r="G344" s="1" t="s">
        <v>30</v>
      </c>
      <c r="H344" s="1"/>
      <c r="I344" s="1">
        <v>640</v>
      </c>
      <c r="J344" s="18" t="s">
        <v>63</v>
      </c>
      <c r="K344" s="1">
        <v>2.5110000000000001</v>
      </c>
      <c r="L344" s="9">
        <v>40785</v>
      </c>
      <c r="M344" s="2">
        <v>5295</v>
      </c>
      <c r="N344" s="1" t="s">
        <v>31</v>
      </c>
      <c r="O344" s="3" t="s">
        <v>112</v>
      </c>
      <c r="P344" s="11" t="s">
        <v>63</v>
      </c>
      <c r="Q344" s="23" t="s">
        <v>63</v>
      </c>
      <c r="R344" s="11" t="str">
        <f t="shared" si="14"/>
        <v>BAD</v>
      </c>
      <c r="S344" s="14">
        <v>13</v>
      </c>
      <c r="T344" s="13" t="s">
        <v>53</v>
      </c>
      <c r="U344" s="13" t="s">
        <v>33</v>
      </c>
      <c r="V344" s="13" t="s">
        <v>54</v>
      </c>
      <c r="W344" s="1" t="s">
        <v>113</v>
      </c>
      <c r="X344" s="1"/>
      <c r="Y344" s="9">
        <v>22789</v>
      </c>
      <c r="Z344" s="1" t="s">
        <v>114</v>
      </c>
    </row>
    <row r="345" spans="1:26" ht="17.25" hidden="1" x14ac:dyDescent="0.25">
      <c r="A345" s="7">
        <v>80781</v>
      </c>
      <c r="B345" s="1">
        <v>153</v>
      </c>
      <c r="C345" s="1" t="s">
        <v>115</v>
      </c>
      <c r="D345" s="1" t="s">
        <v>577</v>
      </c>
      <c r="E345" s="1" t="s">
        <v>57</v>
      </c>
      <c r="F345" s="1" t="s">
        <v>29</v>
      </c>
      <c r="G345" s="1" t="s">
        <v>30</v>
      </c>
      <c r="H345" s="1"/>
      <c r="I345" s="1">
        <v>640</v>
      </c>
      <c r="J345" s="18" t="s">
        <v>63</v>
      </c>
      <c r="K345" s="1">
        <v>1.81</v>
      </c>
      <c r="L345" s="9">
        <v>40785</v>
      </c>
      <c r="M345" s="2">
        <v>4704</v>
      </c>
      <c r="N345" s="1" t="s">
        <v>31</v>
      </c>
      <c r="O345" s="3" t="s">
        <v>116</v>
      </c>
      <c r="P345" s="11" t="s">
        <v>63</v>
      </c>
      <c r="Q345" s="23" t="s">
        <v>63</v>
      </c>
      <c r="R345" s="11" t="str">
        <f t="shared" si="14"/>
        <v>BAD</v>
      </c>
      <c r="S345" s="14">
        <v>14</v>
      </c>
      <c r="T345" s="13" t="s">
        <v>53</v>
      </c>
      <c r="U345" s="13" t="s">
        <v>33</v>
      </c>
      <c r="V345" s="13" t="s">
        <v>54</v>
      </c>
      <c r="W345" s="1" t="s">
        <v>117</v>
      </c>
      <c r="X345" s="1"/>
      <c r="Y345" s="9">
        <v>22789</v>
      </c>
      <c r="Z345" s="1" t="s">
        <v>118</v>
      </c>
    </row>
    <row r="346" spans="1:26" ht="17.25" hidden="1" x14ac:dyDescent="0.25">
      <c r="A346" s="7">
        <v>80797</v>
      </c>
      <c r="B346" s="1">
        <v>153</v>
      </c>
      <c r="C346" s="1" t="s">
        <v>721</v>
      </c>
      <c r="D346" s="1" t="s">
        <v>577</v>
      </c>
      <c r="E346" s="1" t="s">
        <v>658</v>
      </c>
      <c r="F346" s="1" t="s">
        <v>29</v>
      </c>
      <c r="G346" s="1" t="s">
        <v>30</v>
      </c>
      <c r="H346" s="1"/>
      <c r="I346" s="1">
        <v>123.306</v>
      </c>
      <c r="J346" s="18" t="s">
        <v>63</v>
      </c>
      <c r="K346" s="1">
        <v>0.83399999999999996</v>
      </c>
      <c r="L346" s="9">
        <v>40750</v>
      </c>
      <c r="M346" s="2">
        <v>5112</v>
      </c>
      <c r="N346" s="1" t="s">
        <v>31</v>
      </c>
      <c r="O346" s="2" t="s">
        <v>722</v>
      </c>
      <c r="P346" s="24">
        <v>167.58510000000001</v>
      </c>
      <c r="Q346" s="12">
        <v>123.31</v>
      </c>
      <c r="R346" s="11" t="s">
        <v>44</v>
      </c>
      <c r="S346" s="14">
        <v>24</v>
      </c>
      <c r="T346" s="13" t="s">
        <v>53</v>
      </c>
      <c r="U346" s="13" t="s">
        <v>33</v>
      </c>
      <c r="V346" s="13"/>
      <c r="W346" s="1" t="s">
        <v>723</v>
      </c>
      <c r="X346" s="24" t="s">
        <v>724</v>
      </c>
      <c r="Y346" s="9">
        <v>22073</v>
      </c>
      <c r="Z346" s="1" t="s">
        <v>725</v>
      </c>
    </row>
    <row r="347" spans="1:26" ht="17.25" hidden="1" x14ac:dyDescent="0.25">
      <c r="A347" s="7">
        <v>80799</v>
      </c>
      <c r="B347" s="1">
        <v>153</v>
      </c>
      <c r="C347" s="1" t="s">
        <v>726</v>
      </c>
      <c r="D347" s="1" t="s">
        <v>577</v>
      </c>
      <c r="E347" s="1" t="s">
        <v>658</v>
      </c>
      <c r="F347" s="1" t="s">
        <v>29</v>
      </c>
      <c r="G347" s="1" t="s">
        <v>30</v>
      </c>
      <c r="H347" s="1"/>
      <c r="I347" s="1">
        <v>123.306</v>
      </c>
      <c r="J347" s="18" t="s">
        <v>63</v>
      </c>
      <c r="K347" s="1">
        <v>0.83423000000000003</v>
      </c>
      <c r="L347" s="9">
        <v>40750</v>
      </c>
      <c r="M347" s="2">
        <v>5114</v>
      </c>
      <c r="N347" s="1" t="s">
        <v>31</v>
      </c>
      <c r="O347" s="2">
        <v>80799</v>
      </c>
      <c r="P347" s="11">
        <v>8.9999999999999998E-4</v>
      </c>
      <c r="Q347" s="12">
        <v>7.8230000000000004</v>
      </c>
      <c r="R347" s="11" t="str">
        <f t="shared" ref="R347:R378" si="15">IF(Q347&gt;I347, "BAD", "GOOD")</f>
        <v>GOOD</v>
      </c>
      <c r="S347" s="14">
        <v>24</v>
      </c>
      <c r="T347" s="13" t="s">
        <v>53</v>
      </c>
      <c r="U347" s="13" t="s">
        <v>33</v>
      </c>
      <c r="V347" s="13"/>
      <c r="W347" s="1" t="s">
        <v>651</v>
      </c>
      <c r="X347" s="1"/>
      <c r="Y347" s="9">
        <v>22073</v>
      </c>
      <c r="Z347" s="1"/>
    </row>
    <row r="348" spans="1:26" ht="17.25" hidden="1" x14ac:dyDescent="0.25">
      <c r="A348" s="7">
        <v>80879</v>
      </c>
      <c r="B348" s="1">
        <v>153</v>
      </c>
      <c r="C348" s="1" t="s">
        <v>712</v>
      </c>
      <c r="D348" s="1" t="s">
        <v>27</v>
      </c>
      <c r="E348" s="1" t="s">
        <v>57</v>
      </c>
      <c r="F348" s="1" t="s">
        <v>29</v>
      </c>
      <c r="G348" s="1" t="s">
        <v>30</v>
      </c>
      <c r="H348" s="1"/>
      <c r="I348" s="1">
        <v>249.52</v>
      </c>
      <c r="J348" s="51" t="s">
        <v>63</v>
      </c>
      <c r="K348" s="1">
        <v>0.34970000000000001</v>
      </c>
      <c r="L348" s="9">
        <v>40834</v>
      </c>
      <c r="M348" s="2">
        <v>5157</v>
      </c>
      <c r="N348" s="1" t="s">
        <v>31</v>
      </c>
      <c r="O348" s="3" t="s">
        <v>713</v>
      </c>
      <c r="P348" s="11">
        <v>249.52</v>
      </c>
      <c r="Q348" s="12">
        <v>249.52</v>
      </c>
      <c r="R348" s="11" t="str">
        <f t="shared" si="15"/>
        <v>GOOD</v>
      </c>
      <c r="S348" s="14">
        <v>74</v>
      </c>
      <c r="T348" s="13" t="s">
        <v>53</v>
      </c>
      <c r="U348" s="13" t="s">
        <v>33</v>
      </c>
      <c r="V348" s="13" t="s">
        <v>54</v>
      </c>
      <c r="W348" s="1" t="s">
        <v>714</v>
      </c>
      <c r="X348" s="1" t="s">
        <v>715</v>
      </c>
      <c r="Y348" s="9">
        <v>23595</v>
      </c>
      <c r="Z348" s="1" t="s">
        <v>716</v>
      </c>
    </row>
    <row r="349" spans="1:26" ht="17.25" hidden="1" x14ac:dyDescent="0.25">
      <c r="A349" s="7">
        <v>80880</v>
      </c>
      <c r="B349" s="1">
        <v>153</v>
      </c>
      <c r="C349" s="1" t="s">
        <v>712</v>
      </c>
      <c r="D349" s="1" t="s">
        <v>27</v>
      </c>
      <c r="E349" s="1" t="s">
        <v>57</v>
      </c>
      <c r="F349" s="1" t="s">
        <v>29</v>
      </c>
      <c r="G349" s="1" t="s">
        <v>30</v>
      </c>
      <c r="H349" s="1"/>
      <c r="I349" s="1">
        <v>87.28</v>
      </c>
      <c r="J349" s="51" t="s">
        <v>63</v>
      </c>
      <c r="K349" s="1">
        <v>0.12230000000000001</v>
      </c>
      <c r="L349" s="9">
        <v>40834</v>
      </c>
      <c r="M349" s="2">
        <v>5157</v>
      </c>
      <c r="N349" s="1" t="s">
        <v>31</v>
      </c>
      <c r="O349" s="3" t="s">
        <v>713</v>
      </c>
      <c r="P349" s="11">
        <v>40.443399999999997</v>
      </c>
      <c r="Q349" s="12">
        <v>87.28</v>
      </c>
      <c r="R349" s="11" t="str">
        <f t="shared" si="15"/>
        <v>GOOD</v>
      </c>
      <c r="S349" s="14">
        <v>74</v>
      </c>
      <c r="T349" s="13" t="s">
        <v>53</v>
      </c>
      <c r="U349" s="13" t="s">
        <v>33</v>
      </c>
      <c r="V349" s="13" t="s">
        <v>54</v>
      </c>
      <c r="W349" s="1" t="s">
        <v>714</v>
      </c>
      <c r="X349" s="1" t="s">
        <v>715</v>
      </c>
      <c r="Y349" s="9">
        <v>23595</v>
      </c>
      <c r="Z349" s="1" t="s">
        <v>716</v>
      </c>
    </row>
    <row r="350" spans="1:26" ht="17.25" hidden="1" x14ac:dyDescent="0.25">
      <c r="A350" s="7">
        <v>80881</v>
      </c>
      <c r="B350" s="1">
        <v>153</v>
      </c>
      <c r="C350" s="1" t="s">
        <v>712</v>
      </c>
      <c r="D350" s="1" t="s">
        <v>27</v>
      </c>
      <c r="E350" s="1" t="s">
        <v>57</v>
      </c>
      <c r="F350" s="1" t="s">
        <v>29</v>
      </c>
      <c r="G350" s="1" t="s">
        <v>30</v>
      </c>
      <c r="H350" s="1"/>
      <c r="I350" s="1">
        <v>44</v>
      </c>
      <c r="J350" s="51" t="s">
        <v>63</v>
      </c>
      <c r="K350" s="1">
        <v>0.54</v>
      </c>
      <c r="L350" s="9">
        <v>40834</v>
      </c>
      <c r="M350" s="2">
        <v>5157</v>
      </c>
      <c r="N350" s="1" t="s">
        <v>31</v>
      </c>
      <c r="O350" s="3" t="s">
        <v>713</v>
      </c>
      <c r="P350" s="11" t="s">
        <v>63</v>
      </c>
      <c r="Q350" s="23" t="s">
        <v>63</v>
      </c>
      <c r="R350" s="11" t="str">
        <f t="shared" si="15"/>
        <v>BAD</v>
      </c>
      <c r="S350" s="14">
        <v>74</v>
      </c>
      <c r="T350" s="13" t="s">
        <v>53</v>
      </c>
      <c r="U350" s="13" t="s">
        <v>33</v>
      </c>
      <c r="V350" s="13" t="s">
        <v>54</v>
      </c>
      <c r="W350" s="1" t="s">
        <v>714</v>
      </c>
      <c r="X350" s="1"/>
      <c r="Y350" s="9">
        <v>28783</v>
      </c>
      <c r="Z350" s="1" t="s">
        <v>716</v>
      </c>
    </row>
    <row r="351" spans="1:26" ht="17.25" hidden="1" x14ac:dyDescent="0.25">
      <c r="A351" s="7">
        <v>80926</v>
      </c>
      <c r="B351" s="1">
        <v>153</v>
      </c>
      <c r="C351" s="1" t="s">
        <v>712</v>
      </c>
      <c r="D351" s="1" t="s">
        <v>27</v>
      </c>
      <c r="E351" s="1" t="s">
        <v>57</v>
      </c>
      <c r="F351" s="1" t="s">
        <v>29</v>
      </c>
      <c r="G351" s="1" t="s">
        <v>30</v>
      </c>
      <c r="H351" s="1"/>
      <c r="I351" s="1">
        <v>103.2</v>
      </c>
      <c r="J351" s="51" t="s">
        <v>63</v>
      </c>
      <c r="K351" s="1">
        <v>0.33979999999999999</v>
      </c>
      <c r="L351" s="9">
        <v>40834</v>
      </c>
      <c r="M351" s="2">
        <v>5157</v>
      </c>
      <c r="N351" s="1" t="s">
        <v>31</v>
      </c>
      <c r="O351" s="3" t="s">
        <v>713</v>
      </c>
      <c r="P351" s="11" t="s">
        <v>63</v>
      </c>
      <c r="Q351" s="12">
        <v>37.281999999999996</v>
      </c>
      <c r="R351" s="11" t="str">
        <f t="shared" si="15"/>
        <v>GOOD</v>
      </c>
      <c r="S351" s="14">
        <v>74</v>
      </c>
      <c r="T351" s="13" t="s">
        <v>53</v>
      </c>
      <c r="U351" s="13" t="s">
        <v>33</v>
      </c>
      <c r="V351" s="13" t="s">
        <v>54</v>
      </c>
      <c r="W351" s="1" t="s">
        <v>714</v>
      </c>
      <c r="X351" s="1"/>
      <c r="Y351" s="9">
        <v>24628</v>
      </c>
      <c r="Z351" s="1" t="s">
        <v>716</v>
      </c>
    </row>
    <row r="352" spans="1:26" ht="17.25" hidden="1" x14ac:dyDescent="0.25">
      <c r="A352" s="7">
        <v>81004</v>
      </c>
      <c r="B352" s="1">
        <v>153</v>
      </c>
      <c r="C352" s="1" t="s">
        <v>403</v>
      </c>
      <c r="D352" s="1" t="s">
        <v>577</v>
      </c>
      <c r="E352" s="1" t="s">
        <v>57</v>
      </c>
      <c r="F352" s="1" t="s">
        <v>29</v>
      </c>
      <c r="G352" s="1" t="s">
        <v>30</v>
      </c>
      <c r="H352" s="1"/>
      <c r="I352" s="1">
        <v>51.08</v>
      </c>
      <c r="J352" s="18" t="s">
        <v>63</v>
      </c>
      <c r="K352" s="1">
        <v>0.20699999999999999</v>
      </c>
      <c r="L352" s="9">
        <v>40966</v>
      </c>
      <c r="M352" s="2">
        <v>5515</v>
      </c>
      <c r="N352" s="1" t="s">
        <v>31</v>
      </c>
      <c r="O352" s="3" t="s">
        <v>404</v>
      </c>
      <c r="P352" s="11" t="s">
        <v>63</v>
      </c>
      <c r="Q352" s="23" t="s">
        <v>63</v>
      </c>
      <c r="R352" s="11" t="str">
        <f t="shared" si="15"/>
        <v>BAD</v>
      </c>
      <c r="S352" s="14">
        <v>46</v>
      </c>
      <c r="T352" s="13" t="s">
        <v>53</v>
      </c>
      <c r="U352" s="13" t="s">
        <v>33</v>
      </c>
      <c r="V352" s="13" t="s">
        <v>54</v>
      </c>
      <c r="W352" s="1" t="s">
        <v>405</v>
      </c>
      <c r="X352" s="1"/>
      <c r="Y352" s="9">
        <v>28248</v>
      </c>
      <c r="Z352" s="1" t="s">
        <v>406</v>
      </c>
    </row>
    <row r="353" spans="1:26" ht="17.25" hidden="1" x14ac:dyDescent="0.25">
      <c r="A353" s="7">
        <v>81229</v>
      </c>
      <c r="B353" s="1">
        <v>153</v>
      </c>
      <c r="C353" s="1" t="s">
        <v>721</v>
      </c>
      <c r="D353" s="1" t="s">
        <v>577</v>
      </c>
      <c r="E353" s="1" t="s">
        <v>658</v>
      </c>
      <c r="F353" s="1" t="s">
        <v>29</v>
      </c>
      <c r="G353" s="1" t="s">
        <v>30</v>
      </c>
      <c r="H353" s="1"/>
      <c r="I353" s="1">
        <v>39.200000000000003</v>
      </c>
      <c r="J353" s="18" t="s">
        <v>63</v>
      </c>
      <c r="K353" s="1">
        <v>0.26600000000000001</v>
      </c>
      <c r="L353" s="9">
        <v>40939</v>
      </c>
      <c r="M353" s="2">
        <v>5112</v>
      </c>
      <c r="N353" s="1" t="s">
        <v>31</v>
      </c>
      <c r="O353" s="2" t="s">
        <v>722</v>
      </c>
      <c r="P353" s="11">
        <v>39.200000000000003</v>
      </c>
      <c r="Q353" s="12">
        <v>39.200000000000003</v>
      </c>
      <c r="R353" s="11" t="str">
        <f t="shared" si="15"/>
        <v>GOOD</v>
      </c>
      <c r="S353" s="14">
        <v>24</v>
      </c>
      <c r="T353" s="13" t="s">
        <v>53</v>
      </c>
      <c r="U353" s="13" t="s">
        <v>33</v>
      </c>
      <c r="V353" s="13"/>
      <c r="W353" s="1" t="s">
        <v>723</v>
      </c>
      <c r="X353" s="1"/>
      <c r="Y353" s="9">
        <v>22073</v>
      </c>
      <c r="Z353" s="1" t="s">
        <v>727</v>
      </c>
    </row>
    <row r="354" spans="1:26" ht="17.25" hidden="1" x14ac:dyDescent="0.25">
      <c r="A354" s="7">
        <v>81230</v>
      </c>
      <c r="B354" s="1">
        <v>153</v>
      </c>
      <c r="C354" s="1" t="s">
        <v>721</v>
      </c>
      <c r="D354" s="1" t="s">
        <v>577</v>
      </c>
      <c r="E354" s="1" t="s">
        <v>658</v>
      </c>
      <c r="F354" s="1" t="s">
        <v>29</v>
      </c>
      <c r="G354" s="1" t="s">
        <v>30</v>
      </c>
      <c r="H354" s="1"/>
      <c r="I354" s="1">
        <v>32.799999999999997</v>
      </c>
      <c r="J354" s="18" t="s">
        <v>63</v>
      </c>
      <c r="K354" s="1">
        <v>0.19800000000000001</v>
      </c>
      <c r="L354" s="9">
        <v>40939</v>
      </c>
      <c r="M354" s="2">
        <v>5112</v>
      </c>
      <c r="N354" s="1" t="s">
        <v>31</v>
      </c>
      <c r="O354" s="2" t="s">
        <v>722</v>
      </c>
      <c r="P354" s="11">
        <v>32.799999999999997</v>
      </c>
      <c r="Q354" s="36">
        <v>39.200000000000003</v>
      </c>
      <c r="R354" s="11" t="str">
        <f t="shared" si="15"/>
        <v>BAD</v>
      </c>
      <c r="S354" s="14">
        <v>24</v>
      </c>
      <c r="T354" s="13" t="s">
        <v>53</v>
      </c>
      <c r="U354" s="13" t="s">
        <v>33</v>
      </c>
      <c r="V354" s="13" t="s">
        <v>54</v>
      </c>
      <c r="W354" s="1" t="s">
        <v>723</v>
      </c>
      <c r="X354" s="1"/>
      <c r="Y354" s="9">
        <v>25202</v>
      </c>
      <c r="Z354" s="1" t="s">
        <v>727</v>
      </c>
    </row>
    <row r="355" spans="1:26" ht="17.25" hidden="1" x14ac:dyDescent="0.25">
      <c r="A355" s="7">
        <v>81268</v>
      </c>
      <c r="B355" s="1">
        <v>153</v>
      </c>
      <c r="C355" s="1" t="s">
        <v>728</v>
      </c>
      <c r="D355" s="1" t="s">
        <v>577</v>
      </c>
      <c r="E355" s="1" t="s">
        <v>57</v>
      </c>
      <c r="F355" s="1" t="s">
        <v>29</v>
      </c>
      <c r="G355" s="1" t="s">
        <v>30</v>
      </c>
      <c r="H355" s="1"/>
      <c r="I355" s="1">
        <v>1280</v>
      </c>
      <c r="J355" s="18" t="s">
        <v>63</v>
      </c>
      <c r="K355" s="1">
        <v>2.7</v>
      </c>
      <c r="L355" s="9">
        <v>41058</v>
      </c>
      <c r="M355" s="2">
        <v>5301</v>
      </c>
      <c r="N355" s="1" t="s">
        <v>31</v>
      </c>
      <c r="O355" s="3">
        <v>81268</v>
      </c>
      <c r="P355" s="11">
        <v>229.34690000000001</v>
      </c>
      <c r="Q355" s="12">
        <v>371.76600000000002</v>
      </c>
      <c r="R355" s="11" t="str">
        <f t="shared" si="15"/>
        <v>GOOD</v>
      </c>
      <c r="S355" s="14">
        <v>18</v>
      </c>
      <c r="T355" s="13" t="s">
        <v>53</v>
      </c>
      <c r="U355" s="13" t="s">
        <v>33</v>
      </c>
      <c r="V355" s="13" t="s">
        <v>54</v>
      </c>
      <c r="W355" s="1" t="s">
        <v>729</v>
      </c>
      <c r="X355" s="1"/>
      <c r="Y355" s="9">
        <v>27752</v>
      </c>
      <c r="Z355" s="1"/>
    </row>
    <row r="356" spans="1:26" ht="17.25" hidden="1" x14ac:dyDescent="0.25">
      <c r="A356" s="52">
        <v>81269</v>
      </c>
      <c r="B356" s="53">
        <v>153</v>
      </c>
      <c r="C356" s="53" t="s">
        <v>730</v>
      </c>
      <c r="D356" s="53" t="s">
        <v>577</v>
      </c>
      <c r="E356" s="53" t="s">
        <v>57</v>
      </c>
      <c r="F356" s="53" t="s">
        <v>29</v>
      </c>
      <c r="G356" s="53" t="s">
        <v>30</v>
      </c>
      <c r="H356" s="53"/>
      <c r="I356" s="53">
        <v>207.22</v>
      </c>
      <c r="J356" s="54" t="s">
        <v>63</v>
      </c>
      <c r="K356" s="53">
        <v>0.8</v>
      </c>
      <c r="L356" s="55">
        <v>41058</v>
      </c>
      <c r="M356" s="56" t="s">
        <v>31</v>
      </c>
      <c r="N356" s="53" t="s">
        <v>31</v>
      </c>
      <c r="O356" s="57">
        <v>81269</v>
      </c>
      <c r="P356" s="58">
        <v>0</v>
      </c>
      <c r="Q356" s="59">
        <v>0</v>
      </c>
      <c r="R356" s="11" t="str">
        <f t="shared" si="15"/>
        <v>GOOD</v>
      </c>
      <c r="S356" s="60">
        <v>70</v>
      </c>
      <c r="T356" s="61" t="s">
        <v>53</v>
      </c>
      <c r="U356" s="61" t="s">
        <v>33</v>
      </c>
      <c r="V356" s="61" t="s">
        <v>54</v>
      </c>
      <c r="W356" s="1" t="s">
        <v>731</v>
      </c>
      <c r="X356" s="1"/>
      <c r="Y356" s="55">
        <v>28173</v>
      </c>
      <c r="Z356" s="53" t="s">
        <v>732</v>
      </c>
    </row>
    <row r="357" spans="1:26" ht="17.25" hidden="1" x14ac:dyDescent="0.25">
      <c r="A357" s="7">
        <v>81612</v>
      </c>
      <c r="B357" s="1">
        <v>153</v>
      </c>
      <c r="C357" s="1" t="s">
        <v>733</v>
      </c>
      <c r="D357" s="1" t="s">
        <v>577</v>
      </c>
      <c r="E357" s="1" t="s">
        <v>658</v>
      </c>
      <c r="F357" s="1" t="s">
        <v>29</v>
      </c>
      <c r="G357" s="1" t="s">
        <v>30</v>
      </c>
      <c r="H357" s="1"/>
      <c r="I357" s="1">
        <v>222.5</v>
      </c>
      <c r="J357" s="18" t="s">
        <v>63</v>
      </c>
      <c r="K357" s="1">
        <v>0.91469999999999996</v>
      </c>
      <c r="L357" s="9">
        <v>41089</v>
      </c>
      <c r="M357" s="2">
        <v>5111</v>
      </c>
      <c r="N357" s="1" t="s">
        <v>31</v>
      </c>
      <c r="O357" s="2" t="s">
        <v>734</v>
      </c>
      <c r="P357" s="11">
        <v>69.544600000000003</v>
      </c>
      <c r="Q357" s="12">
        <v>42.883000000000003</v>
      </c>
      <c r="R357" s="11" t="str">
        <f t="shared" si="15"/>
        <v>GOOD</v>
      </c>
      <c r="S357" s="14">
        <v>24</v>
      </c>
      <c r="T357" s="13" t="s">
        <v>53</v>
      </c>
      <c r="U357" s="13" t="s">
        <v>33</v>
      </c>
      <c r="V357" s="13"/>
      <c r="W357" s="1" t="s">
        <v>735</v>
      </c>
      <c r="X357" s="1"/>
      <c r="Y357" s="9">
        <v>22073</v>
      </c>
      <c r="Z357" s="1" t="s">
        <v>736</v>
      </c>
    </row>
    <row r="358" spans="1:26" hidden="1" x14ac:dyDescent="0.25">
      <c r="A358" s="7">
        <v>81614</v>
      </c>
      <c r="B358" s="1">
        <v>153</v>
      </c>
      <c r="C358" s="1" t="s">
        <v>737</v>
      </c>
      <c r="D358" s="1" t="s">
        <v>27</v>
      </c>
      <c r="E358" s="1" t="s">
        <v>28</v>
      </c>
      <c r="F358" s="1" t="s">
        <v>29</v>
      </c>
      <c r="G358" s="1" t="s">
        <v>30</v>
      </c>
      <c r="H358" s="1"/>
      <c r="I358" s="1">
        <v>2.5760000000000001</v>
      </c>
      <c r="J358" s="8">
        <v>2.5760000000000001</v>
      </c>
      <c r="K358" s="1">
        <v>1.06E-2</v>
      </c>
      <c r="L358" s="9">
        <v>41089</v>
      </c>
      <c r="M358" s="1" t="s">
        <v>31</v>
      </c>
      <c r="N358" s="1" t="s">
        <v>31</v>
      </c>
      <c r="O358" s="2">
        <v>81614</v>
      </c>
      <c r="P358" s="11">
        <v>2.5760000000000001</v>
      </c>
      <c r="Q358" s="12">
        <v>2.5760000000000001</v>
      </c>
      <c r="R358" s="11" t="str">
        <f t="shared" si="15"/>
        <v>GOOD</v>
      </c>
      <c r="S358" s="13"/>
      <c r="T358" s="13" t="s">
        <v>45</v>
      </c>
      <c r="U358" s="13" t="s">
        <v>33</v>
      </c>
      <c r="V358" s="13" t="s">
        <v>34</v>
      </c>
      <c r="W358" s="25" t="s">
        <v>48</v>
      </c>
      <c r="X358" s="1"/>
      <c r="Y358" s="9">
        <v>22073</v>
      </c>
      <c r="Z358" s="1"/>
    </row>
    <row r="359" spans="1:26" ht="17.25" hidden="1" x14ac:dyDescent="0.25">
      <c r="A359" s="7">
        <v>81650</v>
      </c>
      <c r="B359" s="1">
        <v>153</v>
      </c>
      <c r="C359" s="1" t="s">
        <v>738</v>
      </c>
      <c r="D359" s="1" t="s">
        <v>577</v>
      </c>
      <c r="E359" s="1" t="s">
        <v>57</v>
      </c>
      <c r="F359" s="1" t="s">
        <v>29</v>
      </c>
      <c r="G359" s="1" t="s">
        <v>30</v>
      </c>
      <c r="H359" s="1"/>
      <c r="I359" s="1">
        <v>106.44799999999999</v>
      </c>
      <c r="J359" s="8">
        <v>106.44799999999999</v>
      </c>
      <c r="K359" s="1">
        <v>1.7284999999999999</v>
      </c>
      <c r="L359" s="9">
        <v>41212</v>
      </c>
      <c r="M359" s="2" t="s">
        <v>31</v>
      </c>
      <c r="N359" s="1" t="s">
        <v>31</v>
      </c>
      <c r="O359" s="3">
        <v>81650</v>
      </c>
      <c r="P359" s="11">
        <v>0</v>
      </c>
      <c r="Q359" s="12">
        <v>0</v>
      </c>
      <c r="R359" s="11" t="str">
        <f t="shared" si="15"/>
        <v>GOOD</v>
      </c>
      <c r="S359" s="14"/>
      <c r="T359" s="13" t="s">
        <v>32</v>
      </c>
      <c r="U359" s="13" t="s">
        <v>33</v>
      </c>
      <c r="V359" s="13" t="s">
        <v>54</v>
      </c>
      <c r="W359" s="1" t="s">
        <v>739</v>
      </c>
      <c r="X359" s="1"/>
      <c r="Y359" s="9">
        <v>22726</v>
      </c>
      <c r="Z359" s="1" t="s">
        <v>740</v>
      </c>
    </row>
    <row r="360" spans="1:26" ht="17.25" hidden="1" x14ac:dyDescent="0.25">
      <c r="A360" s="7">
        <v>81653</v>
      </c>
      <c r="B360" s="1">
        <v>153</v>
      </c>
      <c r="C360" s="1" t="s">
        <v>741</v>
      </c>
      <c r="D360" s="1" t="s">
        <v>577</v>
      </c>
      <c r="E360" s="1" t="s">
        <v>658</v>
      </c>
      <c r="F360" s="1" t="s">
        <v>29</v>
      </c>
      <c r="G360" s="1" t="s">
        <v>30</v>
      </c>
      <c r="H360" s="1"/>
      <c r="I360" s="1">
        <v>222.5</v>
      </c>
      <c r="J360" s="18" t="s">
        <v>63</v>
      </c>
      <c r="K360" s="1">
        <v>0.91469999999999996</v>
      </c>
      <c r="L360" s="9">
        <v>41089</v>
      </c>
      <c r="M360" s="2">
        <v>5116</v>
      </c>
      <c r="N360" s="1" t="s">
        <v>31</v>
      </c>
      <c r="O360" s="2" t="s">
        <v>742</v>
      </c>
      <c r="P360" s="11" t="s">
        <v>63</v>
      </c>
      <c r="Q360" s="12" t="s">
        <v>63</v>
      </c>
      <c r="R360" s="11" t="str">
        <f t="shared" si="15"/>
        <v>BAD</v>
      </c>
      <c r="S360" s="14">
        <v>24</v>
      </c>
      <c r="T360" s="13" t="s">
        <v>53</v>
      </c>
      <c r="U360" s="13" t="s">
        <v>33</v>
      </c>
      <c r="V360" s="13" t="s">
        <v>54</v>
      </c>
      <c r="W360" s="1" t="s">
        <v>743</v>
      </c>
      <c r="X360" s="1"/>
      <c r="Y360" s="9">
        <v>22073</v>
      </c>
      <c r="Z360" s="1" t="s">
        <v>744</v>
      </c>
    </row>
    <row r="361" spans="1:26" ht="17.25" hidden="1" x14ac:dyDescent="0.25">
      <c r="A361" s="7">
        <v>81720</v>
      </c>
      <c r="B361" s="1">
        <v>153</v>
      </c>
      <c r="C361" s="1" t="s">
        <v>745</v>
      </c>
      <c r="D361" s="1" t="s">
        <v>577</v>
      </c>
      <c r="E361" s="1" t="s">
        <v>57</v>
      </c>
      <c r="F361" s="1" t="s">
        <v>29</v>
      </c>
      <c r="G361" s="1" t="s">
        <v>30</v>
      </c>
      <c r="H361" s="1"/>
      <c r="I361" s="1">
        <v>5100</v>
      </c>
      <c r="J361" s="11">
        <v>5100</v>
      </c>
      <c r="K361" s="1">
        <v>7.02</v>
      </c>
      <c r="L361" s="9">
        <v>42930</v>
      </c>
      <c r="M361" s="2" t="s">
        <v>31</v>
      </c>
      <c r="N361" s="1" t="s">
        <v>31</v>
      </c>
      <c r="O361" s="3">
        <v>81720</v>
      </c>
      <c r="P361" s="11">
        <v>3629.28</v>
      </c>
      <c r="Q361" s="12">
        <v>3086.991</v>
      </c>
      <c r="R361" s="11" t="str">
        <f t="shared" si="15"/>
        <v>GOOD</v>
      </c>
      <c r="S361" s="14"/>
      <c r="T361" s="13" t="s">
        <v>53</v>
      </c>
      <c r="U361" s="13" t="s">
        <v>33</v>
      </c>
      <c r="V361" s="13" t="s">
        <v>54</v>
      </c>
      <c r="W361" s="1" t="s">
        <v>746</v>
      </c>
      <c r="X361" s="38" t="s">
        <v>747</v>
      </c>
      <c r="Y361" s="62">
        <v>40998</v>
      </c>
      <c r="Z361" s="1" t="s">
        <v>748</v>
      </c>
    </row>
    <row r="362" spans="1:26" ht="17.25" hidden="1" x14ac:dyDescent="0.25">
      <c r="A362" s="7">
        <v>81825</v>
      </c>
      <c r="B362" s="1">
        <v>153</v>
      </c>
      <c r="C362" s="1" t="s">
        <v>749</v>
      </c>
      <c r="D362" s="1" t="s">
        <v>577</v>
      </c>
      <c r="E362" s="1" t="s">
        <v>57</v>
      </c>
      <c r="F362" s="1" t="s">
        <v>29</v>
      </c>
      <c r="G362" s="1" t="s">
        <v>30</v>
      </c>
      <c r="H362" s="1"/>
      <c r="I362" s="1">
        <v>849</v>
      </c>
      <c r="J362" s="11">
        <v>849</v>
      </c>
      <c r="K362" s="1">
        <v>2.0099999999999998</v>
      </c>
      <c r="L362" s="9">
        <v>41897</v>
      </c>
      <c r="M362" s="2">
        <v>5208</v>
      </c>
      <c r="N362" s="1" t="s">
        <v>31</v>
      </c>
      <c r="O362" s="3">
        <v>81825</v>
      </c>
      <c r="P362" s="11">
        <v>479.096</v>
      </c>
      <c r="Q362" s="36">
        <v>786</v>
      </c>
      <c r="R362" s="11" t="str">
        <f t="shared" si="15"/>
        <v>GOOD</v>
      </c>
      <c r="S362" s="14">
        <v>75</v>
      </c>
      <c r="T362" s="13" t="s">
        <v>53</v>
      </c>
      <c r="U362" s="13" t="s">
        <v>33</v>
      </c>
      <c r="V362" s="13" t="s">
        <v>54</v>
      </c>
      <c r="W362" s="1" t="s">
        <v>750</v>
      </c>
      <c r="X362" s="63" t="s">
        <v>751</v>
      </c>
      <c r="Y362" s="64">
        <v>41025</v>
      </c>
      <c r="Z362" s="1" t="s">
        <v>752</v>
      </c>
    </row>
    <row r="363" spans="1:26" ht="17.25" hidden="1" x14ac:dyDescent="0.25">
      <c r="A363" s="7">
        <v>83501</v>
      </c>
      <c r="B363" s="1">
        <v>153</v>
      </c>
      <c r="C363" s="1" t="s">
        <v>733</v>
      </c>
      <c r="D363" s="1" t="s">
        <v>577</v>
      </c>
      <c r="E363" s="1" t="s">
        <v>658</v>
      </c>
      <c r="F363" s="1" t="s">
        <v>29</v>
      </c>
      <c r="G363" s="1" t="s">
        <v>30</v>
      </c>
      <c r="H363" s="1"/>
      <c r="I363" s="1">
        <v>10</v>
      </c>
      <c r="J363" s="18" t="s">
        <v>63</v>
      </c>
      <c r="K363" s="1">
        <v>1.4E-2</v>
      </c>
      <c r="L363" s="9">
        <v>41801</v>
      </c>
      <c r="M363" s="2">
        <v>5111</v>
      </c>
      <c r="N363" s="1" t="s">
        <v>31</v>
      </c>
      <c r="O363" s="2" t="s">
        <v>734</v>
      </c>
      <c r="P363" s="11" t="s">
        <v>63</v>
      </c>
      <c r="Q363" s="12" t="s">
        <v>63</v>
      </c>
      <c r="R363" s="11" t="str">
        <f t="shared" si="15"/>
        <v>BAD</v>
      </c>
      <c r="S363" s="14">
        <v>24</v>
      </c>
      <c r="T363" s="13" t="s">
        <v>53</v>
      </c>
      <c r="U363" s="13" t="s">
        <v>33</v>
      </c>
      <c r="V363" s="13"/>
      <c r="W363" s="1" t="s">
        <v>735</v>
      </c>
      <c r="X363" s="1"/>
      <c r="Y363" s="9">
        <v>23669</v>
      </c>
      <c r="Z363" s="1" t="s">
        <v>736</v>
      </c>
    </row>
    <row r="364" spans="1:26" ht="17.25" hidden="1" x14ac:dyDescent="0.25">
      <c r="A364" s="7">
        <v>83502</v>
      </c>
      <c r="B364" s="1">
        <v>153</v>
      </c>
      <c r="C364" s="1" t="s">
        <v>733</v>
      </c>
      <c r="D364" s="1" t="s">
        <v>577</v>
      </c>
      <c r="E364" s="1" t="s">
        <v>658</v>
      </c>
      <c r="F364" s="1" t="s">
        <v>29</v>
      </c>
      <c r="G364" s="1" t="s">
        <v>30</v>
      </c>
      <c r="H364" s="1"/>
      <c r="I364" s="1">
        <v>55.2</v>
      </c>
      <c r="J364" s="18" t="s">
        <v>63</v>
      </c>
      <c r="K364" s="1">
        <v>0.1</v>
      </c>
      <c r="L364" s="9">
        <v>41801</v>
      </c>
      <c r="M364" s="2">
        <v>5111</v>
      </c>
      <c r="N364" s="1" t="s">
        <v>31</v>
      </c>
      <c r="O364" s="2" t="s">
        <v>734</v>
      </c>
      <c r="P364" s="11" t="s">
        <v>63</v>
      </c>
      <c r="Q364" s="12" t="s">
        <v>63</v>
      </c>
      <c r="R364" s="11" t="str">
        <f t="shared" si="15"/>
        <v>BAD</v>
      </c>
      <c r="S364" s="14">
        <v>24</v>
      </c>
      <c r="T364" s="13" t="s">
        <v>53</v>
      </c>
      <c r="U364" s="13" t="s">
        <v>33</v>
      </c>
      <c r="V364" s="13"/>
      <c r="W364" s="1" t="s">
        <v>735</v>
      </c>
      <c r="X364" s="1"/>
      <c r="Y364" s="9">
        <v>23669</v>
      </c>
      <c r="Z364" s="1" t="s">
        <v>736</v>
      </c>
    </row>
    <row r="365" spans="1:26" ht="17.25" hidden="1" x14ac:dyDescent="0.25">
      <c r="A365" s="7">
        <v>83503</v>
      </c>
      <c r="B365" s="1">
        <v>153</v>
      </c>
      <c r="C365" s="1" t="s">
        <v>733</v>
      </c>
      <c r="D365" s="1" t="s">
        <v>577</v>
      </c>
      <c r="E365" s="1" t="s">
        <v>658</v>
      </c>
      <c r="F365" s="1" t="s">
        <v>29</v>
      </c>
      <c r="G365" s="1" t="s">
        <v>30</v>
      </c>
      <c r="H365" s="1"/>
      <c r="I365" s="1">
        <v>162.84</v>
      </c>
      <c r="J365" s="18" t="s">
        <v>63</v>
      </c>
      <c r="K365" s="1">
        <v>0.5</v>
      </c>
      <c r="L365" s="9">
        <v>41801</v>
      </c>
      <c r="M365" s="2">
        <v>5111</v>
      </c>
      <c r="N365" s="1" t="s">
        <v>31</v>
      </c>
      <c r="O365" s="2" t="s">
        <v>734</v>
      </c>
      <c r="P365" s="11" t="s">
        <v>63</v>
      </c>
      <c r="Q365" s="12" t="s">
        <v>63</v>
      </c>
      <c r="R365" s="11" t="str">
        <f t="shared" si="15"/>
        <v>BAD</v>
      </c>
      <c r="S365" s="14">
        <v>24</v>
      </c>
      <c r="T365" s="13" t="s">
        <v>53</v>
      </c>
      <c r="U365" s="13" t="s">
        <v>33</v>
      </c>
      <c r="V365" s="13"/>
      <c r="W365" s="1" t="s">
        <v>735</v>
      </c>
      <c r="X365" s="1"/>
      <c r="Y365" s="9">
        <v>25202</v>
      </c>
      <c r="Z365" s="1" t="s">
        <v>736</v>
      </c>
    </row>
    <row r="366" spans="1:26" ht="17.25" hidden="1" x14ac:dyDescent="0.25">
      <c r="A366" s="7">
        <v>83504</v>
      </c>
      <c r="B366" s="1">
        <v>153</v>
      </c>
      <c r="C366" s="1" t="s">
        <v>733</v>
      </c>
      <c r="D366" s="1" t="s">
        <v>577</v>
      </c>
      <c r="E366" s="1" t="s">
        <v>658</v>
      </c>
      <c r="F366" s="1" t="s">
        <v>29</v>
      </c>
      <c r="G366" s="1" t="s">
        <v>30</v>
      </c>
      <c r="H366" s="1"/>
      <c r="I366" s="1">
        <v>100</v>
      </c>
      <c r="J366" s="18" t="s">
        <v>63</v>
      </c>
      <c r="K366" s="1">
        <v>0.67700000000000005</v>
      </c>
      <c r="L366" s="9">
        <v>41801</v>
      </c>
      <c r="M366" s="2">
        <v>5111</v>
      </c>
      <c r="N366" s="1" t="s">
        <v>31</v>
      </c>
      <c r="O366" s="2" t="s">
        <v>734</v>
      </c>
      <c r="P366" s="11" t="s">
        <v>63</v>
      </c>
      <c r="Q366" s="12" t="s">
        <v>63</v>
      </c>
      <c r="R366" s="11" t="str">
        <f t="shared" si="15"/>
        <v>BAD</v>
      </c>
      <c r="S366" s="14">
        <v>24</v>
      </c>
      <c r="T366" s="13" t="s">
        <v>53</v>
      </c>
      <c r="U366" s="13" t="s">
        <v>33</v>
      </c>
      <c r="V366" s="13"/>
      <c r="W366" s="1" t="s">
        <v>735</v>
      </c>
      <c r="X366" s="1"/>
      <c r="Y366" s="9">
        <v>22073</v>
      </c>
      <c r="Z366" s="1" t="s">
        <v>736</v>
      </c>
    </row>
    <row r="367" spans="1:26" ht="17.25" hidden="1" x14ac:dyDescent="0.25">
      <c r="A367" s="7">
        <v>83505</v>
      </c>
      <c r="B367" s="1">
        <v>153</v>
      </c>
      <c r="C367" s="1" t="s">
        <v>741</v>
      </c>
      <c r="D367" s="1" t="s">
        <v>577</v>
      </c>
      <c r="E367" s="1" t="s">
        <v>658</v>
      </c>
      <c r="F367" s="1" t="s">
        <v>29</v>
      </c>
      <c r="G367" s="1" t="s">
        <v>30</v>
      </c>
      <c r="H367" s="1"/>
      <c r="I367" s="1">
        <v>185.6</v>
      </c>
      <c r="J367" s="18" t="s">
        <v>63</v>
      </c>
      <c r="K367" s="1">
        <v>0.78200000000000003</v>
      </c>
      <c r="L367" s="9">
        <v>41801</v>
      </c>
      <c r="M367" s="2">
        <v>5116</v>
      </c>
      <c r="N367" s="1" t="s">
        <v>31</v>
      </c>
      <c r="O367" s="2" t="s">
        <v>742</v>
      </c>
      <c r="P367" s="11" t="s">
        <v>63</v>
      </c>
      <c r="Q367" s="12">
        <v>32.523000000000003</v>
      </c>
      <c r="R367" s="11" t="str">
        <f t="shared" si="15"/>
        <v>GOOD</v>
      </c>
      <c r="S367" s="14">
        <v>24</v>
      </c>
      <c r="T367" s="13" t="s">
        <v>53</v>
      </c>
      <c r="U367" s="13" t="s">
        <v>33</v>
      </c>
      <c r="V367" s="13" t="s">
        <v>54</v>
      </c>
      <c r="W367" s="1" t="s">
        <v>743</v>
      </c>
      <c r="X367" s="1"/>
      <c r="Y367" s="9">
        <v>20908</v>
      </c>
      <c r="Z367" s="1" t="s">
        <v>744</v>
      </c>
    </row>
    <row r="368" spans="1:26" ht="17.25" hidden="1" x14ac:dyDescent="0.25">
      <c r="A368" s="7">
        <v>83506</v>
      </c>
      <c r="B368" s="1">
        <v>153</v>
      </c>
      <c r="C368" s="1" t="s">
        <v>741</v>
      </c>
      <c r="D368" s="1" t="s">
        <v>577</v>
      </c>
      <c r="E368" s="1" t="s">
        <v>658</v>
      </c>
      <c r="F368" s="1" t="s">
        <v>29</v>
      </c>
      <c r="G368" s="1" t="s">
        <v>30</v>
      </c>
      <c r="H368" s="1"/>
      <c r="I368" s="1">
        <v>185.6</v>
      </c>
      <c r="J368" s="18" t="s">
        <v>63</v>
      </c>
      <c r="K368" s="1">
        <v>0.54800000000000004</v>
      </c>
      <c r="L368" s="9">
        <v>41801</v>
      </c>
      <c r="M368" s="2">
        <v>5116</v>
      </c>
      <c r="N368" s="1" t="s">
        <v>31</v>
      </c>
      <c r="O368" s="2" t="s">
        <v>742</v>
      </c>
      <c r="P368" s="11">
        <v>48.014800000000001</v>
      </c>
      <c r="Q368" s="12" t="s">
        <v>63</v>
      </c>
      <c r="R368" s="11" t="str">
        <f t="shared" si="15"/>
        <v>BAD</v>
      </c>
      <c r="S368" s="14">
        <v>24</v>
      </c>
      <c r="T368" s="13" t="s">
        <v>53</v>
      </c>
      <c r="U368" s="13" t="s">
        <v>33</v>
      </c>
      <c r="V368" s="13" t="s">
        <v>54</v>
      </c>
      <c r="W368" s="1" t="s">
        <v>743</v>
      </c>
      <c r="X368" s="1"/>
      <c r="Y368" s="9">
        <v>23795</v>
      </c>
      <c r="Z368" s="1" t="s">
        <v>744</v>
      </c>
    </row>
    <row r="369" spans="1:26" ht="17.25" hidden="1" x14ac:dyDescent="0.25">
      <c r="A369" s="7">
        <v>83507</v>
      </c>
      <c r="B369" s="1">
        <v>153</v>
      </c>
      <c r="C369" s="1" t="s">
        <v>741</v>
      </c>
      <c r="D369" s="1" t="s">
        <v>577</v>
      </c>
      <c r="E369" s="1" t="s">
        <v>658</v>
      </c>
      <c r="F369" s="1" t="s">
        <v>29</v>
      </c>
      <c r="G369" s="1" t="s">
        <v>30</v>
      </c>
      <c r="H369" s="1"/>
      <c r="I369" s="1">
        <v>134.80000000000001</v>
      </c>
      <c r="J369" s="18" t="s">
        <v>63</v>
      </c>
      <c r="K369" s="1">
        <v>0.186</v>
      </c>
      <c r="L369" s="9">
        <v>41801</v>
      </c>
      <c r="M369" s="2">
        <v>5116</v>
      </c>
      <c r="N369" s="1" t="s">
        <v>31</v>
      </c>
      <c r="O369" s="2" t="s">
        <v>742</v>
      </c>
      <c r="P369" s="11" t="s">
        <v>63</v>
      </c>
      <c r="Q369" s="12" t="s">
        <v>63</v>
      </c>
      <c r="R369" s="11" t="str">
        <f t="shared" si="15"/>
        <v>BAD</v>
      </c>
      <c r="S369" s="14">
        <v>24</v>
      </c>
      <c r="T369" s="13" t="s">
        <v>53</v>
      </c>
      <c r="U369" s="13" t="s">
        <v>33</v>
      </c>
      <c r="V369" s="13" t="s">
        <v>54</v>
      </c>
      <c r="W369" s="1" t="s">
        <v>743</v>
      </c>
      <c r="X369" s="1"/>
      <c r="Y369" s="9">
        <v>23669</v>
      </c>
      <c r="Z369" s="1" t="s">
        <v>744</v>
      </c>
    </row>
    <row r="370" spans="1:26" ht="17.25" hidden="1" x14ac:dyDescent="0.25">
      <c r="A370" s="7">
        <v>83567</v>
      </c>
      <c r="B370" s="1">
        <v>153</v>
      </c>
      <c r="C370" s="1" t="s">
        <v>668</v>
      </c>
      <c r="D370" s="1" t="s">
        <v>577</v>
      </c>
      <c r="E370" s="1" t="s">
        <v>57</v>
      </c>
      <c r="F370" s="1" t="s">
        <v>29</v>
      </c>
      <c r="G370" s="1" t="s">
        <v>30</v>
      </c>
      <c r="H370" s="1"/>
      <c r="I370" s="1">
        <v>149.28</v>
      </c>
      <c r="J370" s="18" t="s">
        <v>63</v>
      </c>
      <c r="K370" s="1">
        <v>0.86370000000000002</v>
      </c>
      <c r="L370" s="9">
        <v>41898</v>
      </c>
      <c r="M370" s="2">
        <v>5178</v>
      </c>
      <c r="N370" s="1" t="s">
        <v>31</v>
      </c>
      <c r="O370" s="3" t="s">
        <v>669</v>
      </c>
      <c r="P370" s="11" t="s">
        <v>63</v>
      </c>
      <c r="Q370" s="23" t="s">
        <v>63</v>
      </c>
      <c r="R370" s="11" t="str">
        <f t="shared" si="15"/>
        <v>BAD</v>
      </c>
      <c r="S370" s="14">
        <v>72</v>
      </c>
      <c r="T370" s="13" t="s">
        <v>53</v>
      </c>
      <c r="U370" s="13" t="s">
        <v>33</v>
      </c>
      <c r="V370" s="13" t="s">
        <v>54</v>
      </c>
      <c r="W370" s="1" t="s">
        <v>753</v>
      </c>
      <c r="X370" s="1"/>
      <c r="Y370" s="9">
        <v>24579</v>
      </c>
      <c r="Z370" s="1" t="s">
        <v>754</v>
      </c>
    </row>
    <row r="371" spans="1:26" hidden="1" x14ac:dyDescent="0.25">
      <c r="A371" s="7">
        <v>83568</v>
      </c>
      <c r="B371" s="1">
        <v>153</v>
      </c>
      <c r="C371" s="1" t="s">
        <v>755</v>
      </c>
      <c r="D371" s="1" t="s">
        <v>577</v>
      </c>
      <c r="E371" s="1" t="s">
        <v>28</v>
      </c>
      <c r="F371" s="1" t="s">
        <v>29</v>
      </c>
      <c r="G371" s="1" t="s">
        <v>30</v>
      </c>
      <c r="H371" s="1"/>
      <c r="I371" s="1">
        <v>4.4800000000000004</v>
      </c>
      <c r="J371" s="8">
        <v>4.4800000000000004</v>
      </c>
      <c r="K371" s="1">
        <v>6.3E-3</v>
      </c>
      <c r="L371" s="9">
        <v>41898</v>
      </c>
      <c r="M371" s="1">
        <v>5859</v>
      </c>
      <c r="N371" s="1" t="s">
        <v>31</v>
      </c>
      <c r="O371" s="3">
        <v>83568</v>
      </c>
      <c r="P371" s="11">
        <v>4.4800000000000004</v>
      </c>
      <c r="Q371" s="12">
        <v>4.4800000000000004</v>
      </c>
      <c r="R371" s="11" t="str">
        <f t="shared" si="15"/>
        <v>GOOD</v>
      </c>
      <c r="S371" s="13"/>
      <c r="T371" s="13" t="s">
        <v>45</v>
      </c>
      <c r="U371" s="13" t="s">
        <v>33</v>
      </c>
      <c r="V371" s="13" t="s">
        <v>54</v>
      </c>
      <c r="W371" s="25" t="s">
        <v>756</v>
      </c>
      <c r="X371" s="1"/>
      <c r="Y371" s="9">
        <v>24579</v>
      </c>
      <c r="Z371" s="1"/>
    </row>
    <row r="372" spans="1:26" ht="17.25" hidden="1" x14ac:dyDescent="0.25">
      <c r="A372" s="7">
        <v>83615</v>
      </c>
      <c r="B372" s="1">
        <v>153</v>
      </c>
      <c r="C372" s="1" t="s">
        <v>757</v>
      </c>
      <c r="D372" s="1" t="s">
        <v>577</v>
      </c>
      <c r="E372" s="1" t="s">
        <v>57</v>
      </c>
      <c r="F372" s="1" t="s">
        <v>29</v>
      </c>
      <c r="G372" s="1" t="s">
        <v>30</v>
      </c>
      <c r="H372" s="1"/>
      <c r="I372" s="1">
        <v>189.36</v>
      </c>
      <c r="J372" s="18" t="s">
        <v>63</v>
      </c>
      <c r="K372" s="1">
        <v>0.8</v>
      </c>
      <c r="L372" s="9">
        <v>41878</v>
      </c>
      <c r="M372" s="2">
        <v>5123</v>
      </c>
      <c r="N372" s="1" t="s">
        <v>31</v>
      </c>
      <c r="O372" s="3">
        <v>83615</v>
      </c>
      <c r="P372" s="11">
        <v>0</v>
      </c>
      <c r="Q372" s="12">
        <v>0</v>
      </c>
      <c r="R372" s="11" t="str">
        <f t="shared" si="15"/>
        <v>GOOD</v>
      </c>
      <c r="S372" s="14">
        <v>16</v>
      </c>
      <c r="T372" s="13" t="s">
        <v>53</v>
      </c>
      <c r="U372" s="13" t="s">
        <v>33</v>
      </c>
      <c r="V372" s="13" t="s">
        <v>54</v>
      </c>
      <c r="W372" s="1" t="s">
        <v>758</v>
      </c>
      <c r="X372" s="1"/>
      <c r="Y372" s="9">
        <v>22110</v>
      </c>
      <c r="Z372" s="1" t="s">
        <v>759</v>
      </c>
    </row>
    <row r="373" spans="1:26" ht="17.25" hidden="1" x14ac:dyDescent="0.25">
      <c r="A373" s="7">
        <v>83616</v>
      </c>
      <c r="B373" s="1">
        <v>153</v>
      </c>
      <c r="C373" s="1" t="s">
        <v>760</v>
      </c>
      <c r="D373" s="1" t="s">
        <v>577</v>
      </c>
      <c r="E373" s="1" t="s">
        <v>57</v>
      </c>
      <c r="F373" s="1" t="s">
        <v>29</v>
      </c>
      <c r="G373" s="1" t="s">
        <v>30</v>
      </c>
      <c r="H373" s="1"/>
      <c r="I373" s="1">
        <v>544</v>
      </c>
      <c r="J373" s="18" t="s">
        <v>63</v>
      </c>
      <c r="K373" s="1">
        <v>2.0299999999999998</v>
      </c>
      <c r="L373" s="9">
        <v>41878</v>
      </c>
      <c r="M373" s="2">
        <v>5699</v>
      </c>
      <c r="N373" s="1" t="s">
        <v>31</v>
      </c>
      <c r="O373" s="3">
        <v>83616</v>
      </c>
      <c r="P373" s="11">
        <v>273.87639999999999</v>
      </c>
      <c r="Q373" s="12">
        <v>331.24599999999998</v>
      </c>
      <c r="R373" s="11" t="str">
        <f t="shared" si="15"/>
        <v>GOOD</v>
      </c>
      <c r="S373" s="14">
        <v>16</v>
      </c>
      <c r="T373" s="13" t="s">
        <v>53</v>
      </c>
      <c r="U373" s="13" t="s">
        <v>33</v>
      </c>
      <c r="V373" s="13" t="s">
        <v>54</v>
      </c>
      <c r="W373" s="1" t="s">
        <v>761</v>
      </c>
      <c r="X373" s="1"/>
      <c r="Y373" s="9">
        <v>22052</v>
      </c>
      <c r="Z373" s="1"/>
    </row>
    <row r="374" spans="1:26" ht="17.25" hidden="1" x14ac:dyDescent="0.25">
      <c r="A374" s="7">
        <v>83617</v>
      </c>
      <c r="B374" s="1">
        <v>153</v>
      </c>
      <c r="C374" s="1" t="s">
        <v>762</v>
      </c>
      <c r="D374" s="1" t="s">
        <v>577</v>
      </c>
      <c r="E374" s="1" t="s">
        <v>57</v>
      </c>
      <c r="F374" s="1" t="s">
        <v>29</v>
      </c>
      <c r="G374" s="1" t="s">
        <v>30</v>
      </c>
      <c r="H374" s="1"/>
      <c r="I374" s="1">
        <v>442.64</v>
      </c>
      <c r="J374" s="18" t="s">
        <v>63</v>
      </c>
      <c r="K374" s="1">
        <v>1.87</v>
      </c>
      <c r="L374" s="9">
        <v>41878</v>
      </c>
      <c r="M374" s="2">
        <v>5700</v>
      </c>
      <c r="N374" s="1" t="s">
        <v>31</v>
      </c>
      <c r="O374" s="3">
        <v>83617</v>
      </c>
      <c r="P374" s="11">
        <v>291.26459999999997</v>
      </c>
      <c r="Q374" s="12">
        <v>352.62700000000001</v>
      </c>
      <c r="R374" s="11" t="str">
        <f t="shared" si="15"/>
        <v>GOOD</v>
      </c>
      <c r="S374" s="14">
        <v>16</v>
      </c>
      <c r="T374" s="13" t="s">
        <v>53</v>
      </c>
      <c r="U374" s="13" t="s">
        <v>33</v>
      </c>
      <c r="V374" s="13" t="s">
        <v>54</v>
      </c>
      <c r="W374" s="1" t="s">
        <v>763</v>
      </c>
      <c r="X374" s="1"/>
      <c r="Y374" s="9">
        <v>22110</v>
      </c>
      <c r="Z374" s="1"/>
    </row>
    <row r="375" spans="1:26" ht="17.25" hidden="1" x14ac:dyDescent="0.25">
      <c r="A375" s="7">
        <v>83622</v>
      </c>
      <c r="B375" s="1">
        <v>153</v>
      </c>
      <c r="C375" s="1" t="s">
        <v>764</v>
      </c>
      <c r="D375" s="1" t="s">
        <v>577</v>
      </c>
      <c r="E375" s="1" t="s">
        <v>57</v>
      </c>
      <c r="F375" s="1" t="s">
        <v>29</v>
      </c>
      <c r="G375" s="1" t="s">
        <v>30</v>
      </c>
      <c r="H375" s="1"/>
      <c r="I375" s="1">
        <v>836</v>
      </c>
      <c r="J375" s="11">
        <v>836</v>
      </c>
      <c r="K375" s="1">
        <v>3</v>
      </c>
      <c r="L375" s="9">
        <v>41926</v>
      </c>
      <c r="M375" s="2">
        <v>5822</v>
      </c>
      <c r="N375" s="1" t="s">
        <v>31</v>
      </c>
      <c r="O375" s="3">
        <v>83622</v>
      </c>
      <c r="P375" s="11">
        <v>2.3999000000000001</v>
      </c>
      <c r="Q375" s="12">
        <v>0</v>
      </c>
      <c r="R375" s="11" t="str">
        <f t="shared" si="15"/>
        <v>GOOD</v>
      </c>
      <c r="S375" s="14"/>
      <c r="T375" s="13" t="s">
        <v>53</v>
      </c>
      <c r="U375" s="13" t="s">
        <v>33</v>
      </c>
      <c r="V375" s="13" t="s">
        <v>54</v>
      </c>
      <c r="W375" s="1" t="s">
        <v>765</v>
      </c>
      <c r="X375" s="1"/>
      <c r="Y375" s="9">
        <v>22017</v>
      </c>
      <c r="Z375" s="1"/>
    </row>
    <row r="376" spans="1:26" ht="17.25" hidden="1" x14ac:dyDescent="0.25">
      <c r="A376" s="7">
        <v>83623</v>
      </c>
      <c r="B376" s="1">
        <v>153</v>
      </c>
      <c r="C376" s="1" t="s">
        <v>766</v>
      </c>
      <c r="D376" s="1" t="s">
        <v>577</v>
      </c>
      <c r="E376" s="1" t="s">
        <v>57</v>
      </c>
      <c r="F376" s="1" t="s">
        <v>29</v>
      </c>
      <c r="G376" s="1" t="s">
        <v>30</v>
      </c>
      <c r="H376" s="1"/>
      <c r="I376" s="1">
        <v>402</v>
      </c>
      <c r="J376" s="11">
        <v>402</v>
      </c>
      <c r="K376" s="1">
        <v>2.7</v>
      </c>
      <c r="L376" s="9">
        <v>41926</v>
      </c>
      <c r="M376" s="2">
        <v>5819</v>
      </c>
      <c r="N376" s="1" t="s">
        <v>31</v>
      </c>
      <c r="O376" s="3">
        <v>83623</v>
      </c>
      <c r="P376" s="11">
        <v>0</v>
      </c>
      <c r="Q376" s="12">
        <v>0</v>
      </c>
      <c r="R376" s="11" t="str">
        <f t="shared" si="15"/>
        <v>GOOD</v>
      </c>
      <c r="S376" s="14"/>
      <c r="T376" s="13" t="s">
        <v>53</v>
      </c>
      <c r="U376" s="13" t="s">
        <v>33</v>
      </c>
      <c r="V376" s="13" t="s">
        <v>54</v>
      </c>
      <c r="W376" s="1" t="s">
        <v>765</v>
      </c>
      <c r="X376" s="1"/>
      <c r="Y376" s="9">
        <v>23239</v>
      </c>
      <c r="Z376" s="1"/>
    </row>
    <row r="377" spans="1:26" ht="17.25" hidden="1" x14ac:dyDescent="0.25">
      <c r="A377" s="7">
        <v>83852</v>
      </c>
      <c r="B377" s="1">
        <v>153</v>
      </c>
      <c r="C377" s="1" t="s">
        <v>681</v>
      </c>
      <c r="D377" s="1" t="s">
        <v>577</v>
      </c>
      <c r="E377" s="1" t="s">
        <v>525</v>
      </c>
      <c r="F377" s="1" t="s">
        <v>29</v>
      </c>
      <c r="G377" s="1" t="s">
        <v>30</v>
      </c>
      <c r="H377" s="1"/>
      <c r="I377" s="1">
        <v>1</v>
      </c>
      <c r="J377" s="8">
        <v>1</v>
      </c>
      <c r="K377" s="1">
        <v>3.0000000000000001E-3</v>
      </c>
      <c r="L377" s="9">
        <v>41996</v>
      </c>
      <c r="M377" s="1">
        <v>5136</v>
      </c>
      <c r="N377" s="1" t="s">
        <v>31</v>
      </c>
      <c r="O377" s="1" t="s">
        <v>682</v>
      </c>
      <c r="P377" s="11">
        <v>1.51</v>
      </c>
      <c r="Q377" s="23" t="s">
        <v>63</v>
      </c>
      <c r="R377" s="11" t="str">
        <f t="shared" si="15"/>
        <v>BAD</v>
      </c>
      <c r="S377" s="14">
        <v>76</v>
      </c>
      <c r="T377" s="13" t="s">
        <v>53</v>
      </c>
      <c r="U377" s="13" t="s">
        <v>33</v>
      </c>
      <c r="V377" s="13"/>
      <c r="W377" s="1" t="s">
        <v>767</v>
      </c>
      <c r="X377" s="25" t="s">
        <v>768</v>
      </c>
      <c r="Y377" s="65">
        <v>20907</v>
      </c>
      <c r="Z377" s="1" t="s">
        <v>684</v>
      </c>
    </row>
    <row r="378" spans="1:26" ht="17.25" hidden="1" x14ac:dyDescent="0.25">
      <c r="A378" s="7">
        <v>83853</v>
      </c>
      <c r="B378" s="1">
        <v>153</v>
      </c>
      <c r="C378" s="1" t="s">
        <v>681</v>
      </c>
      <c r="D378" s="1" t="s">
        <v>577</v>
      </c>
      <c r="E378" s="1" t="s">
        <v>525</v>
      </c>
      <c r="F378" s="1" t="s">
        <v>29</v>
      </c>
      <c r="G378" s="1" t="s">
        <v>30</v>
      </c>
      <c r="H378" s="1"/>
      <c r="I378" s="1">
        <v>1</v>
      </c>
      <c r="J378" s="18" t="s">
        <v>63</v>
      </c>
      <c r="K378" s="1">
        <v>1.5E-3</v>
      </c>
      <c r="L378" s="9">
        <v>41996</v>
      </c>
      <c r="M378" s="1">
        <v>5136</v>
      </c>
      <c r="N378" s="1" t="s">
        <v>31</v>
      </c>
      <c r="O378" s="1" t="s">
        <v>682</v>
      </c>
      <c r="P378" s="18" t="s">
        <v>63</v>
      </c>
      <c r="Q378" s="23" t="s">
        <v>63</v>
      </c>
      <c r="R378" s="11" t="str">
        <f t="shared" si="15"/>
        <v>BAD</v>
      </c>
      <c r="S378" s="14">
        <v>76</v>
      </c>
      <c r="T378" s="13" t="s">
        <v>53</v>
      </c>
      <c r="U378" s="13" t="s">
        <v>33</v>
      </c>
      <c r="V378" s="13"/>
      <c r="W378" s="1" t="s">
        <v>769</v>
      </c>
      <c r="X378" s="13" t="s">
        <v>770</v>
      </c>
      <c r="Y378" s="35">
        <v>23795</v>
      </c>
      <c r="Z378" s="1" t="s">
        <v>684</v>
      </c>
    </row>
    <row r="379" spans="1:26" ht="17.25" x14ac:dyDescent="0.25">
      <c r="A379" s="7">
        <v>85131</v>
      </c>
      <c r="B379" s="1">
        <v>153</v>
      </c>
      <c r="C379" s="1" t="s">
        <v>771</v>
      </c>
      <c r="D379" s="1" t="s">
        <v>577</v>
      </c>
      <c r="E379" s="1" t="s">
        <v>57</v>
      </c>
      <c r="F379" s="1" t="s">
        <v>29</v>
      </c>
      <c r="G379" s="1" t="s">
        <v>30</v>
      </c>
      <c r="H379" s="1"/>
      <c r="I379" s="1">
        <v>33.200000000000003</v>
      </c>
      <c r="J379" s="11">
        <v>530</v>
      </c>
      <c r="K379" s="1">
        <v>0.88</v>
      </c>
      <c r="L379" s="9">
        <v>42430</v>
      </c>
      <c r="M379" s="2">
        <v>5816</v>
      </c>
      <c r="N379" s="1" t="s">
        <v>31</v>
      </c>
      <c r="O379" s="3" t="s">
        <v>772</v>
      </c>
      <c r="P379" s="11">
        <v>33.200000000000003</v>
      </c>
      <c r="Q379" s="12">
        <v>33.200000000000003</v>
      </c>
      <c r="R379" s="11" t="str">
        <f t="shared" ref="R379:R410" si="16">IF(Q379&gt;I379, "BAD", "GOOD")</f>
        <v>GOOD</v>
      </c>
      <c r="S379" s="14">
        <v>77</v>
      </c>
      <c r="T379" s="13" t="s">
        <v>34</v>
      </c>
      <c r="U379" s="13" t="s">
        <v>33</v>
      </c>
      <c r="V379" s="13" t="s">
        <v>54</v>
      </c>
      <c r="W379" s="1" t="s">
        <v>773</v>
      </c>
      <c r="X379" s="1" t="s">
        <v>774</v>
      </c>
      <c r="Y379" s="9">
        <v>28395</v>
      </c>
      <c r="Z379" s="1" t="s">
        <v>775</v>
      </c>
    </row>
    <row r="380" spans="1:26" ht="17.25" x14ac:dyDescent="0.25">
      <c r="A380" s="7">
        <v>85132</v>
      </c>
      <c r="B380" s="1">
        <v>153</v>
      </c>
      <c r="C380" s="1" t="s">
        <v>771</v>
      </c>
      <c r="D380" s="1" t="s">
        <v>577</v>
      </c>
      <c r="E380" s="1" t="s">
        <v>57</v>
      </c>
      <c r="F380" s="1" t="s">
        <v>29</v>
      </c>
      <c r="G380" s="1" t="s">
        <v>30</v>
      </c>
      <c r="H380" s="1"/>
      <c r="I380" s="1">
        <v>128.4</v>
      </c>
      <c r="J380" s="18" t="s">
        <v>63</v>
      </c>
      <c r="K380" s="1">
        <v>0.54</v>
      </c>
      <c r="L380" s="9">
        <v>42430</v>
      </c>
      <c r="M380" s="2">
        <v>5816</v>
      </c>
      <c r="N380" s="1" t="s">
        <v>31</v>
      </c>
      <c r="O380" s="3" t="s">
        <v>772</v>
      </c>
      <c r="P380" s="24">
        <v>327.125</v>
      </c>
      <c r="Q380" s="12">
        <v>128.4</v>
      </c>
      <c r="R380" s="11" t="str">
        <f t="shared" si="16"/>
        <v>GOOD</v>
      </c>
      <c r="S380" s="14">
        <v>77</v>
      </c>
      <c r="T380" s="13" t="s">
        <v>34</v>
      </c>
      <c r="U380" s="13" t="s">
        <v>33</v>
      </c>
      <c r="V380" s="13" t="s">
        <v>54</v>
      </c>
      <c r="W380" s="1" t="s">
        <v>773</v>
      </c>
      <c r="X380" s="24" t="s">
        <v>776</v>
      </c>
      <c r="Y380" s="17">
        <v>28395</v>
      </c>
      <c r="Z380" s="1" t="s">
        <v>775</v>
      </c>
    </row>
    <row r="381" spans="1:26" ht="17.25" x14ac:dyDescent="0.25">
      <c r="A381" s="7">
        <v>85133</v>
      </c>
      <c r="B381" s="1">
        <v>153</v>
      </c>
      <c r="C381" s="1" t="s">
        <v>777</v>
      </c>
      <c r="D381" s="1" t="s">
        <v>577</v>
      </c>
      <c r="E381" s="1" t="s">
        <v>57</v>
      </c>
      <c r="F381" s="1" t="s">
        <v>29</v>
      </c>
      <c r="G381" s="1" t="s">
        <v>30</v>
      </c>
      <c r="H381" s="1"/>
      <c r="I381" s="1">
        <v>128.4</v>
      </c>
      <c r="J381" s="18" t="s">
        <v>63</v>
      </c>
      <c r="K381" s="1">
        <v>0.54</v>
      </c>
      <c r="L381" s="9">
        <v>42430</v>
      </c>
      <c r="M381" s="2">
        <v>5817</v>
      </c>
      <c r="N381" s="1" t="s">
        <v>31</v>
      </c>
      <c r="O381" s="3" t="s">
        <v>778</v>
      </c>
      <c r="P381" s="11">
        <v>46.2941</v>
      </c>
      <c r="Q381" s="12">
        <v>128.4</v>
      </c>
      <c r="R381" s="11" t="str">
        <f t="shared" si="16"/>
        <v>GOOD</v>
      </c>
      <c r="S381" s="14">
        <v>77</v>
      </c>
      <c r="T381" s="13" t="s">
        <v>34</v>
      </c>
      <c r="U381" s="13" t="s">
        <v>33</v>
      </c>
      <c r="V381" s="13" t="s">
        <v>54</v>
      </c>
      <c r="W381" s="1" t="s">
        <v>779</v>
      </c>
      <c r="X381" s="1" t="s">
        <v>780</v>
      </c>
      <c r="Y381" s="9">
        <v>28537</v>
      </c>
      <c r="Z381" s="1" t="s">
        <v>781</v>
      </c>
    </row>
    <row r="382" spans="1:26" ht="17.25" x14ac:dyDescent="0.25">
      <c r="A382" s="7">
        <v>85134</v>
      </c>
      <c r="B382" s="1">
        <v>153</v>
      </c>
      <c r="C382" s="1" t="s">
        <v>777</v>
      </c>
      <c r="D382" s="1" t="s">
        <v>577</v>
      </c>
      <c r="E382" s="1" t="s">
        <v>57</v>
      </c>
      <c r="F382" s="1" t="s">
        <v>29</v>
      </c>
      <c r="G382" s="1" t="s">
        <v>30</v>
      </c>
      <c r="H382" s="1"/>
      <c r="I382" s="1">
        <v>240</v>
      </c>
      <c r="J382" s="18" t="s">
        <v>63</v>
      </c>
      <c r="K382" s="1">
        <v>1.44</v>
      </c>
      <c r="L382" s="9">
        <v>42430</v>
      </c>
      <c r="M382" s="2">
        <v>5817</v>
      </c>
      <c r="N382" s="1" t="s">
        <v>31</v>
      </c>
      <c r="O382" s="3" t="s">
        <v>778</v>
      </c>
      <c r="P382" s="11">
        <v>240</v>
      </c>
      <c r="Q382" s="12">
        <v>240</v>
      </c>
      <c r="R382" s="11" t="str">
        <f t="shared" si="16"/>
        <v>GOOD</v>
      </c>
      <c r="S382" s="14">
        <v>77</v>
      </c>
      <c r="T382" s="13" t="s">
        <v>34</v>
      </c>
      <c r="U382" s="13" t="s">
        <v>33</v>
      </c>
      <c r="V382" s="13" t="s">
        <v>54</v>
      </c>
      <c r="W382" s="1" t="s">
        <v>779</v>
      </c>
      <c r="X382" s="1" t="s">
        <v>780</v>
      </c>
      <c r="Y382" s="9">
        <v>22222</v>
      </c>
      <c r="Z382" s="1" t="s">
        <v>782</v>
      </c>
    </row>
    <row r="383" spans="1:26" ht="17.25" hidden="1" x14ac:dyDescent="0.25">
      <c r="A383" s="7">
        <v>85145</v>
      </c>
      <c r="B383" s="1">
        <v>153</v>
      </c>
      <c r="C383" s="1" t="s">
        <v>783</v>
      </c>
      <c r="D383" s="1" t="s">
        <v>577</v>
      </c>
      <c r="E383" s="1" t="s">
        <v>57</v>
      </c>
      <c r="F383" s="1" t="s">
        <v>29</v>
      </c>
      <c r="G383" s="1" t="s">
        <v>30</v>
      </c>
      <c r="H383" s="1"/>
      <c r="I383" s="1">
        <v>902.08</v>
      </c>
      <c r="J383" s="11">
        <v>902.08</v>
      </c>
      <c r="K383" s="1">
        <v>2.4740000000000002</v>
      </c>
      <c r="L383" s="9">
        <v>42354</v>
      </c>
      <c r="M383" s="2">
        <v>5139</v>
      </c>
      <c r="N383" s="1" t="s">
        <v>31</v>
      </c>
      <c r="O383" s="3" t="s">
        <v>784</v>
      </c>
      <c r="P383" s="11">
        <v>325.61519999999996</v>
      </c>
      <c r="Q383" s="12">
        <v>593.47</v>
      </c>
      <c r="R383" s="11" t="str">
        <f t="shared" si="16"/>
        <v>GOOD</v>
      </c>
      <c r="S383" s="14">
        <v>78</v>
      </c>
      <c r="T383" s="13" t="s">
        <v>53</v>
      </c>
      <c r="U383" s="13" t="s">
        <v>33</v>
      </c>
      <c r="V383" s="13" t="s">
        <v>54</v>
      </c>
      <c r="W383" s="1" t="s">
        <v>785</v>
      </c>
      <c r="X383" s="1"/>
      <c r="Y383" s="9">
        <v>28116</v>
      </c>
      <c r="Z383" s="1" t="s">
        <v>786</v>
      </c>
    </row>
    <row r="384" spans="1:26" ht="17.25" hidden="1" x14ac:dyDescent="0.25">
      <c r="A384" s="7">
        <v>85645</v>
      </c>
      <c r="B384" s="1">
        <v>153</v>
      </c>
      <c r="C384" s="1" t="s">
        <v>164</v>
      </c>
      <c r="D384" s="1" t="s">
        <v>577</v>
      </c>
      <c r="E384" s="1" t="s">
        <v>658</v>
      </c>
      <c r="F384" s="1" t="s">
        <v>29</v>
      </c>
      <c r="G384" s="1" t="s">
        <v>30</v>
      </c>
      <c r="H384" s="1"/>
      <c r="I384" s="1">
        <v>362.8</v>
      </c>
      <c r="J384" s="18" t="s">
        <v>63</v>
      </c>
      <c r="K384" s="1">
        <v>1.5269999999999999</v>
      </c>
      <c r="L384" s="9">
        <v>42817</v>
      </c>
      <c r="M384" s="2">
        <v>4756</v>
      </c>
      <c r="N384" s="1" t="s">
        <v>31</v>
      </c>
      <c r="O384" s="2" t="s">
        <v>165</v>
      </c>
      <c r="P384" s="11">
        <v>0</v>
      </c>
      <c r="Q384" s="23" t="s">
        <v>63</v>
      </c>
      <c r="R384" s="11" t="str">
        <f t="shared" si="16"/>
        <v>BAD</v>
      </c>
      <c r="S384" s="14">
        <v>24</v>
      </c>
      <c r="T384" s="13" t="s">
        <v>53</v>
      </c>
      <c r="U384" s="13" t="s">
        <v>33</v>
      </c>
      <c r="V384" s="13" t="s">
        <v>54</v>
      </c>
      <c r="W384" s="1" t="s">
        <v>787</v>
      </c>
      <c r="X384" s="1"/>
      <c r="Y384" s="9">
        <v>23795</v>
      </c>
      <c r="Z384" s="1" t="s">
        <v>788</v>
      </c>
    </row>
    <row r="385" spans="1:26" ht="17.25" hidden="1" x14ac:dyDescent="0.25">
      <c r="A385" s="7">
        <v>85646</v>
      </c>
      <c r="B385" s="1">
        <v>153</v>
      </c>
      <c r="C385" s="1" t="s">
        <v>624</v>
      </c>
      <c r="D385" s="1" t="s">
        <v>577</v>
      </c>
      <c r="E385" s="1" t="s">
        <v>658</v>
      </c>
      <c r="F385" s="1" t="s">
        <v>29</v>
      </c>
      <c r="G385" s="1" t="s">
        <v>30</v>
      </c>
      <c r="H385" s="1"/>
      <c r="I385" s="1">
        <v>65</v>
      </c>
      <c r="J385" s="18" t="s">
        <v>63</v>
      </c>
      <c r="K385" s="1">
        <v>0.20130000000000001</v>
      </c>
      <c r="L385" s="9">
        <v>42817</v>
      </c>
      <c r="M385" s="2">
        <v>4827</v>
      </c>
      <c r="N385" s="1" t="s">
        <v>31</v>
      </c>
      <c r="O385" s="2" t="s">
        <v>625</v>
      </c>
      <c r="P385" s="11">
        <v>2.2551999999999999</v>
      </c>
      <c r="Q385" s="12">
        <v>3.984</v>
      </c>
      <c r="R385" s="11" t="str">
        <f t="shared" si="16"/>
        <v>GOOD</v>
      </c>
      <c r="S385" s="14">
        <v>24</v>
      </c>
      <c r="T385" s="13" t="s">
        <v>53</v>
      </c>
      <c r="U385" s="13" t="s">
        <v>33</v>
      </c>
      <c r="V385" s="13"/>
      <c r="W385" s="1" t="s">
        <v>789</v>
      </c>
      <c r="X385" s="1"/>
      <c r="Y385" s="9">
        <v>22269</v>
      </c>
      <c r="Z385" s="1" t="s">
        <v>627</v>
      </c>
    </row>
    <row r="386" spans="1:26" ht="17.25" hidden="1" x14ac:dyDescent="0.25">
      <c r="A386" s="7">
        <v>85647</v>
      </c>
      <c r="B386" s="1">
        <v>153</v>
      </c>
      <c r="C386" s="1" t="s">
        <v>624</v>
      </c>
      <c r="D386" s="1" t="s">
        <v>577</v>
      </c>
      <c r="E386" s="1" t="s">
        <v>658</v>
      </c>
      <c r="F386" s="1" t="s">
        <v>29</v>
      </c>
      <c r="G386" s="1" t="s">
        <v>30</v>
      </c>
      <c r="H386" s="1"/>
      <c r="I386" s="1">
        <v>35</v>
      </c>
      <c r="J386" s="18" t="s">
        <v>63</v>
      </c>
      <c r="K386" s="1">
        <v>0.58330000000000004</v>
      </c>
      <c r="L386" s="9">
        <v>42817</v>
      </c>
      <c r="M386" s="2">
        <v>4827</v>
      </c>
      <c r="N386" s="1" t="s">
        <v>31</v>
      </c>
      <c r="O386" s="2" t="s">
        <v>625</v>
      </c>
      <c r="P386" s="11" t="s">
        <v>63</v>
      </c>
      <c r="Q386" s="23" t="s">
        <v>63</v>
      </c>
      <c r="R386" s="11" t="str">
        <f t="shared" si="16"/>
        <v>BAD</v>
      </c>
      <c r="S386" s="14">
        <v>24</v>
      </c>
      <c r="T386" s="13" t="s">
        <v>53</v>
      </c>
      <c r="U386" s="13" t="s">
        <v>33</v>
      </c>
      <c r="V386" s="13"/>
      <c r="W386" s="1" t="s">
        <v>789</v>
      </c>
      <c r="X386" s="1"/>
      <c r="Y386" s="9">
        <v>23669</v>
      </c>
      <c r="Z386" s="1" t="s">
        <v>627</v>
      </c>
    </row>
    <row r="387" spans="1:26" hidden="1" x14ac:dyDescent="0.25">
      <c r="A387" s="7">
        <v>85966</v>
      </c>
      <c r="B387" s="1">
        <v>153</v>
      </c>
      <c r="C387" s="1" t="s">
        <v>234</v>
      </c>
      <c r="D387" s="1" t="s">
        <v>577</v>
      </c>
      <c r="E387" s="1" t="s">
        <v>28</v>
      </c>
      <c r="F387" s="1" t="s">
        <v>29</v>
      </c>
      <c r="G387" s="1" t="s">
        <v>30</v>
      </c>
      <c r="H387" s="1"/>
      <c r="I387" s="1">
        <v>8</v>
      </c>
      <c r="J387" s="8">
        <v>8</v>
      </c>
      <c r="K387" s="1">
        <v>2.7E-2</v>
      </c>
      <c r="L387" s="9">
        <v>42843</v>
      </c>
      <c r="M387" s="1">
        <v>5424</v>
      </c>
      <c r="N387" s="1" t="s">
        <v>31</v>
      </c>
      <c r="O387" s="3" t="s">
        <v>235</v>
      </c>
      <c r="P387" s="18" t="s">
        <v>63</v>
      </c>
      <c r="Q387" s="23">
        <v>8</v>
      </c>
      <c r="R387" s="11" t="str">
        <f t="shared" si="16"/>
        <v>GOOD</v>
      </c>
      <c r="S387" s="13"/>
      <c r="T387" s="13" t="s">
        <v>45</v>
      </c>
      <c r="U387" s="13" t="s">
        <v>33</v>
      </c>
      <c r="V387" s="13" t="s">
        <v>54</v>
      </c>
      <c r="W387" s="25" t="s">
        <v>790</v>
      </c>
      <c r="X387" s="1"/>
      <c r="Y387" s="9">
        <v>22150</v>
      </c>
      <c r="Z387" s="1" t="s">
        <v>237</v>
      </c>
    </row>
    <row r="388" spans="1:26" hidden="1" x14ac:dyDescent="0.25">
      <c r="A388" s="7">
        <v>85967</v>
      </c>
      <c r="B388" s="1">
        <v>153</v>
      </c>
      <c r="C388" s="1" t="s">
        <v>791</v>
      </c>
      <c r="D388" s="1" t="s">
        <v>577</v>
      </c>
      <c r="E388" s="1" t="s">
        <v>28</v>
      </c>
      <c r="F388" s="1" t="s">
        <v>29</v>
      </c>
      <c r="G388" s="1" t="s">
        <v>30</v>
      </c>
      <c r="H388" s="1"/>
      <c r="I388" s="1">
        <v>8</v>
      </c>
      <c r="J388" s="8">
        <v>8</v>
      </c>
      <c r="K388" s="1">
        <v>2.7E-2</v>
      </c>
      <c r="L388" s="9">
        <v>42843</v>
      </c>
      <c r="M388" s="1">
        <v>5423</v>
      </c>
      <c r="N388" s="1" t="s">
        <v>31</v>
      </c>
      <c r="O388" s="3" t="s">
        <v>792</v>
      </c>
      <c r="P388" s="18" t="s">
        <v>63</v>
      </c>
      <c r="Q388" s="23">
        <v>8</v>
      </c>
      <c r="R388" s="11" t="str">
        <f t="shared" si="16"/>
        <v>GOOD</v>
      </c>
      <c r="S388" s="13"/>
      <c r="T388" s="13" t="s">
        <v>45</v>
      </c>
      <c r="U388" s="13" t="s">
        <v>33</v>
      </c>
      <c r="V388" s="13" t="s">
        <v>34</v>
      </c>
      <c r="W388" s="1" t="s">
        <v>793</v>
      </c>
      <c r="X388" s="1"/>
      <c r="Y388" s="9">
        <v>22150</v>
      </c>
      <c r="Z388" s="1" t="s">
        <v>794</v>
      </c>
    </row>
    <row r="389" spans="1:26" ht="17.25" hidden="1" x14ac:dyDescent="0.25">
      <c r="A389" s="7">
        <v>86030</v>
      </c>
      <c r="B389" s="1">
        <v>153</v>
      </c>
      <c r="C389" s="1" t="s">
        <v>795</v>
      </c>
      <c r="D389" s="1" t="s">
        <v>577</v>
      </c>
      <c r="E389" s="1" t="s">
        <v>28</v>
      </c>
      <c r="F389" s="1" t="s">
        <v>29</v>
      </c>
      <c r="G389" s="1" t="s">
        <v>30</v>
      </c>
      <c r="H389" s="1"/>
      <c r="I389" s="1">
        <v>6.72</v>
      </c>
      <c r="J389" s="49" t="s">
        <v>63</v>
      </c>
      <c r="K389" s="1">
        <v>9.2999999999999992E-3</v>
      </c>
      <c r="L389" s="9">
        <v>43311</v>
      </c>
      <c r="M389" s="1" t="s">
        <v>31</v>
      </c>
      <c r="N389" s="1" t="s">
        <v>31</v>
      </c>
      <c r="O389" s="3">
        <v>86030</v>
      </c>
      <c r="P389" s="11" t="s">
        <v>63</v>
      </c>
      <c r="Q389" s="12">
        <v>6.72</v>
      </c>
      <c r="R389" s="11" t="str">
        <f t="shared" si="16"/>
        <v>GOOD</v>
      </c>
      <c r="S389" s="14">
        <v>83</v>
      </c>
      <c r="T389" s="13" t="s">
        <v>45</v>
      </c>
      <c r="U389" s="13" t="s">
        <v>33</v>
      </c>
      <c r="V389" s="13" t="s">
        <v>34</v>
      </c>
      <c r="W389" s="25" t="s">
        <v>628</v>
      </c>
      <c r="X389" s="1"/>
      <c r="Y389" s="9">
        <v>37774</v>
      </c>
      <c r="Z389" s="25" t="s">
        <v>628</v>
      </c>
    </row>
    <row r="390" spans="1:26" ht="17.25" hidden="1" x14ac:dyDescent="0.25">
      <c r="A390" s="7">
        <v>86032</v>
      </c>
      <c r="B390" s="1">
        <v>153</v>
      </c>
      <c r="C390" s="1" t="s">
        <v>791</v>
      </c>
      <c r="D390" s="1" t="s">
        <v>577</v>
      </c>
      <c r="E390" s="1" t="s">
        <v>57</v>
      </c>
      <c r="F390" s="1" t="s">
        <v>29</v>
      </c>
      <c r="G390" s="1" t="s">
        <v>30</v>
      </c>
      <c r="H390" s="1"/>
      <c r="I390" s="1">
        <v>35.32</v>
      </c>
      <c r="J390" s="11">
        <v>481.6</v>
      </c>
      <c r="K390" s="1">
        <v>0.15</v>
      </c>
      <c r="L390" s="9">
        <v>42843</v>
      </c>
      <c r="M390" s="2">
        <v>5423</v>
      </c>
      <c r="N390" s="1" t="s">
        <v>31</v>
      </c>
      <c r="O390" s="3" t="s">
        <v>792</v>
      </c>
      <c r="P390" s="11">
        <v>35.32</v>
      </c>
      <c r="Q390" s="12">
        <v>35.32</v>
      </c>
      <c r="R390" s="11" t="str">
        <f t="shared" si="16"/>
        <v>GOOD</v>
      </c>
      <c r="S390" s="14">
        <v>79</v>
      </c>
      <c r="T390" s="13" t="s">
        <v>53</v>
      </c>
      <c r="U390" s="13" t="s">
        <v>33</v>
      </c>
      <c r="V390" s="13" t="s">
        <v>54</v>
      </c>
      <c r="W390" s="1" t="s">
        <v>796</v>
      </c>
      <c r="X390" s="1" t="s">
        <v>797</v>
      </c>
      <c r="Y390" s="9">
        <v>21982</v>
      </c>
      <c r="Z390" s="1" t="s">
        <v>794</v>
      </c>
    </row>
    <row r="391" spans="1:26" ht="17.25" hidden="1" x14ac:dyDescent="0.25">
      <c r="A391" s="7">
        <v>86033</v>
      </c>
      <c r="B391" s="1">
        <v>153</v>
      </c>
      <c r="C391" s="1" t="s">
        <v>791</v>
      </c>
      <c r="D391" s="1" t="s">
        <v>577</v>
      </c>
      <c r="E391" s="1" t="s">
        <v>57</v>
      </c>
      <c r="F391" s="1" t="s">
        <v>29</v>
      </c>
      <c r="G391" s="1" t="s">
        <v>30</v>
      </c>
      <c r="H391" s="1"/>
      <c r="I391" s="1">
        <v>144.44</v>
      </c>
      <c r="J391" s="18" t="s">
        <v>63</v>
      </c>
      <c r="K391" s="1">
        <v>0.77</v>
      </c>
      <c r="L391" s="9">
        <v>42843</v>
      </c>
      <c r="M391" s="2">
        <v>5423</v>
      </c>
      <c r="N391" s="1" t="s">
        <v>31</v>
      </c>
      <c r="O391" s="3" t="s">
        <v>792</v>
      </c>
      <c r="P391" s="11">
        <v>45.518799999999999</v>
      </c>
      <c r="Q391" s="12">
        <v>144.44</v>
      </c>
      <c r="R391" s="11" t="str">
        <f t="shared" si="16"/>
        <v>GOOD</v>
      </c>
      <c r="S391" s="14">
        <v>79</v>
      </c>
      <c r="T391" s="13" t="s">
        <v>53</v>
      </c>
      <c r="U391" s="13" t="s">
        <v>33</v>
      </c>
      <c r="V391" s="13" t="s">
        <v>54</v>
      </c>
      <c r="W391" s="1" t="s">
        <v>796</v>
      </c>
      <c r="X391" s="1" t="s">
        <v>797</v>
      </c>
      <c r="Y391" s="9">
        <v>28537</v>
      </c>
      <c r="Z391" s="1" t="s">
        <v>794</v>
      </c>
    </row>
    <row r="392" spans="1:26" hidden="1" x14ac:dyDescent="0.25">
      <c r="A392" s="7">
        <v>86034</v>
      </c>
      <c r="B392" s="1">
        <v>153</v>
      </c>
      <c r="C392" s="1" t="s">
        <v>435</v>
      </c>
      <c r="D392" s="1" t="s">
        <v>577</v>
      </c>
      <c r="E392" s="1" t="s">
        <v>28</v>
      </c>
      <c r="F392" s="1" t="s">
        <v>29</v>
      </c>
      <c r="G392" s="1" t="s">
        <v>30</v>
      </c>
      <c r="H392" s="1"/>
      <c r="I392" s="1">
        <v>8</v>
      </c>
      <c r="J392" s="8">
        <v>8</v>
      </c>
      <c r="K392" s="1">
        <v>4.2000000000000003E-2</v>
      </c>
      <c r="L392" s="9">
        <v>42843</v>
      </c>
      <c r="M392" s="1">
        <v>5402</v>
      </c>
      <c r="N392" s="1" t="s">
        <v>31</v>
      </c>
      <c r="O392" s="3" t="s">
        <v>436</v>
      </c>
      <c r="P392" s="18" t="s">
        <v>63</v>
      </c>
      <c r="Q392" s="23">
        <v>8</v>
      </c>
      <c r="R392" s="11" t="str">
        <f t="shared" si="16"/>
        <v>GOOD</v>
      </c>
      <c r="S392" s="13"/>
      <c r="T392" s="13" t="s">
        <v>45</v>
      </c>
      <c r="U392" s="13" t="s">
        <v>33</v>
      </c>
      <c r="V392" s="13" t="s">
        <v>34</v>
      </c>
      <c r="W392" s="25" t="s">
        <v>798</v>
      </c>
      <c r="X392" s="1"/>
      <c r="Y392" s="9">
        <v>28537</v>
      </c>
      <c r="Z392" s="1" t="s">
        <v>438</v>
      </c>
    </row>
    <row r="393" spans="1:26" ht="17.25" hidden="1" x14ac:dyDescent="0.25">
      <c r="A393" s="7">
        <v>86035</v>
      </c>
      <c r="B393" s="1">
        <v>153</v>
      </c>
      <c r="C393" s="1" t="s">
        <v>791</v>
      </c>
      <c r="D393" s="1" t="s">
        <v>577</v>
      </c>
      <c r="E393" s="1" t="s">
        <v>57</v>
      </c>
      <c r="F393" s="1" t="s">
        <v>29</v>
      </c>
      <c r="G393" s="1" t="s">
        <v>30</v>
      </c>
      <c r="H393" s="1"/>
      <c r="I393" s="1">
        <v>142.04</v>
      </c>
      <c r="J393" s="18" t="s">
        <v>63</v>
      </c>
      <c r="K393" s="1">
        <v>0.9</v>
      </c>
      <c r="L393" s="9">
        <v>42843</v>
      </c>
      <c r="M393" s="2">
        <v>5423</v>
      </c>
      <c r="N393" s="1" t="s">
        <v>31</v>
      </c>
      <c r="O393" s="3" t="s">
        <v>792</v>
      </c>
      <c r="P393" s="11">
        <v>142.04</v>
      </c>
      <c r="Q393" s="12">
        <v>142.04</v>
      </c>
      <c r="R393" s="11" t="str">
        <f t="shared" si="16"/>
        <v>GOOD</v>
      </c>
      <c r="S393" s="14">
        <v>79</v>
      </c>
      <c r="T393" s="13" t="s">
        <v>53</v>
      </c>
      <c r="U393" s="13" t="s">
        <v>33</v>
      </c>
      <c r="V393" s="13" t="s">
        <v>54</v>
      </c>
      <c r="W393" s="1" t="s">
        <v>796</v>
      </c>
      <c r="X393" s="1" t="s">
        <v>797</v>
      </c>
      <c r="Y393" s="9">
        <v>22150</v>
      </c>
      <c r="Z393" s="1" t="s">
        <v>794</v>
      </c>
    </row>
    <row r="394" spans="1:26" ht="17.25" hidden="1" x14ac:dyDescent="0.25">
      <c r="A394" s="7">
        <v>86036</v>
      </c>
      <c r="B394" s="1">
        <v>153</v>
      </c>
      <c r="C394" s="1" t="s">
        <v>278</v>
      </c>
      <c r="D394" s="1" t="s">
        <v>577</v>
      </c>
      <c r="E394" s="1" t="s">
        <v>28</v>
      </c>
      <c r="F394" s="1" t="s">
        <v>29</v>
      </c>
      <c r="G394" s="1" t="s">
        <v>30</v>
      </c>
      <c r="H394" s="1"/>
      <c r="I394" s="1">
        <v>8</v>
      </c>
      <c r="J394" s="8">
        <v>8</v>
      </c>
      <c r="K394" s="1">
        <v>2.63E-2</v>
      </c>
      <c r="L394" s="9">
        <v>42843</v>
      </c>
      <c r="M394" s="1">
        <v>5403</v>
      </c>
      <c r="N394" s="1" t="s">
        <v>31</v>
      </c>
      <c r="O394" s="3" t="s">
        <v>279</v>
      </c>
      <c r="P394" s="18" t="s">
        <v>63</v>
      </c>
      <c r="Q394" s="23">
        <v>8</v>
      </c>
      <c r="R394" s="11" t="str">
        <f t="shared" si="16"/>
        <v>GOOD</v>
      </c>
      <c r="S394" s="14"/>
      <c r="T394" s="13" t="s">
        <v>45</v>
      </c>
      <c r="U394" s="13" t="s">
        <v>33</v>
      </c>
      <c r="V394" s="13" t="s">
        <v>54</v>
      </c>
      <c r="W394" s="25" t="s">
        <v>799</v>
      </c>
      <c r="X394" s="1"/>
      <c r="Y394" s="9">
        <v>21982</v>
      </c>
      <c r="Z394" s="1" t="s">
        <v>281</v>
      </c>
    </row>
    <row r="395" spans="1:26" ht="17.25" hidden="1" x14ac:dyDescent="0.25">
      <c r="A395" s="7">
        <v>86037</v>
      </c>
      <c r="B395" s="1">
        <v>153</v>
      </c>
      <c r="C395" s="1" t="s">
        <v>791</v>
      </c>
      <c r="D395" s="1" t="s">
        <v>577</v>
      </c>
      <c r="E395" s="1" t="s">
        <v>57</v>
      </c>
      <c r="F395" s="1" t="s">
        <v>29</v>
      </c>
      <c r="G395" s="1" t="s">
        <v>30</v>
      </c>
      <c r="H395" s="1"/>
      <c r="I395" s="1">
        <v>159.80000000000001</v>
      </c>
      <c r="J395" s="18" t="s">
        <v>63</v>
      </c>
      <c r="K395" s="1">
        <v>0.22</v>
      </c>
      <c r="L395" s="9">
        <v>42843</v>
      </c>
      <c r="M395" s="2">
        <v>5423</v>
      </c>
      <c r="N395" s="1" t="s">
        <v>31</v>
      </c>
      <c r="O395" s="3" t="s">
        <v>792</v>
      </c>
      <c r="P395" s="11">
        <v>159.80000000000001</v>
      </c>
      <c r="Q395" s="12">
        <v>89.108000000000004</v>
      </c>
      <c r="R395" s="11" t="str">
        <f t="shared" si="16"/>
        <v>GOOD</v>
      </c>
      <c r="S395" s="14">
        <v>79</v>
      </c>
      <c r="T395" s="13" t="s">
        <v>53</v>
      </c>
      <c r="U395" s="13" t="s">
        <v>33</v>
      </c>
      <c r="V395" s="13" t="s">
        <v>54</v>
      </c>
      <c r="W395" s="1" t="s">
        <v>796</v>
      </c>
      <c r="X395" s="1" t="s">
        <v>797</v>
      </c>
      <c r="Y395" s="9">
        <v>42552</v>
      </c>
      <c r="Z395" s="1" t="s">
        <v>794</v>
      </c>
    </row>
    <row r="396" spans="1:26" ht="17.25" hidden="1" x14ac:dyDescent="0.25">
      <c r="A396" s="7">
        <v>86038</v>
      </c>
      <c r="B396" s="1">
        <v>153</v>
      </c>
      <c r="C396" s="1" t="s">
        <v>274</v>
      </c>
      <c r="D396" s="1" t="s">
        <v>577</v>
      </c>
      <c r="E396" s="1" t="s">
        <v>28</v>
      </c>
      <c r="F396" s="1" t="s">
        <v>29</v>
      </c>
      <c r="G396" s="1" t="s">
        <v>30</v>
      </c>
      <c r="H396" s="1"/>
      <c r="I396" s="1">
        <v>11.24</v>
      </c>
      <c r="J396" s="8">
        <v>11.24</v>
      </c>
      <c r="K396" s="1">
        <v>1.7999999999999999E-2</v>
      </c>
      <c r="L396" s="9">
        <v>42843</v>
      </c>
      <c r="M396" s="1">
        <v>5401</v>
      </c>
      <c r="N396" s="1" t="s">
        <v>31</v>
      </c>
      <c r="O396" s="3" t="s">
        <v>275</v>
      </c>
      <c r="P396" s="18" t="s">
        <v>63</v>
      </c>
      <c r="Q396" s="23">
        <v>11.24</v>
      </c>
      <c r="R396" s="11" t="str">
        <f t="shared" si="16"/>
        <v>GOOD</v>
      </c>
      <c r="S396" s="14">
        <v>85</v>
      </c>
      <c r="T396" s="13" t="s">
        <v>45</v>
      </c>
      <c r="U396" s="13" t="s">
        <v>33</v>
      </c>
      <c r="V396" s="13" t="s">
        <v>54</v>
      </c>
      <c r="W396" s="25" t="s">
        <v>800</v>
      </c>
      <c r="X396" s="1"/>
      <c r="Y396" s="9">
        <v>21982</v>
      </c>
      <c r="Z396" s="1" t="s">
        <v>277</v>
      </c>
    </row>
    <row r="397" spans="1:26" ht="17.25" hidden="1" x14ac:dyDescent="0.25">
      <c r="A397" s="7">
        <v>86039</v>
      </c>
      <c r="B397" s="1">
        <v>153</v>
      </c>
      <c r="C397" s="1" t="s">
        <v>104</v>
      </c>
      <c r="D397" s="1" t="s">
        <v>577</v>
      </c>
      <c r="E397" s="1" t="s">
        <v>28</v>
      </c>
      <c r="F397" s="1" t="s">
        <v>29</v>
      </c>
      <c r="G397" s="1" t="s">
        <v>30</v>
      </c>
      <c r="H397" s="1"/>
      <c r="I397" s="1">
        <v>11.24</v>
      </c>
      <c r="J397" s="49" t="s">
        <v>63</v>
      </c>
      <c r="K397" s="1">
        <v>1.7999999999999999E-2</v>
      </c>
      <c r="L397" s="9">
        <v>42843</v>
      </c>
      <c r="M397" s="1">
        <v>5834</v>
      </c>
      <c r="N397" s="1" t="s">
        <v>31</v>
      </c>
      <c r="O397" s="3" t="s">
        <v>105</v>
      </c>
      <c r="P397" s="18" t="s">
        <v>63</v>
      </c>
      <c r="Q397" s="23">
        <v>11.24</v>
      </c>
      <c r="R397" s="11" t="str">
        <f t="shared" si="16"/>
        <v>GOOD</v>
      </c>
      <c r="S397" s="14">
        <v>85</v>
      </c>
      <c r="T397" s="13" t="s">
        <v>45</v>
      </c>
      <c r="U397" s="13" t="s">
        <v>33</v>
      </c>
      <c r="V397" s="13" t="s">
        <v>54</v>
      </c>
      <c r="W397" s="25" t="s">
        <v>801</v>
      </c>
      <c r="X397" s="1"/>
      <c r="Y397" s="9">
        <v>21982</v>
      </c>
      <c r="Z397" s="1" t="s">
        <v>107</v>
      </c>
    </row>
    <row r="398" spans="1:26" hidden="1" x14ac:dyDescent="0.25">
      <c r="A398" s="66" t="s">
        <v>802</v>
      </c>
      <c r="B398" s="67">
        <v>153</v>
      </c>
      <c r="C398" s="67" t="s">
        <v>803</v>
      </c>
      <c r="D398" s="67" t="s">
        <v>577</v>
      </c>
      <c r="E398" s="67" t="s">
        <v>658</v>
      </c>
      <c r="F398" s="67" t="s">
        <v>29</v>
      </c>
      <c r="G398" s="67" t="s">
        <v>30</v>
      </c>
      <c r="H398" s="67"/>
      <c r="I398" s="67">
        <v>155.47999999999999</v>
      </c>
      <c r="J398" s="68" t="s">
        <v>63</v>
      </c>
      <c r="K398" s="67">
        <v>0.66</v>
      </c>
      <c r="L398" s="69">
        <v>43670</v>
      </c>
      <c r="M398" s="70" t="s">
        <v>31</v>
      </c>
      <c r="N398" s="67" t="s">
        <v>31</v>
      </c>
      <c r="O398" s="70">
        <v>86149</v>
      </c>
      <c r="P398" s="67">
        <v>0</v>
      </c>
      <c r="Q398" s="71">
        <v>0</v>
      </c>
      <c r="R398" s="11" t="str">
        <f t="shared" si="16"/>
        <v>GOOD</v>
      </c>
      <c r="S398" s="72">
        <v>89</v>
      </c>
      <c r="T398" s="72" t="s">
        <v>176</v>
      </c>
      <c r="U398" s="72" t="s">
        <v>33</v>
      </c>
      <c r="V398" s="29" t="s">
        <v>54</v>
      </c>
      <c r="W398" s="25"/>
      <c r="X398" s="28" t="s">
        <v>804</v>
      </c>
      <c r="Y398" s="69">
        <v>22543</v>
      </c>
      <c r="Z398" s="73" t="s">
        <v>805</v>
      </c>
    </row>
    <row r="399" spans="1:26" hidden="1" x14ac:dyDescent="0.25">
      <c r="A399" s="66" t="s">
        <v>806</v>
      </c>
      <c r="B399" s="67">
        <v>153</v>
      </c>
      <c r="C399" s="67" t="s">
        <v>807</v>
      </c>
      <c r="D399" s="67" t="s">
        <v>577</v>
      </c>
      <c r="E399" s="67" t="s">
        <v>658</v>
      </c>
      <c r="F399" s="67" t="s">
        <v>29</v>
      </c>
      <c r="G399" s="67" t="s">
        <v>30</v>
      </c>
      <c r="H399" s="67"/>
      <c r="I399" s="67">
        <v>147.6</v>
      </c>
      <c r="J399" s="68" t="s">
        <v>63</v>
      </c>
      <c r="K399" s="67">
        <v>0.66</v>
      </c>
      <c r="L399" s="69">
        <v>43670</v>
      </c>
      <c r="M399" s="70" t="s">
        <v>31</v>
      </c>
      <c r="N399" s="67" t="s">
        <v>31</v>
      </c>
      <c r="O399" s="70">
        <v>86150</v>
      </c>
      <c r="P399" s="67">
        <v>0</v>
      </c>
      <c r="Q399" s="71">
        <v>0</v>
      </c>
      <c r="R399" s="11" t="str">
        <f t="shared" si="16"/>
        <v>GOOD</v>
      </c>
      <c r="S399" s="72">
        <v>89</v>
      </c>
      <c r="T399" s="72" t="s">
        <v>176</v>
      </c>
      <c r="U399" s="72" t="s">
        <v>33</v>
      </c>
      <c r="V399" s="29" t="s">
        <v>54</v>
      </c>
      <c r="W399" s="25"/>
      <c r="X399" s="28" t="s">
        <v>808</v>
      </c>
      <c r="Y399" s="69">
        <v>22543</v>
      </c>
      <c r="Z399" s="73" t="s">
        <v>809</v>
      </c>
    </row>
    <row r="400" spans="1:26" hidden="1" x14ac:dyDescent="0.25">
      <c r="A400" s="74" t="s">
        <v>810</v>
      </c>
      <c r="B400" s="75">
        <v>153</v>
      </c>
      <c r="C400" s="75" t="s">
        <v>811</v>
      </c>
      <c r="D400" s="75" t="s">
        <v>577</v>
      </c>
      <c r="E400" s="75" t="s">
        <v>658</v>
      </c>
      <c r="F400" s="75" t="s">
        <v>29</v>
      </c>
      <c r="G400" s="75" t="s">
        <v>30</v>
      </c>
      <c r="H400" s="75"/>
      <c r="I400" s="75">
        <v>164</v>
      </c>
      <c r="J400" s="76">
        <v>616</v>
      </c>
      <c r="K400" s="75">
        <v>0.435</v>
      </c>
      <c r="L400" s="77">
        <v>43670</v>
      </c>
      <c r="M400" s="78" t="s">
        <v>31</v>
      </c>
      <c r="N400" s="75" t="s">
        <v>31</v>
      </c>
      <c r="O400" s="78">
        <v>86151</v>
      </c>
      <c r="P400" s="76">
        <v>0</v>
      </c>
      <c r="Q400" s="79">
        <v>0</v>
      </c>
      <c r="R400" s="11" t="str">
        <f t="shared" si="16"/>
        <v>GOOD</v>
      </c>
      <c r="S400" s="80">
        <v>89</v>
      </c>
      <c r="T400" s="80" t="s">
        <v>176</v>
      </c>
      <c r="U400" s="80" t="s">
        <v>33</v>
      </c>
      <c r="V400" s="81" t="s">
        <v>54</v>
      </c>
      <c r="W400" s="25"/>
      <c r="X400" s="82" t="s">
        <v>812</v>
      </c>
      <c r="Y400" s="77">
        <v>22070</v>
      </c>
      <c r="Z400" s="73" t="s">
        <v>809</v>
      </c>
    </row>
    <row r="401" spans="1:26" hidden="1" x14ac:dyDescent="0.25">
      <c r="A401" s="74" t="s">
        <v>813</v>
      </c>
      <c r="B401" s="75">
        <v>153</v>
      </c>
      <c r="C401" s="75" t="s">
        <v>814</v>
      </c>
      <c r="D401" s="75" t="s">
        <v>577</v>
      </c>
      <c r="E401" s="75" t="s">
        <v>658</v>
      </c>
      <c r="F401" s="75" t="s">
        <v>29</v>
      </c>
      <c r="G401" s="75" t="s">
        <v>30</v>
      </c>
      <c r="H401" s="75"/>
      <c r="I401" s="75">
        <v>164</v>
      </c>
      <c r="J401" s="76" t="s">
        <v>63</v>
      </c>
      <c r="K401" s="75">
        <v>0.435</v>
      </c>
      <c r="L401" s="77">
        <v>43670</v>
      </c>
      <c r="M401" s="78" t="s">
        <v>31</v>
      </c>
      <c r="N401" s="75" t="s">
        <v>31</v>
      </c>
      <c r="O401" s="78">
        <v>86152</v>
      </c>
      <c r="P401" s="76">
        <v>0</v>
      </c>
      <c r="Q401" s="79">
        <v>0</v>
      </c>
      <c r="R401" s="11" t="str">
        <f t="shared" si="16"/>
        <v>GOOD</v>
      </c>
      <c r="S401" s="80">
        <v>89</v>
      </c>
      <c r="T401" s="80" t="s">
        <v>176</v>
      </c>
      <c r="U401" s="80" t="s">
        <v>33</v>
      </c>
      <c r="V401" s="81" t="s">
        <v>54</v>
      </c>
      <c r="W401" s="25"/>
      <c r="X401" s="82" t="s">
        <v>815</v>
      </c>
      <c r="Y401" s="77">
        <v>22070</v>
      </c>
      <c r="Z401" s="73" t="s">
        <v>809</v>
      </c>
    </row>
    <row r="402" spans="1:26" hidden="1" x14ac:dyDescent="0.25">
      <c r="A402" s="74" t="s">
        <v>816</v>
      </c>
      <c r="B402" s="75">
        <v>153</v>
      </c>
      <c r="C402" s="75" t="s">
        <v>817</v>
      </c>
      <c r="D402" s="73" t="s">
        <v>577</v>
      </c>
      <c r="E402" s="73" t="s">
        <v>658</v>
      </c>
      <c r="F402" s="73" t="s">
        <v>29</v>
      </c>
      <c r="G402" s="73" t="s">
        <v>30</v>
      </c>
      <c r="H402" s="75"/>
      <c r="I402" s="73">
        <v>303.08</v>
      </c>
      <c r="J402" s="76" t="s">
        <v>63</v>
      </c>
      <c r="K402" s="73">
        <v>1.02</v>
      </c>
      <c r="L402" s="77">
        <v>43670</v>
      </c>
      <c r="M402" s="83" t="s">
        <v>31</v>
      </c>
      <c r="N402" s="73" t="s">
        <v>31</v>
      </c>
      <c r="O402" s="78">
        <v>86153</v>
      </c>
      <c r="P402" s="76">
        <v>0</v>
      </c>
      <c r="Q402" s="79">
        <v>0</v>
      </c>
      <c r="R402" s="11" t="str">
        <f t="shared" si="16"/>
        <v>GOOD</v>
      </c>
      <c r="S402" s="80">
        <v>89</v>
      </c>
      <c r="T402" s="84" t="s">
        <v>176</v>
      </c>
      <c r="U402" s="84" t="s">
        <v>33</v>
      </c>
      <c r="V402" s="85" t="s">
        <v>54</v>
      </c>
      <c r="W402" s="25"/>
      <c r="X402" s="86" t="s">
        <v>818</v>
      </c>
      <c r="Y402" s="77">
        <v>22070</v>
      </c>
      <c r="Z402" s="73" t="s">
        <v>819</v>
      </c>
    </row>
    <row r="403" spans="1:26" ht="17.25" hidden="1" x14ac:dyDescent="0.25">
      <c r="A403" s="7">
        <v>86252</v>
      </c>
      <c r="B403" s="1">
        <v>153</v>
      </c>
      <c r="C403" s="1" t="s">
        <v>820</v>
      </c>
      <c r="D403" s="1" t="s">
        <v>577</v>
      </c>
      <c r="E403" s="1" t="s">
        <v>57</v>
      </c>
      <c r="F403" s="1" t="s">
        <v>29</v>
      </c>
      <c r="G403" s="1" t="s">
        <v>30</v>
      </c>
      <c r="H403" s="1"/>
      <c r="I403" s="87">
        <v>725</v>
      </c>
      <c r="J403" s="18" t="s">
        <v>63</v>
      </c>
      <c r="K403" s="1">
        <v>3</v>
      </c>
      <c r="L403" s="9">
        <v>43314</v>
      </c>
      <c r="M403" s="2">
        <v>5270</v>
      </c>
      <c r="N403" s="1" t="s">
        <v>31</v>
      </c>
      <c r="O403" s="3">
        <v>86252</v>
      </c>
      <c r="P403" s="11" t="s">
        <v>63</v>
      </c>
      <c r="Q403" s="12">
        <v>143.755</v>
      </c>
      <c r="R403" s="11" t="str">
        <f t="shared" si="16"/>
        <v>GOOD</v>
      </c>
      <c r="S403" s="14">
        <v>4</v>
      </c>
      <c r="T403" s="13" t="s">
        <v>53</v>
      </c>
      <c r="U403" s="13" t="s">
        <v>33</v>
      </c>
      <c r="V403" s="13" t="s">
        <v>54</v>
      </c>
      <c r="W403" s="1" t="s">
        <v>821</v>
      </c>
      <c r="X403" s="1"/>
      <c r="Y403" s="26">
        <v>22038</v>
      </c>
      <c r="Z403" s="1"/>
    </row>
    <row r="404" spans="1:26" ht="17.25" hidden="1" x14ac:dyDescent="0.25">
      <c r="A404" s="7">
        <v>86253</v>
      </c>
      <c r="B404" s="1">
        <v>153</v>
      </c>
      <c r="C404" s="1" t="s">
        <v>822</v>
      </c>
      <c r="D404" s="1" t="s">
        <v>577</v>
      </c>
      <c r="E404" s="1" t="s">
        <v>57</v>
      </c>
      <c r="F404" s="1" t="s">
        <v>29</v>
      </c>
      <c r="G404" s="1" t="s">
        <v>30</v>
      </c>
      <c r="H404" s="1"/>
      <c r="I404" s="87">
        <v>725</v>
      </c>
      <c r="J404" s="18" t="s">
        <v>63</v>
      </c>
      <c r="K404" s="1">
        <v>3</v>
      </c>
      <c r="L404" s="9">
        <v>43314</v>
      </c>
      <c r="M404" s="19">
        <v>5269</v>
      </c>
      <c r="N404" s="1" t="s">
        <v>31</v>
      </c>
      <c r="O404" s="3">
        <v>86253</v>
      </c>
      <c r="P404" s="11" t="s">
        <v>63</v>
      </c>
      <c r="Q404" s="12">
        <v>70.774000000000001</v>
      </c>
      <c r="R404" s="11" t="str">
        <f t="shared" si="16"/>
        <v>GOOD</v>
      </c>
      <c r="S404" s="14">
        <v>4</v>
      </c>
      <c r="T404" s="13" t="s">
        <v>53</v>
      </c>
      <c r="U404" s="13" t="s">
        <v>33</v>
      </c>
      <c r="V404" s="13" t="s">
        <v>54</v>
      </c>
      <c r="W404" s="1" t="s">
        <v>72</v>
      </c>
      <c r="X404" s="1"/>
      <c r="Y404" s="26">
        <v>22038</v>
      </c>
      <c r="Z404" s="1"/>
    </row>
    <row r="405" spans="1:26" ht="17.25" hidden="1" x14ac:dyDescent="0.25">
      <c r="A405" s="7">
        <v>86600</v>
      </c>
      <c r="B405" s="1">
        <v>153</v>
      </c>
      <c r="C405" s="1" t="s">
        <v>783</v>
      </c>
      <c r="D405" s="1" t="s">
        <v>577</v>
      </c>
      <c r="E405" s="1" t="s">
        <v>57</v>
      </c>
      <c r="F405" s="1" t="s">
        <v>29</v>
      </c>
      <c r="G405" s="1" t="s">
        <v>30</v>
      </c>
      <c r="H405" s="1"/>
      <c r="I405" s="1">
        <v>204.74</v>
      </c>
      <c r="J405" s="18" t="s">
        <v>63</v>
      </c>
      <c r="K405" s="1">
        <v>0.2828</v>
      </c>
      <c r="L405" s="9">
        <v>43311</v>
      </c>
      <c r="M405" s="2">
        <v>5139</v>
      </c>
      <c r="N405" s="1" t="s">
        <v>31</v>
      </c>
      <c r="O405" s="3" t="s">
        <v>784</v>
      </c>
      <c r="P405" s="11">
        <v>204.74</v>
      </c>
      <c r="Q405" s="12">
        <v>204.74</v>
      </c>
      <c r="R405" s="11" t="str">
        <f t="shared" si="16"/>
        <v>GOOD</v>
      </c>
      <c r="S405" s="14">
        <v>78</v>
      </c>
      <c r="T405" s="13" t="s">
        <v>53</v>
      </c>
      <c r="U405" s="13" t="s">
        <v>33</v>
      </c>
      <c r="V405" s="13" t="s">
        <v>54</v>
      </c>
      <c r="W405" s="1" t="s">
        <v>785</v>
      </c>
      <c r="X405" s="1"/>
      <c r="Y405" s="9">
        <v>24089</v>
      </c>
      <c r="Z405" s="1" t="s">
        <v>786</v>
      </c>
    </row>
    <row r="406" spans="1:26" ht="17.25" hidden="1" x14ac:dyDescent="0.25">
      <c r="A406" s="7" t="s">
        <v>823</v>
      </c>
      <c r="B406" s="1">
        <v>153</v>
      </c>
      <c r="C406" s="1" t="s">
        <v>511</v>
      </c>
      <c r="D406" s="1" t="s">
        <v>577</v>
      </c>
      <c r="E406" s="1" t="s">
        <v>57</v>
      </c>
      <c r="F406" s="1" t="s">
        <v>29</v>
      </c>
      <c r="G406" s="1" t="s">
        <v>30</v>
      </c>
      <c r="H406" s="1">
        <v>173.8</v>
      </c>
      <c r="I406" s="1">
        <v>695.2</v>
      </c>
      <c r="J406" s="18" t="s">
        <v>63</v>
      </c>
      <c r="K406" s="1">
        <v>1.381</v>
      </c>
      <c r="L406" s="9">
        <v>43497</v>
      </c>
      <c r="M406" s="2">
        <v>5153</v>
      </c>
      <c r="N406" s="1" t="s">
        <v>31</v>
      </c>
      <c r="O406" s="3" t="s">
        <v>512</v>
      </c>
      <c r="P406" s="18" t="s">
        <v>63</v>
      </c>
      <c r="Q406" s="23">
        <v>323.05500000000001</v>
      </c>
      <c r="R406" s="11" t="str">
        <f t="shared" si="16"/>
        <v>GOOD</v>
      </c>
      <c r="S406" s="14">
        <v>3</v>
      </c>
      <c r="T406" s="13" t="s">
        <v>53</v>
      </c>
      <c r="U406" s="13" t="s">
        <v>33</v>
      </c>
      <c r="V406" s="13" t="s">
        <v>54</v>
      </c>
      <c r="W406" s="53"/>
      <c r="X406" s="53" t="s">
        <v>513</v>
      </c>
      <c r="Y406" s="26">
        <v>21982</v>
      </c>
      <c r="Z406" s="1" t="s">
        <v>514</v>
      </c>
    </row>
    <row r="407" spans="1:26" ht="17.25" hidden="1" x14ac:dyDescent="0.25">
      <c r="A407" s="7" t="s">
        <v>824</v>
      </c>
      <c r="B407" s="1">
        <v>153</v>
      </c>
      <c r="C407" s="1" t="s">
        <v>62</v>
      </c>
      <c r="D407" s="1" t="s">
        <v>577</v>
      </c>
      <c r="E407" s="1" t="s">
        <v>57</v>
      </c>
      <c r="F407" s="1" t="s">
        <v>825</v>
      </c>
      <c r="G407" s="1" t="s">
        <v>30</v>
      </c>
      <c r="H407" s="1"/>
      <c r="I407" s="1">
        <v>823.2</v>
      </c>
      <c r="J407" s="18" t="s">
        <v>63</v>
      </c>
      <c r="K407" s="1">
        <v>2.4700000000000002</v>
      </c>
      <c r="L407" s="9">
        <v>43497</v>
      </c>
      <c r="M407" s="2">
        <v>5155</v>
      </c>
      <c r="N407" s="1" t="s">
        <v>31</v>
      </c>
      <c r="O407" s="3" t="s">
        <v>64</v>
      </c>
      <c r="P407" s="11">
        <v>164.01499999999999</v>
      </c>
      <c r="Q407" s="12">
        <v>189.84</v>
      </c>
      <c r="R407" s="11" t="str">
        <f t="shared" si="16"/>
        <v>GOOD</v>
      </c>
      <c r="S407" s="14">
        <v>3</v>
      </c>
      <c r="T407" s="13" t="s">
        <v>53</v>
      </c>
      <c r="U407" s="13" t="s">
        <v>33</v>
      </c>
      <c r="V407" s="13" t="s">
        <v>54</v>
      </c>
      <c r="W407" s="53"/>
      <c r="X407" s="53" t="s">
        <v>826</v>
      </c>
      <c r="Y407" s="26">
        <v>21982</v>
      </c>
      <c r="Z407" s="1" t="s">
        <v>827</v>
      </c>
    </row>
    <row r="408" spans="1:26" ht="17.25" hidden="1" x14ac:dyDescent="0.25">
      <c r="A408" s="7" t="s">
        <v>828</v>
      </c>
      <c r="B408" s="1">
        <v>153</v>
      </c>
      <c r="C408" s="1" t="s">
        <v>511</v>
      </c>
      <c r="D408" s="1" t="s">
        <v>577</v>
      </c>
      <c r="E408" s="1" t="s">
        <v>57</v>
      </c>
      <c r="F408" s="1" t="s">
        <v>825</v>
      </c>
      <c r="G408" s="1" t="s">
        <v>30</v>
      </c>
      <c r="H408" s="1"/>
      <c r="I408" s="1">
        <v>726.76</v>
      </c>
      <c r="J408" s="18" t="s">
        <v>63</v>
      </c>
      <c r="K408" s="1">
        <v>2.976</v>
      </c>
      <c r="L408" s="9">
        <v>43497</v>
      </c>
      <c r="M408" s="2">
        <v>5153</v>
      </c>
      <c r="N408" s="1"/>
      <c r="O408" s="3" t="s">
        <v>512</v>
      </c>
      <c r="P408" s="18" t="s">
        <v>63</v>
      </c>
      <c r="Q408" s="23" t="s">
        <v>63</v>
      </c>
      <c r="R408" s="11" t="str">
        <f t="shared" si="16"/>
        <v>BAD</v>
      </c>
      <c r="S408" s="14">
        <v>3</v>
      </c>
      <c r="T408" s="13" t="s">
        <v>53</v>
      </c>
      <c r="U408" s="13" t="s">
        <v>33</v>
      </c>
      <c r="V408" s="13" t="s">
        <v>54</v>
      </c>
      <c r="W408" s="53"/>
      <c r="X408" s="53" t="s">
        <v>513</v>
      </c>
      <c r="Y408" s="26">
        <v>21982</v>
      </c>
      <c r="Z408" s="1" t="s">
        <v>514</v>
      </c>
    </row>
    <row r="409" spans="1:26" ht="17.25" hidden="1" x14ac:dyDescent="0.25">
      <c r="A409" s="7">
        <v>87437</v>
      </c>
      <c r="B409" s="1">
        <v>153</v>
      </c>
      <c r="C409" s="1" t="s">
        <v>640</v>
      </c>
      <c r="D409" s="1" t="s">
        <v>577</v>
      </c>
      <c r="E409" s="1" t="s">
        <v>407</v>
      </c>
      <c r="F409" s="1" t="s">
        <v>29</v>
      </c>
      <c r="G409" s="1" t="s">
        <v>30</v>
      </c>
      <c r="H409" s="1"/>
      <c r="I409" s="1">
        <v>24.545000000000002</v>
      </c>
      <c r="J409" s="18" t="s">
        <v>63</v>
      </c>
      <c r="K409" s="1">
        <v>7.0999999999999994E-2</v>
      </c>
      <c r="L409" s="9">
        <v>43370</v>
      </c>
      <c r="M409" s="1">
        <v>5028</v>
      </c>
      <c r="N409" s="1" t="s">
        <v>31</v>
      </c>
      <c r="O409" s="1" t="s">
        <v>641</v>
      </c>
      <c r="P409" s="11">
        <v>2.42</v>
      </c>
      <c r="Q409" s="12">
        <v>1.72</v>
      </c>
      <c r="R409" s="11" t="str">
        <f t="shared" si="16"/>
        <v>GOOD</v>
      </c>
      <c r="S409" s="14">
        <v>25</v>
      </c>
      <c r="T409" s="13" t="s">
        <v>53</v>
      </c>
      <c r="U409" s="13" t="s">
        <v>33</v>
      </c>
      <c r="V409" s="13"/>
      <c r="W409" s="1" t="s">
        <v>642</v>
      </c>
      <c r="X409" s="1"/>
      <c r="Y409" s="26">
        <v>24628</v>
      </c>
      <c r="Z409" s="1" t="s">
        <v>643</v>
      </c>
    </row>
    <row r="410" spans="1:26" ht="17.25" hidden="1" x14ac:dyDescent="0.25">
      <c r="A410" s="7">
        <v>86794</v>
      </c>
      <c r="B410" s="1">
        <v>153</v>
      </c>
      <c r="C410" s="1" t="s">
        <v>829</v>
      </c>
      <c r="D410" s="1" t="s">
        <v>577</v>
      </c>
      <c r="E410" s="1" t="s">
        <v>57</v>
      </c>
      <c r="F410" s="1" t="s">
        <v>29</v>
      </c>
      <c r="G410" s="1" t="s">
        <v>30</v>
      </c>
      <c r="H410" s="1"/>
      <c r="I410" s="1">
        <v>744.8</v>
      </c>
      <c r="J410" s="18" t="s">
        <v>63</v>
      </c>
      <c r="K410" s="1">
        <v>3.198</v>
      </c>
      <c r="L410" s="9">
        <v>43497</v>
      </c>
      <c r="M410" s="2">
        <v>5148</v>
      </c>
      <c r="N410" s="1" t="s">
        <v>31</v>
      </c>
      <c r="O410" s="3">
        <v>86794</v>
      </c>
      <c r="P410" s="11">
        <v>222.82919999999999</v>
      </c>
      <c r="Q410" s="12">
        <v>362.91899999999998</v>
      </c>
      <c r="R410" s="11" t="str">
        <f t="shared" si="16"/>
        <v>GOOD</v>
      </c>
      <c r="S410" s="14">
        <v>87</v>
      </c>
      <c r="T410" s="13" t="s">
        <v>53</v>
      </c>
      <c r="U410" s="13" t="s">
        <v>33</v>
      </c>
      <c r="V410" s="13" t="s">
        <v>54</v>
      </c>
      <c r="W410" s="1" t="s">
        <v>830</v>
      </c>
      <c r="X410" s="1"/>
      <c r="Y410" s="26">
        <v>21982</v>
      </c>
      <c r="Z410" s="1" t="s">
        <v>831</v>
      </c>
    </row>
    <row r="411" spans="1:26" ht="17.25" hidden="1" x14ac:dyDescent="0.25">
      <c r="A411" s="7">
        <v>87716</v>
      </c>
      <c r="B411" s="1">
        <v>153</v>
      </c>
      <c r="C411" s="1" t="s">
        <v>583</v>
      </c>
      <c r="D411" s="1" t="s">
        <v>577</v>
      </c>
      <c r="E411" s="1" t="s">
        <v>407</v>
      </c>
      <c r="F411" s="1" t="s">
        <v>29</v>
      </c>
      <c r="G411" s="1" t="s">
        <v>30</v>
      </c>
      <c r="H411" s="1"/>
      <c r="I411" s="1">
        <v>32.44</v>
      </c>
      <c r="J411" s="18" t="s">
        <v>63</v>
      </c>
      <c r="K411" s="1">
        <v>0.1</v>
      </c>
      <c r="L411" s="9">
        <v>43472</v>
      </c>
      <c r="M411" s="1">
        <v>5020</v>
      </c>
      <c r="N411" s="1" t="s">
        <v>31</v>
      </c>
      <c r="O411" s="1" t="s">
        <v>584</v>
      </c>
      <c r="P411" s="18" t="s">
        <v>63</v>
      </c>
      <c r="Q411" s="23" t="s">
        <v>63</v>
      </c>
      <c r="R411" s="11" t="str">
        <f t="shared" ref="R411:R442" si="17">IF(Q411&gt;I411, "BAD", "GOOD")</f>
        <v>BAD</v>
      </c>
      <c r="S411" s="14">
        <v>88</v>
      </c>
      <c r="T411" s="13" t="s">
        <v>53</v>
      </c>
      <c r="U411" s="13" t="s">
        <v>33</v>
      </c>
      <c r="V411" s="13"/>
      <c r="W411" s="1" t="s">
        <v>585</v>
      </c>
      <c r="X411" s="25" t="s">
        <v>586</v>
      </c>
      <c r="Y411" s="26">
        <v>28104</v>
      </c>
      <c r="Z411" s="1"/>
    </row>
    <row r="412" spans="1:26" ht="17.25" hidden="1" x14ac:dyDescent="0.25">
      <c r="A412" s="7">
        <v>87717</v>
      </c>
      <c r="B412" s="1">
        <v>153</v>
      </c>
      <c r="C412" s="1" t="s">
        <v>583</v>
      </c>
      <c r="D412" s="1" t="s">
        <v>577</v>
      </c>
      <c r="E412" s="1" t="s">
        <v>407</v>
      </c>
      <c r="F412" s="1" t="s">
        <v>29</v>
      </c>
      <c r="G412" s="1" t="s">
        <v>30</v>
      </c>
      <c r="H412" s="1"/>
      <c r="I412" s="1">
        <v>34.32</v>
      </c>
      <c r="J412" s="18" t="s">
        <v>63</v>
      </c>
      <c r="K412" s="1">
        <v>0.14000000000000001</v>
      </c>
      <c r="L412" s="9">
        <v>43472</v>
      </c>
      <c r="M412" s="1">
        <v>5020</v>
      </c>
      <c r="N412" s="1" t="s">
        <v>31</v>
      </c>
      <c r="O412" s="1" t="s">
        <v>584</v>
      </c>
      <c r="P412" s="18" t="s">
        <v>63</v>
      </c>
      <c r="Q412" s="23" t="s">
        <v>63</v>
      </c>
      <c r="R412" s="11" t="str">
        <f t="shared" si="17"/>
        <v>BAD</v>
      </c>
      <c r="S412" s="14">
        <v>88</v>
      </c>
      <c r="T412" s="13" t="s">
        <v>53</v>
      </c>
      <c r="U412" s="13" t="s">
        <v>33</v>
      </c>
      <c r="V412" s="13"/>
      <c r="W412" s="1" t="s">
        <v>585</v>
      </c>
      <c r="X412" s="25" t="s">
        <v>586</v>
      </c>
      <c r="Y412" s="26">
        <v>27912</v>
      </c>
      <c r="Z412" s="1"/>
    </row>
    <row r="413" spans="1:26" ht="17.25" hidden="1" x14ac:dyDescent="0.25">
      <c r="A413" s="7">
        <v>87718</v>
      </c>
      <c r="B413" s="1">
        <v>153</v>
      </c>
      <c r="C413" s="1" t="s">
        <v>576</v>
      </c>
      <c r="D413" s="1" t="s">
        <v>577</v>
      </c>
      <c r="E413" s="1" t="s">
        <v>407</v>
      </c>
      <c r="F413" s="1" t="s">
        <v>825</v>
      </c>
      <c r="G413" s="1" t="s">
        <v>30</v>
      </c>
      <c r="H413" s="1"/>
      <c r="I413" s="1">
        <v>46</v>
      </c>
      <c r="J413" s="18" t="s">
        <v>63</v>
      </c>
      <c r="K413" s="1">
        <v>0.16300000000000001</v>
      </c>
      <c r="L413" s="9">
        <v>43472</v>
      </c>
      <c r="M413" s="1">
        <v>5019</v>
      </c>
      <c r="N413" s="1" t="s">
        <v>31</v>
      </c>
      <c r="O413" s="1" t="s">
        <v>578</v>
      </c>
      <c r="P413" s="18" t="s">
        <v>63</v>
      </c>
      <c r="Q413" s="23">
        <v>46</v>
      </c>
      <c r="R413" s="11" t="str">
        <f t="shared" si="17"/>
        <v>GOOD</v>
      </c>
      <c r="S413" s="14">
        <v>67</v>
      </c>
      <c r="T413" s="13" t="s">
        <v>53</v>
      </c>
      <c r="U413" s="13" t="s">
        <v>33</v>
      </c>
      <c r="V413" s="13"/>
      <c r="W413" s="1"/>
      <c r="X413" s="25" t="s">
        <v>832</v>
      </c>
      <c r="Y413" s="88">
        <v>22726</v>
      </c>
      <c r="Z413" s="1" t="s">
        <v>581</v>
      </c>
    </row>
    <row r="414" spans="1:26" ht="17.25" hidden="1" x14ac:dyDescent="0.25">
      <c r="A414" s="7">
        <v>87719</v>
      </c>
      <c r="B414" s="1">
        <v>153</v>
      </c>
      <c r="C414" s="1" t="s">
        <v>583</v>
      </c>
      <c r="D414" s="1" t="s">
        <v>577</v>
      </c>
      <c r="E414" s="1" t="s">
        <v>407</v>
      </c>
      <c r="F414" s="1" t="s">
        <v>29</v>
      </c>
      <c r="G414" s="1" t="s">
        <v>30</v>
      </c>
      <c r="H414" s="1"/>
      <c r="I414" s="1">
        <v>28.24</v>
      </c>
      <c r="J414" s="18" t="s">
        <v>63</v>
      </c>
      <c r="K414" s="1">
        <v>0.12</v>
      </c>
      <c r="L414" s="9">
        <v>43472</v>
      </c>
      <c r="M414" s="1">
        <v>5020</v>
      </c>
      <c r="N414" s="1" t="s">
        <v>31</v>
      </c>
      <c r="O414" s="1" t="s">
        <v>584</v>
      </c>
      <c r="P414" s="18" t="s">
        <v>63</v>
      </c>
      <c r="Q414" s="23" t="s">
        <v>63</v>
      </c>
      <c r="R414" s="11" t="str">
        <f t="shared" si="17"/>
        <v>BAD</v>
      </c>
      <c r="S414" s="14">
        <v>88</v>
      </c>
      <c r="T414" s="13" t="s">
        <v>53</v>
      </c>
      <c r="U414" s="13" t="s">
        <v>33</v>
      </c>
      <c r="V414" s="13"/>
      <c r="W414" s="1" t="s">
        <v>585</v>
      </c>
      <c r="X414" s="25" t="s">
        <v>586</v>
      </c>
      <c r="Y414" s="26">
        <v>28566</v>
      </c>
      <c r="Z414" s="1"/>
    </row>
    <row r="415" spans="1:26" ht="17.25" hidden="1" x14ac:dyDescent="0.25">
      <c r="A415" s="7">
        <v>88191</v>
      </c>
      <c r="B415" s="1">
        <v>153</v>
      </c>
      <c r="C415" s="1" t="s">
        <v>583</v>
      </c>
      <c r="D415" s="1" t="s">
        <v>577</v>
      </c>
      <c r="E415" s="1" t="s">
        <v>345</v>
      </c>
      <c r="F415" s="1" t="s">
        <v>29</v>
      </c>
      <c r="G415" s="1" t="s">
        <v>30</v>
      </c>
      <c r="H415" s="1"/>
      <c r="I415" s="1">
        <v>361.98</v>
      </c>
      <c r="J415" s="18" t="s">
        <v>63</v>
      </c>
      <c r="K415" s="1">
        <v>0.5</v>
      </c>
      <c r="L415" s="9">
        <v>43472</v>
      </c>
      <c r="M415" s="1">
        <v>5020</v>
      </c>
      <c r="N415" s="1" t="s">
        <v>31</v>
      </c>
      <c r="O415" s="1" t="s">
        <v>584</v>
      </c>
      <c r="P415" s="18" t="s">
        <v>63</v>
      </c>
      <c r="Q415" s="23" t="s">
        <v>63</v>
      </c>
      <c r="R415" s="11" t="str">
        <f t="shared" si="17"/>
        <v>BAD</v>
      </c>
      <c r="S415" s="14">
        <v>88</v>
      </c>
      <c r="T415" s="13" t="s">
        <v>53</v>
      </c>
      <c r="U415" s="13" t="s">
        <v>33</v>
      </c>
      <c r="V415" s="13"/>
      <c r="W415" s="1" t="s">
        <v>585</v>
      </c>
      <c r="X415" s="25" t="s">
        <v>586</v>
      </c>
      <c r="Y415" s="26">
        <v>33298</v>
      </c>
      <c r="Z415" s="1"/>
    </row>
    <row r="416" spans="1:26" ht="17.25" hidden="1" x14ac:dyDescent="0.25">
      <c r="A416" s="7">
        <v>88192</v>
      </c>
      <c r="B416" s="1">
        <v>153</v>
      </c>
      <c r="C416" s="1" t="s">
        <v>576</v>
      </c>
      <c r="D416" s="1" t="s">
        <v>577</v>
      </c>
      <c r="E416" s="1" t="s">
        <v>407</v>
      </c>
      <c r="F416" s="1" t="s">
        <v>825</v>
      </c>
      <c r="G416" s="1" t="s">
        <v>30</v>
      </c>
      <c r="H416" s="1"/>
      <c r="I416" s="1">
        <v>8.2550000000000008</v>
      </c>
      <c r="J416" s="18" t="s">
        <v>63</v>
      </c>
      <c r="K416" s="1">
        <v>6.6799999999999998E-2</v>
      </c>
      <c r="L416" s="9">
        <v>43472</v>
      </c>
      <c r="M416" s="1">
        <v>5019</v>
      </c>
      <c r="N416" s="1" t="s">
        <v>31</v>
      </c>
      <c r="O416" s="1" t="s">
        <v>578</v>
      </c>
      <c r="P416" s="18" t="s">
        <v>63</v>
      </c>
      <c r="Q416" s="23" t="s">
        <v>63</v>
      </c>
      <c r="R416" s="11" t="str">
        <f t="shared" si="17"/>
        <v>BAD</v>
      </c>
      <c r="S416" s="14">
        <v>67</v>
      </c>
      <c r="T416" s="13" t="s">
        <v>53</v>
      </c>
      <c r="U416" s="13" t="s">
        <v>33</v>
      </c>
      <c r="V416" s="13"/>
      <c r="W416" s="1"/>
      <c r="X416" s="25" t="s">
        <v>580</v>
      </c>
      <c r="Y416" s="26">
        <v>30055</v>
      </c>
      <c r="Z416" s="1" t="s">
        <v>581</v>
      </c>
    </row>
    <row r="417" spans="1:26" ht="17.25" hidden="1" x14ac:dyDescent="0.25">
      <c r="A417" s="7">
        <v>88193</v>
      </c>
      <c r="B417" s="1">
        <v>153</v>
      </c>
      <c r="C417" s="1" t="s">
        <v>576</v>
      </c>
      <c r="D417" s="1" t="s">
        <v>577</v>
      </c>
      <c r="E417" s="1" t="s">
        <v>407</v>
      </c>
      <c r="F417" s="1" t="s">
        <v>825</v>
      </c>
      <c r="G417" s="1" t="s">
        <v>30</v>
      </c>
      <c r="H417" s="1"/>
      <c r="I417" s="1">
        <v>36.18</v>
      </c>
      <c r="J417" s="18" t="s">
        <v>63</v>
      </c>
      <c r="K417" s="1">
        <v>0.05</v>
      </c>
      <c r="L417" s="9">
        <v>43472</v>
      </c>
      <c r="M417" s="1">
        <v>5019</v>
      </c>
      <c r="N417" s="1" t="s">
        <v>31</v>
      </c>
      <c r="O417" s="1" t="s">
        <v>578</v>
      </c>
      <c r="P417" s="18" t="s">
        <v>63</v>
      </c>
      <c r="Q417" s="23" t="s">
        <v>63</v>
      </c>
      <c r="R417" s="11" t="str">
        <f t="shared" si="17"/>
        <v>BAD</v>
      </c>
      <c r="S417" s="14">
        <v>67</v>
      </c>
      <c r="T417" s="13" t="s">
        <v>53</v>
      </c>
      <c r="U417" s="13" t="s">
        <v>33</v>
      </c>
      <c r="V417" s="13"/>
      <c r="W417" s="1"/>
      <c r="X417" s="25" t="s">
        <v>580</v>
      </c>
      <c r="Y417" s="88">
        <v>26338</v>
      </c>
      <c r="Z417" s="1" t="s">
        <v>581</v>
      </c>
    </row>
    <row r="418" spans="1:26" ht="17.25" hidden="1" x14ac:dyDescent="0.25">
      <c r="A418" s="7">
        <v>88194</v>
      </c>
      <c r="B418" s="1">
        <v>153</v>
      </c>
      <c r="C418" s="1" t="s">
        <v>576</v>
      </c>
      <c r="D418" s="1" t="s">
        <v>577</v>
      </c>
      <c r="E418" s="1" t="s">
        <v>407</v>
      </c>
      <c r="F418" s="1" t="s">
        <v>825</v>
      </c>
      <c r="G418" s="1" t="s">
        <v>30</v>
      </c>
      <c r="H418" s="1"/>
      <c r="I418" s="1">
        <v>50.67</v>
      </c>
      <c r="J418" s="18" t="s">
        <v>63</v>
      </c>
      <c r="K418" s="1">
        <v>7.0000000000000007E-2</v>
      </c>
      <c r="L418" s="9">
        <v>43472</v>
      </c>
      <c r="M418" s="1">
        <v>5019</v>
      </c>
      <c r="N418" s="1" t="s">
        <v>31</v>
      </c>
      <c r="O418" s="1" t="s">
        <v>578</v>
      </c>
      <c r="P418" s="18" t="s">
        <v>63</v>
      </c>
      <c r="Q418" s="23" t="s">
        <v>63</v>
      </c>
      <c r="R418" s="11" t="str">
        <f t="shared" si="17"/>
        <v>BAD</v>
      </c>
      <c r="S418" s="14">
        <v>67</v>
      </c>
      <c r="T418" s="13" t="s">
        <v>53</v>
      </c>
      <c r="U418" s="13" t="s">
        <v>33</v>
      </c>
      <c r="V418" s="13"/>
      <c r="W418" s="1"/>
      <c r="X418" s="25" t="s">
        <v>580</v>
      </c>
      <c r="Y418" s="88">
        <v>26338</v>
      </c>
      <c r="Z418" s="1" t="s">
        <v>581</v>
      </c>
    </row>
    <row r="419" spans="1:26" ht="17.25" hidden="1" x14ac:dyDescent="0.25">
      <c r="A419" s="7">
        <v>88195</v>
      </c>
      <c r="B419" s="1">
        <v>153</v>
      </c>
      <c r="C419" s="1" t="s">
        <v>601</v>
      </c>
      <c r="D419" s="1" t="s">
        <v>27</v>
      </c>
      <c r="E419" s="1" t="s">
        <v>407</v>
      </c>
      <c r="F419" s="1" t="s">
        <v>29</v>
      </c>
      <c r="G419" s="1" t="s">
        <v>30</v>
      </c>
      <c r="H419" s="1"/>
      <c r="I419" s="1">
        <v>5.41</v>
      </c>
      <c r="J419" s="18" t="s">
        <v>63</v>
      </c>
      <c r="K419" s="1">
        <v>2.9000000000000001E-2</v>
      </c>
      <c r="L419" s="9">
        <v>43472</v>
      </c>
      <c r="M419" s="1">
        <v>5021</v>
      </c>
      <c r="N419" s="1" t="s">
        <v>31</v>
      </c>
      <c r="O419" s="1" t="s">
        <v>602</v>
      </c>
      <c r="P419" s="24">
        <v>5.742</v>
      </c>
      <c r="Q419" s="12">
        <v>5.41</v>
      </c>
      <c r="R419" s="11" t="str">
        <f t="shared" si="17"/>
        <v>GOOD</v>
      </c>
      <c r="S419" s="14">
        <v>69</v>
      </c>
      <c r="T419" s="13" t="s">
        <v>53</v>
      </c>
      <c r="U419" s="13" t="s">
        <v>33</v>
      </c>
      <c r="V419" s="13"/>
      <c r="W419" s="1"/>
      <c r="X419" s="24" t="s">
        <v>833</v>
      </c>
      <c r="Y419" s="26">
        <v>24628</v>
      </c>
      <c r="Z419" s="1" t="s">
        <v>604</v>
      </c>
    </row>
    <row r="420" spans="1:26" ht="17.25" hidden="1" x14ac:dyDescent="0.25">
      <c r="A420" s="7" t="s">
        <v>834</v>
      </c>
      <c r="B420" s="1">
        <v>153</v>
      </c>
      <c r="C420" s="1" t="s">
        <v>835</v>
      </c>
      <c r="D420" s="1" t="s">
        <v>577</v>
      </c>
      <c r="E420" s="1" t="s">
        <v>57</v>
      </c>
      <c r="F420" s="1" t="s">
        <v>825</v>
      </c>
      <c r="G420" s="1" t="s">
        <v>30</v>
      </c>
      <c r="H420" s="1"/>
      <c r="I420" s="1">
        <v>849</v>
      </c>
      <c r="J420" s="18" t="s">
        <v>63</v>
      </c>
      <c r="K420" s="1">
        <v>2.0099999999999998</v>
      </c>
      <c r="L420" s="9">
        <v>43662</v>
      </c>
      <c r="M420" s="2">
        <v>5805</v>
      </c>
      <c r="N420" s="1" t="s">
        <v>31</v>
      </c>
      <c r="O420" s="3">
        <v>87661</v>
      </c>
      <c r="P420" s="24">
        <v>212.78</v>
      </c>
      <c r="Q420" s="12">
        <v>357.89100000000002</v>
      </c>
      <c r="R420" s="11" t="str">
        <f t="shared" si="17"/>
        <v>GOOD</v>
      </c>
      <c r="S420" s="14">
        <v>75</v>
      </c>
      <c r="T420" s="13" t="s">
        <v>53</v>
      </c>
      <c r="U420" s="13" t="s">
        <v>33</v>
      </c>
      <c r="V420" s="13" t="s">
        <v>54</v>
      </c>
      <c r="W420" s="53"/>
      <c r="X420" s="89" t="s">
        <v>836</v>
      </c>
      <c r="Y420" s="17">
        <v>43488</v>
      </c>
      <c r="Z420" s="1" t="s">
        <v>837</v>
      </c>
    </row>
    <row r="421" spans="1:26" ht="17.25" hidden="1" x14ac:dyDescent="0.25">
      <c r="A421" s="7" t="s">
        <v>838</v>
      </c>
      <c r="B421" s="1">
        <v>153</v>
      </c>
      <c r="C421" s="1" t="s">
        <v>839</v>
      </c>
      <c r="D421" s="1" t="s">
        <v>577</v>
      </c>
      <c r="E421" s="1" t="s">
        <v>28</v>
      </c>
      <c r="F421" s="1" t="s">
        <v>825</v>
      </c>
      <c r="G421" s="1" t="s">
        <v>30</v>
      </c>
      <c r="H421" s="1"/>
      <c r="I421" s="87" t="s">
        <v>63</v>
      </c>
      <c r="J421" s="18" t="s">
        <v>63</v>
      </c>
      <c r="K421" s="1">
        <v>1.5599999999999999E-2</v>
      </c>
      <c r="L421" s="9">
        <v>43907</v>
      </c>
      <c r="M421" s="2" t="s">
        <v>31</v>
      </c>
      <c r="N421" s="1" t="s">
        <v>31</v>
      </c>
      <c r="O421" s="3">
        <v>89610</v>
      </c>
      <c r="P421" s="24"/>
      <c r="Q421" s="12">
        <v>0</v>
      </c>
      <c r="R421" s="11" t="str">
        <f t="shared" si="17"/>
        <v>GOOD</v>
      </c>
      <c r="S421" s="14"/>
      <c r="T421" s="13" t="s">
        <v>45</v>
      </c>
      <c r="U421" s="13" t="s">
        <v>33</v>
      </c>
      <c r="V421" s="13" t="s">
        <v>54</v>
      </c>
      <c r="W421" s="53"/>
      <c r="X421" s="89"/>
      <c r="Y421" s="17">
        <v>36410</v>
      </c>
      <c r="Z421" s="1" t="s">
        <v>840</v>
      </c>
    </row>
    <row r="422" spans="1:26" ht="17.25" hidden="1" x14ac:dyDescent="0.25">
      <c r="A422" s="7" t="s">
        <v>841</v>
      </c>
      <c r="B422" s="1">
        <v>153</v>
      </c>
      <c r="C422" s="1" t="s">
        <v>26</v>
      </c>
      <c r="D422" s="1" t="s">
        <v>842</v>
      </c>
      <c r="E422" s="1" t="s">
        <v>28</v>
      </c>
      <c r="F422" s="1" t="s">
        <v>29</v>
      </c>
      <c r="G422" s="1" t="s">
        <v>30</v>
      </c>
      <c r="H422" s="1"/>
      <c r="I422" s="1">
        <v>2.17</v>
      </c>
      <c r="J422" s="18">
        <v>2.17</v>
      </c>
      <c r="K422" s="1">
        <v>3.0000000000000001E-3</v>
      </c>
      <c r="L422" s="9"/>
      <c r="M422" s="1" t="s">
        <v>31</v>
      </c>
      <c r="N422" s="1" t="s">
        <v>31</v>
      </c>
      <c r="O422" s="10" t="s">
        <v>841</v>
      </c>
      <c r="P422" s="11">
        <v>0</v>
      </c>
      <c r="Q422" s="12">
        <v>0</v>
      </c>
      <c r="R422" s="11" t="str">
        <f t="shared" si="17"/>
        <v>GOOD</v>
      </c>
      <c r="S422" s="14"/>
      <c r="T422" s="13" t="s">
        <v>32</v>
      </c>
      <c r="U422" s="13" t="s">
        <v>33</v>
      </c>
      <c r="V422" s="13" t="s">
        <v>34</v>
      </c>
      <c r="W422" s="1" t="s">
        <v>843</v>
      </c>
      <c r="X422" s="1"/>
      <c r="Y422" s="10">
        <v>1929</v>
      </c>
      <c r="Z422" s="1" t="s">
        <v>844</v>
      </c>
    </row>
    <row r="423" spans="1:26" ht="17.25" hidden="1" x14ac:dyDescent="0.25">
      <c r="A423" s="7" t="s">
        <v>845</v>
      </c>
      <c r="B423" s="1">
        <v>153</v>
      </c>
      <c r="C423" s="1" t="s">
        <v>846</v>
      </c>
      <c r="D423" s="1" t="s">
        <v>842</v>
      </c>
      <c r="E423" s="1" t="s">
        <v>339</v>
      </c>
      <c r="F423" s="1" t="s">
        <v>29</v>
      </c>
      <c r="G423" s="1" t="s">
        <v>30</v>
      </c>
      <c r="H423" s="1"/>
      <c r="I423" s="18">
        <v>13.2</v>
      </c>
      <c r="J423" s="18">
        <v>13.2</v>
      </c>
      <c r="K423" s="1">
        <v>0.47199999999999998</v>
      </c>
      <c r="L423" s="9"/>
      <c r="M423" s="2" t="s">
        <v>31</v>
      </c>
      <c r="N423" s="1" t="s">
        <v>31</v>
      </c>
      <c r="O423" s="2" t="s">
        <v>845</v>
      </c>
      <c r="P423" s="11">
        <v>0</v>
      </c>
      <c r="Q423" s="12">
        <v>0</v>
      </c>
      <c r="R423" s="11" t="str">
        <f t="shared" si="17"/>
        <v>GOOD</v>
      </c>
      <c r="S423" s="14">
        <v>86</v>
      </c>
      <c r="T423" s="13" t="s">
        <v>32</v>
      </c>
      <c r="U423" s="13" t="s">
        <v>33</v>
      </c>
      <c r="V423" s="13"/>
      <c r="W423" s="1" t="s">
        <v>847</v>
      </c>
      <c r="X423" s="1" t="s">
        <v>847</v>
      </c>
      <c r="Y423" s="10">
        <v>1879</v>
      </c>
      <c r="Z423" s="1" t="s">
        <v>848</v>
      </c>
    </row>
    <row r="424" spans="1:26" ht="17.25" hidden="1" x14ac:dyDescent="0.25">
      <c r="A424" s="7" t="s">
        <v>849</v>
      </c>
      <c r="B424" s="1">
        <v>153</v>
      </c>
      <c r="C424" s="1" t="s">
        <v>850</v>
      </c>
      <c r="D424" s="1" t="s">
        <v>842</v>
      </c>
      <c r="E424" s="1" t="s">
        <v>339</v>
      </c>
      <c r="F424" s="1" t="s">
        <v>29</v>
      </c>
      <c r="G424" s="1" t="s">
        <v>30</v>
      </c>
      <c r="H424" s="1"/>
      <c r="I424" s="18">
        <v>13.2</v>
      </c>
      <c r="J424" s="18" t="s">
        <v>63</v>
      </c>
      <c r="K424" s="1">
        <v>0.47199999999999998</v>
      </c>
      <c r="L424" s="9"/>
      <c r="M424" s="2" t="s">
        <v>31</v>
      </c>
      <c r="N424" s="1" t="s">
        <v>31</v>
      </c>
      <c r="O424" s="2" t="s">
        <v>849</v>
      </c>
      <c r="P424" s="11">
        <v>0</v>
      </c>
      <c r="Q424" s="12">
        <v>0</v>
      </c>
      <c r="R424" s="11" t="str">
        <f t="shared" si="17"/>
        <v>GOOD</v>
      </c>
      <c r="S424" s="14">
        <v>86</v>
      </c>
      <c r="T424" s="13" t="s">
        <v>32</v>
      </c>
      <c r="U424" s="13" t="s">
        <v>33</v>
      </c>
      <c r="V424" s="13"/>
      <c r="W424" s="1" t="s">
        <v>847</v>
      </c>
      <c r="X424" s="1" t="s">
        <v>847</v>
      </c>
      <c r="Y424" s="10">
        <v>1879</v>
      </c>
      <c r="Z424" s="1" t="s">
        <v>848</v>
      </c>
    </row>
    <row r="425" spans="1:26" ht="17.25" hidden="1" x14ac:dyDescent="0.25">
      <c r="I425" s="90">
        <f>SUM(I2:I424)</f>
        <v>180090.27299566561</v>
      </c>
      <c r="J425" s="90">
        <f>SUM(J2:J424)</f>
        <v>136138.14037637506</v>
      </c>
      <c r="L425" s="9"/>
      <c r="P425" s="90">
        <f>SUM(P2:P424)</f>
        <v>56408.259393124958</v>
      </c>
      <c r="Q425" s="91">
        <f>SUM(Q2:Q424)</f>
        <v>72564.025405624954</v>
      </c>
      <c r="S425" s="92"/>
      <c r="T425" s="93"/>
      <c r="U425" s="93"/>
      <c r="V425" s="93"/>
    </row>
    <row r="426" spans="1:26" x14ac:dyDescent="0.25">
      <c r="I426" s="1"/>
      <c r="J426" s="1"/>
      <c r="K426" s="1"/>
      <c r="L426" s="9"/>
      <c r="M426" s="2"/>
      <c r="O426" s="3"/>
      <c r="Q426" s="94"/>
      <c r="S426" s="93"/>
      <c r="T426" s="93"/>
      <c r="X426" s="95"/>
      <c r="Y426" s="94"/>
      <c r="Z426" s="1"/>
    </row>
    <row r="427" spans="1:26" ht="17.25" x14ac:dyDescent="0.25">
      <c r="A427" s="92">
        <v>1</v>
      </c>
      <c r="B427" s="95" t="s">
        <v>851</v>
      </c>
      <c r="K427" s="9"/>
      <c r="L427" s="9"/>
      <c r="M427" s="2"/>
      <c r="O427" s="3"/>
      <c r="Q427" s="94"/>
      <c r="S427" s="93"/>
      <c r="T427" s="93"/>
      <c r="U427" s="93"/>
    </row>
    <row r="428" spans="1:26" ht="18" x14ac:dyDescent="0.25">
      <c r="A428" s="96">
        <v>2</v>
      </c>
      <c r="B428" s="95" t="s">
        <v>852</v>
      </c>
      <c r="K428" s="9"/>
      <c r="L428" s="9"/>
      <c r="M428" s="2"/>
      <c r="O428" s="3"/>
      <c r="Q428" s="94"/>
      <c r="S428" s="93"/>
      <c r="T428" s="93"/>
      <c r="U428" s="93"/>
    </row>
    <row r="429" spans="1:26" ht="17.25" x14ac:dyDescent="0.25">
      <c r="A429" s="92">
        <v>3</v>
      </c>
      <c r="B429" s="95" t="s">
        <v>853</v>
      </c>
      <c r="K429" s="9"/>
      <c r="L429" s="9"/>
      <c r="M429" s="2"/>
      <c r="O429" s="3"/>
      <c r="Q429" s="94"/>
      <c r="S429" s="93"/>
      <c r="T429" s="93"/>
      <c r="U429" s="93"/>
    </row>
    <row r="430" spans="1:26" ht="17.25" x14ac:dyDescent="0.25">
      <c r="A430" s="92">
        <v>4</v>
      </c>
      <c r="B430" s="95" t="s">
        <v>854</v>
      </c>
      <c r="K430" s="9"/>
      <c r="L430" s="9"/>
      <c r="M430" s="2"/>
      <c r="O430" s="3"/>
      <c r="Q430" s="94"/>
      <c r="S430" s="93"/>
      <c r="T430" s="93"/>
      <c r="U430" s="93"/>
    </row>
    <row r="431" spans="1:26" ht="17.25" x14ac:dyDescent="0.25">
      <c r="A431" s="92">
        <v>5</v>
      </c>
      <c r="B431" s="95" t="s">
        <v>855</v>
      </c>
      <c r="K431" s="9"/>
      <c r="L431" s="9"/>
      <c r="M431" s="2"/>
      <c r="O431" s="3"/>
      <c r="Q431" s="94"/>
      <c r="S431" s="93"/>
      <c r="T431" s="93"/>
      <c r="U431" s="93"/>
    </row>
    <row r="432" spans="1:26" ht="17.25" x14ac:dyDescent="0.25">
      <c r="A432" s="92">
        <v>6</v>
      </c>
      <c r="B432" s="95" t="s">
        <v>856</v>
      </c>
      <c r="K432" s="9"/>
      <c r="L432" s="9"/>
      <c r="M432" s="2"/>
      <c r="O432" s="3"/>
      <c r="Q432" s="94"/>
      <c r="S432" s="93"/>
      <c r="T432" s="93"/>
      <c r="U432" s="93"/>
    </row>
    <row r="433" spans="1:21" ht="17.25" x14ac:dyDescent="0.25">
      <c r="A433" s="92">
        <v>7</v>
      </c>
      <c r="B433" s="95" t="s">
        <v>857</v>
      </c>
      <c r="K433" s="9"/>
      <c r="L433" s="9"/>
      <c r="M433" s="2"/>
      <c r="O433" s="3"/>
      <c r="Q433" s="94"/>
      <c r="S433" s="93"/>
      <c r="T433" s="93"/>
      <c r="U433" s="93"/>
    </row>
    <row r="434" spans="1:21" ht="17.25" x14ac:dyDescent="0.25">
      <c r="A434" s="92">
        <v>8</v>
      </c>
      <c r="B434" s="95" t="s">
        <v>858</v>
      </c>
      <c r="K434" s="9"/>
      <c r="L434" s="9"/>
      <c r="M434" s="2"/>
      <c r="O434" s="3"/>
      <c r="Q434" s="94"/>
      <c r="S434" s="93"/>
      <c r="T434" s="93"/>
      <c r="U434" s="93"/>
    </row>
    <row r="435" spans="1:21" ht="17.25" x14ac:dyDescent="0.25">
      <c r="A435" s="92">
        <v>9</v>
      </c>
      <c r="B435" s="95" t="s">
        <v>859</v>
      </c>
      <c r="K435" s="9"/>
      <c r="L435" s="9"/>
      <c r="M435" s="2"/>
      <c r="O435" s="3"/>
      <c r="Q435" s="94"/>
      <c r="S435" s="93"/>
      <c r="T435" s="93"/>
      <c r="U435" s="93"/>
    </row>
    <row r="436" spans="1:21" ht="17.25" x14ac:dyDescent="0.25">
      <c r="A436" s="92">
        <v>10</v>
      </c>
      <c r="B436" s="95" t="s">
        <v>860</v>
      </c>
      <c r="K436" s="9"/>
      <c r="L436" s="9"/>
      <c r="M436" s="2"/>
      <c r="O436" s="3"/>
      <c r="Q436" s="94"/>
      <c r="S436" s="93"/>
      <c r="T436" s="93"/>
      <c r="U436" s="93"/>
    </row>
    <row r="437" spans="1:21" ht="17.25" x14ac:dyDescent="0.25">
      <c r="A437" s="92">
        <v>11</v>
      </c>
      <c r="B437" s="95" t="s">
        <v>861</v>
      </c>
      <c r="K437" s="9"/>
      <c r="L437" s="9"/>
      <c r="M437" s="2"/>
      <c r="O437" s="3"/>
      <c r="Q437" s="94"/>
      <c r="S437" s="93"/>
      <c r="T437" s="93"/>
      <c r="U437" s="93"/>
    </row>
    <row r="438" spans="1:21" ht="17.25" x14ac:dyDescent="0.25">
      <c r="A438" s="92">
        <v>12</v>
      </c>
      <c r="B438" s="95" t="s">
        <v>862</v>
      </c>
      <c r="K438" s="9"/>
      <c r="L438" s="9"/>
      <c r="M438" s="2"/>
      <c r="O438" s="3"/>
      <c r="Q438" s="94"/>
      <c r="S438" s="93"/>
      <c r="T438" s="93"/>
      <c r="U438" s="93"/>
    </row>
    <row r="439" spans="1:21" ht="17.25" x14ac:dyDescent="0.25">
      <c r="A439" s="92">
        <v>13</v>
      </c>
      <c r="B439" s="95" t="s">
        <v>863</v>
      </c>
      <c r="K439" s="9"/>
      <c r="L439" s="9"/>
      <c r="M439" s="2"/>
      <c r="O439" s="3"/>
      <c r="Q439" s="94"/>
      <c r="S439" s="93"/>
      <c r="T439" s="93"/>
      <c r="U439" s="93"/>
    </row>
    <row r="440" spans="1:21" ht="17.25" x14ac:dyDescent="0.25">
      <c r="A440" s="92">
        <v>14</v>
      </c>
      <c r="B440" s="95" t="s">
        <v>864</v>
      </c>
      <c r="K440" s="9"/>
      <c r="L440" s="9"/>
      <c r="M440" s="2"/>
      <c r="O440" s="3"/>
      <c r="Q440" s="94"/>
      <c r="S440" s="93"/>
      <c r="T440" s="93"/>
      <c r="U440" s="93"/>
    </row>
    <row r="441" spans="1:21" ht="17.25" x14ac:dyDescent="0.25">
      <c r="A441" s="92">
        <v>15</v>
      </c>
      <c r="B441" s="95" t="s">
        <v>865</v>
      </c>
      <c r="K441" s="9"/>
      <c r="L441" s="9"/>
      <c r="M441" s="2"/>
      <c r="O441" s="3"/>
      <c r="Q441" s="94"/>
      <c r="S441" s="93"/>
      <c r="T441" s="93"/>
      <c r="U441" s="93"/>
    </row>
    <row r="442" spans="1:21" ht="17.25" x14ac:dyDescent="0.25">
      <c r="A442" s="92">
        <v>16</v>
      </c>
      <c r="B442" s="95" t="s">
        <v>866</v>
      </c>
      <c r="K442" s="9"/>
      <c r="L442" s="9"/>
      <c r="M442" s="2"/>
      <c r="O442" s="3"/>
      <c r="Q442" s="94"/>
      <c r="S442" s="93"/>
      <c r="T442" s="93"/>
      <c r="U442" s="93"/>
    </row>
    <row r="443" spans="1:21" ht="17.25" x14ac:dyDescent="0.25">
      <c r="A443" s="92">
        <v>17</v>
      </c>
      <c r="B443" s="95" t="s">
        <v>867</v>
      </c>
      <c r="K443" s="9"/>
      <c r="L443" s="9"/>
      <c r="M443" s="2"/>
      <c r="O443" s="3"/>
      <c r="Q443" s="94"/>
      <c r="S443" s="93"/>
      <c r="T443" s="93"/>
      <c r="U443" s="93"/>
    </row>
    <row r="444" spans="1:21" ht="17.25" x14ac:dyDescent="0.25">
      <c r="A444" s="92">
        <v>18</v>
      </c>
      <c r="B444" s="95" t="s">
        <v>868</v>
      </c>
      <c r="K444" s="9"/>
      <c r="L444" s="9"/>
      <c r="M444" s="2"/>
      <c r="O444" s="3"/>
      <c r="Q444" s="94"/>
      <c r="S444" s="93"/>
      <c r="T444" s="93"/>
      <c r="U444" s="93"/>
    </row>
    <row r="445" spans="1:21" ht="17.25" x14ac:dyDescent="0.25">
      <c r="A445" s="92">
        <v>19</v>
      </c>
      <c r="B445" s="95" t="s">
        <v>869</v>
      </c>
      <c r="K445" s="9"/>
      <c r="L445" s="9"/>
      <c r="M445" s="2"/>
      <c r="O445" s="3"/>
      <c r="Q445" s="94"/>
      <c r="S445" s="93"/>
      <c r="T445" s="93"/>
      <c r="U445" s="93"/>
    </row>
    <row r="446" spans="1:21" ht="17.25" x14ac:dyDescent="0.25">
      <c r="A446" s="92">
        <v>20</v>
      </c>
      <c r="B446" s="95" t="s">
        <v>870</v>
      </c>
      <c r="K446" s="9"/>
      <c r="L446" s="9"/>
      <c r="M446" s="2"/>
      <c r="O446" s="3"/>
      <c r="Q446" s="94"/>
      <c r="S446" s="93"/>
      <c r="T446" s="93"/>
      <c r="U446" s="93"/>
    </row>
    <row r="447" spans="1:21" ht="17.25" x14ac:dyDescent="0.25">
      <c r="A447" s="92">
        <v>21</v>
      </c>
      <c r="B447" s="95" t="s">
        <v>871</v>
      </c>
      <c r="K447" s="9"/>
      <c r="L447" s="9"/>
      <c r="M447" s="2"/>
      <c r="O447" s="3"/>
      <c r="Q447" s="94"/>
      <c r="S447" s="93"/>
      <c r="T447" s="93"/>
      <c r="U447" s="93"/>
    </row>
    <row r="448" spans="1:21" ht="17.25" x14ac:dyDescent="0.25">
      <c r="A448" s="92">
        <v>22</v>
      </c>
      <c r="B448" s="95" t="s">
        <v>872</v>
      </c>
      <c r="K448" s="9"/>
      <c r="L448" s="9"/>
      <c r="M448" s="2"/>
      <c r="O448" s="3"/>
      <c r="Q448" s="94"/>
      <c r="S448" s="93"/>
      <c r="T448" s="93"/>
      <c r="U448" s="93"/>
    </row>
    <row r="449" spans="1:21" ht="17.25" x14ac:dyDescent="0.25">
      <c r="A449" s="92">
        <v>23</v>
      </c>
      <c r="B449" s="95" t="s">
        <v>873</v>
      </c>
      <c r="K449" s="9"/>
      <c r="L449" s="9"/>
      <c r="M449" s="2"/>
      <c r="O449" s="3"/>
      <c r="Q449" s="94"/>
      <c r="S449" s="93"/>
      <c r="T449" s="93"/>
      <c r="U449" s="93"/>
    </row>
    <row r="450" spans="1:21" ht="17.25" x14ac:dyDescent="0.25">
      <c r="A450" s="92">
        <v>24</v>
      </c>
      <c r="B450" s="95" t="s">
        <v>874</v>
      </c>
      <c r="K450" s="9"/>
      <c r="L450" s="9"/>
      <c r="M450" s="2"/>
      <c r="O450" s="3"/>
      <c r="Q450" s="94"/>
      <c r="S450" s="93"/>
      <c r="T450" s="93"/>
      <c r="U450" s="93"/>
    </row>
    <row r="451" spans="1:21" ht="17.25" x14ac:dyDescent="0.25">
      <c r="A451" s="92">
        <v>25</v>
      </c>
      <c r="B451" s="95" t="s">
        <v>875</v>
      </c>
      <c r="K451" s="9"/>
      <c r="L451" s="9"/>
      <c r="M451" s="2"/>
      <c r="O451" s="3"/>
      <c r="Q451" s="94"/>
      <c r="S451" s="93"/>
      <c r="T451" s="93"/>
      <c r="U451" s="93"/>
    </row>
    <row r="452" spans="1:21" ht="17.25" x14ac:dyDescent="0.25">
      <c r="A452" s="92">
        <v>26</v>
      </c>
      <c r="B452" s="95" t="s">
        <v>876</v>
      </c>
      <c r="K452" s="9"/>
      <c r="L452" s="9"/>
      <c r="M452" s="2"/>
      <c r="O452" s="3"/>
      <c r="Q452" s="94"/>
      <c r="S452" s="93"/>
      <c r="T452" s="93"/>
      <c r="U452" s="93"/>
    </row>
    <row r="453" spans="1:21" ht="17.25" x14ac:dyDescent="0.25">
      <c r="A453" s="92">
        <v>27</v>
      </c>
      <c r="B453" s="95" t="s">
        <v>877</v>
      </c>
      <c r="K453" s="9"/>
      <c r="L453" s="9"/>
      <c r="M453" s="2"/>
      <c r="O453" s="3"/>
      <c r="Q453" s="94"/>
      <c r="S453" s="93"/>
      <c r="T453" s="93"/>
      <c r="U453" s="93"/>
    </row>
    <row r="454" spans="1:21" ht="17.25" x14ac:dyDescent="0.25">
      <c r="A454" s="92">
        <v>28</v>
      </c>
      <c r="B454" s="95" t="s">
        <v>878</v>
      </c>
      <c r="K454" s="9"/>
      <c r="L454" s="9"/>
      <c r="M454" s="2"/>
      <c r="O454" s="3"/>
      <c r="Q454" s="94"/>
      <c r="S454" s="93"/>
      <c r="T454" s="93"/>
      <c r="U454" s="93"/>
    </row>
    <row r="455" spans="1:21" ht="17.25" x14ac:dyDescent="0.25">
      <c r="A455" s="92">
        <v>29</v>
      </c>
      <c r="B455" s="95" t="s">
        <v>879</v>
      </c>
      <c r="K455" s="9"/>
      <c r="L455" s="9"/>
      <c r="M455" s="2"/>
      <c r="O455" s="3"/>
      <c r="Q455" s="94"/>
      <c r="S455" s="93"/>
      <c r="T455" s="93"/>
      <c r="U455" s="93"/>
    </row>
    <row r="456" spans="1:21" ht="17.25" x14ac:dyDescent="0.25">
      <c r="A456" s="92">
        <v>30</v>
      </c>
      <c r="B456" s="95" t="s">
        <v>880</v>
      </c>
      <c r="K456" s="9"/>
      <c r="L456" s="9"/>
      <c r="M456" s="2"/>
      <c r="O456" s="3"/>
      <c r="Q456" s="94"/>
      <c r="S456" s="93"/>
      <c r="T456" s="93"/>
      <c r="U456" s="93"/>
    </row>
    <row r="457" spans="1:21" ht="17.25" x14ac:dyDescent="0.25">
      <c r="A457" s="92">
        <v>31</v>
      </c>
      <c r="B457" s="95" t="s">
        <v>881</v>
      </c>
      <c r="K457" s="9"/>
      <c r="L457" s="9"/>
      <c r="M457" s="2"/>
      <c r="O457" s="3"/>
      <c r="Q457" s="94"/>
      <c r="S457" s="93"/>
      <c r="T457" s="93"/>
      <c r="U457" s="93"/>
    </row>
    <row r="458" spans="1:21" ht="17.25" x14ac:dyDescent="0.25">
      <c r="A458" s="92">
        <v>32</v>
      </c>
      <c r="B458" s="95" t="s">
        <v>882</v>
      </c>
      <c r="K458" s="9"/>
      <c r="L458" s="9"/>
      <c r="M458" s="2"/>
      <c r="O458" s="3"/>
      <c r="Q458" s="94"/>
      <c r="S458" s="93"/>
      <c r="T458" s="93"/>
      <c r="U458" s="93"/>
    </row>
    <row r="459" spans="1:21" ht="17.25" x14ac:dyDescent="0.25">
      <c r="A459" s="92">
        <v>33</v>
      </c>
      <c r="B459" s="95" t="s">
        <v>883</v>
      </c>
      <c r="K459" s="9"/>
      <c r="L459" s="9"/>
      <c r="M459" s="2"/>
      <c r="O459" s="3"/>
      <c r="Q459" s="94"/>
      <c r="S459" s="93"/>
      <c r="T459" s="93"/>
      <c r="U459" s="93"/>
    </row>
    <row r="460" spans="1:21" ht="17.25" x14ac:dyDescent="0.25">
      <c r="A460" s="92">
        <v>34</v>
      </c>
      <c r="B460" s="95" t="s">
        <v>884</v>
      </c>
      <c r="K460" s="9"/>
      <c r="L460" s="9"/>
      <c r="M460" s="2"/>
      <c r="O460" s="3"/>
      <c r="Q460" s="94"/>
      <c r="S460" s="93"/>
      <c r="T460" s="93"/>
      <c r="U460" s="93"/>
    </row>
    <row r="461" spans="1:21" ht="17.25" x14ac:dyDescent="0.25">
      <c r="A461" s="92">
        <v>35</v>
      </c>
      <c r="B461" s="95" t="s">
        <v>885</v>
      </c>
      <c r="K461" s="9"/>
      <c r="L461" s="9"/>
      <c r="M461" s="2"/>
      <c r="O461" s="3"/>
      <c r="Q461" s="94"/>
      <c r="S461" s="93"/>
      <c r="T461" s="93"/>
      <c r="U461" s="93"/>
    </row>
    <row r="462" spans="1:21" ht="17.25" x14ac:dyDescent="0.25">
      <c r="A462" s="92">
        <v>36</v>
      </c>
      <c r="B462" s="95" t="s">
        <v>886</v>
      </c>
      <c r="K462" s="9"/>
      <c r="L462" s="9"/>
      <c r="M462" s="2"/>
      <c r="O462" s="3"/>
      <c r="Q462" s="94"/>
      <c r="S462" s="93"/>
      <c r="T462" s="93"/>
      <c r="U462" s="93"/>
    </row>
    <row r="463" spans="1:21" ht="17.25" x14ac:dyDescent="0.25">
      <c r="A463" s="92">
        <v>37</v>
      </c>
      <c r="B463" s="95" t="s">
        <v>887</v>
      </c>
      <c r="K463" s="9"/>
      <c r="L463" s="9"/>
      <c r="M463" s="2"/>
      <c r="O463" s="3"/>
      <c r="Q463" s="94"/>
      <c r="S463" s="93"/>
      <c r="T463" s="93"/>
      <c r="U463" s="93"/>
    </row>
    <row r="464" spans="1:21" ht="17.25" x14ac:dyDescent="0.25">
      <c r="A464" s="92">
        <v>38</v>
      </c>
      <c r="B464" s="95" t="s">
        <v>888</v>
      </c>
      <c r="K464" s="9"/>
      <c r="L464" s="9"/>
      <c r="M464" s="2"/>
      <c r="O464" s="3"/>
      <c r="Q464" s="94"/>
      <c r="S464" s="93"/>
      <c r="T464" s="93"/>
      <c r="U464" s="93"/>
    </row>
    <row r="465" spans="1:21" ht="17.25" x14ac:dyDescent="0.25">
      <c r="A465" s="92">
        <v>39</v>
      </c>
      <c r="B465" s="95" t="s">
        <v>889</v>
      </c>
      <c r="K465" s="9"/>
      <c r="L465" s="9"/>
      <c r="M465" s="2"/>
      <c r="O465" s="3"/>
      <c r="Q465" s="94"/>
      <c r="S465" s="93"/>
      <c r="T465" s="93"/>
      <c r="U465" s="93"/>
    </row>
    <row r="466" spans="1:21" ht="17.25" x14ac:dyDescent="0.25">
      <c r="A466" s="92">
        <v>40</v>
      </c>
      <c r="B466" s="95" t="s">
        <v>890</v>
      </c>
      <c r="K466" s="9"/>
      <c r="L466" s="9"/>
      <c r="M466" s="2"/>
      <c r="O466" s="3"/>
      <c r="Q466" s="94"/>
      <c r="S466" s="93"/>
      <c r="T466" s="93"/>
      <c r="U466" s="93"/>
    </row>
    <row r="467" spans="1:21" ht="17.25" x14ac:dyDescent="0.25">
      <c r="A467" s="92">
        <v>41</v>
      </c>
      <c r="B467" s="95" t="s">
        <v>891</v>
      </c>
      <c r="K467" s="9"/>
      <c r="L467" s="9"/>
      <c r="M467" s="2"/>
      <c r="O467" s="3"/>
      <c r="Q467" s="94"/>
      <c r="S467" s="93"/>
      <c r="T467" s="93"/>
      <c r="U467" s="93"/>
    </row>
    <row r="468" spans="1:21" ht="17.25" x14ac:dyDescent="0.25">
      <c r="A468" s="92">
        <v>42</v>
      </c>
      <c r="B468" s="95" t="s">
        <v>892</v>
      </c>
      <c r="K468" s="9"/>
      <c r="L468" s="9"/>
      <c r="M468" s="2"/>
      <c r="O468" s="3"/>
      <c r="Q468" s="94"/>
      <c r="S468" s="93"/>
      <c r="T468" s="93"/>
      <c r="U468" s="93"/>
    </row>
    <row r="469" spans="1:21" ht="17.25" x14ac:dyDescent="0.25">
      <c r="A469" s="92">
        <v>43</v>
      </c>
      <c r="B469" s="95" t="s">
        <v>893</v>
      </c>
      <c r="K469" s="9"/>
      <c r="L469" s="9"/>
      <c r="M469" s="2"/>
      <c r="O469" s="3"/>
      <c r="Q469" s="94"/>
      <c r="S469" s="93"/>
      <c r="T469" s="93"/>
      <c r="U469" s="93"/>
    </row>
    <row r="470" spans="1:21" ht="17.25" x14ac:dyDescent="0.25">
      <c r="A470" s="92">
        <v>44</v>
      </c>
      <c r="B470" s="95" t="s">
        <v>894</v>
      </c>
      <c r="K470" s="9"/>
      <c r="L470" s="9"/>
      <c r="M470" s="2"/>
      <c r="O470" s="3"/>
      <c r="Q470" s="94"/>
      <c r="S470" s="93"/>
      <c r="T470" s="93"/>
      <c r="U470" s="93"/>
    </row>
    <row r="471" spans="1:21" ht="17.25" x14ac:dyDescent="0.25">
      <c r="A471" s="92">
        <v>45</v>
      </c>
      <c r="B471" s="95" t="s">
        <v>895</v>
      </c>
      <c r="K471" s="9"/>
      <c r="L471" s="9"/>
      <c r="M471" s="2"/>
      <c r="O471" s="3"/>
      <c r="Q471" s="94"/>
      <c r="S471" s="93"/>
      <c r="T471" s="93"/>
      <c r="U471" s="93"/>
    </row>
    <row r="472" spans="1:21" ht="17.25" x14ac:dyDescent="0.25">
      <c r="A472" s="92">
        <v>46</v>
      </c>
      <c r="B472" s="95" t="s">
        <v>896</v>
      </c>
      <c r="K472" s="9"/>
      <c r="L472" s="9"/>
      <c r="M472" s="2"/>
      <c r="O472" s="3"/>
      <c r="Q472" s="94"/>
      <c r="S472" s="93"/>
      <c r="T472" s="93"/>
      <c r="U472" s="93"/>
    </row>
    <row r="473" spans="1:21" ht="17.25" x14ac:dyDescent="0.25">
      <c r="A473" s="92">
        <v>47</v>
      </c>
      <c r="B473" s="95" t="s">
        <v>897</v>
      </c>
      <c r="K473" s="9"/>
      <c r="L473" s="9"/>
      <c r="M473" s="2"/>
      <c r="O473" s="3"/>
      <c r="Q473" s="94"/>
      <c r="S473" s="93"/>
      <c r="T473" s="93"/>
      <c r="U473" s="93"/>
    </row>
    <row r="474" spans="1:21" ht="17.25" x14ac:dyDescent="0.25">
      <c r="A474" s="92">
        <v>48</v>
      </c>
      <c r="B474" s="95" t="s">
        <v>898</v>
      </c>
      <c r="K474" s="9"/>
      <c r="L474" s="9"/>
      <c r="M474" s="2"/>
      <c r="O474" s="3"/>
      <c r="Q474" s="94"/>
      <c r="S474" s="93"/>
      <c r="T474" s="93"/>
      <c r="U474" s="93"/>
    </row>
    <row r="475" spans="1:21" ht="17.25" x14ac:dyDescent="0.25">
      <c r="A475" s="92">
        <v>49</v>
      </c>
      <c r="B475" s="95" t="s">
        <v>899</v>
      </c>
      <c r="K475" s="9"/>
      <c r="L475" s="9"/>
      <c r="M475" s="2"/>
      <c r="O475" s="3"/>
      <c r="Q475" s="94"/>
      <c r="S475" s="93"/>
      <c r="T475" s="93"/>
      <c r="U475" s="93"/>
    </row>
    <row r="476" spans="1:21" ht="17.25" x14ac:dyDescent="0.25">
      <c r="A476" s="92">
        <v>50</v>
      </c>
      <c r="B476" s="95" t="s">
        <v>900</v>
      </c>
      <c r="K476" s="9"/>
      <c r="L476" s="9"/>
      <c r="M476" s="2"/>
      <c r="O476" s="3"/>
      <c r="Q476" s="94"/>
      <c r="S476" s="93"/>
      <c r="T476" s="93"/>
      <c r="U476" s="93"/>
    </row>
    <row r="477" spans="1:21" ht="17.25" x14ac:dyDescent="0.25">
      <c r="A477" s="92">
        <v>51</v>
      </c>
      <c r="B477" s="95" t="s">
        <v>901</v>
      </c>
      <c r="K477" s="9"/>
      <c r="L477" s="9"/>
      <c r="M477" s="2"/>
      <c r="O477" s="3"/>
      <c r="Q477" s="94"/>
      <c r="S477" s="93"/>
      <c r="T477" s="93"/>
      <c r="U477" s="93"/>
    </row>
    <row r="478" spans="1:21" ht="17.25" x14ac:dyDescent="0.25">
      <c r="A478" s="92">
        <v>52</v>
      </c>
      <c r="B478" s="95" t="s">
        <v>902</v>
      </c>
      <c r="K478" s="9"/>
      <c r="L478" s="9"/>
      <c r="M478" s="2"/>
      <c r="O478" s="3"/>
      <c r="Q478" s="94"/>
      <c r="S478" s="93"/>
      <c r="T478" s="93"/>
      <c r="U478" s="93"/>
    </row>
    <row r="479" spans="1:21" ht="17.25" x14ac:dyDescent="0.25">
      <c r="A479" s="92">
        <v>53</v>
      </c>
      <c r="B479" s="95" t="s">
        <v>903</v>
      </c>
      <c r="K479" s="9"/>
      <c r="L479" s="9"/>
      <c r="M479" s="2"/>
      <c r="O479" s="3"/>
      <c r="Q479" s="94"/>
      <c r="S479" s="93"/>
      <c r="T479" s="93"/>
      <c r="U479" s="93"/>
    </row>
    <row r="480" spans="1:21" ht="17.25" x14ac:dyDescent="0.25">
      <c r="A480" s="92">
        <v>54</v>
      </c>
      <c r="B480" s="95" t="s">
        <v>904</v>
      </c>
      <c r="K480" s="9"/>
      <c r="L480" s="9"/>
      <c r="M480" s="2"/>
      <c r="O480" s="3"/>
      <c r="Q480" s="94"/>
      <c r="S480" s="93"/>
      <c r="T480" s="93"/>
      <c r="U480" s="93"/>
    </row>
    <row r="481" spans="1:21" ht="17.25" x14ac:dyDescent="0.25">
      <c r="A481" s="92">
        <v>55</v>
      </c>
      <c r="B481" s="95" t="s">
        <v>905</v>
      </c>
      <c r="K481" s="9"/>
      <c r="L481" s="9"/>
      <c r="M481" s="2"/>
      <c r="O481" s="3"/>
      <c r="Q481" s="94"/>
      <c r="S481" s="93"/>
      <c r="T481" s="93"/>
      <c r="U481" s="93"/>
    </row>
    <row r="482" spans="1:21" ht="17.25" x14ac:dyDescent="0.25">
      <c r="A482" s="92">
        <v>56</v>
      </c>
      <c r="B482" s="95" t="s">
        <v>906</v>
      </c>
      <c r="K482" s="9"/>
      <c r="L482" s="9"/>
      <c r="M482" s="2"/>
      <c r="O482" s="3"/>
      <c r="Q482" s="94"/>
      <c r="S482" s="93"/>
      <c r="T482" s="93"/>
      <c r="U482" s="93"/>
    </row>
    <row r="483" spans="1:21" ht="17.25" x14ac:dyDescent="0.25">
      <c r="A483" s="92">
        <v>57</v>
      </c>
      <c r="B483" s="95" t="s">
        <v>907</v>
      </c>
      <c r="K483" s="9"/>
      <c r="L483" s="9"/>
      <c r="M483" s="2"/>
      <c r="O483" s="3"/>
      <c r="Q483" s="94"/>
      <c r="S483" s="93"/>
      <c r="T483" s="93"/>
      <c r="U483" s="93"/>
    </row>
    <row r="484" spans="1:21" ht="17.25" x14ac:dyDescent="0.25">
      <c r="A484" s="92">
        <v>58</v>
      </c>
      <c r="B484" s="95" t="s">
        <v>908</v>
      </c>
      <c r="K484" s="9"/>
      <c r="L484" s="9"/>
      <c r="M484" s="2"/>
      <c r="O484" s="3"/>
      <c r="Q484" s="94"/>
      <c r="S484" s="93"/>
      <c r="T484" s="93"/>
      <c r="U484" s="93"/>
    </row>
    <row r="485" spans="1:21" ht="17.25" x14ac:dyDescent="0.25">
      <c r="A485" s="92">
        <v>59</v>
      </c>
      <c r="B485" s="95" t="s">
        <v>909</v>
      </c>
      <c r="K485" s="9"/>
      <c r="L485" s="9"/>
      <c r="M485" s="2"/>
      <c r="O485" s="3"/>
      <c r="Q485" s="94"/>
      <c r="S485" s="93"/>
      <c r="T485" s="93"/>
      <c r="U485" s="93"/>
    </row>
    <row r="486" spans="1:21" ht="17.25" x14ac:dyDescent="0.25">
      <c r="A486" s="92">
        <v>60</v>
      </c>
      <c r="B486" s="95" t="s">
        <v>910</v>
      </c>
      <c r="K486" s="9"/>
      <c r="L486" s="9"/>
      <c r="M486" s="2"/>
      <c r="O486" s="3"/>
      <c r="Q486" s="94"/>
      <c r="S486" s="93"/>
      <c r="T486" s="93"/>
      <c r="U486" s="93"/>
    </row>
    <row r="487" spans="1:21" ht="17.25" x14ac:dyDescent="0.25">
      <c r="A487" s="92">
        <v>61</v>
      </c>
      <c r="B487" s="95" t="s">
        <v>911</v>
      </c>
      <c r="K487" s="9"/>
      <c r="L487" s="9"/>
      <c r="M487" s="2"/>
      <c r="O487" s="3"/>
      <c r="Q487" s="94"/>
      <c r="S487" s="93"/>
      <c r="T487" s="93"/>
      <c r="U487" s="93"/>
    </row>
    <row r="488" spans="1:21" ht="17.25" x14ac:dyDescent="0.25">
      <c r="A488" s="92">
        <v>62</v>
      </c>
      <c r="B488" s="95" t="s">
        <v>912</v>
      </c>
      <c r="K488" s="9"/>
      <c r="L488" s="9"/>
      <c r="M488" s="2"/>
      <c r="O488" s="3"/>
      <c r="Q488" s="94"/>
      <c r="S488" s="93"/>
      <c r="T488" s="93"/>
      <c r="U488" s="93"/>
    </row>
    <row r="489" spans="1:21" ht="17.25" x14ac:dyDescent="0.25">
      <c r="A489" s="92">
        <v>63</v>
      </c>
      <c r="B489" s="95" t="s">
        <v>913</v>
      </c>
      <c r="K489" s="9"/>
      <c r="L489" s="9"/>
      <c r="M489" s="2"/>
      <c r="O489" s="3"/>
      <c r="Q489" s="94"/>
      <c r="S489" s="93"/>
      <c r="T489" s="93"/>
      <c r="U489" s="93"/>
    </row>
    <row r="490" spans="1:21" ht="17.25" x14ac:dyDescent="0.25">
      <c r="A490" s="92">
        <v>64</v>
      </c>
      <c r="B490" s="95" t="s">
        <v>914</v>
      </c>
      <c r="K490" s="9"/>
      <c r="L490" s="9"/>
      <c r="M490" s="2"/>
      <c r="O490" s="3"/>
      <c r="Q490" s="94"/>
      <c r="S490" s="93"/>
      <c r="T490" s="93"/>
      <c r="U490" s="93"/>
    </row>
    <row r="491" spans="1:21" ht="17.25" x14ac:dyDescent="0.25">
      <c r="A491" s="92">
        <v>65</v>
      </c>
      <c r="B491" s="95" t="s">
        <v>915</v>
      </c>
      <c r="K491" s="9"/>
      <c r="L491" s="9"/>
      <c r="M491" s="2"/>
      <c r="O491" s="3"/>
      <c r="Q491" s="94"/>
      <c r="S491" s="93"/>
      <c r="T491" s="93"/>
      <c r="U491" s="93"/>
    </row>
    <row r="492" spans="1:21" ht="17.25" x14ac:dyDescent="0.25">
      <c r="A492" s="92">
        <v>66</v>
      </c>
      <c r="B492" s="95" t="s">
        <v>916</v>
      </c>
      <c r="K492" s="9"/>
      <c r="L492" s="9"/>
      <c r="M492" s="2"/>
      <c r="O492" s="3"/>
      <c r="Q492" s="94"/>
      <c r="S492" s="93"/>
      <c r="T492" s="93"/>
      <c r="U492" s="93"/>
    </row>
    <row r="493" spans="1:21" ht="17.25" x14ac:dyDescent="0.25">
      <c r="A493" s="92">
        <v>67</v>
      </c>
      <c r="B493" s="95" t="s">
        <v>917</v>
      </c>
      <c r="C493" s="93"/>
      <c r="D493" s="93"/>
      <c r="K493" s="9"/>
      <c r="L493" s="9"/>
      <c r="M493" s="2"/>
      <c r="O493" s="3"/>
      <c r="Q493" s="94"/>
      <c r="S493" s="93"/>
      <c r="T493" s="93"/>
      <c r="U493" s="93"/>
    </row>
    <row r="494" spans="1:21" ht="17.25" x14ac:dyDescent="0.25">
      <c r="A494" s="92">
        <v>68</v>
      </c>
      <c r="B494" s="95" t="s">
        <v>918</v>
      </c>
      <c r="K494" s="9"/>
      <c r="L494" s="9"/>
      <c r="M494" s="2"/>
      <c r="O494" s="3"/>
      <c r="Q494" s="94"/>
      <c r="S494" s="93"/>
      <c r="T494" s="93"/>
      <c r="U494" s="93"/>
    </row>
    <row r="495" spans="1:21" ht="17.25" x14ac:dyDescent="0.25">
      <c r="A495" s="92">
        <v>69</v>
      </c>
      <c r="B495" s="95" t="s">
        <v>919</v>
      </c>
      <c r="K495" s="9"/>
      <c r="L495" s="9"/>
      <c r="M495" s="2"/>
      <c r="O495" s="3"/>
      <c r="Q495" s="94"/>
      <c r="S495" s="93"/>
      <c r="T495" s="93"/>
      <c r="U495" s="93"/>
    </row>
    <row r="496" spans="1:21" ht="17.25" x14ac:dyDescent="0.25">
      <c r="A496" s="92">
        <v>70</v>
      </c>
      <c r="B496" s="95" t="s">
        <v>920</v>
      </c>
      <c r="K496" s="9"/>
      <c r="L496" s="9"/>
      <c r="M496" s="2"/>
      <c r="O496" s="3"/>
      <c r="Q496" s="94"/>
      <c r="S496" s="93"/>
      <c r="T496" s="93"/>
      <c r="U496" s="93"/>
    </row>
    <row r="497" spans="1:21" ht="17.25" x14ac:dyDescent="0.25">
      <c r="A497" s="92">
        <v>71</v>
      </c>
      <c r="B497" s="95" t="s">
        <v>921</v>
      </c>
      <c r="K497" s="9"/>
      <c r="L497" s="9"/>
      <c r="M497" s="2"/>
      <c r="O497" s="3"/>
      <c r="Q497" s="94"/>
      <c r="S497" s="93"/>
      <c r="T497" s="93"/>
      <c r="U497" s="93"/>
    </row>
    <row r="498" spans="1:21" ht="17.25" x14ac:dyDescent="0.25">
      <c r="A498" s="92">
        <v>72</v>
      </c>
      <c r="B498" s="95" t="s">
        <v>922</v>
      </c>
      <c r="K498" s="9"/>
      <c r="L498" s="9"/>
      <c r="M498" s="2"/>
      <c r="O498" s="3"/>
      <c r="Q498" s="94"/>
      <c r="S498" s="93"/>
      <c r="T498" s="93"/>
      <c r="U498" s="93"/>
    </row>
    <row r="499" spans="1:21" ht="17.25" x14ac:dyDescent="0.25">
      <c r="A499" s="92">
        <v>73</v>
      </c>
      <c r="B499" s="95" t="s">
        <v>923</v>
      </c>
      <c r="K499" s="9"/>
      <c r="L499" s="9"/>
      <c r="M499" s="2"/>
      <c r="O499" s="3"/>
      <c r="Q499" s="94"/>
      <c r="S499" s="93"/>
      <c r="T499" s="93"/>
      <c r="U499" s="93"/>
    </row>
    <row r="500" spans="1:21" ht="17.25" x14ac:dyDescent="0.25">
      <c r="A500" s="92">
        <v>74</v>
      </c>
      <c r="B500" s="95" t="s">
        <v>924</v>
      </c>
      <c r="K500" s="9"/>
      <c r="L500" s="9"/>
      <c r="M500" s="2"/>
      <c r="O500" s="3"/>
      <c r="Q500" s="94"/>
      <c r="S500" s="93"/>
      <c r="T500" s="93"/>
      <c r="U500" s="93"/>
    </row>
    <row r="501" spans="1:21" ht="17.25" x14ac:dyDescent="0.25">
      <c r="A501" s="92">
        <v>75</v>
      </c>
      <c r="B501" s="95" t="s">
        <v>925</v>
      </c>
      <c r="K501" s="9"/>
      <c r="L501" s="9"/>
      <c r="M501" s="2"/>
      <c r="O501" s="3"/>
      <c r="Q501" s="94"/>
      <c r="S501" s="93"/>
      <c r="T501" s="93"/>
      <c r="U501" s="93"/>
    </row>
    <row r="502" spans="1:21" ht="17.25" x14ac:dyDescent="0.25">
      <c r="A502" s="92">
        <v>76</v>
      </c>
      <c r="B502" s="95" t="s">
        <v>926</v>
      </c>
      <c r="K502" s="9"/>
      <c r="L502" s="9"/>
      <c r="M502" s="2"/>
      <c r="O502" s="3"/>
      <c r="Q502" s="94"/>
      <c r="S502" s="93"/>
      <c r="T502" s="93"/>
      <c r="U502" s="93"/>
    </row>
    <row r="503" spans="1:21" ht="17.25" x14ac:dyDescent="0.25">
      <c r="A503" s="92">
        <v>77</v>
      </c>
      <c r="B503" s="95" t="s">
        <v>927</v>
      </c>
      <c r="K503" s="9"/>
      <c r="L503" s="9"/>
      <c r="M503" s="2"/>
      <c r="O503" s="3"/>
      <c r="Q503" s="94"/>
      <c r="S503" s="93"/>
      <c r="T503" s="93"/>
      <c r="U503" s="93"/>
    </row>
    <row r="504" spans="1:21" ht="17.25" x14ac:dyDescent="0.25">
      <c r="A504" s="92">
        <v>78</v>
      </c>
      <c r="B504" s="95" t="s">
        <v>928</v>
      </c>
      <c r="K504" s="9"/>
      <c r="L504" s="9"/>
      <c r="M504" s="2"/>
      <c r="O504" s="3"/>
      <c r="Q504" s="94"/>
      <c r="S504" s="93"/>
      <c r="T504" s="93"/>
      <c r="U504" s="93"/>
    </row>
    <row r="505" spans="1:21" ht="17.25" x14ac:dyDescent="0.25">
      <c r="A505" s="92">
        <v>79</v>
      </c>
      <c r="B505" s="95" t="s">
        <v>929</v>
      </c>
      <c r="K505" s="9"/>
      <c r="L505" s="9"/>
      <c r="M505" s="2"/>
      <c r="O505" s="3"/>
      <c r="Q505" s="94"/>
      <c r="S505" s="93"/>
      <c r="T505" s="93"/>
      <c r="U505" s="93"/>
    </row>
    <row r="506" spans="1:21" ht="17.25" x14ac:dyDescent="0.25">
      <c r="A506" s="92">
        <v>80</v>
      </c>
      <c r="B506" s="95" t="s">
        <v>930</v>
      </c>
      <c r="K506" s="9"/>
      <c r="L506" s="9"/>
      <c r="M506" s="2"/>
      <c r="O506" s="3"/>
      <c r="Q506" s="94"/>
      <c r="S506" s="93"/>
      <c r="T506" s="93"/>
      <c r="U506" s="93"/>
    </row>
    <row r="507" spans="1:21" ht="17.25" x14ac:dyDescent="0.25">
      <c r="A507" s="92">
        <v>81</v>
      </c>
      <c r="B507" s="95" t="s">
        <v>931</v>
      </c>
      <c r="K507" s="9"/>
      <c r="L507" s="9"/>
      <c r="M507" s="2"/>
      <c r="O507" s="3"/>
      <c r="Q507" s="94"/>
      <c r="S507" s="93"/>
      <c r="T507" s="93"/>
      <c r="U507" s="93"/>
    </row>
    <row r="508" spans="1:21" ht="17.25" x14ac:dyDescent="0.25">
      <c r="A508" s="92">
        <v>82</v>
      </c>
      <c r="B508" s="95" t="s">
        <v>932</v>
      </c>
      <c r="K508" s="9"/>
      <c r="L508" s="9"/>
      <c r="M508" s="2"/>
      <c r="O508" s="3"/>
      <c r="Q508" s="94"/>
      <c r="S508" s="93"/>
      <c r="T508" s="93"/>
      <c r="U508" s="93"/>
    </row>
    <row r="509" spans="1:21" ht="17.25" x14ac:dyDescent="0.25">
      <c r="A509" s="92">
        <v>83</v>
      </c>
      <c r="B509" s="95" t="s">
        <v>933</v>
      </c>
      <c r="C509" s="93"/>
      <c r="K509" s="9"/>
      <c r="L509" s="9"/>
      <c r="M509" s="2"/>
      <c r="O509" s="3"/>
      <c r="Q509" s="94"/>
      <c r="S509" s="93"/>
      <c r="T509" s="93"/>
      <c r="U509" s="93"/>
    </row>
    <row r="510" spans="1:21" ht="17.25" x14ac:dyDescent="0.25">
      <c r="A510" s="92">
        <v>84</v>
      </c>
      <c r="B510" s="95" t="s">
        <v>934</v>
      </c>
      <c r="C510" s="93"/>
      <c r="K510" s="9"/>
      <c r="L510" s="9"/>
      <c r="M510" s="2"/>
      <c r="O510" s="3"/>
      <c r="Q510" s="94"/>
      <c r="S510" s="93"/>
      <c r="T510" s="93"/>
      <c r="U510" s="93"/>
    </row>
    <row r="511" spans="1:21" ht="17.25" x14ac:dyDescent="0.25">
      <c r="A511" s="92">
        <v>85</v>
      </c>
      <c r="B511" s="95" t="s">
        <v>935</v>
      </c>
      <c r="C511" s="93"/>
      <c r="K511" s="9"/>
      <c r="L511" s="9"/>
      <c r="M511" s="2"/>
      <c r="O511" s="3"/>
      <c r="Q511" s="94"/>
      <c r="S511" s="93"/>
      <c r="T511" s="93"/>
      <c r="U511" s="93"/>
    </row>
    <row r="512" spans="1:21" ht="17.25" x14ac:dyDescent="0.25">
      <c r="A512" s="92">
        <v>86</v>
      </c>
      <c r="B512" s="95" t="s">
        <v>936</v>
      </c>
      <c r="C512" s="93"/>
      <c r="K512" s="9"/>
      <c r="L512" s="9"/>
      <c r="M512" s="2"/>
      <c r="O512" s="3"/>
      <c r="Q512" s="94"/>
      <c r="S512" s="93"/>
      <c r="T512" s="93"/>
      <c r="U512" s="93"/>
    </row>
    <row r="513" spans="1:22" ht="17.25" x14ac:dyDescent="0.25">
      <c r="A513" s="92">
        <v>87</v>
      </c>
      <c r="B513" t="s">
        <v>830</v>
      </c>
      <c r="L513" s="9"/>
      <c r="M513" s="2"/>
      <c r="O513" s="3"/>
      <c r="Q513" s="94"/>
      <c r="S513" s="93"/>
      <c r="T513" s="93"/>
      <c r="U513" s="93"/>
      <c r="V513" s="93"/>
    </row>
    <row r="514" spans="1:22" ht="17.25" x14ac:dyDescent="0.25">
      <c r="A514" s="92">
        <v>88</v>
      </c>
      <c r="B514" s="95" t="s">
        <v>586</v>
      </c>
      <c r="L514" s="9"/>
      <c r="M514" s="2"/>
      <c r="O514" s="3"/>
      <c r="Q514" s="94"/>
      <c r="S514" s="93"/>
      <c r="T514" s="93"/>
      <c r="U514" s="93"/>
      <c r="V514" s="93"/>
    </row>
    <row r="515" spans="1:22" ht="17.25" x14ac:dyDescent="0.25">
      <c r="A515" s="92">
        <v>89</v>
      </c>
      <c r="B515" t="s">
        <v>937</v>
      </c>
      <c r="L515" s="9"/>
      <c r="M515" s="2"/>
      <c r="O515" s="3"/>
      <c r="Q515" s="94"/>
      <c r="S515" s="93"/>
      <c r="T515" s="93"/>
      <c r="U515" s="93"/>
      <c r="V515" s="93"/>
    </row>
  </sheetData>
  <autoFilter ref="A1:AA425">
    <filterColumn colId="19">
      <filters>
        <filter val="N"/>
      </filters>
    </filterColumn>
  </autoFilter>
  <conditionalFormatting sqref="A422:A425 A2:A414">
    <cfRule type="duplicateValues" dxfId="3" priority="1"/>
  </conditionalFormatting>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15"/>
  <sheetViews>
    <sheetView tabSelected="1" zoomScale="85" zoomScaleNormal="85" workbookViewId="0">
      <selection activeCell="O1" sqref="O1:O1048576"/>
    </sheetView>
  </sheetViews>
  <sheetFormatPr defaultRowHeight="15" x14ac:dyDescent="0.25"/>
  <cols>
    <col min="2" max="2" width="37" customWidth="1"/>
    <col min="6" max="6" width="58.5703125" customWidth="1"/>
    <col min="14" max="14" width="12.7109375" customWidth="1"/>
    <col min="15" max="15" width="9.140625" style="175"/>
  </cols>
  <sheetData>
    <row r="1" spans="1:18" ht="27" thickBot="1" x14ac:dyDescent="0.3">
      <c r="A1" s="97" t="s">
        <v>938</v>
      </c>
      <c r="B1" s="98" t="s">
        <v>939</v>
      </c>
      <c r="C1" s="98" t="s">
        <v>940</v>
      </c>
      <c r="D1" s="98" t="s">
        <v>941</v>
      </c>
      <c r="E1" s="98" t="s">
        <v>942</v>
      </c>
      <c r="F1" s="98" t="s">
        <v>943</v>
      </c>
      <c r="G1" s="98" t="s">
        <v>944</v>
      </c>
      <c r="H1" s="98" t="s">
        <v>945</v>
      </c>
      <c r="I1" s="98" t="s">
        <v>946</v>
      </c>
      <c r="J1" s="98" t="s">
        <v>947</v>
      </c>
      <c r="K1" s="98" t="s">
        <v>176</v>
      </c>
      <c r="L1" s="99" t="s">
        <v>948</v>
      </c>
      <c r="M1" s="99" t="s">
        <v>949</v>
      </c>
      <c r="N1" s="100" t="s">
        <v>950</v>
      </c>
      <c r="O1" s="168" t="s">
        <v>951</v>
      </c>
      <c r="P1" s="98" t="s">
        <v>952</v>
      </c>
      <c r="Q1" s="99" t="s">
        <v>953</v>
      </c>
      <c r="R1" s="101" t="s">
        <v>954</v>
      </c>
    </row>
    <row r="2" spans="1:18" ht="15.75" x14ac:dyDescent="0.25">
      <c r="A2" s="102">
        <v>10824</v>
      </c>
      <c r="B2" s="103" t="s">
        <v>26</v>
      </c>
      <c r="C2" s="103" t="s">
        <v>27</v>
      </c>
      <c r="D2" s="103" t="s">
        <v>28</v>
      </c>
      <c r="E2" s="103" t="s">
        <v>30</v>
      </c>
      <c r="F2" s="104" t="s">
        <v>955</v>
      </c>
      <c r="G2" s="105" t="s">
        <v>956</v>
      </c>
      <c r="H2" s="106" t="s">
        <v>957</v>
      </c>
      <c r="I2" s="106">
        <v>8</v>
      </c>
      <c r="J2" s="106" t="s">
        <v>958</v>
      </c>
      <c r="K2" s="107" t="s">
        <v>959</v>
      </c>
      <c r="L2" s="108"/>
      <c r="M2" s="109">
        <v>67.208910000000003</v>
      </c>
      <c r="N2" s="110">
        <v>67.872187499999995</v>
      </c>
      <c r="O2" s="169">
        <v>0</v>
      </c>
      <c r="P2" s="107" t="s">
        <v>960</v>
      </c>
      <c r="Q2" s="111"/>
      <c r="R2" s="112" t="s">
        <v>32</v>
      </c>
    </row>
    <row r="3" spans="1:18" ht="15.75" x14ac:dyDescent="0.25">
      <c r="A3" s="113">
        <v>10827</v>
      </c>
      <c r="B3" s="114" t="s">
        <v>36</v>
      </c>
      <c r="C3" s="114" t="s">
        <v>27</v>
      </c>
      <c r="D3" s="114" t="s">
        <v>28</v>
      </c>
      <c r="E3" s="114" t="s">
        <v>30</v>
      </c>
      <c r="F3" s="115" t="s">
        <v>961</v>
      </c>
      <c r="G3" s="116" t="s">
        <v>957</v>
      </c>
      <c r="H3" s="117" t="s">
        <v>962</v>
      </c>
      <c r="I3" s="117">
        <v>31</v>
      </c>
      <c r="J3" s="117" t="s">
        <v>963</v>
      </c>
      <c r="K3" s="118" t="s">
        <v>959</v>
      </c>
      <c r="L3" s="119"/>
      <c r="M3" s="120">
        <v>67.300977000000003</v>
      </c>
      <c r="N3" s="121">
        <v>67.872187499999995</v>
      </c>
      <c r="O3" s="170">
        <v>0</v>
      </c>
      <c r="P3" s="118" t="s">
        <v>960</v>
      </c>
      <c r="Q3" s="122"/>
      <c r="R3" s="123" t="s">
        <v>32</v>
      </c>
    </row>
    <row r="4" spans="1:18" ht="15.75" x14ac:dyDescent="0.25">
      <c r="A4" s="113">
        <v>11004</v>
      </c>
      <c r="B4" s="114" t="s">
        <v>38</v>
      </c>
      <c r="C4" s="114" t="s">
        <v>27</v>
      </c>
      <c r="D4" s="114" t="s">
        <v>28</v>
      </c>
      <c r="E4" s="114" t="s">
        <v>30</v>
      </c>
      <c r="F4" s="115" t="s">
        <v>964</v>
      </c>
      <c r="G4" s="116" t="s">
        <v>965</v>
      </c>
      <c r="H4" s="117" t="s">
        <v>957</v>
      </c>
      <c r="I4" s="117">
        <v>14</v>
      </c>
      <c r="J4" s="117" t="s">
        <v>966</v>
      </c>
      <c r="K4" s="118" t="s">
        <v>967</v>
      </c>
      <c r="L4" s="119"/>
      <c r="M4" s="120">
        <v>68.329058500000002</v>
      </c>
      <c r="N4" s="121">
        <v>69.003390624999994</v>
      </c>
      <c r="O4" s="170">
        <v>0</v>
      </c>
      <c r="P4" s="118" t="s">
        <v>960</v>
      </c>
      <c r="Q4" s="122"/>
      <c r="R4" s="123" t="s">
        <v>32</v>
      </c>
    </row>
    <row r="5" spans="1:18" ht="15.75" x14ac:dyDescent="0.25">
      <c r="A5" s="113">
        <v>11008</v>
      </c>
      <c r="B5" s="114" t="s">
        <v>40</v>
      </c>
      <c r="C5" s="114" t="s">
        <v>27</v>
      </c>
      <c r="D5" s="114" t="s">
        <v>28</v>
      </c>
      <c r="E5" s="114" t="s">
        <v>30</v>
      </c>
      <c r="F5" s="115" t="s">
        <v>964</v>
      </c>
      <c r="G5" s="116" t="s">
        <v>957</v>
      </c>
      <c r="H5" s="117" t="s">
        <v>962</v>
      </c>
      <c r="I5" s="117">
        <v>26</v>
      </c>
      <c r="J5" s="117" t="s">
        <v>966</v>
      </c>
      <c r="K5" s="118" t="s">
        <v>967</v>
      </c>
      <c r="L5" s="119"/>
      <c r="M5" s="120">
        <v>67.208910000000003</v>
      </c>
      <c r="N5" s="121">
        <v>67.872187499999995</v>
      </c>
      <c r="O5" s="170">
        <v>0</v>
      </c>
      <c r="P5" s="118" t="s">
        <v>960</v>
      </c>
      <c r="Q5" s="122"/>
      <c r="R5" s="123" t="s">
        <v>32</v>
      </c>
    </row>
    <row r="6" spans="1:18" ht="15.75" x14ac:dyDescent="0.25">
      <c r="A6" s="113">
        <v>13198</v>
      </c>
      <c r="B6" s="114" t="s">
        <v>41</v>
      </c>
      <c r="C6" s="114" t="s">
        <v>27</v>
      </c>
      <c r="D6" s="114" t="s">
        <v>28</v>
      </c>
      <c r="E6" s="114" t="s">
        <v>30</v>
      </c>
      <c r="F6" s="115" t="s">
        <v>968</v>
      </c>
      <c r="G6" s="116" t="s">
        <v>956</v>
      </c>
      <c r="H6" s="117" t="s">
        <v>969</v>
      </c>
      <c r="I6" s="117">
        <v>29</v>
      </c>
      <c r="J6" s="117" t="s">
        <v>970</v>
      </c>
      <c r="K6" s="118" t="s">
        <v>971</v>
      </c>
      <c r="L6" s="119"/>
      <c r="M6" s="120">
        <v>25.410492000000001</v>
      </c>
      <c r="N6" s="121">
        <v>26.017671874999998</v>
      </c>
      <c r="O6" s="170">
        <v>0</v>
      </c>
      <c r="P6" s="118" t="s">
        <v>960</v>
      </c>
      <c r="Q6" s="122"/>
      <c r="R6" s="123" t="s">
        <v>32</v>
      </c>
    </row>
    <row r="7" spans="1:18" ht="15.75" x14ac:dyDescent="0.25">
      <c r="A7" s="113">
        <v>13200</v>
      </c>
      <c r="B7" s="114" t="s">
        <v>43</v>
      </c>
      <c r="C7" s="114" t="s">
        <v>27</v>
      </c>
      <c r="D7" s="114" t="s">
        <v>28</v>
      </c>
      <c r="E7" s="114" t="s">
        <v>30</v>
      </c>
      <c r="F7" s="115" t="s">
        <v>968</v>
      </c>
      <c r="G7" s="116" t="s">
        <v>969</v>
      </c>
      <c r="H7" s="117" t="s">
        <v>956</v>
      </c>
      <c r="I7" s="117">
        <v>9</v>
      </c>
      <c r="J7" s="117" t="s">
        <v>970</v>
      </c>
      <c r="K7" s="118" t="s">
        <v>971</v>
      </c>
      <c r="L7" s="119"/>
      <c r="M7" s="120">
        <v>25.410492000000001</v>
      </c>
      <c r="N7" s="121">
        <v>26.017671874999998</v>
      </c>
      <c r="O7" s="170">
        <v>26.017671874999998</v>
      </c>
      <c r="P7" s="118" t="s">
        <v>960</v>
      </c>
      <c r="Q7" s="122"/>
      <c r="R7" s="123" t="s">
        <v>45</v>
      </c>
    </row>
    <row r="8" spans="1:18" ht="15.75" x14ac:dyDescent="0.25">
      <c r="A8" s="113">
        <v>13580</v>
      </c>
      <c r="B8" s="114" t="s">
        <v>47</v>
      </c>
      <c r="C8" s="114" t="s">
        <v>27</v>
      </c>
      <c r="D8" s="114" t="s">
        <v>28</v>
      </c>
      <c r="E8" s="114" t="s">
        <v>30</v>
      </c>
      <c r="F8" s="115" t="s">
        <v>968</v>
      </c>
      <c r="G8" s="116" t="s">
        <v>956</v>
      </c>
      <c r="H8" s="117" t="s">
        <v>957</v>
      </c>
      <c r="I8" s="117">
        <v>34</v>
      </c>
      <c r="J8" s="117" t="s">
        <v>966</v>
      </c>
      <c r="K8" s="118" t="s">
        <v>971</v>
      </c>
      <c r="L8" s="119"/>
      <c r="M8" s="120">
        <v>25.349114</v>
      </c>
      <c r="N8" s="121">
        <v>26.017671874999998</v>
      </c>
      <c r="O8" s="170">
        <v>26.017671874999998</v>
      </c>
      <c r="P8" s="118" t="s">
        <v>960</v>
      </c>
      <c r="Q8" s="122"/>
      <c r="R8" s="123" t="s">
        <v>45</v>
      </c>
    </row>
    <row r="9" spans="1:18" ht="15.75" x14ac:dyDescent="0.25">
      <c r="A9" s="113">
        <v>13726</v>
      </c>
      <c r="B9" s="114" t="s">
        <v>49</v>
      </c>
      <c r="C9" s="114" t="s">
        <v>27</v>
      </c>
      <c r="D9" s="114" t="s">
        <v>28</v>
      </c>
      <c r="E9" s="114" t="s">
        <v>30</v>
      </c>
      <c r="F9" s="115" t="s">
        <v>972</v>
      </c>
      <c r="G9" s="116" t="s">
        <v>969</v>
      </c>
      <c r="H9" s="117" t="s">
        <v>956</v>
      </c>
      <c r="I9" s="117">
        <v>28</v>
      </c>
      <c r="J9" s="117" t="s">
        <v>973</v>
      </c>
      <c r="K9" s="118" t="s">
        <v>971</v>
      </c>
      <c r="L9" s="119"/>
      <c r="M9" s="120">
        <v>6.72</v>
      </c>
      <c r="N9" s="121">
        <v>6.7872187500000001</v>
      </c>
      <c r="O9" s="170">
        <v>6.7872187500000001</v>
      </c>
      <c r="P9" s="118" t="s">
        <v>960</v>
      </c>
      <c r="Q9" s="122"/>
      <c r="R9" s="123" t="s">
        <v>45</v>
      </c>
    </row>
    <row r="10" spans="1:18" ht="15.75" x14ac:dyDescent="0.25">
      <c r="A10" s="113">
        <v>13727</v>
      </c>
      <c r="B10" s="114" t="s">
        <v>50</v>
      </c>
      <c r="C10" s="114" t="s">
        <v>27</v>
      </c>
      <c r="D10" s="114" t="s">
        <v>28</v>
      </c>
      <c r="E10" s="114" t="s">
        <v>30</v>
      </c>
      <c r="F10" s="115" t="s">
        <v>972</v>
      </c>
      <c r="G10" s="116" t="s">
        <v>956</v>
      </c>
      <c r="H10" s="117" t="s">
        <v>962</v>
      </c>
      <c r="I10" s="117">
        <v>9</v>
      </c>
      <c r="J10" s="117" t="s">
        <v>973</v>
      </c>
      <c r="K10" s="118" t="s">
        <v>971</v>
      </c>
      <c r="L10" s="119"/>
      <c r="M10" s="120">
        <v>8.9600000000000009</v>
      </c>
      <c r="N10" s="121">
        <v>9.0496250000000007</v>
      </c>
      <c r="O10" s="170">
        <v>9.0496250000000007</v>
      </c>
      <c r="P10" s="118" t="s">
        <v>960</v>
      </c>
      <c r="Q10" s="122"/>
      <c r="R10" s="123" t="s">
        <v>45</v>
      </c>
    </row>
    <row r="11" spans="1:18" ht="15.75" x14ac:dyDescent="0.25">
      <c r="A11" s="113">
        <v>14948</v>
      </c>
      <c r="B11" s="114" t="s">
        <v>51</v>
      </c>
      <c r="C11" s="114" t="s">
        <v>27</v>
      </c>
      <c r="D11" s="114" t="s">
        <v>52</v>
      </c>
      <c r="E11" s="114" t="s">
        <v>30</v>
      </c>
      <c r="F11" s="115" t="s">
        <v>974</v>
      </c>
      <c r="G11" s="116" t="s">
        <v>969</v>
      </c>
      <c r="H11" s="117" t="s">
        <v>962</v>
      </c>
      <c r="I11" s="117">
        <v>28</v>
      </c>
      <c r="J11" s="117" t="s">
        <v>966</v>
      </c>
      <c r="K11" s="118" t="s">
        <v>971</v>
      </c>
      <c r="L11" s="119">
        <v>308.60000000000002</v>
      </c>
      <c r="M11" s="120">
        <v>617.20000000000005</v>
      </c>
      <c r="N11" s="121">
        <v>1234.4000000000001</v>
      </c>
      <c r="O11" s="170">
        <v>433.08800000000002</v>
      </c>
      <c r="P11" s="118" t="s">
        <v>960</v>
      </c>
      <c r="Q11" s="122">
        <v>1</v>
      </c>
      <c r="R11" s="123" t="s">
        <v>53</v>
      </c>
    </row>
    <row r="12" spans="1:18" ht="15.75" x14ac:dyDescent="0.25">
      <c r="A12" s="113">
        <v>18242</v>
      </c>
      <c r="B12" s="114" t="s">
        <v>56</v>
      </c>
      <c r="C12" s="114" t="s">
        <v>27</v>
      </c>
      <c r="D12" s="114" t="s">
        <v>57</v>
      </c>
      <c r="E12" s="114" t="s">
        <v>30</v>
      </c>
      <c r="F12" s="115" t="s">
        <v>975</v>
      </c>
      <c r="G12" s="116" t="s">
        <v>969</v>
      </c>
      <c r="H12" s="117" t="s">
        <v>957</v>
      </c>
      <c r="I12" s="117">
        <v>7</v>
      </c>
      <c r="J12" s="117" t="s">
        <v>966</v>
      </c>
      <c r="K12" s="118" t="s">
        <v>971</v>
      </c>
      <c r="L12" s="119">
        <v>320</v>
      </c>
      <c r="M12" s="120">
        <v>1280</v>
      </c>
      <c r="N12" s="121">
        <v>1280</v>
      </c>
      <c r="O12" s="170">
        <v>205.428</v>
      </c>
      <c r="P12" s="118" t="s">
        <v>960</v>
      </c>
      <c r="Q12" s="122">
        <v>2</v>
      </c>
      <c r="R12" s="123" t="s">
        <v>53</v>
      </c>
    </row>
    <row r="13" spans="1:18" ht="15.75" x14ac:dyDescent="0.25">
      <c r="A13" s="113">
        <v>18621</v>
      </c>
      <c r="B13" s="114" t="s">
        <v>59</v>
      </c>
      <c r="C13" s="114" t="s">
        <v>27</v>
      </c>
      <c r="D13" s="114" t="s">
        <v>52</v>
      </c>
      <c r="E13" s="114" t="s">
        <v>30</v>
      </c>
      <c r="F13" s="115" t="s">
        <v>976</v>
      </c>
      <c r="G13" s="116" t="s">
        <v>962</v>
      </c>
      <c r="H13" s="117" t="s">
        <v>957</v>
      </c>
      <c r="I13" s="117">
        <v>36</v>
      </c>
      <c r="J13" s="117" t="s">
        <v>970</v>
      </c>
      <c r="K13" s="118" t="s">
        <v>959</v>
      </c>
      <c r="L13" s="119">
        <v>32.49</v>
      </c>
      <c r="M13" s="120">
        <v>129.96</v>
      </c>
      <c r="N13" s="121">
        <v>825.16</v>
      </c>
      <c r="O13" s="170">
        <v>1.548</v>
      </c>
      <c r="P13" s="118" t="s">
        <v>960</v>
      </c>
      <c r="Q13" s="122">
        <v>3</v>
      </c>
      <c r="R13" s="123" t="s">
        <v>53</v>
      </c>
    </row>
    <row r="14" spans="1:18" ht="15.75" x14ac:dyDescent="0.25">
      <c r="A14" s="113">
        <v>18622</v>
      </c>
      <c r="B14" s="114" t="s">
        <v>62</v>
      </c>
      <c r="C14" s="114" t="s">
        <v>27</v>
      </c>
      <c r="D14" s="114" t="s">
        <v>52</v>
      </c>
      <c r="E14" s="114" t="s">
        <v>30</v>
      </c>
      <c r="F14" s="115" t="s">
        <v>977</v>
      </c>
      <c r="G14" s="116" t="s">
        <v>969</v>
      </c>
      <c r="H14" s="117" t="s">
        <v>957</v>
      </c>
      <c r="I14" s="117">
        <v>36</v>
      </c>
      <c r="J14" s="117" t="s">
        <v>970</v>
      </c>
      <c r="K14" s="118" t="s">
        <v>959</v>
      </c>
      <c r="L14" s="119"/>
      <c r="M14" s="120">
        <v>1.96</v>
      </c>
      <c r="N14" s="121" t="s">
        <v>63</v>
      </c>
      <c r="O14" s="170">
        <v>1.96</v>
      </c>
      <c r="P14" s="118" t="s">
        <v>960</v>
      </c>
      <c r="Q14" s="122">
        <v>3</v>
      </c>
      <c r="R14" s="123" t="s">
        <v>53</v>
      </c>
    </row>
    <row r="15" spans="1:18" ht="15.75" x14ac:dyDescent="0.25">
      <c r="A15" s="113">
        <v>18623</v>
      </c>
      <c r="B15" s="114" t="s">
        <v>67</v>
      </c>
      <c r="C15" s="114" t="s">
        <v>27</v>
      </c>
      <c r="D15" s="114" t="s">
        <v>52</v>
      </c>
      <c r="E15" s="114" t="s">
        <v>30</v>
      </c>
      <c r="F15" s="115" t="s">
        <v>978</v>
      </c>
      <c r="G15" s="116" t="s">
        <v>979</v>
      </c>
      <c r="H15" s="117" t="s">
        <v>980</v>
      </c>
      <c r="I15" s="117">
        <v>1</v>
      </c>
      <c r="J15" s="117" t="s">
        <v>963</v>
      </c>
      <c r="K15" s="118" t="s">
        <v>959</v>
      </c>
      <c r="L15" s="119"/>
      <c r="M15" s="120">
        <v>1112.8800000000001</v>
      </c>
      <c r="N15" s="121">
        <v>1112.8800000000001</v>
      </c>
      <c r="O15" s="170">
        <v>190.53200000000001</v>
      </c>
      <c r="P15" s="118" t="s">
        <v>960</v>
      </c>
      <c r="Q15" s="122">
        <v>87</v>
      </c>
      <c r="R15" s="123" t="s">
        <v>53</v>
      </c>
    </row>
    <row r="16" spans="1:18" ht="15.75" x14ac:dyDescent="0.25">
      <c r="A16" s="113">
        <v>18786</v>
      </c>
      <c r="B16" s="114" t="s">
        <v>71</v>
      </c>
      <c r="C16" s="114" t="s">
        <v>27</v>
      </c>
      <c r="D16" s="114" t="s">
        <v>52</v>
      </c>
      <c r="E16" s="114" t="s">
        <v>30</v>
      </c>
      <c r="F16" s="115" t="s">
        <v>981</v>
      </c>
      <c r="G16" s="116" t="s">
        <v>957</v>
      </c>
      <c r="H16" s="117" t="s">
        <v>957</v>
      </c>
      <c r="I16" s="117">
        <v>13</v>
      </c>
      <c r="J16" s="117" t="s">
        <v>970</v>
      </c>
      <c r="K16" s="118" t="s">
        <v>959</v>
      </c>
      <c r="L16" s="119"/>
      <c r="M16" s="120">
        <v>1280</v>
      </c>
      <c r="N16" s="121">
        <v>1280</v>
      </c>
      <c r="O16" s="170">
        <v>173.52199999999999</v>
      </c>
      <c r="P16" s="118" t="s">
        <v>960</v>
      </c>
      <c r="Q16" s="122">
        <v>4</v>
      </c>
      <c r="R16" s="123" t="s">
        <v>53</v>
      </c>
    </row>
    <row r="17" spans="1:18" ht="15.75" x14ac:dyDescent="0.25">
      <c r="A17" s="113">
        <v>18787</v>
      </c>
      <c r="B17" s="114" t="s">
        <v>73</v>
      </c>
      <c r="C17" s="114" t="s">
        <v>27</v>
      </c>
      <c r="D17" s="114" t="s">
        <v>52</v>
      </c>
      <c r="E17" s="114" t="s">
        <v>30</v>
      </c>
      <c r="F17" s="115" t="s">
        <v>981</v>
      </c>
      <c r="G17" s="116" t="s">
        <v>957</v>
      </c>
      <c r="H17" s="117" t="s">
        <v>956</v>
      </c>
      <c r="I17" s="117">
        <v>13</v>
      </c>
      <c r="J17" s="117" t="s">
        <v>970</v>
      </c>
      <c r="K17" s="118" t="s">
        <v>959</v>
      </c>
      <c r="L17" s="119"/>
      <c r="M17" s="120">
        <v>1280</v>
      </c>
      <c r="N17" s="121" t="s">
        <v>63</v>
      </c>
      <c r="O17" s="170">
        <v>173.52199999999999</v>
      </c>
      <c r="P17" s="118" t="s">
        <v>960</v>
      </c>
      <c r="Q17" s="122">
        <v>4</v>
      </c>
      <c r="R17" s="123" t="s">
        <v>53</v>
      </c>
    </row>
    <row r="18" spans="1:18" ht="15.75" x14ac:dyDescent="0.25">
      <c r="A18" s="113">
        <v>18788</v>
      </c>
      <c r="B18" s="114" t="s">
        <v>75</v>
      </c>
      <c r="C18" s="114" t="s">
        <v>27</v>
      </c>
      <c r="D18" s="114" t="s">
        <v>52</v>
      </c>
      <c r="E18" s="114" t="s">
        <v>30</v>
      </c>
      <c r="F18" s="115" t="s">
        <v>981</v>
      </c>
      <c r="G18" s="116" t="s">
        <v>957</v>
      </c>
      <c r="H18" s="117" t="s">
        <v>962</v>
      </c>
      <c r="I18" s="117">
        <v>13</v>
      </c>
      <c r="J18" s="117" t="s">
        <v>970</v>
      </c>
      <c r="K18" s="118" t="s">
        <v>959</v>
      </c>
      <c r="L18" s="119"/>
      <c r="M18" s="120">
        <v>1280</v>
      </c>
      <c r="N18" s="121">
        <v>1280</v>
      </c>
      <c r="O18" s="170">
        <v>0</v>
      </c>
      <c r="P18" s="118" t="s">
        <v>960</v>
      </c>
      <c r="Q18" s="122">
        <v>5</v>
      </c>
      <c r="R18" s="123" t="s">
        <v>53</v>
      </c>
    </row>
    <row r="19" spans="1:18" ht="15.75" x14ac:dyDescent="0.25">
      <c r="A19" s="113">
        <v>18789</v>
      </c>
      <c r="B19" s="114" t="s">
        <v>77</v>
      </c>
      <c r="C19" s="114" t="s">
        <v>27</v>
      </c>
      <c r="D19" s="114" t="s">
        <v>52</v>
      </c>
      <c r="E19" s="114" t="s">
        <v>30</v>
      </c>
      <c r="F19" s="115" t="s">
        <v>981</v>
      </c>
      <c r="G19" s="116" t="s">
        <v>957</v>
      </c>
      <c r="H19" s="117" t="s">
        <v>969</v>
      </c>
      <c r="I19" s="117">
        <v>13</v>
      </c>
      <c r="J19" s="117" t="s">
        <v>970</v>
      </c>
      <c r="K19" s="118" t="s">
        <v>959</v>
      </c>
      <c r="L19" s="119"/>
      <c r="M19" s="120">
        <v>1280</v>
      </c>
      <c r="N19" s="121" t="s">
        <v>63</v>
      </c>
      <c r="O19" s="170">
        <v>103.327</v>
      </c>
      <c r="P19" s="118" t="s">
        <v>960</v>
      </c>
      <c r="Q19" s="122">
        <v>5</v>
      </c>
      <c r="R19" s="123" t="s">
        <v>53</v>
      </c>
    </row>
    <row r="20" spans="1:18" ht="15.75" x14ac:dyDescent="0.25">
      <c r="A20" s="113">
        <v>18794</v>
      </c>
      <c r="B20" s="114" t="s">
        <v>79</v>
      </c>
      <c r="C20" s="114" t="s">
        <v>27</v>
      </c>
      <c r="D20" s="114" t="s">
        <v>52</v>
      </c>
      <c r="E20" s="114" t="s">
        <v>30</v>
      </c>
      <c r="F20" s="115" t="s">
        <v>982</v>
      </c>
      <c r="G20" s="116" t="s">
        <v>957</v>
      </c>
      <c r="H20" s="117" t="s">
        <v>957</v>
      </c>
      <c r="I20" s="117">
        <v>23</v>
      </c>
      <c r="J20" s="117" t="s">
        <v>970</v>
      </c>
      <c r="K20" s="118" t="s">
        <v>959</v>
      </c>
      <c r="L20" s="119"/>
      <c r="M20" s="120">
        <v>480</v>
      </c>
      <c r="N20" s="121">
        <v>638</v>
      </c>
      <c r="O20" s="170">
        <v>224.23599999999999</v>
      </c>
      <c r="P20" s="118" t="s">
        <v>960</v>
      </c>
      <c r="Q20" s="122">
        <v>6</v>
      </c>
      <c r="R20" s="123" t="s">
        <v>53</v>
      </c>
    </row>
    <row r="21" spans="1:18" ht="15.75" x14ac:dyDescent="0.25">
      <c r="A21" s="113">
        <v>18796</v>
      </c>
      <c r="B21" s="114" t="s">
        <v>83</v>
      </c>
      <c r="C21" s="114" t="s">
        <v>27</v>
      </c>
      <c r="D21" s="114" t="s">
        <v>52</v>
      </c>
      <c r="E21" s="114" t="s">
        <v>30</v>
      </c>
      <c r="F21" s="115" t="s">
        <v>983</v>
      </c>
      <c r="G21" s="116" t="s">
        <v>957</v>
      </c>
      <c r="H21" s="117" t="s">
        <v>962</v>
      </c>
      <c r="I21" s="117">
        <v>23</v>
      </c>
      <c r="J21" s="117" t="s">
        <v>970</v>
      </c>
      <c r="K21" s="118" t="s">
        <v>959</v>
      </c>
      <c r="L21" s="119"/>
      <c r="M21" s="120">
        <v>640</v>
      </c>
      <c r="N21" s="121">
        <v>640</v>
      </c>
      <c r="O21" s="170">
        <v>0</v>
      </c>
      <c r="P21" s="118" t="s">
        <v>960</v>
      </c>
      <c r="Q21" s="122"/>
      <c r="R21" s="123" t="s">
        <v>53</v>
      </c>
    </row>
    <row r="22" spans="1:18" ht="15.75" x14ac:dyDescent="0.25">
      <c r="A22" s="113">
        <v>18797</v>
      </c>
      <c r="B22" s="114" t="s">
        <v>86</v>
      </c>
      <c r="C22" s="114" t="s">
        <v>27</v>
      </c>
      <c r="D22" s="114" t="s">
        <v>52</v>
      </c>
      <c r="E22" s="114" t="s">
        <v>30</v>
      </c>
      <c r="F22" s="115" t="s">
        <v>983</v>
      </c>
      <c r="G22" s="116" t="s">
        <v>957</v>
      </c>
      <c r="H22" s="117" t="s">
        <v>969</v>
      </c>
      <c r="I22" s="117">
        <v>23</v>
      </c>
      <c r="J22" s="117" t="s">
        <v>970</v>
      </c>
      <c r="K22" s="118" t="s">
        <v>959</v>
      </c>
      <c r="L22" s="119"/>
      <c r="M22" s="120">
        <v>640</v>
      </c>
      <c r="N22" s="121">
        <v>640</v>
      </c>
      <c r="O22" s="170">
        <v>175.1</v>
      </c>
      <c r="P22" s="118" t="s">
        <v>960</v>
      </c>
      <c r="Q22" s="122"/>
      <c r="R22" s="123" t="s">
        <v>53</v>
      </c>
    </row>
    <row r="23" spans="1:18" ht="25.5" x14ac:dyDescent="0.25">
      <c r="A23" s="113">
        <v>18802</v>
      </c>
      <c r="B23" s="114" t="s">
        <v>88</v>
      </c>
      <c r="C23" s="114" t="s">
        <v>27</v>
      </c>
      <c r="D23" s="114" t="s">
        <v>57</v>
      </c>
      <c r="E23" s="114" t="s">
        <v>30</v>
      </c>
      <c r="F23" s="115" t="s">
        <v>984</v>
      </c>
      <c r="G23" s="116" t="s">
        <v>962</v>
      </c>
      <c r="H23" s="117" t="s">
        <v>957</v>
      </c>
      <c r="I23" s="117">
        <v>8</v>
      </c>
      <c r="J23" s="117" t="s">
        <v>966</v>
      </c>
      <c r="K23" s="118" t="s">
        <v>971</v>
      </c>
      <c r="L23" s="119"/>
      <c r="M23" s="120">
        <v>640</v>
      </c>
      <c r="N23" s="121">
        <v>640</v>
      </c>
      <c r="O23" s="170">
        <v>388.20100000000002</v>
      </c>
      <c r="P23" s="118" t="s">
        <v>960</v>
      </c>
      <c r="Q23" s="122"/>
      <c r="R23" s="123" t="s">
        <v>53</v>
      </c>
    </row>
    <row r="24" spans="1:18" ht="15.75" x14ac:dyDescent="0.25">
      <c r="A24" s="113">
        <v>18834</v>
      </c>
      <c r="B24" s="114" t="s">
        <v>90</v>
      </c>
      <c r="C24" s="114" t="s">
        <v>27</v>
      </c>
      <c r="D24" s="114" t="s">
        <v>57</v>
      </c>
      <c r="E24" s="114" t="s">
        <v>30</v>
      </c>
      <c r="F24" s="115" t="s">
        <v>985</v>
      </c>
      <c r="G24" s="116" t="s">
        <v>962</v>
      </c>
      <c r="H24" s="117" t="s">
        <v>962</v>
      </c>
      <c r="I24" s="117">
        <v>17</v>
      </c>
      <c r="J24" s="117" t="s">
        <v>970</v>
      </c>
      <c r="K24" s="118" t="s">
        <v>971</v>
      </c>
      <c r="L24" s="119"/>
      <c r="M24" s="120">
        <v>1276.23</v>
      </c>
      <c r="N24" s="121">
        <v>1276.23</v>
      </c>
      <c r="O24" s="170">
        <v>307.173</v>
      </c>
      <c r="P24" s="118" t="s">
        <v>960</v>
      </c>
      <c r="Q24" s="122">
        <v>7</v>
      </c>
      <c r="R24" s="123" t="s">
        <v>53</v>
      </c>
    </row>
    <row r="25" spans="1:18" ht="15.75" x14ac:dyDescent="0.25">
      <c r="A25" s="113">
        <v>18835</v>
      </c>
      <c r="B25" s="114" t="s">
        <v>92</v>
      </c>
      <c r="C25" s="114" t="s">
        <v>27</v>
      </c>
      <c r="D25" s="114" t="s">
        <v>57</v>
      </c>
      <c r="E25" s="114" t="s">
        <v>30</v>
      </c>
      <c r="F25" s="115" t="s">
        <v>985</v>
      </c>
      <c r="G25" s="116" t="s">
        <v>962</v>
      </c>
      <c r="H25" s="117" t="s">
        <v>969</v>
      </c>
      <c r="I25" s="117">
        <v>17</v>
      </c>
      <c r="J25" s="117" t="s">
        <v>970</v>
      </c>
      <c r="K25" s="118" t="s">
        <v>971</v>
      </c>
      <c r="L25" s="119">
        <v>278.22000000000003</v>
      </c>
      <c r="M25" s="120">
        <v>1277.8</v>
      </c>
      <c r="N25" s="121">
        <v>1277.81</v>
      </c>
      <c r="O25" s="170">
        <v>351.947</v>
      </c>
      <c r="P25" s="118" t="s">
        <v>960</v>
      </c>
      <c r="Q25" s="122">
        <v>8</v>
      </c>
      <c r="R25" s="123" t="s">
        <v>53</v>
      </c>
    </row>
    <row r="26" spans="1:18" ht="15.75" x14ac:dyDescent="0.25">
      <c r="A26" s="113">
        <v>18851</v>
      </c>
      <c r="B26" s="114" t="s">
        <v>94</v>
      </c>
      <c r="C26" s="114" t="s">
        <v>27</v>
      </c>
      <c r="D26" s="114" t="s">
        <v>52</v>
      </c>
      <c r="E26" s="114" t="s">
        <v>30</v>
      </c>
      <c r="F26" s="115" t="s">
        <v>986</v>
      </c>
      <c r="G26" s="116" t="s">
        <v>969</v>
      </c>
      <c r="H26" s="117" t="s">
        <v>962</v>
      </c>
      <c r="I26" s="117">
        <v>5</v>
      </c>
      <c r="J26" s="117" t="s">
        <v>970</v>
      </c>
      <c r="K26" s="118" t="s">
        <v>971</v>
      </c>
      <c r="L26" s="119"/>
      <c r="M26" s="120">
        <v>512.44000000000005</v>
      </c>
      <c r="N26" s="121">
        <v>512.44000000000005</v>
      </c>
      <c r="O26" s="170">
        <v>295.23</v>
      </c>
      <c r="P26" s="118" t="s">
        <v>960</v>
      </c>
      <c r="Q26" s="122"/>
      <c r="R26" s="123" t="s">
        <v>53</v>
      </c>
    </row>
    <row r="27" spans="1:18" ht="15.75" x14ac:dyDescent="0.25">
      <c r="A27" s="113">
        <v>18911</v>
      </c>
      <c r="B27" s="114" t="s">
        <v>96</v>
      </c>
      <c r="C27" s="114" t="s">
        <v>27</v>
      </c>
      <c r="D27" s="114" t="s">
        <v>52</v>
      </c>
      <c r="E27" s="114" t="s">
        <v>30</v>
      </c>
      <c r="F27" s="115" t="s">
        <v>987</v>
      </c>
      <c r="G27" s="116" t="s">
        <v>962</v>
      </c>
      <c r="H27" s="117" t="s">
        <v>969</v>
      </c>
      <c r="I27" s="117">
        <v>16</v>
      </c>
      <c r="J27" s="117" t="s">
        <v>970</v>
      </c>
      <c r="K27" s="118" t="s">
        <v>971</v>
      </c>
      <c r="L27" s="119"/>
      <c r="M27" s="120">
        <v>1176</v>
      </c>
      <c r="N27" s="121">
        <v>1176</v>
      </c>
      <c r="O27" s="170">
        <v>0</v>
      </c>
      <c r="P27" s="118" t="s">
        <v>960</v>
      </c>
      <c r="Q27" s="122"/>
      <c r="R27" s="123" t="s">
        <v>34</v>
      </c>
    </row>
    <row r="28" spans="1:18" ht="15.75" x14ac:dyDescent="0.25">
      <c r="A28" s="113">
        <v>18927</v>
      </c>
      <c r="B28" s="114" t="s">
        <v>98</v>
      </c>
      <c r="C28" s="114" t="s">
        <v>27</v>
      </c>
      <c r="D28" s="114" t="s">
        <v>52</v>
      </c>
      <c r="E28" s="114" t="s">
        <v>30</v>
      </c>
      <c r="F28" s="115" t="s">
        <v>988</v>
      </c>
      <c r="G28" s="116" t="s">
        <v>957</v>
      </c>
      <c r="H28" s="117" t="s">
        <v>956</v>
      </c>
      <c r="I28" s="117">
        <v>26</v>
      </c>
      <c r="J28" s="117" t="s">
        <v>970</v>
      </c>
      <c r="K28" s="118" t="s">
        <v>959</v>
      </c>
      <c r="L28" s="119"/>
      <c r="M28" s="120">
        <v>1280</v>
      </c>
      <c r="N28" s="121">
        <v>1280</v>
      </c>
      <c r="O28" s="170">
        <v>107.32899999999999</v>
      </c>
      <c r="P28" s="118" t="s">
        <v>960</v>
      </c>
      <c r="Q28" s="122">
        <v>9</v>
      </c>
      <c r="R28" s="123" t="s">
        <v>53</v>
      </c>
    </row>
    <row r="29" spans="1:18" ht="15.75" x14ac:dyDescent="0.25">
      <c r="A29" s="113">
        <v>18928</v>
      </c>
      <c r="B29" s="114" t="s">
        <v>100</v>
      </c>
      <c r="C29" s="114" t="s">
        <v>27</v>
      </c>
      <c r="D29" s="114" t="s">
        <v>52</v>
      </c>
      <c r="E29" s="114" t="s">
        <v>30</v>
      </c>
      <c r="F29" s="115" t="s">
        <v>988</v>
      </c>
      <c r="G29" s="116" t="s">
        <v>957</v>
      </c>
      <c r="H29" s="117" t="s">
        <v>969</v>
      </c>
      <c r="I29" s="117">
        <v>26</v>
      </c>
      <c r="J29" s="117" t="s">
        <v>970</v>
      </c>
      <c r="K29" s="118" t="s">
        <v>959</v>
      </c>
      <c r="L29" s="119"/>
      <c r="M29" s="120">
        <v>1280</v>
      </c>
      <c r="N29" s="121" t="s">
        <v>63</v>
      </c>
      <c r="O29" s="170">
        <v>305.64400000000001</v>
      </c>
      <c r="P29" s="118" t="s">
        <v>960</v>
      </c>
      <c r="Q29" s="122">
        <v>9</v>
      </c>
      <c r="R29" s="123" t="s">
        <v>53</v>
      </c>
    </row>
    <row r="30" spans="1:18" ht="15.75" x14ac:dyDescent="0.25">
      <c r="A30" s="113">
        <v>18975</v>
      </c>
      <c r="B30" s="114" t="s">
        <v>101</v>
      </c>
      <c r="C30" s="114" t="s">
        <v>27</v>
      </c>
      <c r="D30" s="114" t="s">
        <v>52</v>
      </c>
      <c r="E30" s="114" t="s">
        <v>30</v>
      </c>
      <c r="F30" s="115" t="s">
        <v>989</v>
      </c>
      <c r="G30" s="116" t="s">
        <v>969</v>
      </c>
      <c r="H30" s="117" t="s">
        <v>957</v>
      </c>
      <c r="I30" s="117">
        <v>11</v>
      </c>
      <c r="J30" s="117" t="s">
        <v>963</v>
      </c>
      <c r="K30" s="118" t="s">
        <v>959</v>
      </c>
      <c r="L30" s="119"/>
      <c r="M30" s="120">
        <v>727.28</v>
      </c>
      <c r="N30" s="121">
        <v>1230</v>
      </c>
      <c r="O30" s="170">
        <v>437.50599999999997</v>
      </c>
      <c r="P30" s="118" t="s">
        <v>960</v>
      </c>
      <c r="Q30" s="122">
        <v>10</v>
      </c>
      <c r="R30" s="123" t="s">
        <v>53</v>
      </c>
    </row>
    <row r="31" spans="1:18" ht="15.75" x14ac:dyDescent="0.25">
      <c r="A31" s="113">
        <v>18978</v>
      </c>
      <c r="B31" s="114" t="s">
        <v>104</v>
      </c>
      <c r="C31" s="114" t="s">
        <v>27</v>
      </c>
      <c r="D31" s="114" t="s">
        <v>52</v>
      </c>
      <c r="E31" s="114" t="s">
        <v>30</v>
      </c>
      <c r="F31" s="115" t="s">
        <v>990</v>
      </c>
      <c r="G31" s="116" t="s">
        <v>962</v>
      </c>
      <c r="H31" s="117" t="s">
        <v>957</v>
      </c>
      <c r="I31" s="117">
        <v>4</v>
      </c>
      <c r="J31" s="117" t="s">
        <v>970</v>
      </c>
      <c r="K31" s="118" t="s">
        <v>959</v>
      </c>
      <c r="L31" s="119"/>
      <c r="M31" s="120">
        <v>1023.36</v>
      </c>
      <c r="N31" s="121">
        <v>1055.72</v>
      </c>
      <c r="O31" s="170">
        <v>407.43</v>
      </c>
      <c r="P31" s="118" t="s">
        <v>960</v>
      </c>
      <c r="Q31" s="122">
        <v>11</v>
      </c>
      <c r="R31" s="123" t="s">
        <v>53</v>
      </c>
    </row>
    <row r="32" spans="1:18" ht="15.75" x14ac:dyDescent="0.25">
      <c r="A32" s="113">
        <v>18981</v>
      </c>
      <c r="B32" s="114" t="s">
        <v>108</v>
      </c>
      <c r="C32" s="114" t="s">
        <v>27</v>
      </c>
      <c r="D32" s="114" t="s">
        <v>52</v>
      </c>
      <c r="E32" s="114" t="s">
        <v>30</v>
      </c>
      <c r="F32" s="115" t="s">
        <v>990</v>
      </c>
      <c r="G32" s="116" t="s">
        <v>962</v>
      </c>
      <c r="H32" s="117" t="s">
        <v>962</v>
      </c>
      <c r="I32" s="117">
        <v>4</v>
      </c>
      <c r="J32" s="117" t="s">
        <v>970</v>
      </c>
      <c r="K32" s="118" t="s">
        <v>959</v>
      </c>
      <c r="L32" s="119"/>
      <c r="M32" s="120">
        <v>80.760000000000005</v>
      </c>
      <c r="N32" s="121">
        <v>624</v>
      </c>
      <c r="O32" s="170">
        <v>0</v>
      </c>
      <c r="P32" s="118" t="s">
        <v>960</v>
      </c>
      <c r="Q32" s="122">
        <v>12</v>
      </c>
      <c r="R32" s="123" t="s">
        <v>53</v>
      </c>
    </row>
    <row r="33" spans="1:18" ht="15.75" x14ac:dyDescent="0.25">
      <c r="A33" s="113">
        <v>18988</v>
      </c>
      <c r="B33" s="114" t="s">
        <v>111</v>
      </c>
      <c r="C33" s="114" t="s">
        <v>27</v>
      </c>
      <c r="D33" s="114" t="s">
        <v>52</v>
      </c>
      <c r="E33" s="114" t="s">
        <v>30</v>
      </c>
      <c r="F33" s="115" t="s">
        <v>991</v>
      </c>
      <c r="G33" s="116" t="s">
        <v>962</v>
      </c>
      <c r="H33" s="117" t="s">
        <v>962</v>
      </c>
      <c r="I33" s="117">
        <v>10</v>
      </c>
      <c r="J33" s="117" t="s">
        <v>963</v>
      </c>
      <c r="K33" s="118" t="s">
        <v>959</v>
      </c>
      <c r="L33" s="119"/>
      <c r="M33" s="120">
        <v>638</v>
      </c>
      <c r="N33" s="121">
        <v>638</v>
      </c>
      <c r="O33" s="170">
        <v>365.95800000000003</v>
      </c>
      <c r="P33" s="118" t="s">
        <v>960</v>
      </c>
      <c r="Q33" s="122">
        <v>13</v>
      </c>
      <c r="R33" s="123" t="s">
        <v>53</v>
      </c>
    </row>
    <row r="34" spans="1:18" ht="15.75" x14ac:dyDescent="0.25">
      <c r="A34" s="113">
        <v>18989</v>
      </c>
      <c r="B34" s="114" t="s">
        <v>115</v>
      </c>
      <c r="C34" s="114" t="s">
        <v>27</v>
      </c>
      <c r="D34" s="114" t="s">
        <v>52</v>
      </c>
      <c r="E34" s="114" t="s">
        <v>30</v>
      </c>
      <c r="F34" s="115" t="s">
        <v>992</v>
      </c>
      <c r="G34" s="116" t="s">
        <v>962</v>
      </c>
      <c r="H34" s="117" t="s">
        <v>957</v>
      </c>
      <c r="I34" s="117">
        <v>10</v>
      </c>
      <c r="J34" s="117" t="s">
        <v>963</v>
      </c>
      <c r="K34" s="118" t="s">
        <v>959</v>
      </c>
      <c r="L34" s="119"/>
      <c r="M34" s="120">
        <v>640</v>
      </c>
      <c r="N34" s="121">
        <v>640</v>
      </c>
      <c r="O34" s="170">
        <v>368.72699999999998</v>
      </c>
      <c r="P34" s="118" t="s">
        <v>960</v>
      </c>
      <c r="Q34" s="122">
        <v>14</v>
      </c>
      <c r="R34" s="123" t="s">
        <v>53</v>
      </c>
    </row>
    <row r="35" spans="1:18" ht="15.75" x14ac:dyDescent="0.25">
      <c r="A35" s="113">
        <v>18999</v>
      </c>
      <c r="B35" s="114" t="s">
        <v>119</v>
      </c>
      <c r="C35" s="114" t="s">
        <v>27</v>
      </c>
      <c r="D35" s="114" t="s">
        <v>52</v>
      </c>
      <c r="E35" s="114" t="s">
        <v>30</v>
      </c>
      <c r="F35" s="115" t="s">
        <v>993</v>
      </c>
      <c r="G35" s="116" t="s">
        <v>969</v>
      </c>
      <c r="H35" s="117" t="s">
        <v>957</v>
      </c>
      <c r="I35" s="117">
        <v>15</v>
      </c>
      <c r="J35" s="117" t="s">
        <v>970</v>
      </c>
      <c r="K35" s="118" t="s">
        <v>959</v>
      </c>
      <c r="L35" s="119"/>
      <c r="M35" s="120">
        <v>91.2</v>
      </c>
      <c r="N35" s="121">
        <v>640</v>
      </c>
      <c r="O35" s="170">
        <v>0</v>
      </c>
      <c r="P35" s="118" t="s">
        <v>960</v>
      </c>
      <c r="Q35" s="122">
        <v>15</v>
      </c>
      <c r="R35" s="123" t="s">
        <v>53</v>
      </c>
    </row>
    <row r="36" spans="1:18" ht="15.75" x14ac:dyDescent="0.25">
      <c r="A36" s="113">
        <v>19014</v>
      </c>
      <c r="B36" s="114" t="s">
        <v>121</v>
      </c>
      <c r="C36" s="114" t="s">
        <v>27</v>
      </c>
      <c r="D36" s="114" t="s">
        <v>57</v>
      </c>
      <c r="E36" s="114" t="s">
        <v>30</v>
      </c>
      <c r="F36" s="115" t="s">
        <v>994</v>
      </c>
      <c r="G36" s="116" t="s">
        <v>956</v>
      </c>
      <c r="H36" s="117" t="s">
        <v>957</v>
      </c>
      <c r="I36" s="117">
        <v>5</v>
      </c>
      <c r="J36" s="117" t="s">
        <v>970</v>
      </c>
      <c r="K36" s="118" t="s">
        <v>971</v>
      </c>
      <c r="L36" s="119"/>
      <c r="M36" s="120">
        <v>640</v>
      </c>
      <c r="N36" s="121">
        <v>1816</v>
      </c>
      <c r="O36" s="170">
        <v>273.77199999999999</v>
      </c>
      <c r="P36" s="118" t="s">
        <v>960</v>
      </c>
      <c r="Q36" s="122">
        <v>16</v>
      </c>
      <c r="R36" s="123" t="s">
        <v>53</v>
      </c>
    </row>
    <row r="37" spans="1:18" ht="15.75" x14ac:dyDescent="0.25">
      <c r="A37" s="113">
        <v>19052</v>
      </c>
      <c r="B37" s="114" t="s">
        <v>123</v>
      </c>
      <c r="C37" s="114" t="s">
        <v>27</v>
      </c>
      <c r="D37" s="114" t="s">
        <v>52</v>
      </c>
      <c r="E37" s="114" t="s">
        <v>30</v>
      </c>
      <c r="F37" s="115" t="s">
        <v>985</v>
      </c>
      <c r="G37" s="116" t="s">
        <v>956</v>
      </c>
      <c r="H37" s="117" t="s">
        <v>957</v>
      </c>
      <c r="I37" s="117">
        <v>17</v>
      </c>
      <c r="J37" s="117" t="s">
        <v>970</v>
      </c>
      <c r="K37" s="118" t="s">
        <v>971</v>
      </c>
      <c r="L37" s="119"/>
      <c r="M37" s="120">
        <v>1276.23</v>
      </c>
      <c r="N37" s="121" t="s">
        <v>63</v>
      </c>
      <c r="O37" s="170">
        <v>246.673</v>
      </c>
      <c r="P37" s="118" t="s">
        <v>960</v>
      </c>
      <c r="Q37" s="122">
        <v>7</v>
      </c>
      <c r="R37" s="123" t="s">
        <v>53</v>
      </c>
    </row>
    <row r="38" spans="1:18" ht="15.75" x14ac:dyDescent="0.25">
      <c r="A38" s="113">
        <v>19053</v>
      </c>
      <c r="B38" s="114" t="s">
        <v>124</v>
      </c>
      <c r="C38" s="114" t="s">
        <v>27</v>
      </c>
      <c r="D38" s="114" t="s">
        <v>57</v>
      </c>
      <c r="E38" s="114" t="s">
        <v>30</v>
      </c>
      <c r="F38" s="115" t="s">
        <v>985</v>
      </c>
      <c r="G38" s="116" t="s">
        <v>957</v>
      </c>
      <c r="H38" s="117" t="s">
        <v>956</v>
      </c>
      <c r="I38" s="117">
        <v>17</v>
      </c>
      <c r="J38" s="117" t="s">
        <v>970</v>
      </c>
      <c r="K38" s="118" t="s">
        <v>971</v>
      </c>
      <c r="L38" s="119"/>
      <c r="M38" s="120">
        <v>1277.8</v>
      </c>
      <c r="N38" s="121" t="s">
        <v>63</v>
      </c>
      <c r="O38" s="170">
        <v>108.72199999999999</v>
      </c>
      <c r="P38" s="118" t="s">
        <v>960</v>
      </c>
      <c r="Q38" s="122">
        <v>8</v>
      </c>
      <c r="R38" s="123" t="s">
        <v>53</v>
      </c>
    </row>
    <row r="39" spans="1:18" ht="15.75" x14ac:dyDescent="0.25">
      <c r="A39" s="113">
        <v>19110</v>
      </c>
      <c r="B39" s="114" t="s">
        <v>125</v>
      </c>
      <c r="C39" s="114" t="s">
        <v>27</v>
      </c>
      <c r="D39" s="114" t="s">
        <v>52</v>
      </c>
      <c r="E39" s="114" t="s">
        <v>30</v>
      </c>
      <c r="F39" s="115" t="s">
        <v>995</v>
      </c>
      <c r="G39" s="116" t="s">
        <v>969</v>
      </c>
      <c r="H39" s="117" t="s">
        <v>969</v>
      </c>
      <c r="I39" s="117">
        <v>22</v>
      </c>
      <c r="J39" s="117" t="s">
        <v>966</v>
      </c>
      <c r="K39" s="118" t="s">
        <v>971</v>
      </c>
      <c r="L39" s="119"/>
      <c r="M39" s="120">
        <v>640</v>
      </c>
      <c r="N39" s="121">
        <v>640</v>
      </c>
      <c r="O39" s="170">
        <v>379.37799999999999</v>
      </c>
      <c r="P39" s="118" t="s">
        <v>960</v>
      </c>
      <c r="Q39" s="122"/>
      <c r="R39" s="123" t="s">
        <v>53</v>
      </c>
    </row>
    <row r="40" spans="1:18" ht="15.75" x14ac:dyDescent="0.25">
      <c r="A40" s="113">
        <v>19111</v>
      </c>
      <c r="B40" s="114" t="s">
        <v>129</v>
      </c>
      <c r="C40" s="114" t="s">
        <v>27</v>
      </c>
      <c r="D40" s="114" t="s">
        <v>52</v>
      </c>
      <c r="E40" s="114" t="s">
        <v>30</v>
      </c>
      <c r="F40" s="115" t="s">
        <v>996</v>
      </c>
      <c r="G40" s="116" t="s">
        <v>969</v>
      </c>
      <c r="H40" s="117" t="s">
        <v>969</v>
      </c>
      <c r="I40" s="117">
        <v>27</v>
      </c>
      <c r="J40" s="117" t="s">
        <v>966</v>
      </c>
      <c r="K40" s="118" t="s">
        <v>971</v>
      </c>
      <c r="L40" s="119"/>
      <c r="M40" s="120">
        <v>622</v>
      </c>
      <c r="N40" s="121">
        <v>622</v>
      </c>
      <c r="O40" s="170">
        <v>121.312</v>
      </c>
      <c r="P40" s="118" t="s">
        <v>960</v>
      </c>
      <c r="Q40" s="122">
        <v>17</v>
      </c>
      <c r="R40" s="123" t="s">
        <v>53</v>
      </c>
    </row>
    <row r="41" spans="1:18" ht="15.75" x14ac:dyDescent="0.25">
      <c r="A41" s="113">
        <v>19145</v>
      </c>
      <c r="B41" s="114" t="s">
        <v>131</v>
      </c>
      <c r="C41" s="114" t="s">
        <v>27</v>
      </c>
      <c r="D41" s="114" t="s">
        <v>52</v>
      </c>
      <c r="E41" s="114" t="s">
        <v>30</v>
      </c>
      <c r="F41" s="115" t="s">
        <v>997</v>
      </c>
      <c r="G41" s="116" t="s">
        <v>962</v>
      </c>
      <c r="H41" s="117" t="s">
        <v>969</v>
      </c>
      <c r="I41" s="117">
        <v>32</v>
      </c>
      <c r="J41" s="117" t="s">
        <v>998</v>
      </c>
      <c r="K41" s="118" t="s">
        <v>971</v>
      </c>
      <c r="L41" s="119"/>
      <c r="M41" s="120">
        <v>640</v>
      </c>
      <c r="N41" s="121">
        <v>2560</v>
      </c>
      <c r="O41" s="170">
        <v>188.821</v>
      </c>
      <c r="P41" s="118" t="s">
        <v>960</v>
      </c>
      <c r="Q41" s="122">
        <v>18</v>
      </c>
      <c r="R41" s="123" t="s">
        <v>53</v>
      </c>
    </row>
    <row r="42" spans="1:18" ht="15.75" x14ac:dyDescent="0.25">
      <c r="A42" s="113">
        <v>19191</v>
      </c>
      <c r="B42" s="114" t="s">
        <v>135</v>
      </c>
      <c r="C42" s="114" t="s">
        <v>27</v>
      </c>
      <c r="D42" s="114" t="s">
        <v>52</v>
      </c>
      <c r="E42" s="114" t="s">
        <v>30</v>
      </c>
      <c r="F42" s="115" t="s">
        <v>999</v>
      </c>
      <c r="G42" s="116" t="s">
        <v>969</v>
      </c>
      <c r="H42" s="117" t="s">
        <v>969</v>
      </c>
      <c r="I42" s="117">
        <v>17</v>
      </c>
      <c r="J42" s="117" t="s">
        <v>963</v>
      </c>
      <c r="K42" s="118" t="s">
        <v>959</v>
      </c>
      <c r="L42" s="119"/>
      <c r="M42" s="120">
        <v>524.29999999999995</v>
      </c>
      <c r="N42" s="121">
        <v>1124.6199999999999</v>
      </c>
      <c r="O42" s="170">
        <v>252.934</v>
      </c>
      <c r="P42" s="118" t="s">
        <v>960</v>
      </c>
      <c r="Q42" s="122">
        <v>19</v>
      </c>
      <c r="R42" s="123" t="s">
        <v>53</v>
      </c>
    </row>
    <row r="43" spans="1:18" ht="15.75" x14ac:dyDescent="0.25">
      <c r="A43" s="113">
        <v>19192</v>
      </c>
      <c r="B43" s="114" t="s">
        <v>137</v>
      </c>
      <c r="C43" s="114" t="s">
        <v>27</v>
      </c>
      <c r="D43" s="114" t="s">
        <v>52</v>
      </c>
      <c r="E43" s="114" t="s">
        <v>30</v>
      </c>
      <c r="F43" s="115" t="s">
        <v>1000</v>
      </c>
      <c r="G43" s="116" t="s">
        <v>969</v>
      </c>
      <c r="H43" s="117" t="s">
        <v>962</v>
      </c>
      <c r="I43" s="117">
        <v>18</v>
      </c>
      <c r="J43" s="117" t="s">
        <v>963</v>
      </c>
      <c r="K43" s="118" t="s">
        <v>959</v>
      </c>
      <c r="L43" s="119"/>
      <c r="M43" s="120">
        <v>596.6</v>
      </c>
      <c r="N43" s="121">
        <v>1252.8</v>
      </c>
      <c r="O43" s="170">
        <v>596.6</v>
      </c>
      <c r="P43" s="118" t="s">
        <v>960</v>
      </c>
      <c r="Q43" s="122">
        <v>20</v>
      </c>
      <c r="R43" s="123" t="s">
        <v>53</v>
      </c>
    </row>
    <row r="44" spans="1:18" ht="15.75" x14ac:dyDescent="0.25">
      <c r="A44" s="113">
        <v>19218</v>
      </c>
      <c r="B44" s="114" t="s">
        <v>141</v>
      </c>
      <c r="C44" s="114" t="s">
        <v>27</v>
      </c>
      <c r="D44" s="114" t="s">
        <v>52</v>
      </c>
      <c r="E44" s="114" t="s">
        <v>30</v>
      </c>
      <c r="F44" s="115" t="s">
        <v>1001</v>
      </c>
      <c r="G44" s="116" t="s">
        <v>962</v>
      </c>
      <c r="H44" s="117" t="s">
        <v>969</v>
      </c>
      <c r="I44" s="117">
        <v>21</v>
      </c>
      <c r="J44" s="117" t="s">
        <v>963</v>
      </c>
      <c r="K44" s="118" t="s">
        <v>959</v>
      </c>
      <c r="L44" s="119"/>
      <c r="M44" s="120">
        <v>735.67999899999995</v>
      </c>
      <c r="N44" s="121">
        <v>889.68</v>
      </c>
      <c r="O44" s="170">
        <v>286.411</v>
      </c>
      <c r="P44" s="118" t="s">
        <v>960</v>
      </c>
      <c r="Q44" s="122">
        <v>21</v>
      </c>
      <c r="R44" s="123" t="s">
        <v>53</v>
      </c>
    </row>
    <row r="45" spans="1:18" ht="15.75" x14ac:dyDescent="0.25">
      <c r="A45" s="113">
        <v>19279</v>
      </c>
      <c r="B45" s="114" t="s">
        <v>145</v>
      </c>
      <c r="C45" s="114" t="s">
        <v>27</v>
      </c>
      <c r="D45" s="114" t="s">
        <v>57</v>
      </c>
      <c r="E45" s="114" t="s">
        <v>30</v>
      </c>
      <c r="F45" s="115" t="s">
        <v>1002</v>
      </c>
      <c r="G45" s="116" t="s">
        <v>962</v>
      </c>
      <c r="H45" s="117" t="s">
        <v>962</v>
      </c>
      <c r="I45" s="117">
        <v>7</v>
      </c>
      <c r="J45" s="117" t="s">
        <v>970</v>
      </c>
      <c r="K45" s="118" t="s">
        <v>959</v>
      </c>
      <c r="L45" s="119"/>
      <c r="M45" s="120">
        <v>332</v>
      </c>
      <c r="N45" s="121">
        <v>332</v>
      </c>
      <c r="O45" s="170">
        <v>332</v>
      </c>
      <c r="P45" s="118" t="s">
        <v>960</v>
      </c>
      <c r="Q45" s="122"/>
      <c r="R45" s="123" t="s">
        <v>53</v>
      </c>
    </row>
    <row r="46" spans="1:18" ht="15.75" x14ac:dyDescent="0.25">
      <c r="A46" s="113">
        <v>19292</v>
      </c>
      <c r="B46" s="114" t="s">
        <v>149</v>
      </c>
      <c r="C46" s="114" t="s">
        <v>27</v>
      </c>
      <c r="D46" s="114" t="s">
        <v>52</v>
      </c>
      <c r="E46" s="114" t="s">
        <v>30</v>
      </c>
      <c r="F46" s="115" t="s">
        <v>1003</v>
      </c>
      <c r="G46" s="116" t="s">
        <v>969</v>
      </c>
      <c r="H46" s="117" t="s">
        <v>957</v>
      </c>
      <c r="I46" s="117">
        <v>21</v>
      </c>
      <c r="J46" s="117" t="s">
        <v>970</v>
      </c>
      <c r="K46" s="118" t="s">
        <v>959</v>
      </c>
      <c r="L46" s="119"/>
      <c r="M46" s="120">
        <v>559.20000000000005</v>
      </c>
      <c r="N46" s="121">
        <v>559.20000000000005</v>
      </c>
      <c r="O46" s="170">
        <v>364.178</v>
      </c>
      <c r="P46" s="118" t="s">
        <v>960</v>
      </c>
      <c r="Q46" s="122"/>
      <c r="R46" s="123" t="s">
        <v>53</v>
      </c>
    </row>
    <row r="47" spans="1:18" ht="15.75" x14ac:dyDescent="0.25">
      <c r="A47" s="113">
        <v>19293</v>
      </c>
      <c r="B47" s="114" t="s">
        <v>151</v>
      </c>
      <c r="C47" s="114" t="s">
        <v>27</v>
      </c>
      <c r="D47" s="114" t="s">
        <v>52</v>
      </c>
      <c r="E47" s="114" t="s">
        <v>30</v>
      </c>
      <c r="F47" s="115" t="s">
        <v>1003</v>
      </c>
      <c r="G47" s="116" t="s">
        <v>969</v>
      </c>
      <c r="H47" s="117" t="s">
        <v>962</v>
      </c>
      <c r="I47" s="117">
        <v>21</v>
      </c>
      <c r="J47" s="117" t="s">
        <v>970</v>
      </c>
      <c r="K47" s="118" t="s">
        <v>959</v>
      </c>
      <c r="L47" s="119"/>
      <c r="M47" s="120">
        <v>529.6</v>
      </c>
      <c r="N47" s="121">
        <v>529.6</v>
      </c>
      <c r="O47" s="170">
        <v>398.80399999999997</v>
      </c>
      <c r="P47" s="118" t="s">
        <v>960</v>
      </c>
      <c r="Q47" s="122"/>
      <c r="R47" s="123" t="s">
        <v>53</v>
      </c>
    </row>
    <row r="48" spans="1:18" ht="15.75" x14ac:dyDescent="0.25">
      <c r="A48" s="113">
        <v>19324</v>
      </c>
      <c r="B48" s="114" t="s">
        <v>152</v>
      </c>
      <c r="C48" s="114" t="s">
        <v>27</v>
      </c>
      <c r="D48" s="114" t="s">
        <v>52</v>
      </c>
      <c r="E48" s="114" t="s">
        <v>30</v>
      </c>
      <c r="F48" s="115" t="s">
        <v>989</v>
      </c>
      <c r="G48" s="116" t="s">
        <v>962</v>
      </c>
      <c r="H48" s="117" t="s">
        <v>962</v>
      </c>
      <c r="I48" s="117">
        <v>2</v>
      </c>
      <c r="J48" s="117" t="s">
        <v>963</v>
      </c>
      <c r="K48" s="118" t="s">
        <v>959</v>
      </c>
      <c r="L48" s="119"/>
      <c r="M48" s="120">
        <v>632</v>
      </c>
      <c r="N48" s="121">
        <v>632</v>
      </c>
      <c r="O48" s="170">
        <v>410.50099999999998</v>
      </c>
      <c r="P48" s="118" t="s">
        <v>960</v>
      </c>
      <c r="Q48" s="122"/>
      <c r="R48" s="123" t="s">
        <v>53</v>
      </c>
    </row>
    <row r="49" spans="1:18" ht="15.75" x14ac:dyDescent="0.25">
      <c r="A49" s="113">
        <v>19360</v>
      </c>
      <c r="B49" s="114" t="s">
        <v>153</v>
      </c>
      <c r="C49" s="114" t="s">
        <v>27</v>
      </c>
      <c r="D49" s="114" t="s">
        <v>52</v>
      </c>
      <c r="E49" s="114" t="s">
        <v>30</v>
      </c>
      <c r="F49" s="115" t="s">
        <v>1004</v>
      </c>
      <c r="G49" s="116" t="s">
        <v>962</v>
      </c>
      <c r="H49" s="117" t="s">
        <v>969</v>
      </c>
      <c r="I49" s="117">
        <v>5</v>
      </c>
      <c r="J49" s="117" t="s">
        <v>966</v>
      </c>
      <c r="K49" s="118" t="s">
        <v>971</v>
      </c>
      <c r="L49" s="119"/>
      <c r="M49" s="120">
        <v>620</v>
      </c>
      <c r="N49" s="121">
        <v>620</v>
      </c>
      <c r="O49" s="170">
        <v>296.37</v>
      </c>
      <c r="P49" s="118" t="s">
        <v>960</v>
      </c>
      <c r="Q49" s="122"/>
      <c r="R49" s="123" t="s">
        <v>53</v>
      </c>
    </row>
    <row r="50" spans="1:18" ht="15.75" x14ac:dyDescent="0.25">
      <c r="A50" s="113">
        <v>19361</v>
      </c>
      <c r="B50" s="114" t="s">
        <v>157</v>
      </c>
      <c r="C50" s="114" t="s">
        <v>27</v>
      </c>
      <c r="D50" s="114" t="s">
        <v>52</v>
      </c>
      <c r="E50" s="114" t="s">
        <v>30</v>
      </c>
      <c r="F50" s="115" t="s">
        <v>1004</v>
      </c>
      <c r="G50" s="116" t="s">
        <v>962</v>
      </c>
      <c r="H50" s="117" t="s">
        <v>962</v>
      </c>
      <c r="I50" s="117">
        <v>5</v>
      </c>
      <c r="J50" s="117" t="s">
        <v>966</v>
      </c>
      <c r="K50" s="118" t="s">
        <v>971</v>
      </c>
      <c r="L50" s="119"/>
      <c r="M50" s="120">
        <v>620</v>
      </c>
      <c r="N50" s="121">
        <v>620</v>
      </c>
      <c r="O50" s="170">
        <v>460.28300000000002</v>
      </c>
      <c r="P50" s="118" t="s">
        <v>960</v>
      </c>
      <c r="Q50" s="122"/>
      <c r="R50" s="123" t="s">
        <v>53</v>
      </c>
    </row>
    <row r="51" spans="1:18" ht="15.75" x14ac:dyDescent="0.25">
      <c r="A51" s="113">
        <v>19378</v>
      </c>
      <c r="B51" s="114" t="s">
        <v>158</v>
      </c>
      <c r="C51" s="114" t="s">
        <v>27</v>
      </c>
      <c r="D51" s="114" t="s">
        <v>57</v>
      </c>
      <c r="E51" s="114" t="s">
        <v>30</v>
      </c>
      <c r="F51" s="115" t="s">
        <v>1005</v>
      </c>
      <c r="G51" s="116" t="s">
        <v>956</v>
      </c>
      <c r="H51" s="117" t="s">
        <v>956</v>
      </c>
      <c r="I51" s="117">
        <v>34</v>
      </c>
      <c r="J51" s="117" t="s">
        <v>970</v>
      </c>
      <c r="K51" s="118" t="s">
        <v>959</v>
      </c>
      <c r="L51" s="119"/>
      <c r="M51" s="120">
        <v>979.2</v>
      </c>
      <c r="N51" s="121">
        <v>1256</v>
      </c>
      <c r="O51" s="170">
        <v>248.41</v>
      </c>
      <c r="P51" s="118" t="s">
        <v>960</v>
      </c>
      <c r="Q51" s="122">
        <v>22</v>
      </c>
      <c r="R51" s="123" t="s">
        <v>53</v>
      </c>
    </row>
    <row r="52" spans="1:18" ht="15.75" x14ac:dyDescent="0.25">
      <c r="A52" s="113">
        <v>19379</v>
      </c>
      <c r="B52" s="114" t="s">
        <v>160</v>
      </c>
      <c r="C52" s="114" t="s">
        <v>27</v>
      </c>
      <c r="D52" s="114" t="s">
        <v>52</v>
      </c>
      <c r="E52" s="114" t="s">
        <v>30</v>
      </c>
      <c r="F52" s="115" t="s">
        <v>1005</v>
      </c>
      <c r="G52" s="116" t="s">
        <v>956</v>
      </c>
      <c r="H52" s="117" t="s">
        <v>957</v>
      </c>
      <c r="I52" s="117">
        <v>33</v>
      </c>
      <c r="J52" s="117" t="s">
        <v>970</v>
      </c>
      <c r="K52" s="118" t="s">
        <v>959</v>
      </c>
      <c r="L52" s="119"/>
      <c r="M52" s="120">
        <v>632</v>
      </c>
      <c r="N52" s="121">
        <v>632</v>
      </c>
      <c r="O52" s="170">
        <v>327.65199999999999</v>
      </c>
      <c r="P52" s="118" t="s">
        <v>960</v>
      </c>
      <c r="Q52" s="122"/>
      <c r="R52" s="123" t="s">
        <v>53</v>
      </c>
    </row>
    <row r="53" spans="1:18" ht="15.75" x14ac:dyDescent="0.25">
      <c r="A53" s="113">
        <v>19381</v>
      </c>
      <c r="B53" s="114" t="s">
        <v>162</v>
      </c>
      <c r="C53" s="114" t="s">
        <v>27</v>
      </c>
      <c r="D53" s="114" t="s">
        <v>57</v>
      </c>
      <c r="E53" s="114" t="s">
        <v>30</v>
      </c>
      <c r="F53" s="115" t="s">
        <v>1005</v>
      </c>
      <c r="G53" s="116" t="s">
        <v>956</v>
      </c>
      <c r="H53" s="117" t="s">
        <v>962</v>
      </c>
      <c r="I53" s="117">
        <v>33</v>
      </c>
      <c r="J53" s="117" t="s">
        <v>970</v>
      </c>
      <c r="K53" s="118" t="s">
        <v>959</v>
      </c>
      <c r="L53" s="119"/>
      <c r="M53" s="120">
        <v>960</v>
      </c>
      <c r="N53" s="121">
        <v>960</v>
      </c>
      <c r="O53" s="170">
        <v>511.17599999999999</v>
      </c>
      <c r="P53" s="118" t="s">
        <v>960</v>
      </c>
      <c r="Q53" s="122"/>
      <c r="R53" s="123" t="s">
        <v>53</v>
      </c>
    </row>
    <row r="54" spans="1:18" ht="15.75" x14ac:dyDescent="0.25">
      <c r="A54" s="113">
        <v>19411</v>
      </c>
      <c r="B54" s="114" t="s">
        <v>164</v>
      </c>
      <c r="C54" s="114" t="s">
        <v>27</v>
      </c>
      <c r="D54" s="114" t="s">
        <v>52</v>
      </c>
      <c r="E54" s="114" t="s">
        <v>30</v>
      </c>
      <c r="F54" s="115" t="s">
        <v>1006</v>
      </c>
      <c r="G54" s="116" t="s">
        <v>956</v>
      </c>
      <c r="H54" s="117" t="s">
        <v>969</v>
      </c>
      <c r="I54" s="117">
        <v>32</v>
      </c>
      <c r="J54" s="117" t="s">
        <v>963</v>
      </c>
      <c r="K54" s="118" t="s">
        <v>959</v>
      </c>
      <c r="L54" s="119"/>
      <c r="M54" s="120">
        <v>384</v>
      </c>
      <c r="N54" s="121">
        <v>384</v>
      </c>
      <c r="O54" s="170">
        <v>196.709</v>
      </c>
      <c r="P54" s="118" t="s">
        <v>960</v>
      </c>
      <c r="Q54" s="122"/>
      <c r="R54" s="123" t="s">
        <v>53</v>
      </c>
    </row>
    <row r="55" spans="1:18" ht="15.75" x14ac:dyDescent="0.25">
      <c r="A55" s="113">
        <v>19490</v>
      </c>
      <c r="B55" s="114" t="s">
        <v>168</v>
      </c>
      <c r="C55" s="114" t="s">
        <v>27</v>
      </c>
      <c r="D55" s="114" t="s">
        <v>52</v>
      </c>
      <c r="E55" s="114" t="s">
        <v>30</v>
      </c>
      <c r="F55" s="115" t="s">
        <v>1007</v>
      </c>
      <c r="G55" s="116" t="s">
        <v>979</v>
      </c>
      <c r="H55" s="117" t="s">
        <v>1008</v>
      </c>
      <c r="I55" s="117">
        <v>6</v>
      </c>
      <c r="J55" s="117" t="s">
        <v>966</v>
      </c>
      <c r="K55" s="118" t="s">
        <v>971</v>
      </c>
      <c r="L55" s="119"/>
      <c r="M55" s="120">
        <v>0</v>
      </c>
      <c r="N55" s="121">
        <v>0</v>
      </c>
      <c r="O55" s="170">
        <v>0</v>
      </c>
      <c r="P55" s="118" t="s">
        <v>960</v>
      </c>
      <c r="Q55" s="122"/>
      <c r="R55" s="123" t="s">
        <v>34</v>
      </c>
    </row>
    <row r="56" spans="1:18" ht="15.75" x14ac:dyDescent="0.25">
      <c r="A56" s="113">
        <v>19492</v>
      </c>
      <c r="B56" s="114" t="s">
        <v>171</v>
      </c>
      <c r="C56" s="114" t="s">
        <v>27</v>
      </c>
      <c r="D56" s="114" t="s">
        <v>52</v>
      </c>
      <c r="E56" s="114" t="s">
        <v>30</v>
      </c>
      <c r="F56" s="115" t="s">
        <v>1009</v>
      </c>
      <c r="G56" s="116" t="s">
        <v>957</v>
      </c>
      <c r="H56" s="117" t="s">
        <v>962</v>
      </c>
      <c r="I56" s="117">
        <v>34</v>
      </c>
      <c r="J56" s="117" t="s">
        <v>970</v>
      </c>
      <c r="K56" s="118" t="s">
        <v>959</v>
      </c>
      <c r="L56" s="119"/>
      <c r="M56" s="120">
        <v>1256</v>
      </c>
      <c r="N56" s="121">
        <v>1256</v>
      </c>
      <c r="O56" s="170">
        <v>365.91</v>
      </c>
      <c r="P56" s="118" t="s">
        <v>960</v>
      </c>
      <c r="Q56" s="122">
        <v>26</v>
      </c>
      <c r="R56" s="123" t="s">
        <v>53</v>
      </c>
    </row>
    <row r="57" spans="1:18" ht="15.75" x14ac:dyDescent="0.25">
      <c r="A57" s="113">
        <v>19500</v>
      </c>
      <c r="B57" s="114" t="s">
        <v>173</v>
      </c>
      <c r="C57" s="114" t="s">
        <v>27</v>
      </c>
      <c r="D57" s="114" t="s">
        <v>57</v>
      </c>
      <c r="E57" s="114" t="s">
        <v>30</v>
      </c>
      <c r="F57" s="115" t="s">
        <v>1010</v>
      </c>
      <c r="G57" s="116" t="s">
        <v>979</v>
      </c>
      <c r="H57" s="117" t="s">
        <v>1011</v>
      </c>
      <c r="I57" s="117">
        <v>20</v>
      </c>
      <c r="J57" s="117" t="s">
        <v>963</v>
      </c>
      <c r="K57" s="118" t="s">
        <v>959</v>
      </c>
      <c r="L57" s="119"/>
      <c r="M57" s="120">
        <v>664.4</v>
      </c>
      <c r="N57" s="121">
        <v>664.4</v>
      </c>
      <c r="O57" s="170">
        <v>258.524</v>
      </c>
      <c r="P57" s="118" t="s">
        <v>960</v>
      </c>
      <c r="Q57" s="122"/>
      <c r="R57" s="123" t="s">
        <v>53</v>
      </c>
    </row>
    <row r="58" spans="1:18" ht="15.75" x14ac:dyDescent="0.25">
      <c r="A58" s="113">
        <v>19501</v>
      </c>
      <c r="B58" s="114" t="s">
        <v>175</v>
      </c>
      <c r="C58" s="114" t="s">
        <v>27</v>
      </c>
      <c r="D58" s="114" t="s">
        <v>52</v>
      </c>
      <c r="E58" s="114" t="s">
        <v>30</v>
      </c>
      <c r="F58" s="115" t="s">
        <v>1010</v>
      </c>
      <c r="G58" s="116" t="s">
        <v>969</v>
      </c>
      <c r="H58" s="117" t="s">
        <v>956</v>
      </c>
      <c r="I58" s="117">
        <v>20</v>
      </c>
      <c r="J58" s="117" t="s">
        <v>963</v>
      </c>
      <c r="K58" s="118" t="s">
        <v>959</v>
      </c>
      <c r="L58" s="119"/>
      <c r="M58" s="120">
        <v>657.92</v>
      </c>
      <c r="N58" s="121">
        <v>657.92</v>
      </c>
      <c r="O58" s="170">
        <v>375.291</v>
      </c>
      <c r="P58" s="118" t="s">
        <v>960</v>
      </c>
      <c r="Q58" s="122"/>
      <c r="R58" s="123" t="s">
        <v>176</v>
      </c>
    </row>
    <row r="59" spans="1:18" ht="15.75" x14ac:dyDescent="0.25">
      <c r="A59" s="113">
        <v>19502</v>
      </c>
      <c r="B59" s="114" t="s">
        <v>178</v>
      </c>
      <c r="C59" s="114" t="s">
        <v>27</v>
      </c>
      <c r="D59" s="114" t="s">
        <v>57</v>
      </c>
      <c r="E59" s="114" t="s">
        <v>30</v>
      </c>
      <c r="F59" s="115" t="s">
        <v>1010</v>
      </c>
      <c r="G59" s="116" t="s">
        <v>969</v>
      </c>
      <c r="H59" s="117" t="s">
        <v>962</v>
      </c>
      <c r="I59" s="117">
        <v>20</v>
      </c>
      <c r="J59" s="117" t="s">
        <v>963</v>
      </c>
      <c r="K59" s="118" t="s">
        <v>959</v>
      </c>
      <c r="L59" s="119"/>
      <c r="M59" s="120">
        <v>609.08000000000004</v>
      </c>
      <c r="N59" s="121">
        <v>609.08000000000004</v>
      </c>
      <c r="O59" s="170">
        <v>412.53699999999998</v>
      </c>
      <c r="P59" s="118" t="s">
        <v>960</v>
      </c>
      <c r="Q59" s="122"/>
      <c r="R59" s="123" t="s">
        <v>53</v>
      </c>
    </row>
    <row r="60" spans="1:18" ht="15.75" x14ac:dyDescent="0.25">
      <c r="A60" s="113">
        <v>19526</v>
      </c>
      <c r="B60" s="114" t="s">
        <v>180</v>
      </c>
      <c r="C60" s="114" t="s">
        <v>27</v>
      </c>
      <c r="D60" s="114" t="s">
        <v>52</v>
      </c>
      <c r="E60" s="114" t="s">
        <v>30</v>
      </c>
      <c r="F60" s="115" t="s">
        <v>1012</v>
      </c>
      <c r="G60" s="116" t="s">
        <v>962</v>
      </c>
      <c r="H60" s="117" t="s">
        <v>969</v>
      </c>
      <c r="I60" s="117">
        <v>15</v>
      </c>
      <c r="J60" s="117" t="s">
        <v>963</v>
      </c>
      <c r="K60" s="118" t="s">
        <v>959</v>
      </c>
      <c r="L60" s="119"/>
      <c r="M60" s="120">
        <v>1204</v>
      </c>
      <c r="N60" s="121">
        <v>1204</v>
      </c>
      <c r="O60" s="170">
        <v>569.40700000000004</v>
      </c>
      <c r="P60" s="118" t="s">
        <v>960</v>
      </c>
      <c r="Q60" s="122"/>
      <c r="R60" s="123" t="s">
        <v>53</v>
      </c>
    </row>
    <row r="61" spans="1:18" ht="15.75" x14ac:dyDescent="0.25">
      <c r="A61" s="113">
        <v>19541</v>
      </c>
      <c r="B61" s="114" t="s">
        <v>182</v>
      </c>
      <c r="C61" s="114" t="s">
        <v>27</v>
      </c>
      <c r="D61" s="114" t="s">
        <v>57</v>
      </c>
      <c r="E61" s="114" t="s">
        <v>30</v>
      </c>
      <c r="F61" s="115" t="s">
        <v>1013</v>
      </c>
      <c r="G61" s="116" t="s">
        <v>962</v>
      </c>
      <c r="H61" s="117" t="s">
        <v>962</v>
      </c>
      <c r="I61" s="117">
        <v>28</v>
      </c>
      <c r="J61" s="117" t="s">
        <v>970</v>
      </c>
      <c r="K61" s="118" t="s">
        <v>959</v>
      </c>
      <c r="L61" s="119"/>
      <c r="M61" s="120">
        <v>565.20000000000005</v>
      </c>
      <c r="N61" s="121">
        <v>1033.2</v>
      </c>
      <c r="O61" s="170">
        <v>316.67500000000001</v>
      </c>
      <c r="P61" s="118" t="s">
        <v>960</v>
      </c>
      <c r="Q61" s="122">
        <v>80</v>
      </c>
      <c r="R61" s="123" t="s">
        <v>53</v>
      </c>
    </row>
    <row r="62" spans="1:18" ht="15.75" x14ac:dyDescent="0.25">
      <c r="A62" s="113">
        <v>19542</v>
      </c>
      <c r="B62" s="114" t="s">
        <v>184</v>
      </c>
      <c r="C62" s="114" t="s">
        <v>27</v>
      </c>
      <c r="D62" s="114" t="s">
        <v>57</v>
      </c>
      <c r="E62" s="114" t="s">
        <v>30</v>
      </c>
      <c r="F62" s="115" t="s">
        <v>1013</v>
      </c>
      <c r="G62" s="116" t="s">
        <v>957</v>
      </c>
      <c r="H62" s="117" t="s">
        <v>957</v>
      </c>
      <c r="I62" s="117">
        <v>28</v>
      </c>
      <c r="J62" s="117" t="s">
        <v>970</v>
      </c>
      <c r="K62" s="118" t="s">
        <v>959</v>
      </c>
      <c r="L62" s="119"/>
      <c r="M62" s="120">
        <v>468</v>
      </c>
      <c r="N62" s="121" t="s">
        <v>63</v>
      </c>
      <c r="O62" s="170">
        <v>287.815</v>
      </c>
      <c r="P62" s="118" t="s">
        <v>960</v>
      </c>
      <c r="Q62" s="122">
        <v>80</v>
      </c>
      <c r="R62" s="123" t="s">
        <v>53</v>
      </c>
    </row>
    <row r="63" spans="1:18" ht="15.75" x14ac:dyDescent="0.25">
      <c r="A63" s="113">
        <v>19563</v>
      </c>
      <c r="B63" s="114" t="s">
        <v>185</v>
      </c>
      <c r="C63" s="114" t="s">
        <v>27</v>
      </c>
      <c r="D63" s="114" t="s">
        <v>52</v>
      </c>
      <c r="E63" s="114" t="s">
        <v>30</v>
      </c>
      <c r="F63" s="115" t="s">
        <v>1014</v>
      </c>
      <c r="G63" s="116" t="s">
        <v>962</v>
      </c>
      <c r="H63" s="117" t="s">
        <v>962</v>
      </c>
      <c r="I63" s="117">
        <v>1</v>
      </c>
      <c r="J63" s="117" t="s">
        <v>970</v>
      </c>
      <c r="K63" s="118" t="s">
        <v>959</v>
      </c>
      <c r="L63" s="119"/>
      <c r="M63" s="120">
        <v>1279.48</v>
      </c>
      <c r="N63" s="121">
        <v>1279.48</v>
      </c>
      <c r="O63" s="170">
        <v>342.96899999999999</v>
      </c>
      <c r="P63" s="118" t="s">
        <v>960</v>
      </c>
      <c r="Q63" s="122">
        <v>27</v>
      </c>
      <c r="R63" s="123" t="s">
        <v>53</v>
      </c>
    </row>
    <row r="64" spans="1:18" ht="15.75" x14ac:dyDescent="0.25">
      <c r="A64" s="113">
        <v>19760</v>
      </c>
      <c r="B64" s="114" t="s">
        <v>187</v>
      </c>
      <c r="C64" s="114" t="s">
        <v>27</v>
      </c>
      <c r="D64" s="114" t="s">
        <v>52</v>
      </c>
      <c r="E64" s="114" t="s">
        <v>30</v>
      </c>
      <c r="F64" s="115" t="s">
        <v>1015</v>
      </c>
      <c r="G64" s="116" t="s">
        <v>962</v>
      </c>
      <c r="H64" s="117" t="s">
        <v>962</v>
      </c>
      <c r="I64" s="117">
        <v>8</v>
      </c>
      <c r="J64" s="117" t="s">
        <v>970</v>
      </c>
      <c r="K64" s="118" t="s">
        <v>971</v>
      </c>
      <c r="L64" s="119"/>
      <c r="M64" s="120">
        <v>1276</v>
      </c>
      <c r="N64" s="121">
        <v>1276</v>
      </c>
      <c r="O64" s="170">
        <v>298.36799999999999</v>
      </c>
      <c r="P64" s="118" t="s">
        <v>960</v>
      </c>
      <c r="Q64" s="122">
        <v>28</v>
      </c>
      <c r="R64" s="123" t="s">
        <v>53</v>
      </c>
    </row>
    <row r="65" spans="1:18" ht="15.75" x14ac:dyDescent="0.25">
      <c r="A65" s="113">
        <v>19904</v>
      </c>
      <c r="B65" s="114" t="s">
        <v>189</v>
      </c>
      <c r="C65" s="114" t="s">
        <v>27</v>
      </c>
      <c r="D65" s="114" t="s">
        <v>57</v>
      </c>
      <c r="E65" s="114" t="s">
        <v>30</v>
      </c>
      <c r="F65" s="115" t="s">
        <v>1013</v>
      </c>
      <c r="G65" s="116" t="s">
        <v>962</v>
      </c>
      <c r="H65" s="117" t="s">
        <v>957</v>
      </c>
      <c r="I65" s="117">
        <v>29</v>
      </c>
      <c r="J65" s="117" t="s">
        <v>970</v>
      </c>
      <c r="K65" s="118" t="s">
        <v>959</v>
      </c>
      <c r="L65" s="119"/>
      <c r="M65" s="120">
        <v>632</v>
      </c>
      <c r="N65" s="121">
        <v>1108.1400000000001</v>
      </c>
      <c r="O65" s="170" t="s">
        <v>63</v>
      </c>
      <c r="P65" s="118" t="s">
        <v>960</v>
      </c>
      <c r="Q65" s="122">
        <v>29</v>
      </c>
      <c r="R65" s="123" t="s">
        <v>53</v>
      </c>
    </row>
    <row r="66" spans="1:18" ht="15.75" x14ac:dyDescent="0.25">
      <c r="A66" s="113">
        <v>19965</v>
      </c>
      <c r="B66" s="114" t="s">
        <v>193</v>
      </c>
      <c r="C66" s="114" t="s">
        <v>27</v>
      </c>
      <c r="D66" s="114" t="s">
        <v>52</v>
      </c>
      <c r="E66" s="114" t="s">
        <v>30</v>
      </c>
      <c r="F66" s="115" t="s">
        <v>1016</v>
      </c>
      <c r="G66" s="116" t="s">
        <v>956</v>
      </c>
      <c r="H66" s="117" t="s">
        <v>962</v>
      </c>
      <c r="I66" s="117">
        <v>12</v>
      </c>
      <c r="J66" s="117" t="s">
        <v>970</v>
      </c>
      <c r="K66" s="118" t="s">
        <v>959</v>
      </c>
      <c r="L66" s="119"/>
      <c r="M66" s="120">
        <v>632</v>
      </c>
      <c r="N66" s="121">
        <v>632</v>
      </c>
      <c r="O66" s="170">
        <v>208.3</v>
      </c>
      <c r="P66" s="118" t="s">
        <v>960</v>
      </c>
      <c r="Q66" s="122">
        <v>30</v>
      </c>
      <c r="R66" s="123" t="s">
        <v>53</v>
      </c>
    </row>
    <row r="67" spans="1:18" ht="15.75" x14ac:dyDescent="0.25">
      <c r="A67" s="113">
        <v>19966</v>
      </c>
      <c r="B67" s="114" t="s">
        <v>196</v>
      </c>
      <c r="C67" s="114" t="s">
        <v>27</v>
      </c>
      <c r="D67" s="114" t="s">
        <v>57</v>
      </c>
      <c r="E67" s="114" t="s">
        <v>30</v>
      </c>
      <c r="F67" s="115" t="s">
        <v>1016</v>
      </c>
      <c r="G67" s="116" t="s">
        <v>969</v>
      </c>
      <c r="H67" s="117" t="s">
        <v>957</v>
      </c>
      <c r="I67" s="117">
        <v>12</v>
      </c>
      <c r="J67" s="117" t="s">
        <v>970</v>
      </c>
      <c r="K67" s="118" t="s">
        <v>959</v>
      </c>
      <c r="L67" s="119"/>
      <c r="M67" s="120">
        <v>218.2</v>
      </c>
      <c r="N67" s="121">
        <v>624</v>
      </c>
      <c r="O67" s="170">
        <v>218.2</v>
      </c>
      <c r="P67" s="118" t="s">
        <v>960</v>
      </c>
      <c r="Q67" s="122">
        <v>31</v>
      </c>
      <c r="R67" s="123" t="s">
        <v>53</v>
      </c>
    </row>
    <row r="68" spans="1:18" ht="15.75" x14ac:dyDescent="0.25">
      <c r="A68" s="113">
        <v>19971</v>
      </c>
      <c r="B68" s="114" t="s">
        <v>200</v>
      </c>
      <c r="C68" s="114" t="s">
        <v>27</v>
      </c>
      <c r="D68" s="114" t="s">
        <v>52</v>
      </c>
      <c r="E68" s="114" t="s">
        <v>30</v>
      </c>
      <c r="F68" s="115" t="s">
        <v>1014</v>
      </c>
      <c r="G68" s="116" t="s">
        <v>969</v>
      </c>
      <c r="H68" s="117" t="s">
        <v>957</v>
      </c>
      <c r="I68" s="117">
        <v>1</v>
      </c>
      <c r="J68" s="117" t="s">
        <v>970</v>
      </c>
      <c r="K68" s="118" t="s">
        <v>959</v>
      </c>
      <c r="L68" s="119"/>
      <c r="M68" s="120">
        <v>779.16</v>
      </c>
      <c r="N68" s="121" t="s">
        <v>63</v>
      </c>
      <c r="O68" s="170">
        <v>0</v>
      </c>
      <c r="P68" s="118" t="s">
        <v>960</v>
      </c>
      <c r="Q68" s="122">
        <v>27</v>
      </c>
      <c r="R68" s="123" t="s">
        <v>32</v>
      </c>
    </row>
    <row r="69" spans="1:18" ht="15.75" x14ac:dyDescent="0.25">
      <c r="A69" s="113">
        <v>19972</v>
      </c>
      <c r="B69" s="114" t="s">
        <v>203</v>
      </c>
      <c r="C69" s="114" t="s">
        <v>27</v>
      </c>
      <c r="D69" s="114" t="s">
        <v>57</v>
      </c>
      <c r="E69" s="114" t="s">
        <v>30</v>
      </c>
      <c r="F69" s="115" t="s">
        <v>1014</v>
      </c>
      <c r="G69" s="116" t="s">
        <v>962</v>
      </c>
      <c r="H69" s="117" t="s">
        <v>956</v>
      </c>
      <c r="I69" s="117">
        <v>1</v>
      </c>
      <c r="J69" s="117" t="s">
        <v>970</v>
      </c>
      <c r="K69" s="118" t="s">
        <v>959</v>
      </c>
      <c r="L69" s="119"/>
      <c r="M69" s="120">
        <v>756.2</v>
      </c>
      <c r="N69" s="121">
        <v>1281.32</v>
      </c>
      <c r="O69" s="170">
        <v>0</v>
      </c>
      <c r="P69" s="118" t="s">
        <v>960</v>
      </c>
      <c r="Q69" s="122">
        <v>32</v>
      </c>
      <c r="R69" s="123" t="s">
        <v>32</v>
      </c>
    </row>
    <row r="70" spans="1:18" ht="15.75" x14ac:dyDescent="0.25">
      <c r="A70" s="113">
        <v>19973</v>
      </c>
      <c r="B70" s="114" t="s">
        <v>206</v>
      </c>
      <c r="C70" s="114" t="s">
        <v>27</v>
      </c>
      <c r="D70" s="114" t="s">
        <v>57</v>
      </c>
      <c r="E70" s="114" t="s">
        <v>30</v>
      </c>
      <c r="F70" s="115" t="s">
        <v>1017</v>
      </c>
      <c r="G70" s="116" t="s">
        <v>962</v>
      </c>
      <c r="H70" s="117" t="s">
        <v>969</v>
      </c>
      <c r="I70" s="117">
        <v>1</v>
      </c>
      <c r="J70" s="117" t="s">
        <v>970</v>
      </c>
      <c r="K70" s="118" t="s">
        <v>959</v>
      </c>
      <c r="L70" s="119"/>
      <c r="M70" s="120">
        <v>775.72</v>
      </c>
      <c r="N70" s="121" t="s">
        <v>63</v>
      </c>
      <c r="O70" s="170">
        <v>0</v>
      </c>
      <c r="P70" s="118" t="s">
        <v>960</v>
      </c>
      <c r="Q70" s="122">
        <v>32</v>
      </c>
      <c r="R70" s="123" t="s">
        <v>32</v>
      </c>
    </row>
    <row r="71" spans="1:18" ht="15.75" x14ac:dyDescent="0.25">
      <c r="A71" s="113">
        <v>20000</v>
      </c>
      <c r="B71" s="114" t="s">
        <v>208</v>
      </c>
      <c r="C71" s="114" t="s">
        <v>27</v>
      </c>
      <c r="D71" s="114" t="s">
        <v>52</v>
      </c>
      <c r="E71" s="114" t="s">
        <v>30</v>
      </c>
      <c r="F71" s="115" t="s">
        <v>1005</v>
      </c>
      <c r="G71" s="116" t="s">
        <v>956</v>
      </c>
      <c r="H71" s="117" t="s">
        <v>957</v>
      </c>
      <c r="I71" s="117">
        <v>34</v>
      </c>
      <c r="J71" s="117" t="s">
        <v>970</v>
      </c>
      <c r="K71" s="118" t="s">
        <v>959</v>
      </c>
      <c r="L71" s="119"/>
      <c r="M71" s="120">
        <v>624</v>
      </c>
      <c r="N71" s="121" t="s">
        <v>63</v>
      </c>
      <c r="O71" s="170" t="s">
        <v>63</v>
      </c>
      <c r="P71" s="118" t="s">
        <v>960</v>
      </c>
      <c r="Q71" s="122">
        <v>22</v>
      </c>
      <c r="R71" s="123" t="s">
        <v>53</v>
      </c>
    </row>
    <row r="72" spans="1:18" ht="15.75" x14ac:dyDescent="0.25">
      <c r="A72" s="113">
        <v>20015</v>
      </c>
      <c r="B72" s="114" t="s">
        <v>211</v>
      </c>
      <c r="C72" s="114" t="s">
        <v>27</v>
      </c>
      <c r="D72" s="114" t="s">
        <v>52</v>
      </c>
      <c r="E72" s="114" t="s">
        <v>30</v>
      </c>
      <c r="F72" s="115" t="s">
        <v>1005</v>
      </c>
      <c r="G72" s="116" t="s">
        <v>956</v>
      </c>
      <c r="H72" s="117" t="s">
        <v>969</v>
      </c>
      <c r="I72" s="117">
        <v>34</v>
      </c>
      <c r="J72" s="117" t="s">
        <v>970</v>
      </c>
      <c r="K72" s="118" t="s">
        <v>959</v>
      </c>
      <c r="L72" s="119"/>
      <c r="M72" s="120">
        <v>632</v>
      </c>
      <c r="N72" s="121" t="s">
        <v>63</v>
      </c>
      <c r="O72" s="170">
        <v>381.69299999999998</v>
      </c>
      <c r="P72" s="118" t="s">
        <v>960</v>
      </c>
      <c r="Q72" s="122">
        <v>26</v>
      </c>
      <c r="R72" s="123" t="s">
        <v>53</v>
      </c>
    </row>
    <row r="73" spans="1:18" ht="15.75" x14ac:dyDescent="0.25">
      <c r="A73" s="113">
        <v>20046</v>
      </c>
      <c r="B73" s="114" t="s">
        <v>212</v>
      </c>
      <c r="C73" s="114" t="s">
        <v>27</v>
      </c>
      <c r="D73" s="114" t="s">
        <v>57</v>
      </c>
      <c r="E73" s="114" t="s">
        <v>30</v>
      </c>
      <c r="F73" s="115" t="s">
        <v>1018</v>
      </c>
      <c r="G73" s="116" t="s">
        <v>962</v>
      </c>
      <c r="H73" s="117" t="s">
        <v>956</v>
      </c>
      <c r="I73" s="117">
        <v>33</v>
      </c>
      <c r="J73" s="117" t="s">
        <v>966</v>
      </c>
      <c r="K73" s="118" t="s">
        <v>971</v>
      </c>
      <c r="L73" s="119"/>
      <c r="M73" s="120">
        <v>640</v>
      </c>
      <c r="N73" s="121">
        <v>640</v>
      </c>
      <c r="O73" s="170">
        <v>323.86500000000001</v>
      </c>
      <c r="P73" s="118" t="s">
        <v>960</v>
      </c>
      <c r="Q73" s="122"/>
      <c r="R73" s="123" t="s">
        <v>53</v>
      </c>
    </row>
    <row r="74" spans="1:18" ht="15.75" x14ac:dyDescent="0.25">
      <c r="A74" s="113">
        <v>20087</v>
      </c>
      <c r="B74" s="114" t="s">
        <v>214</v>
      </c>
      <c r="C74" s="114" t="s">
        <v>27</v>
      </c>
      <c r="D74" s="114" t="s">
        <v>52</v>
      </c>
      <c r="E74" s="114" t="s">
        <v>30</v>
      </c>
      <c r="F74" s="115" t="s">
        <v>1013</v>
      </c>
      <c r="G74" s="116" t="s">
        <v>962</v>
      </c>
      <c r="H74" s="117" t="s">
        <v>957</v>
      </c>
      <c r="I74" s="117">
        <v>20</v>
      </c>
      <c r="J74" s="117" t="s">
        <v>970</v>
      </c>
      <c r="K74" s="118" t="s">
        <v>959</v>
      </c>
      <c r="L74" s="119"/>
      <c r="M74" s="120">
        <v>624</v>
      </c>
      <c r="N74" s="121">
        <v>1232</v>
      </c>
      <c r="O74" s="170">
        <v>286.20100000000002</v>
      </c>
      <c r="P74" s="118" t="s">
        <v>960</v>
      </c>
      <c r="Q74" s="122">
        <v>33</v>
      </c>
      <c r="R74" s="123" t="s">
        <v>53</v>
      </c>
    </row>
    <row r="75" spans="1:18" ht="15.75" x14ac:dyDescent="0.25">
      <c r="A75" s="113">
        <v>20088</v>
      </c>
      <c r="B75" s="114" t="s">
        <v>216</v>
      </c>
      <c r="C75" s="114" t="s">
        <v>27</v>
      </c>
      <c r="D75" s="114" t="s">
        <v>52</v>
      </c>
      <c r="E75" s="114" t="s">
        <v>30</v>
      </c>
      <c r="F75" s="115" t="s">
        <v>1013</v>
      </c>
      <c r="G75" s="116" t="s">
        <v>957</v>
      </c>
      <c r="H75" s="117" t="s">
        <v>956</v>
      </c>
      <c r="I75" s="117">
        <v>20</v>
      </c>
      <c r="J75" s="117" t="s">
        <v>970</v>
      </c>
      <c r="K75" s="118" t="s">
        <v>959</v>
      </c>
      <c r="L75" s="119"/>
      <c r="M75" s="120">
        <v>632</v>
      </c>
      <c r="N75" s="121">
        <v>1248</v>
      </c>
      <c r="O75" s="170">
        <v>370.72399999999999</v>
      </c>
      <c r="P75" s="118" t="s">
        <v>960</v>
      </c>
      <c r="Q75" s="122">
        <v>34</v>
      </c>
      <c r="R75" s="123" t="s">
        <v>53</v>
      </c>
    </row>
    <row r="76" spans="1:18" ht="15.75" x14ac:dyDescent="0.25">
      <c r="A76" s="113">
        <v>20366</v>
      </c>
      <c r="B76" s="114" t="s">
        <v>218</v>
      </c>
      <c r="C76" s="114" t="s">
        <v>27</v>
      </c>
      <c r="D76" s="114" t="s">
        <v>57</v>
      </c>
      <c r="E76" s="114" t="s">
        <v>30</v>
      </c>
      <c r="F76" s="115" t="s">
        <v>995</v>
      </c>
      <c r="G76" s="116" t="s">
        <v>962</v>
      </c>
      <c r="H76" s="117" t="s">
        <v>956</v>
      </c>
      <c r="I76" s="117">
        <v>22</v>
      </c>
      <c r="J76" s="117" t="s">
        <v>966</v>
      </c>
      <c r="K76" s="118" t="s">
        <v>971</v>
      </c>
      <c r="L76" s="119"/>
      <c r="M76" s="120">
        <v>638.30999899999995</v>
      </c>
      <c r="N76" s="121">
        <v>638.31200000000001</v>
      </c>
      <c r="O76" s="170">
        <v>429.22899999999998</v>
      </c>
      <c r="P76" s="118" t="s">
        <v>960</v>
      </c>
      <c r="Q76" s="122"/>
      <c r="R76" s="123" t="s">
        <v>53</v>
      </c>
    </row>
    <row r="77" spans="1:18" ht="15.75" x14ac:dyDescent="0.25">
      <c r="A77" s="113">
        <v>20487</v>
      </c>
      <c r="B77" s="114" t="s">
        <v>220</v>
      </c>
      <c r="C77" s="114" t="s">
        <v>27</v>
      </c>
      <c r="D77" s="114" t="s">
        <v>57</v>
      </c>
      <c r="E77" s="114" t="s">
        <v>30</v>
      </c>
      <c r="F77" s="115" t="s">
        <v>1019</v>
      </c>
      <c r="G77" s="116" t="s">
        <v>957</v>
      </c>
      <c r="H77" s="117" t="s">
        <v>956</v>
      </c>
      <c r="I77" s="117">
        <v>22</v>
      </c>
      <c r="J77" s="117" t="s">
        <v>970</v>
      </c>
      <c r="K77" s="118" t="s">
        <v>959</v>
      </c>
      <c r="L77" s="119"/>
      <c r="M77" s="120">
        <v>510.8</v>
      </c>
      <c r="N77" s="121">
        <v>510.8</v>
      </c>
      <c r="O77" s="170">
        <v>340.64299999999997</v>
      </c>
      <c r="P77" s="118" t="s">
        <v>960</v>
      </c>
      <c r="Q77" s="122"/>
      <c r="R77" s="123" t="s">
        <v>53</v>
      </c>
    </row>
    <row r="78" spans="1:18" ht="15.75" x14ac:dyDescent="0.25">
      <c r="A78" s="113">
        <v>20565</v>
      </c>
      <c r="B78" s="114" t="s">
        <v>222</v>
      </c>
      <c r="C78" s="114" t="s">
        <v>27</v>
      </c>
      <c r="D78" s="114" t="s">
        <v>57</v>
      </c>
      <c r="E78" s="114" t="s">
        <v>30</v>
      </c>
      <c r="F78" s="115" t="s">
        <v>1020</v>
      </c>
      <c r="G78" s="116" t="s">
        <v>962</v>
      </c>
      <c r="H78" s="117" t="s">
        <v>956</v>
      </c>
      <c r="I78" s="117">
        <v>32</v>
      </c>
      <c r="J78" s="117" t="s">
        <v>963</v>
      </c>
      <c r="K78" s="118" t="s">
        <v>959</v>
      </c>
      <c r="L78" s="119"/>
      <c r="M78" s="120">
        <v>250</v>
      </c>
      <c r="N78" s="121">
        <v>250</v>
      </c>
      <c r="O78" s="170">
        <v>103.102</v>
      </c>
      <c r="P78" s="118" t="s">
        <v>960</v>
      </c>
      <c r="Q78" s="122"/>
      <c r="R78" s="123" t="s">
        <v>53</v>
      </c>
    </row>
    <row r="79" spans="1:18" ht="25.5" x14ac:dyDescent="0.25">
      <c r="A79" s="113">
        <v>20694</v>
      </c>
      <c r="B79" s="114" t="s">
        <v>224</v>
      </c>
      <c r="C79" s="114" t="s">
        <v>27</v>
      </c>
      <c r="D79" s="114" t="s">
        <v>52</v>
      </c>
      <c r="E79" s="114" t="s">
        <v>30</v>
      </c>
      <c r="F79" s="115" t="s">
        <v>1021</v>
      </c>
      <c r="G79" s="116" t="s">
        <v>962</v>
      </c>
      <c r="H79" s="117" t="s">
        <v>957</v>
      </c>
      <c r="I79" s="117">
        <v>21</v>
      </c>
      <c r="J79" s="117" t="s">
        <v>963</v>
      </c>
      <c r="K79" s="118" t="s">
        <v>959</v>
      </c>
      <c r="L79" s="119"/>
      <c r="M79" s="120">
        <v>688.88800000000003</v>
      </c>
      <c r="N79" s="121">
        <v>1013.17</v>
      </c>
      <c r="O79" s="170">
        <v>337.73399999999998</v>
      </c>
      <c r="P79" s="118" t="s">
        <v>960</v>
      </c>
      <c r="Q79" s="122">
        <v>35</v>
      </c>
      <c r="R79" s="123" t="s">
        <v>53</v>
      </c>
    </row>
    <row r="80" spans="1:18" ht="15.75" x14ac:dyDescent="0.25">
      <c r="A80" s="113">
        <v>21085</v>
      </c>
      <c r="B80" s="114" t="s">
        <v>226</v>
      </c>
      <c r="C80" s="114" t="s">
        <v>27</v>
      </c>
      <c r="D80" s="114" t="s">
        <v>52</v>
      </c>
      <c r="E80" s="114" t="s">
        <v>30</v>
      </c>
      <c r="F80" s="115" t="s">
        <v>1022</v>
      </c>
      <c r="G80" s="116" t="s">
        <v>962</v>
      </c>
      <c r="H80" s="117" t="s">
        <v>956</v>
      </c>
      <c r="I80" s="117">
        <v>35</v>
      </c>
      <c r="J80" s="117" t="s">
        <v>970</v>
      </c>
      <c r="K80" s="118" t="s">
        <v>959</v>
      </c>
      <c r="L80" s="119"/>
      <c r="M80" s="120">
        <v>625.6</v>
      </c>
      <c r="N80" s="121">
        <v>1310.4000000000001</v>
      </c>
      <c r="O80" s="170">
        <v>314.29500000000002</v>
      </c>
      <c r="P80" s="118" t="s">
        <v>960</v>
      </c>
      <c r="Q80" s="122">
        <v>36</v>
      </c>
      <c r="R80" s="123" t="s">
        <v>53</v>
      </c>
    </row>
    <row r="81" spans="1:18" ht="25.5" x14ac:dyDescent="0.25">
      <c r="A81" s="113">
        <v>21399</v>
      </c>
      <c r="B81" s="114" t="s">
        <v>230</v>
      </c>
      <c r="C81" s="114" t="s">
        <v>27</v>
      </c>
      <c r="D81" s="114" t="s">
        <v>57</v>
      </c>
      <c r="E81" s="114" t="s">
        <v>30</v>
      </c>
      <c r="F81" s="115" t="s">
        <v>1021</v>
      </c>
      <c r="G81" s="116" t="s">
        <v>969</v>
      </c>
      <c r="H81" s="117" t="s">
        <v>956</v>
      </c>
      <c r="I81" s="117">
        <v>22</v>
      </c>
      <c r="J81" s="117" t="s">
        <v>963</v>
      </c>
      <c r="K81" s="118" t="s">
        <v>959</v>
      </c>
      <c r="L81" s="119"/>
      <c r="M81" s="120">
        <v>1013.16</v>
      </c>
      <c r="N81" s="121" t="s">
        <v>63</v>
      </c>
      <c r="O81" s="170">
        <v>0</v>
      </c>
      <c r="P81" s="118" t="s">
        <v>960</v>
      </c>
      <c r="Q81" s="122">
        <v>35</v>
      </c>
      <c r="R81" s="123" t="s">
        <v>32</v>
      </c>
    </row>
    <row r="82" spans="1:18" ht="15.75" x14ac:dyDescent="0.25">
      <c r="A82" s="113">
        <v>21426</v>
      </c>
      <c r="B82" s="114" t="s">
        <v>232</v>
      </c>
      <c r="C82" s="114" t="s">
        <v>27</v>
      </c>
      <c r="D82" s="114" t="s">
        <v>57</v>
      </c>
      <c r="E82" s="114" t="s">
        <v>30</v>
      </c>
      <c r="F82" s="115" t="s">
        <v>1023</v>
      </c>
      <c r="G82" s="116" t="s">
        <v>969</v>
      </c>
      <c r="H82" s="117" t="s">
        <v>962</v>
      </c>
      <c r="I82" s="117">
        <v>15</v>
      </c>
      <c r="J82" s="117" t="s">
        <v>970</v>
      </c>
      <c r="K82" s="118" t="s">
        <v>959</v>
      </c>
      <c r="L82" s="119"/>
      <c r="M82" s="120">
        <v>640</v>
      </c>
      <c r="N82" s="121">
        <v>640</v>
      </c>
      <c r="O82" s="170">
        <v>320.18299999999999</v>
      </c>
      <c r="P82" s="118" t="s">
        <v>960</v>
      </c>
      <c r="Q82" s="122"/>
      <c r="R82" s="123" t="s">
        <v>53</v>
      </c>
    </row>
    <row r="83" spans="1:18" ht="15.75" x14ac:dyDescent="0.25">
      <c r="A83" s="113">
        <v>21428</v>
      </c>
      <c r="B83" s="114" t="s">
        <v>234</v>
      </c>
      <c r="C83" s="114" t="s">
        <v>27</v>
      </c>
      <c r="D83" s="114" t="s">
        <v>57</v>
      </c>
      <c r="E83" s="114" t="s">
        <v>30</v>
      </c>
      <c r="F83" s="115" t="s">
        <v>1024</v>
      </c>
      <c r="G83" s="116" t="s">
        <v>962</v>
      </c>
      <c r="H83" s="117" t="s">
        <v>957</v>
      </c>
      <c r="I83" s="117">
        <v>11</v>
      </c>
      <c r="J83" s="117" t="s">
        <v>970</v>
      </c>
      <c r="K83" s="118" t="s">
        <v>959</v>
      </c>
      <c r="L83" s="119"/>
      <c r="M83" s="120">
        <v>465.96</v>
      </c>
      <c r="N83" s="121">
        <v>465.96</v>
      </c>
      <c r="O83" s="170">
        <v>332.23</v>
      </c>
      <c r="P83" s="118" t="s">
        <v>960</v>
      </c>
      <c r="Q83" s="122"/>
      <c r="R83" s="123" t="s">
        <v>53</v>
      </c>
    </row>
    <row r="84" spans="1:18" ht="15.75" x14ac:dyDescent="0.25">
      <c r="A84" s="113">
        <v>21561</v>
      </c>
      <c r="B84" s="114" t="s">
        <v>238</v>
      </c>
      <c r="C84" s="114" t="s">
        <v>27</v>
      </c>
      <c r="D84" s="114" t="s">
        <v>57</v>
      </c>
      <c r="E84" s="114" t="s">
        <v>30</v>
      </c>
      <c r="F84" s="115" t="s">
        <v>1025</v>
      </c>
      <c r="G84" s="116" t="s">
        <v>962</v>
      </c>
      <c r="H84" s="117" t="s">
        <v>956</v>
      </c>
      <c r="I84" s="117">
        <v>21</v>
      </c>
      <c r="J84" s="117" t="s">
        <v>963</v>
      </c>
      <c r="K84" s="118" t="s">
        <v>959</v>
      </c>
      <c r="L84" s="119"/>
      <c r="M84" s="120">
        <v>519.67999999999995</v>
      </c>
      <c r="N84" s="121" t="s">
        <v>63</v>
      </c>
      <c r="O84" s="170">
        <v>335.065</v>
      </c>
      <c r="P84" s="118" t="s">
        <v>960</v>
      </c>
      <c r="Q84" s="122">
        <v>21</v>
      </c>
      <c r="R84" s="123" t="s">
        <v>53</v>
      </c>
    </row>
    <row r="85" spans="1:18" ht="15.75" x14ac:dyDescent="0.25">
      <c r="A85" s="113">
        <v>21839</v>
      </c>
      <c r="B85" s="114" t="s">
        <v>239</v>
      </c>
      <c r="C85" s="114" t="s">
        <v>27</v>
      </c>
      <c r="D85" s="114" t="s">
        <v>57</v>
      </c>
      <c r="E85" s="114" t="s">
        <v>30</v>
      </c>
      <c r="F85" s="115" t="s">
        <v>1026</v>
      </c>
      <c r="G85" s="116" t="s">
        <v>969</v>
      </c>
      <c r="H85" s="117" t="s">
        <v>969</v>
      </c>
      <c r="I85" s="117">
        <v>16</v>
      </c>
      <c r="J85" s="117" t="s">
        <v>970</v>
      </c>
      <c r="K85" s="118" t="s">
        <v>959</v>
      </c>
      <c r="L85" s="119"/>
      <c r="M85" s="120">
        <v>632</v>
      </c>
      <c r="N85" s="121">
        <v>632</v>
      </c>
      <c r="O85" s="170">
        <v>362.07400000000001</v>
      </c>
      <c r="P85" s="118" t="s">
        <v>960</v>
      </c>
      <c r="Q85" s="122"/>
      <c r="R85" s="123" t="s">
        <v>53</v>
      </c>
    </row>
    <row r="86" spans="1:18" ht="15.75" x14ac:dyDescent="0.25">
      <c r="A86" s="113">
        <v>21841</v>
      </c>
      <c r="B86" s="114" t="s">
        <v>242</v>
      </c>
      <c r="C86" s="114" t="s">
        <v>27</v>
      </c>
      <c r="D86" s="114" t="s">
        <v>57</v>
      </c>
      <c r="E86" s="114" t="s">
        <v>30</v>
      </c>
      <c r="F86" s="115" t="s">
        <v>1027</v>
      </c>
      <c r="G86" s="116" t="s">
        <v>962</v>
      </c>
      <c r="H86" s="117" t="s">
        <v>956</v>
      </c>
      <c r="I86" s="117">
        <v>21</v>
      </c>
      <c r="J86" s="117" t="s">
        <v>970</v>
      </c>
      <c r="K86" s="118" t="s">
        <v>959</v>
      </c>
      <c r="L86" s="119"/>
      <c r="M86" s="120">
        <v>632</v>
      </c>
      <c r="N86" s="121">
        <v>632</v>
      </c>
      <c r="O86" s="170">
        <v>341.327</v>
      </c>
      <c r="P86" s="118" t="s">
        <v>960</v>
      </c>
      <c r="Q86" s="122"/>
      <c r="R86" s="123" t="s">
        <v>53</v>
      </c>
    </row>
    <row r="87" spans="1:18" ht="15.75" x14ac:dyDescent="0.25">
      <c r="A87" s="113">
        <v>21843</v>
      </c>
      <c r="B87" s="114" t="s">
        <v>243</v>
      </c>
      <c r="C87" s="114" t="s">
        <v>27</v>
      </c>
      <c r="D87" s="114" t="s">
        <v>57</v>
      </c>
      <c r="E87" s="114" t="s">
        <v>30</v>
      </c>
      <c r="F87" s="115" t="s">
        <v>1028</v>
      </c>
      <c r="G87" s="116" t="s">
        <v>969</v>
      </c>
      <c r="H87" s="117" t="s">
        <v>969</v>
      </c>
      <c r="I87" s="117">
        <v>15</v>
      </c>
      <c r="J87" s="117" t="s">
        <v>970</v>
      </c>
      <c r="K87" s="118" t="s">
        <v>959</v>
      </c>
      <c r="L87" s="119"/>
      <c r="M87" s="120">
        <v>624</v>
      </c>
      <c r="N87" s="121">
        <v>624</v>
      </c>
      <c r="O87" s="170">
        <v>351.20400000000001</v>
      </c>
      <c r="P87" s="118" t="s">
        <v>960</v>
      </c>
      <c r="Q87" s="122"/>
      <c r="R87" s="123" t="s">
        <v>53</v>
      </c>
    </row>
    <row r="88" spans="1:18" ht="15.75" x14ac:dyDescent="0.25">
      <c r="A88" s="113">
        <v>21844</v>
      </c>
      <c r="B88" s="114" t="s">
        <v>247</v>
      </c>
      <c r="C88" s="114" t="s">
        <v>27</v>
      </c>
      <c r="D88" s="114" t="s">
        <v>57</v>
      </c>
      <c r="E88" s="114" t="s">
        <v>30</v>
      </c>
      <c r="F88" s="115" t="s">
        <v>1029</v>
      </c>
      <c r="G88" s="116" t="s">
        <v>969</v>
      </c>
      <c r="H88" s="117" t="s">
        <v>956</v>
      </c>
      <c r="I88" s="117">
        <v>15</v>
      </c>
      <c r="J88" s="117" t="s">
        <v>970</v>
      </c>
      <c r="K88" s="118" t="s">
        <v>959</v>
      </c>
      <c r="L88" s="119"/>
      <c r="M88" s="120">
        <v>632</v>
      </c>
      <c r="N88" s="121">
        <v>632</v>
      </c>
      <c r="O88" s="170">
        <v>457.79500000000002</v>
      </c>
      <c r="P88" s="118" t="s">
        <v>960</v>
      </c>
      <c r="Q88" s="122"/>
      <c r="R88" s="123" t="s">
        <v>53</v>
      </c>
    </row>
    <row r="89" spans="1:18" ht="15.75" x14ac:dyDescent="0.25">
      <c r="A89" s="113">
        <v>21929</v>
      </c>
      <c r="B89" s="114" t="s">
        <v>249</v>
      </c>
      <c r="C89" s="114" t="s">
        <v>27</v>
      </c>
      <c r="D89" s="114" t="s">
        <v>57</v>
      </c>
      <c r="E89" s="114" t="s">
        <v>30</v>
      </c>
      <c r="F89" s="115" t="s">
        <v>1013</v>
      </c>
      <c r="G89" s="116" t="s">
        <v>969</v>
      </c>
      <c r="H89" s="117" t="s">
        <v>956</v>
      </c>
      <c r="I89" s="117">
        <v>28</v>
      </c>
      <c r="J89" s="117" t="s">
        <v>970</v>
      </c>
      <c r="K89" s="118" t="s">
        <v>959</v>
      </c>
      <c r="L89" s="119"/>
      <c r="M89" s="120">
        <v>630.4</v>
      </c>
      <c r="N89" s="121">
        <v>630.4</v>
      </c>
      <c r="O89" s="170">
        <v>343.23899999999998</v>
      </c>
      <c r="P89" s="118" t="s">
        <v>960</v>
      </c>
      <c r="Q89" s="122"/>
      <c r="R89" s="123" t="s">
        <v>53</v>
      </c>
    </row>
    <row r="90" spans="1:18" ht="15.75" x14ac:dyDescent="0.25">
      <c r="A90" s="113">
        <v>21930</v>
      </c>
      <c r="B90" s="114" t="s">
        <v>251</v>
      </c>
      <c r="C90" s="114" t="s">
        <v>27</v>
      </c>
      <c r="D90" s="114" t="s">
        <v>57</v>
      </c>
      <c r="E90" s="114" t="s">
        <v>30</v>
      </c>
      <c r="F90" s="115" t="s">
        <v>1030</v>
      </c>
      <c r="G90" s="116" t="s">
        <v>969</v>
      </c>
      <c r="H90" s="117" t="s">
        <v>957</v>
      </c>
      <c r="I90" s="117">
        <v>27</v>
      </c>
      <c r="J90" s="117" t="s">
        <v>970</v>
      </c>
      <c r="K90" s="118" t="s">
        <v>959</v>
      </c>
      <c r="L90" s="119"/>
      <c r="M90" s="120">
        <v>635.20000000000005</v>
      </c>
      <c r="N90" s="121">
        <v>635.20000000000005</v>
      </c>
      <c r="O90" s="170">
        <v>281.83999999999997</v>
      </c>
      <c r="P90" s="118" t="s">
        <v>960</v>
      </c>
      <c r="Q90" s="122"/>
      <c r="R90" s="123" t="s">
        <v>53</v>
      </c>
    </row>
    <row r="91" spans="1:18" ht="15.75" x14ac:dyDescent="0.25">
      <c r="A91" s="113">
        <v>22194</v>
      </c>
      <c r="B91" s="114" t="s">
        <v>253</v>
      </c>
      <c r="C91" s="114" t="s">
        <v>27</v>
      </c>
      <c r="D91" s="114" t="s">
        <v>57</v>
      </c>
      <c r="E91" s="114" t="s">
        <v>30</v>
      </c>
      <c r="F91" s="115" t="s">
        <v>1031</v>
      </c>
      <c r="G91" s="116" t="s">
        <v>962</v>
      </c>
      <c r="H91" s="117" t="s">
        <v>969</v>
      </c>
      <c r="I91" s="117">
        <v>3</v>
      </c>
      <c r="J91" s="117" t="s">
        <v>970</v>
      </c>
      <c r="K91" s="118" t="s">
        <v>959</v>
      </c>
      <c r="L91" s="119"/>
      <c r="M91" s="120">
        <v>536</v>
      </c>
      <c r="N91" s="121">
        <v>536</v>
      </c>
      <c r="O91" s="170">
        <v>429.96800000000002</v>
      </c>
      <c r="P91" s="118" t="s">
        <v>960</v>
      </c>
      <c r="Q91" s="122"/>
      <c r="R91" s="123" t="s">
        <v>53</v>
      </c>
    </row>
    <row r="92" spans="1:18" ht="15.75" x14ac:dyDescent="0.25">
      <c r="A92" s="113">
        <v>22195</v>
      </c>
      <c r="B92" s="114" t="s">
        <v>254</v>
      </c>
      <c r="C92" s="114" t="s">
        <v>27</v>
      </c>
      <c r="D92" s="114" t="s">
        <v>57</v>
      </c>
      <c r="E92" s="114" t="s">
        <v>30</v>
      </c>
      <c r="F92" s="115" t="s">
        <v>1031</v>
      </c>
      <c r="G92" s="116" t="s">
        <v>962</v>
      </c>
      <c r="H92" s="117" t="s">
        <v>962</v>
      </c>
      <c r="I92" s="117">
        <v>3</v>
      </c>
      <c r="J92" s="117" t="s">
        <v>970</v>
      </c>
      <c r="K92" s="118" t="s">
        <v>959</v>
      </c>
      <c r="L92" s="119"/>
      <c r="M92" s="120">
        <v>622</v>
      </c>
      <c r="N92" s="121">
        <v>622</v>
      </c>
      <c r="O92" s="170">
        <v>389.47699999999998</v>
      </c>
      <c r="P92" s="118" t="s">
        <v>960</v>
      </c>
      <c r="Q92" s="122"/>
      <c r="R92" s="123" t="s">
        <v>53</v>
      </c>
    </row>
    <row r="93" spans="1:18" ht="15.75" x14ac:dyDescent="0.25">
      <c r="A93" s="113">
        <v>22217</v>
      </c>
      <c r="B93" s="114" t="s">
        <v>256</v>
      </c>
      <c r="C93" s="114" t="s">
        <v>27</v>
      </c>
      <c r="D93" s="114" t="s">
        <v>57</v>
      </c>
      <c r="E93" s="114" t="s">
        <v>30</v>
      </c>
      <c r="F93" s="115" t="s">
        <v>1032</v>
      </c>
      <c r="G93" s="116" t="s">
        <v>962</v>
      </c>
      <c r="H93" s="117" t="s">
        <v>957</v>
      </c>
      <c r="I93" s="117">
        <v>20</v>
      </c>
      <c r="J93" s="117" t="s">
        <v>963</v>
      </c>
      <c r="K93" s="118" t="s">
        <v>959</v>
      </c>
      <c r="L93" s="119"/>
      <c r="M93" s="120">
        <v>644.28</v>
      </c>
      <c r="N93" s="121">
        <v>644.28</v>
      </c>
      <c r="O93" s="170">
        <v>134.40700000000001</v>
      </c>
      <c r="P93" s="118" t="s">
        <v>960</v>
      </c>
      <c r="Q93" s="122"/>
      <c r="R93" s="123" t="s">
        <v>53</v>
      </c>
    </row>
    <row r="94" spans="1:18" ht="15.75" x14ac:dyDescent="0.25">
      <c r="A94" s="113">
        <v>22316</v>
      </c>
      <c r="B94" s="114" t="s">
        <v>259</v>
      </c>
      <c r="C94" s="114" t="s">
        <v>27</v>
      </c>
      <c r="D94" s="114" t="s">
        <v>57</v>
      </c>
      <c r="E94" s="114" t="s">
        <v>30</v>
      </c>
      <c r="F94" s="115" t="s">
        <v>1030</v>
      </c>
      <c r="G94" s="116" t="s">
        <v>969</v>
      </c>
      <c r="H94" s="117" t="s">
        <v>962</v>
      </c>
      <c r="I94" s="117">
        <v>27</v>
      </c>
      <c r="J94" s="117" t="s">
        <v>970</v>
      </c>
      <c r="K94" s="118" t="s">
        <v>959</v>
      </c>
      <c r="L94" s="119"/>
      <c r="M94" s="120">
        <v>628.79999999999995</v>
      </c>
      <c r="N94" s="121">
        <v>628.79999999999995</v>
      </c>
      <c r="O94" s="170">
        <v>320.77499999999998</v>
      </c>
      <c r="P94" s="118" t="s">
        <v>960</v>
      </c>
      <c r="Q94" s="122"/>
      <c r="R94" s="123" t="s">
        <v>53</v>
      </c>
    </row>
    <row r="95" spans="1:18" ht="15.75" x14ac:dyDescent="0.25">
      <c r="A95" s="113">
        <v>22352</v>
      </c>
      <c r="B95" s="114" t="s">
        <v>260</v>
      </c>
      <c r="C95" s="114" t="s">
        <v>27</v>
      </c>
      <c r="D95" s="114" t="s">
        <v>57</v>
      </c>
      <c r="E95" s="114" t="s">
        <v>30</v>
      </c>
      <c r="F95" s="115" t="s">
        <v>995</v>
      </c>
      <c r="G95" s="116" t="s">
        <v>969</v>
      </c>
      <c r="H95" s="117" t="s">
        <v>962</v>
      </c>
      <c r="I95" s="117">
        <v>19</v>
      </c>
      <c r="J95" s="117" t="s">
        <v>966</v>
      </c>
      <c r="K95" s="118" t="s">
        <v>971</v>
      </c>
      <c r="L95" s="119"/>
      <c r="M95" s="120">
        <v>129.27999877929699</v>
      </c>
      <c r="N95" s="121">
        <v>129.28</v>
      </c>
      <c r="O95" s="170">
        <v>303.19600000000003</v>
      </c>
      <c r="P95" s="118" t="s">
        <v>960</v>
      </c>
      <c r="Q95" s="122"/>
      <c r="R95" s="123" t="s">
        <v>53</v>
      </c>
    </row>
    <row r="96" spans="1:18" ht="15.75" x14ac:dyDescent="0.25">
      <c r="A96" s="113">
        <v>22353</v>
      </c>
      <c r="B96" s="114" t="s">
        <v>262</v>
      </c>
      <c r="C96" s="114" t="s">
        <v>27</v>
      </c>
      <c r="D96" s="114" t="s">
        <v>57</v>
      </c>
      <c r="E96" s="114" t="s">
        <v>30</v>
      </c>
      <c r="F96" s="115" t="s">
        <v>995</v>
      </c>
      <c r="G96" s="116" t="s">
        <v>969</v>
      </c>
      <c r="H96" s="117" t="s">
        <v>957</v>
      </c>
      <c r="I96" s="117">
        <v>19</v>
      </c>
      <c r="J96" s="117" t="s">
        <v>966</v>
      </c>
      <c r="K96" s="118" t="s">
        <v>971</v>
      </c>
      <c r="L96" s="119"/>
      <c r="M96" s="120">
        <v>632</v>
      </c>
      <c r="N96" s="121">
        <v>632</v>
      </c>
      <c r="O96" s="170">
        <v>372.88</v>
      </c>
      <c r="P96" s="118" t="s">
        <v>960</v>
      </c>
      <c r="Q96" s="122"/>
      <c r="R96" s="123" t="s">
        <v>53</v>
      </c>
    </row>
    <row r="97" spans="1:18" ht="15.75" x14ac:dyDescent="0.25">
      <c r="A97" s="113">
        <v>22566</v>
      </c>
      <c r="B97" s="114" t="s">
        <v>266</v>
      </c>
      <c r="C97" s="114" t="s">
        <v>27</v>
      </c>
      <c r="D97" s="114" t="s">
        <v>57</v>
      </c>
      <c r="E97" s="114" t="s">
        <v>30</v>
      </c>
      <c r="F97" s="115" t="s">
        <v>1019</v>
      </c>
      <c r="G97" s="116" t="s">
        <v>969</v>
      </c>
      <c r="H97" s="117" t="s">
        <v>962</v>
      </c>
      <c r="I97" s="117">
        <v>8</v>
      </c>
      <c r="J97" s="117" t="s">
        <v>970</v>
      </c>
      <c r="K97" s="118" t="s">
        <v>959</v>
      </c>
      <c r="L97" s="119"/>
      <c r="M97" s="120">
        <v>468</v>
      </c>
      <c r="N97" s="121">
        <v>468</v>
      </c>
      <c r="O97" s="170">
        <v>296.363</v>
      </c>
      <c r="P97" s="118" t="s">
        <v>960</v>
      </c>
      <c r="Q97" s="122"/>
      <c r="R97" s="123" t="s">
        <v>53</v>
      </c>
    </row>
    <row r="98" spans="1:18" ht="15.75" x14ac:dyDescent="0.25">
      <c r="A98" s="113">
        <v>22567</v>
      </c>
      <c r="B98" s="114" t="s">
        <v>268</v>
      </c>
      <c r="C98" s="114" t="s">
        <v>27</v>
      </c>
      <c r="D98" s="114" t="s">
        <v>57</v>
      </c>
      <c r="E98" s="114" t="s">
        <v>30</v>
      </c>
      <c r="F98" s="115" t="s">
        <v>1019</v>
      </c>
      <c r="G98" s="116" t="s">
        <v>969</v>
      </c>
      <c r="H98" s="117" t="s">
        <v>957</v>
      </c>
      <c r="I98" s="117">
        <v>8</v>
      </c>
      <c r="J98" s="117" t="s">
        <v>970</v>
      </c>
      <c r="K98" s="118" t="s">
        <v>959</v>
      </c>
      <c r="L98" s="119">
        <v>117</v>
      </c>
      <c r="M98" s="120">
        <v>640</v>
      </c>
      <c r="N98" s="121">
        <v>468</v>
      </c>
      <c r="O98" s="170">
        <v>262.00700000000001</v>
      </c>
      <c r="P98" s="118" t="s">
        <v>960</v>
      </c>
      <c r="Q98" s="122"/>
      <c r="R98" s="123" t="s">
        <v>53</v>
      </c>
    </row>
    <row r="99" spans="1:18" ht="15.75" x14ac:dyDescent="0.25">
      <c r="A99" s="113">
        <v>22648</v>
      </c>
      <c r="B99" s="114" t="s">
        <v>271</v>
      </c>
      <c r="C99" s="114" t="s">
        <v>27</v>
      </c>
      <c r="D99" s="114" t="s">
        <v>57</v>
      </c>
      <c r="E99" s="114" t="s">
        <v>30</v>
      </c>
      <c r="F99" s="115" t="s">
        <v>1033</v>
      </c>
      <c r="G99" s="116" t="s">
        <v>969</v>
      </c>
      <c r="H99" s="117" t="s">
        <v>957</v>
      </c>
      <c r="I99" s="117">
        <v>3</v>
      </c>
      <c r="J99" s="117" t="s">
        <v>970</v>
      </c>
      <c r="K99" s="118" t="s">
        <v>959</v>
      </c>
      <c r="L99" s="119"/>
      <c r="M99" s="120">
        <v>1140.32</v>
      </c>
      <c r="N99" s="121">
        <v>1140.32</v>
      </c>
      <c r="O99" s="170">
        <v>541.10500000000002</v>
      </c>
      <c r="P99" s="118" t="s">
        <v>960</v>
      </c>
      <c r="Q99" s="122">
        <v>37</v>
      </c>
      <c r="R99" s="123" t="s">
        <v>53</v>
      </c>
    </row>
    <row r="100" spans="1:18" ht="15.75" x14ac:dyDescent="0.25">
      <c r="A100" s="113">
        <v>22921</v>
      </c>
      <c r="B100" s="114" t="s">
        <v>274</v>
      </c>
      <c r="C100" s="114" t="s">
        <v>27</v>
      </c>
      <c r="D100" s="114" t="s">
        <v>57</v>
      </c>
      <c r="E100" s="114" t="s">
        <v>30</v>
      </c>
      <c r="F100" s="115" t="s">
        <v>1033</v>
      </c>
      <c r="G100" s="116" t="s">
        <v>969</v>
      </c>
      <c r="H100" s="117" t="s">
        <v>956</v>
      </c>
      <c r="I100" s="117">
        <v>3</v>
      </c>
      <c r="J100" s="117" t="s">
        <v>970</v>
      </c>
      <c r="K100" s="118" t="s">
        <v>959</v>
      </c>
      <c r="L100" s="119"/>
      <c r="M100" s="120">
        <v>1140.32</v>
      </c>
      <c r="N100" s="121" t="s">
        <v>63</v>
      </c>
      <c r="O100" s="170">
        <v>312.03999999999996</v>
      </c>
      <c r="P100" s="118" t="s">
        <v>960</v>
      </c>
      <c r="Q100" s="122">
        <v>37</v>
      </c>
      <c r="R100" s="123" t="s">
        <v>53</v>
      </c>
    </row>
    <row r="101" spans="1:18" ht="15.75" x14ac:dyDescent="0.25">
      <c r="A101" s="113">
        <v>22922</v>
      </c>
      <c r="B101" s="114" t="s">
        <v>278</v>
      </c>
      <c r="C101" s="114" t="s">
        <v>27</v>
      </c>
      <c r="D101" s="114" t="s">
        <v>57</v>
      </c>
      <c r="E101" s="114" t="s">
        <v>30</v>
      </c>
      <c r="F101" s="115" t="s">
        <v>1024</v>
      </c>
      <c r="G101" s="116" t="s">
        <v>979</v>
      </c>
      <c r="H101" s="117" t="s">
        <v>1034</v>
      </c>
      <c r="I101" s="117">
        <v>2</v>
      </c>
      <c r="J101" s="117" t="s">
        <v>970</v>
      </c>
      <c r="K101" s="118" t="s">
        <v>959</v>
      </c>
      <c r="L101" s="119"/>
      <c r="M101" s="120">
        <v>478.56</v>
      </c>
      <c r="N101" s="121">
        <v>646.36</v>
      </c>
      <c r="O101" s="170">
        <v>426.346</v>
      </c>
      <c r="P101" s="118" t="s">
        <v>960</v>
      </c>
      <c r="Q101" s="122">
        <v>38</v>
      </c>
      <c r="R101" s="123" t="s">
        <v>53</v>
      </c>
    </row>
    <row r="102" spans="1:18" ht="15.75" x14ac:dyDescent="0.25">
      <c r="A102" s="113">
        <v>22982</v>
      </c>
      <c r="B102" s="114" t="s">
        <v>282</v>
      </c>
      <c r="C102" s="114" t="s">
        <v>27</v>
      </c>
      <c r="D102" s="114" t="s">
        <v>57</v>
      </c>
      <c r="E102" s="114" t="s">
        <v>30</v>
      </c>
      <c r="F102" s="115" t="s">
        <v>1030</v>
      </c>
      <c r="G102" s="116" t="s">
        <v>969</v>
      </c>
      <c r="H102" s="117" t="s">
        <v>957</v>
      </c>
      <c r="I102" s="117">
        <v>22</v>
      </c>
      <c r="J102" s="117" t="s">
        <v>970</v>
      </c>
      <c r="K102" s="118" t="s">
        <v>959</v>
      </c>
      <c r="L102" s="119"/>
      <c r="M102" s="120">
        <v>1260.8</v>
      </c>
      <c r="N102" s="121">
        <v>1260.8</v>
      </c>
      <c r="O102" s="170">
        <v>584.26</v>
      </c>
      <c r="P102" s="118" t="s">
        <v>960</v>
      </c>
      <c r="Q102" s="122"/>
      <c r="R102" s="123" t="s">
        <v>53</v>
      </c>
    </row>
    <row r="103" spans="1:18" ht="15.75" x14ac:dyDescent="0.25">
      <c r="A103" s="113">
        <v>23272</v>
      </c>
      <c r="B103" s="114" t="s">
        <v>285</v>
      </c>
      <c r="C103" s="114" t="s">
        <v>27</v>
      </c>
      <c r="D103" s="114" t="s">
        <v>57</v>
      </c>
      <c r="E103" s="114" t="s">
        <v>30</v>
      </c>
      <c r="F103" s="115" t="s">
        <v>1035</v>
      </c>
      <c r="G103" s="116" t="s">
        <v>969</v>
      </c>
      <c r="H103" s="117" t="s">
        <v>969</v>
      </c>
      <c r="I103" s="117">
        <v>32</v>
      </c>
      <c r="J103" s="117" t="s">
        <v>966</v>
      </c>
      <c r="K103" s="118" t="s">
        <v>971</v>
      </c>
      <c r="L103" s="119"/>
      <c r="M103" s="120">
        <v>640</v>
      </c>
      <c r="N103" s="121">
        <v>1280</v>
      </c>
      <c r="O103" s="170">
        <v>476.73099999999999</v>
      </c>
      <c r="P103" s="118" t="s">
        <v>960</v>
      </c>
      <c r="Q103" s="122">
        <v>39</v>
      </c>
      <c r="R103" s="123" t="s">
        <v>53</v>
      </c>
    </row>
    <row r="104" spans="1:18" ht="15.75" x14ac:dyDescent="0.25">
      <c r="A104" s="113">
        <v>23462</v>
      </c>
      <c r="B104" s="114" t="s">
        <v>287</v>
      </c>
      <c r="C104" s="114" t="s">
        <v>27</v>
      </c>
      <c r="D104" s="114" t="s">
        <v>57</v>
      </c>
      <c r="E104" s="114" t="s">
        <v>30</v>
      </c>
      <c r="F104" s="115" t="s">
        <v>1036</v>
      </c>
      <c r="G104" s="116" t="s">
        <v>979</v>
      </c>
      <c r="H104" s="117" t="s">
        <v>1034</v>
      </c>
      <c r="I104" s="117">
        <v>35</v>
      </c>
      <c r="J104" s="117" t="s">
        <v>970</v>
      </c>
      <c r="K104" s="118" t="s">
        <v>959</v>
      </c>
      <c r="L104" s="119"/>
      <c r="M104" s="120">
        <v>1216</v>
      </c>
      <c r="N104" s="121" t="s">
        <v>63</v>
      </c>
      <c r="O104" s="170">
        <v>0</v>
      </c>
      <c r="P104" s="118" t="s">
        <v>960</v>
      </c>
      <c r="Q104" s="122">
        <v>36</v>
      </c>
      <c r="R104" s="123" t="s">
        <v>53</v>
      </c>
    </row>
    <row r="105" spans="1:18" ht="15.75" x14ac:dyDescent="0.25">
      <c r="A105" s="113">
        <v>23479</v>
      </c>
      <c r="B105" s="114" t="s">
        <v>290</v>
      </c>
      <c r="C105" s="114" t="s">
        <v>27</v>
      </c>
      <c r="D105" s="114" t="s">
        <v>28</v>
      </c>
      <c r="E105" s="114" t="s">
        <v>30</v>
      </c>
      <c r="F105" s="115" t="s">
        <v>1013</v>
      </c>
      <c r="G105" s="116" t="s">
        <v>956</v>
      </c>
      <c r="H105" s="117" t="s">
        <v>962</v>
      </c>
      <c r="I105" s="117">
        <v>28</v>
      </c>
      <c r="J105" s="117" t="s">
        <v>970</v>
      </c>
      <c r="K105" s="118" t="s">
        <v>959</v>
      </c>
      <c r="L105" s="119"/>
      <c r="M105" s="120">
        <v>89.611879999999999</v>
      </c>
      <c r="N105" s="121">
        <v>90.496250000000003</v>
      </c>
      <c r="O105" s="170">
        <v>90.496250000000003</v>
      </c>
      <c r="P105" s="118" t="s">
        <v>960</v>
      </c>
      <c r="Q105" s="122"/>
      <c r="R105" s="123" t="s">
        <v>45</v>
      </c>
    </row>
    <row r="106" spans="1:18" ht="15.75" x14ac:dyDescent="0.25">
      <c r="A106" s="113">
        <v>23480</v>
      </c>
      <c r="B106" s="114" t="s">
        <v>291</v>
      </c>
      <c r="C106" s="114" t="s">
        <v>27</v>
      </c>
      <c r="D106" s="114" t="s">
        <v>28</v>
      </c>
      <c r="E106" s="114" t="s">
        <v>30</v>
      </c>
      <c r="F106" s="115" t="s">
        <v>1013</v>
      </c>
      <c r="G106" s="116" t="s">
        <v>962</v>
      </c>
      <c r="H106" s="117" t="s">
        <v>969</v>
      </c>
      <c r="I106" s="117">
        <v>28</v>
      </c>
      <c r="J106" s="117" t="s">
        <v>970</v>
      </c>
      <c r="K106" s="118" t="s">
        <v>959</v>
      </c>
      <c r="L106" s="119"/>
      <c r="M106" s="120">
        <v>26.791497</v>
      </c>
      <c r="N106" s="121">
        <v>90.496250000000003</v>
      </c>
      <c r="O106" s="170">
        <v>90.496250000000003</v>
      </c>
      <c r="P106" s="118" t="s">
        <v>960</v>
      </c>
      <c r="Q106" s="122"/>
      <c r="R106" s="123" t="s">
        <v>45</v>
      </c>
    </row>
    <row r="107" spans="1:18" ht="15.75" x14ac:dyDescent="0.25">
      <c r="A107" s="113">
        <v>23711</v>
      </c>
      <c r="B107" s="114" t="s">
        <v>141</v>
      </c>
      <c r="C107" s="114" t="s">
        <v>27</v>
      </c>
      <c r="D107" s="114" t="s">
        <v>57</v>
      </c>
      <c r="E107" s="114" t="s">
        <v>30</v>
      </c>
      <c r="F107" s="115" t="s">
        <v>1037</v>
      </c>
      <c r="G107" s="116" t="s">
        <v>962</v>
      </c>
      <c r="H107" s="117" t="s">
        <v>969</v>
      </c>
      <c r="I107" s="117">
        <v>21</v>
      </c>
      <c r="J107" s="117" t="s">
        <v>963</v>
      </c>
      <c r="K107" s="118" t="s">
        <v>959</v>
      </c>
      <c r="L107" s="119"/>
      <c r="M107" s="120">
        <v>902.76</v>
      </c>
      <c r="N107" s="121">
        <v>902.76</v>
      </c>
      <c r="O107" s="170" t="s">
        <v>63</v>
      </c>
      <c r="P107" s="118" t="s">
        <v>960</v>
      </c>
      <c r="Q107" s="122">
        <v>82</v>
      </c>
      <c r="R107" s="123" t="s">
        <v>53</v>
      </c>
    </row>
    <row r="108" spans="1:18" ht="15.75" x14ac:dyDescent="0.25">
      <c r="A108" s="113">
        <v>23738</v>
      </c>
      <c r="B108" s="114" t="s">
        <v>293</v>
      </c>
      <c r="C108" s="114" t="s">
        <v>27</v>
      </c>
      <c r="D108" s="114" t="s">
        <v>57</v>
      </c>
      <c r="E108" s="114" t="s">
        <v>30</v>
      </c>
      <c r="F108" s="115" t="s">
        <v>1037</v>
      </c>
      <c r="G108" s="116" t="s">
        <v>956</v>
      </c>
      <c r="H108" s="117" t="s">
        <v>969</v>
      </c>
      <c r="I108" s="117">
        <v>28</v>
      </c>
      <c r="J108" s="117" t="s">
        <v>963</v>
      </c>
      <c r="K108" s="118" t="s">
        <v>959</v>
      </c>
      <c r="L108" s="119"/>
      <c r="M108" s="120">
        <v>902.76</v>
      </c>
      <c r="N108" s="121" t="s">
        <v>63</v>
      </c>
      <c r="O108" s="170">
        <v>283.65300000000002</v>
      </c>
      <c r="P108" s="118" t="s">
        <v>960</v>
      </c>
      <c r="Q108" s="122">
        <v>82</v>
      </c>
      <c r="R108" s="123" t="s">
        <v>53</v>
      </c>
    </row>
    <row r="109" spans="1:18" ht="15.75" x14ac:dyDescent="0.25">
      <c r="A109" s="113">
        <v>23739</v>
      </c>
      <c r="B109" s="114" t="s">
        <v>297</v>
      </c>
      <c r="C109" s="114" t="s">
        <v>27</v>
      </c>
      <c r="D109" s="114" t="s">
        <v>57</v>
      </c>
      <c r="E109" s="114" t="s">
        <v>30</v>
      </c>
      <c r="F109" s="115" t="s">
        <v>1037</v>
      </c>
      <c r="G109" s="116" t="s">
        <v>979</v>
      </c>
      <c r="H109" s="117" t="s">
        <v>1038</v>
      </c>
      <c r="I109" s="117">
        <v>28</v>
      </c>
      <c r="J109" s="117" t="s">
        <v>963</v>
      </c>
      <c r="K109" s="118" t="s">
        <v>959</v>
      </c>
      <c r="L109" s="119"/>
      <c r="M109" s="120">
        <v>902.76</v>
      </c>
      <c r="N109" s="121" t="s">
        <v>63</v>
      </c>
      <c r="O109" s="170">
        <v>394.32499999999999</v>
      </c>
      <c r="P109" s="118" t="s">
        <v>960</v>
      </c>
      <c r="Q109" s="122">
        <v>82</v>
      </c>
      <c r="R109" s="123" t="s">
        <v>53</v>
      </c>
    </row>
    <row r="110" spans="1:18" ht="15.75" x14ac:dyDescent="0.25">
      <c r="A110" s="113">
        <v>23803</v>
      </c>
      <c r="B110" s="114" t="s">
        <v>301</v>
      </c>
      <c r="C110" s="114" t="s">
        <v>27</v>
      </c>
      <c r="D110" s="114" t="s">
        <v>57</v>
      </c>
      <c r="E110" s="114" t="s">
        <v>30</v>
      </c>
      <c r="F110" s="115" t="s">
        <v>1022</v>
      </c>
      <c r="G110" s="116" t="s">
        <v>969</v>
      </c>
      <c r="H110" s="117" t="s">
        <v>969</v>
      </c>
      <c r="I110" s="117">
        <v>35</v>
      </c>
      <c r="J110" s="117" t="s">
        <v>970</v>
      </c>
      <c r="K110" s="118" t="s">
        <v>959</v>
      </c>
      <c r="L110" s="119"/>
      <c r="M110" s="120">
        <v>684.8</v>
      </c>
      <c r="N110" s="121" t="s">
        <v>63</v>
      </c>
      <c r="O110" s="170">
        <v>448.005</v>
      </c>
      <c r="P110" s="118" t="s">
        <v>960</v>
      </c>
      <c r="Q110" s="122">
        <v>36</v>
      </c>
      <c r="R110" s="123" t="s">
        <v>53</v>
      </c>
    </row>
    <row r="111" spans="1:18" ht="15.75" x14ac:dyDescent="0.25">
      <c r="A111" s="113">
        <v>23893</v>
      </c>
      <c r="B111" s="114" t="s">
        <v>125</v>
      </c>
      <c r="C111" s="114" t="s">
        <v>27</v>
      </c>
      <c r="D111" s="114" t="s">
        <v>57</v>
      </c>
      <c r="E111" s="114" t="s">
        <v>30</v>
      </c>
      <c r="F111" s="115" t="s">
        <v>996</v>
      </c>
      <c r="G111" s="116" t="s">
        <v>969</v>
      </c>
      <c r="H111" s="117" t="s">
        <v>969</v>
      </c>
      <c r="I111" s="117">
        <v>22</v>
      </c>
      <c r="J111" s="117" t="s">
        <v>966</v>
      </c>
      <c r="K111" s="118" t="s">
        <v>971</v>
      </c>
      <c r="L111" s="119"/>
      <c r="M111" s="120">
        <v>306</v>
      </c>
      <c r="N111" s="121" t="s">
        <v>63</v>
      </c>
      <c r="O111" s="170" t="s">
        <v>63</v>
      </c>
      <c r="P111" s="118" t="s">
        <v>960</v>
      </c>
      <c r="Q111" s="122">
        <v>17</v>
      </c>
      <c r="R111" s="123" t="s">
        <v>53</v>
      </c>
    </row>
    <row r="112" spans="1:18" ht="15.75" x14ac:dyDescent="0.25">
      <c r="A112" s="113">
        <v>23918</v>
      </c>
      <c r="B112" s="114" t="s">
        <v>303</v>
      </c>
      <c r="C112" s="114" t="s">
        <v>27</v>
      </c>
      <c r="D112" s="114" t="s">
        <v>57</v>
      </c>
      <c r="E112" s="114" t="s">
        <v>30</v>
      </c>
      <c r="F112" s="115" t="s">
        <v>1039</v>
      </c>
      <c r="G112" s="116" t="s">
        <v>969</v>
      </c>
      <c r="H112" s="117" t="s">
        <v>957</v>
      </c>
      <c r="I112" s="117">
        <v>33</v>
      </c>
      <c r="J112" s="117" t="s">
        <v>1040</v>
      </c>
      <c r="K112" s="118" t="s">
        <v>971</v>
      </c>
      <c r="L112" s="119"/>
      <c r="M112" s="120">
        <v>44.4</v>
      </c>
      <c r="N112" s="121">
        <v>44.4</v>
      </c>
      <c r="O112" s="170">
        <v>0</v>
      </c>
      <c r="P112" s="118" t="s">
        <v>960</v>
      </c>
      <c r="Q112" s="122"/>
      <c r="R112" s="123" t="s">
        <v>32</v>
      </c>
    </row>
    <row r="113" spans="1:18" ht="15.75" x14ac:dyDescent="0.25">
      <c r="A113" s="113">
        <v>24012</v>
      </c>
      <c r="B113" s="114" t="s">
        <v>306</v>
      </c>
      <c r="C113" s="114" t="s">
        <v>27</v>
      </c>
      <c r="D113" s="114" t="s">
        <v>28</v>
      </c>
      <c r="E113" s="114" t="s">
        <v>30</v>
      </c>
      <c r="F113" s="115" t="s">
        <v>964</v>
      </c>
      <c r="G113" s="116" t="s">
        <v>956</v>
      </c>
      <c r="H113" s="117" t="s">
        <v>969</v>
      </c>
      <c r="I113" s="117">
        <v>5</v>
      </c>
      <c r="J113" s="117" t="s">
        <v>970</v>
      </c>
      <c r="K113" s="118" t="s">
        <v>959</v>
      </c>
      <c r="L113" s="119"/>
      <c r="M113" s="120">
        <v>5.5853979999999996</v>
      </c>
      <c r="N113" s="121">
        <v>5.6560156250000002</v>
      </c>
      <c r="O113" s="170">
        <v>5.6560156250000002</v>
      </c>
      <c r="P113" s="118" t="s">
        <v>960</v>
      </c>
      <c r="Q113" s="122"/>
      <c r="R113" s="123" t="s">
        <v>45</v>
      </c>
    </row>
    <row r="114" spans="1:18" ht="15.75" x14ac:dyDescent="0.25">
      <c r="A114" s="113">
        <v>24127</v>
      </c>
      <c r="B114" s="114" t="s">
        <v>307</v>
      </c>
      <c r="C114" s="114" t="s">
        <v>27</v>
      </c>
      <c r="D114" s="114" t="s">
        <v>57</v>
      </c>
      <c r="E114" s="114" t="s">
        <v>30</v>
      </c>
      <c r="F114" s="115" t="s">
        <v>1041</v>
      </c>
      <c r="G114" s="116" t="s">
        <v>969</v>
      </c>
      <c r="H114" s="117" t="s">
        <v>957</v>
      </c>
      <c r="I114" s="117">
        <v>10</v>
      </c>
      <c r="J114" s="117" t="s">
        <v>970</v>
      </c>
      <c r="K114" s="118" t="s">
        <v>959</v>
      </c>
      <c r="L114" s="119"/>
      <c r="M114" s="120">
        <v>1280</v>
      </c>
      <c r="N114" s="121">
        <v>1280</v>
      </c>
      <c r="O114" s="170">
        <v>386.82400000000001</v>
      </c>
      <c r="P114" s="118" t="s">
        <v>960</v>
      </c>
      <c r="Q114" s="122">
        <v>40</v>
      </c>
      <c r="R114" s="123" t="s">
        <v>53</v>
      </c>
    </row>
    <row r="115" spans="1:18" ht="15.75" x14ac:dyDescent="0.25">
      <c r="A115" s="113">
        <v>24128</v>
      </c>
      <c r="B115" s="114" t="s">
        <v>310</v>
      </c>
      <c r="C115" s="114" t="s">
        <v>27</v>
      </c>
      <c r="D115" s="114" t="s">
        <v>57</v>
      </c>
      <c r="E115" s="114" t="s">
        <v>30</v>
      </c>
      <c r="F115" s="115" t="s">
        <v>1041</v>
      </c>
      <c r="G115" s="116" t="s">
        <v>969</v>
      </c>
      <c r="H115" s="117" t="s">
        <v>962</v>
      </c>
      <c r="I115" s="117">
        <v>10</v>
      </c>
      <c r="J115" s="117" t="s">
        <v>970</v>
      </c>
      <c r="K115" s="118" t="s">
        <v>959</v>
      </c>
      <c r="L115" s="119"/>
      <c r="M115" s="120">
        <v>1280</v>
      </c>
      <c r="N115" s="121" t="s">
        <v>63</v>
      </c>
      <c r="O115" s="170">
        <v>349.88</v>
      </c>
      <c r="P115" s="118" t="s">
        <v>960</v>
      </c>
      <c r="Q115" s="122">
        <v>40</v>
      </c>
      <c r="R115" s="123" t="s">
        <v>53</v>
      </c>
    </row>
    <row r="116" spans="1:18" ht="15.75" x14ac:dyDescent="0.25">
      <c r="A116" s="113">
        <v>24129</v>
      </c>
      <c r="B116" s="114" t="s">
        <v>311</v>
      </c>
      <c r="C116" s="114" t="s">
        <v>27</v>
      </c>
      <c r="D116" s="114" t="s">
        <v>57</v>
      </c>
      <c r="E116" s="114" t="s">
        <v>30</v>
      </c>
      <c r="F116" s="115" t="s">
        <v>1042</v>
      </c>
      <c r="G116" s="116" t="s">
        <v>969</v>
      </c>
      <c r="H116" s="117" t="s">
        <v>956</v>
      </c>
      <c r="I116" s="117">
        <v>10</v>
      </c>
      <c r="J116" s="117" t="s">
        <v>970</v>
      </c>
      <c r="K116" s="118" t="s">
        <v>959</v>
      </c>
      <c r="L116" s="119"/>
      <c r="M116" s="120">
        <v>1240.8</v>
      </c>
      <c r="N116" s="121">
        <v>1240.8</v>
      </c>
      <c r="O116" s="170">
        <v>386.06900000000002</v>
      </c>
      <c r="P116" s="118" t="s">
        <v>960</v>
      </c>
      <c r="Q116" s="122">
        <v>41</v>
      </c>
      <c r="R116" s="123" t="s">
        <v>53</v>
      </c>
    </row>
    <row r="117" spans="1:18" ht="15.75" x14ac:dyDescent="0.25">
      <c r="A117" s="113">
        <v>24130</v>
      </c>
      <c r="B117" s="114" t="s">
        <v>313</v>
      </c>
      <c r="C117" s="114" t="s">
        <v>27</v>
      </c>
      <c r="D117" s="114" t="s">
        <v>57</v>
      </c>
      <c r="E117" s="114" t="s">
        <v>30</v>
      </c>
      <c r="F117" s="115" t="s">
        <v>1042</v>
      </c>
      <c r="G117" s="116" t="s">
        <v>969</v>
      </c>
      <c r="H117" s="117" t="s">
        <v>969</v>
      </c>
      <c r="I117" s="117">
        <v>10</v>
      </c>
      <c r="J117" s="117" t="s">
        <v>970</v>
      </c>
      <c r="K117" s="118" t="s">
        <v>959</v>
      </c>
      <c r="L117" s="119"/>
      <c r="M117" s="120">
        <v>1240.8</v>
      </c>
      <c r="N117" s="121" t="s">
        <v>63</v>
      </c>
      <c r="O117" s="170">
        <v>377.58600000000001</v>
      </c>
      <c r="P117" s="118" t="s">
        <v>960</v>
      </c>
      <c r="Q117" s="122">
        <v>41</v>
      </c>
      <c r="R117" s="123" t="s">
        <v>53</v>
      </c>
    </row>
    <row r="118" spans="1:18" ht="15.75" x14ac:dyDescent="0.25">
      <c r="A118" s="113">
        <v>24202</v>
      </c>
      <c r="B118" s="114" t="s">
        <v>315</v>
      </c>
      <c r="C118" s="114" t="s">
        <v>27</v>
      </c>
      <c r="D118" s="114" t="s">
        <v>28</v>
      </c>
      <c r="E118" s="114" t="s">
        <v>30</v>
      </c>
      <c r="F118" s="115" t="s">
        <v>1003</v>
      </c>
      <c r="G118" s="116" t="s">
        <v>957</v>
      </c>
      <c r="H118" s="117" t="s">
        <v>957</v>
      </c>
      <c r="I118" s="117">
        <v>21</v>
      </c>
      <c r="J118" s="117" t="s">
        <v>970</v>
      </c>
      <c r="K118" s="118" t="s">
        <v>959</v>
      </c>
      <c r="L118" s="119"/>
      <c r="M118" s="120">
        <v>27.497343999999998</v>
      </c>
      <c r="N118" s="121">
        <v>45.248125000000002</v>
      </c>
      <c r="O118" s="170">
        <v>45.248125000000002</v>
      </c>
      <c r="P118" s="118" t="s">
        <v>960</v>
      </c>
      <c r="Q118" s="122"/>
      <c r="R118" s="123" t="s">
        <v>45</v>
      </c>
    </row>
    <row r="119" spans="1:18" ht="15.75" x14ac:dyDescent="0.25">
      <c r="A119" s="113">
        <v>24203</v>
      </c>
      <c r="B119" s="114" t="s">
        <v>316</v>
      </c>
      <c r="C119" s="114" t="s">
        <v>27</v>
      </c>
      <c r="D119" s="114" t="s">
        <v>28</v>
      </c>
      <c r="E119" s="114" t="s">
        <v>30</v>
      </c>
      <c r="F119" s="115" t="s">
        <v>1003</v>
      </c>
      <c r="G119" s="116" t="s">
        <v>969</v>
      </c>
      <c r="H119" s="117" t="s">
        <v>962</v>
      </c>
      <c r="I119" s="117">
        <v>21</v>
      </c>
      <c r="J119" s="117" t="s">
        <v>970</v>
      </c>
      <c r="K119" s="118" t="s">
        <v>959</v>
      </c>
      <c r="L119" s="119"/>
      <c r="M119" s="120">
        <v>36.918866999999999</v>
      </c>
      <c r="N119" s="121">
        <v>45.248125000000002</v>
      </c>
      <c r="O119" s="170">
        <v>45.248125000000002</v>
      </c>
      <c r="P119" s="118" t="s">
        <v>960</v>
      </c>
      <c r="Q119" s="122"/>
      <c r="R119" s="123" t="s">
        <v>45</v>
      </c>
    </row>
    <row r="120" spans="1:18" ht="15.75" x14ac:dyDescent="0.25">
      <c r="A120" s="113">
        <v>24204</v>
      </c>
      <c r="B120" s="114" t="s">
        <v>317</v>
      </c>
      <c r="C120" s="114" t="s">
        <v>27</v>
      </c>
      <c r="D120" s="114" t="s">
        <v>28</v>
      </c>
      <c r="E120" s="114" t="s">
        <v>30</v>
      </c>
      <c r="F120" s="115" t="s">
        <v>1043</v>
      </c>
      <c r="G120" s="116" t="s">
        <v>962</v>
      </c>
      <c r="H120" s="117" t="s">
        <v>957</v>
      </c>
      <c r="I120" s="117">
        <v>9</v>
      </c>
      <c r="J120" s="117" t="s">
        <v>970</v>
      </c>
      <c r="K120" s="118" t="s">
        <v>959</v>
      </c>
      <c r="L120" s="119"/>
      <c r="M120" s="120">
        <v>44.19</v>
      </c>
      <c r="N120" s="121">
        <v>45.248125000000002</v>
      </c>
      <c r="O120" s="170">
        <v>45.248125000000002</v>
      </c>
      <c r="P120" s="118" t="s">
        <v>960</v>
      </c>
      <c r="Q120" s="122"/>
      <c r="R120" s="123" t="s">
        <v>45</v>
      </c>
    </row>
    <row r="121" spans="1:18" ht="15.75" x14ac:dyDescent="0.25">
      <c r="A121" s="113">
        <v>24214</v>
      </c>
      <c r="B121" s="114" t="s">
        <v>318</v>
      </c>
      <c r="C121" s="114" t="s">
        <v>27</v>
      </c>
      <c r="D121" s="114" t="s">
        <v>57</v>
      </c>
      <c r="E121" s="114" t="s">
        <v>30</v>
      </c>
      <c r="F121" s="115" t="s">
        <v>1044</v>
      </c>
      <c r="G121" s="116" t="s">
        <v>969</v>
      </c>
      <c r="H121" s="117" t="s">
        <v>956</v>
      </c>
      <c r="I121" s="117">
        <v>17</v>
      </c>
      <c r="J121" s="117" t="s">
        <v>963</v>
      </c>
      <c r="K121" s="118" t="s">
        <v>959</v>
      </c>
      <c r="L121" s="119"/>
      <c r="M121" s="120">
        <v>624.99</v>
      </c>
      <c r="N121" s="121" t="s">
        <v>63</v>
      </c>
      <c r="O121" s="170">
        <v>0</v>
      </c>
      <c r="P121" s="118" t="s">
        <v>960</v>
      </c>
      <c r="Q121" s="122">
        <v>19</v>
      </c>
      <c r="R121" s="123" t="s">
        <v>53</v>
      </c>
    </row>
    <row r="122" spans="1:18" ht="15.75" x14ac:dyDescent="0.25">
      <c r="A122" s="113">
        <v>24262</v>
      </c>
      <c r="B122" s="114" t="s">
        <v>321</v>
      </c>
      <c r="C122" s="114" t="s">
        <v>27</v>
      </c>
      <c r="D122" s="114" t="s">
        <v>57</v>
      </c>
      <c r="E122" s="114" t="s">
        <v>30</v>
      </c>
      <c r="F122" s="115" t="s">
        <v>1019</v>
      </c>
      <c r="G122" s="116" t="s">
        <v>969</v>
      </c>
      <c r="H122" s="117" t="s">
        <v>956</v>
      </c>
      <c r="I122" s="117">
        <v>9</v>
      </c>
      <c r="J122" s="117" t="s">
        <v>970</v>
      </c>
      <c r="K122" s="118" t="s">
        <v>959</v>
      </c>
      <c r="L122" s="119"/>
      <c r="M122" s="120">
        <v>476.52</v>
      </c>
      <c r="N122" s="121">
        <v>1888</v>
      </c>
      <c r="O122" s="170">
        <v>299.45499999999998</v>
      </c>
      <c r="P122" s="118" t="s">
        <v>960</v>
      </c>
      <c r="Q122" s="122">
        <v>42</v>
      </c>
      <c r="R122" s="123" t="s">
        <v>53</v>
      </c>
    </row>
    <row r="123" spans="1:18" ht="15.75" x14ac:dyDescent="0.25">
      <c r="A123" s="113">
        <v>24263</v>
      </c>
      <c r="B123" s="114" t="s">
        <v>323</v>
      </c>
      <c r="C123" s="114" t="s">
        <v>27</v>
      </c>
      <c r="D123" s="114" t="s">
        <v>57</v>
      </c>
      <c r="E123" s="114" t="s">
        <v>30</v>
      </c>
      <c r="F123" s="115" t="s">
        <v>1019</v>
      </c>
      <c r="G123" s="116" t="s">
        <v>956</v>
      </c>
      <c r="H123" s="117" t="s">
        <v>957</v>
      </c>
      <c r="I123" s="117">
        <v>9</v>
      </c>
      <c r="J123" s="117" t="s">
        <v>970</v>
      </c>
      <c r="K123" s="118" t="s">
        <v>959</v>
      </c>
      <c r="L123" s="119"/>
      <c r="M123" s="120">
        <v>452.4</v>
      </c>
      <c r="N123" s="121" t="s">
        <v>63</v>
      </c>
      <c r="O123" s="170">
        <v>348.88900000000001</v>
      </c>
      <c r="P123" s="118" t="s">
        <v>960</v>
      </c>
      <c r="Q123" s="122">
        <v>42</v>
      </c>
      <c r="R123" s="123" t="s">
        <v>53</v>
      </c>
    </row>
    <row r="124" spans="1:18" ht="15.75" x14ac:dyDescent="0.25">
      <c r="A124" s="113">
        <v>24264</v>
      </c>
      <c r="B124" s="114" t="s">
        <v>324</v>
      </c>
      <c r="C124" s="114" t="s">
        <v>27</v>
      </c>
      <c r="D124" s="114" t="s">
        <v>57</v>
      </c>
      <c r="E124" s="114" t="s">
        <v>30</v>
      </c>
      <c r="F124" s="115" t="s">
        <v>1043</v>
      </c>
      <c r="G124" s="116" t="s">
        <v>969</v>
      </c>
      <c r="H124" s="117" t="s">
        <v>962</v>
      </c>
      <c r="I124" s="117">
        <v>9</v>
      </c>
      <c r="J124" s="117" t="s">
        <v>970</v>
      </c>
      <c r="K124" s="118" t="s">
        <v>959</v>
      </c>
      <c r="L124" s="119"/>
      <c r="M124" s="120">
        <v>928.92</v>
      </c>
      <c r="N124" s="121" t="s">
        <v>63</v>
      </c>
      <c r="O124" s="170">
        <v>337.00599999999997</v>
      </c>
      <c r="P124" s="118" t="s">
        <v>960</v>
      </c>
      <c r="Q124" s="122">
        <v>42</v>
      </c>
      <c r="R124" s="123" t="s">
        <v>53</v>
      </c>
    </row>
    <row r="125" spans="1:18" ht="15.75" x14ac:dyDescent="0.25">
      <c r="A125" s="113">
        <v>24265</v>
      </c>
      <c r="B125" s="114" t="s">
        <v>325</v>
      </c>
      <c r="C125" s="114" t="s">
        <v>27</v>
      </c>
      <c r="D125" s="114" t="s">
        <v>57</v>
      </c>
      <c r="E125" s="114" t="s">
        <v>30</v>
      </c>
      <c r="F125" s="115" t="s">
        <v>1019</v>
      </c>
      <c r="G125" s="116" t="s">
        <v>969</v>
      </c>
      <c r="H125" s="117" t="s">
        <v>969</v>
      </c>
      <c r="I125" s="117">
        <v>9</v>
      </c>
      <c r="J125" s="117" t="s">
        <v>970</v>
      </c>
      <c r="K125" s="118" t="s">
        <v>959</v>
      </c>
      <c r="L125" s="119"/>
      <c r="M125" s="120">
        <v>944</v>
      </c>
      <c r="N125" s="121" t="s">
        <v>63</v>
      </c>
      <c r="O125" s="170">
        <v>385.99200000000002</v>
      </c>
      <c r="P125" s="118" t="s">
        <v>960</v>
      </c>
      <c r="Q125" s="122">
        <v>42</v>
      </c>
      <c r="R125" s="123" t="s">
        <v>53</v>
      </c>
    </row>
    <row r="126" spans="1:18" ht="15.75" x14ac:dyDescent="0.25">
      <c r="A126" s="113">
        <v>24272</v>
      </c>
      <c r="B126" s="114" t="s">
        <v>327</v>
      </c>
      <c r="C126" s="114" t="s">
        <v>27</v>
      </c>
      <c r="D126" s="114" t="s">
        <v>57</v>
      </c>
      <c r="E126" s="114" t="s">
        <v>30</v>
      </c>
      <c r="F126" s="115" t="s">
        <v>1015</v>
      </c>
      <c r="G126" s="116" t="s">
        <v>962</v>
      </c>
      <c r="H126" s="117" t="s">
        <v>969</v>
      </c>
      <c r="I126" s="117">
        <v>8</v>
      </c>
      <c r="J126" s="117" t="s">
        <v>970</v>
      </c>
      <c r="K126" s="118" t="s">
        <v>971</v>
      </c>
      <c r="L126" s="119"/>
      <c r="M126" s="120">
        <v>640</v>
      </c>
      <c r="N126" s="121">
        <v>640</v>
      </c>
      <c r="O126" s="170">
        <v>271.23899999999998</v>
      </c>
      <c r="P126" s="118" t="s">
        <v>960</v>
      </c>
      <c r="Q126" s="122"/>
      <c r="R126" s="123" t="s">
        <v>53</v>
      </c>
    </row>
    <row r="127" spans="1:18" ht="15.75" x14ac:dyDescent="0.25">
      <c r="A127" s="113">
        <v>24378</v>
      </c>
      <c r="B127" s="114" t="s">
        <v>329</v>
      </c>
      <c r="C127" s="114" t="s">
        <v>27</v>
      </c>
      <c r="D127" s="114" t="s">
        <v>57</v>
      </c>
      <c r="E127" s="114" t="s">
        <v>30</v>
      </c>
      <c r="F127" s="115" t="s">
        <v>1045</v>
      </c>
      <c r="G127" s="116" t="s">
        <v>979</v>
      </c>
      <c r="H127" s="117" t="s">
        <v>1046</v>
      </c>
      <c r="I127" s="117">
        <v>21</v>
      </c>
      <c r="J127" s="117" t="s">
        <v>963</v>
      </c>
      <c r="K127" s="118" t="s">
        <v>959</v>
      </c>
      <c r="L127" s="119"/>
      <c r="M127" s="120">
        <v>298.8</v>
      </c>
      <c r="N127" s="121" t="s">
        <v>63</v>
      </c>
      <c r="O127" s="170">
        <v>0</v>
      </c>
      <c r="P127" s="118" t="s">
        <v>960</v>
      </c>
      <c r="Q127" s="122">
        <v>21</v>
      </c>
      <c r="R127" s="123" t="s">
        <v>53</v>
      </c>
    </row>
    <row r="128" spans="1:18" ht="15.75" x14ac:dyDescent="0.25">
      <c r="A128" s="113">
        <v>24574</v>
      </c>
      <c r="B128" s="114" t="s">
        <v>331</v>
      </c>
      <c r="C128" s="114" t="s">
        <v>27</v>
      </c>
      <c r="D128" s="114" t="s">
        <v>52</v>
      </c>
      <c r="E128" s="114" t="s">
        <v>30</v>
      </c>
      <c r="F128" s="115" t="s">
        <v>1047</v>
      </c>
      <c r="G128" s="116" t="s">
        <v>969</v>
      </c>
      <c r="H128" s="117" t="s">
        <v>969</v>
      </c>
      <c r="I128" s="117">
        <v>8</v>
      </c>
      <c r="J128" s="117" t="s">
        <v>970</v>
      </c>
      <c r="K128" s="118" t="s">
        <v>959</v>
      </c>
      <c r="L128" s="119"/>
      <c r="M128" s="120">
        <v>680.68</v>
      </c>
      <c r="N128" s="121">
        <v>680.68</v>
      </c>
      <c r="O128" s="170">
        <v>392.50700000000001</v>
      </c>
      <c r="P128" s="118" t="s">
        <v>960</v>
      </c>
      <c r="Q128" s="122"/>
      <c r="R128" s="123" t="s">
        <v>53</v>
      </c>
    </row>
    <row r="129" spans="1:18" ht="15.75" x14ac:dyDescent="0.25">
      <c r="A129" s="113">
        <v>24605</v>
      </c>
      <c r="B129" s="114" t="s">
        <v>208</v>
      </c>
      <c r="C129" s="114" t="s">
        <v>27</v>
      </c>
      <c r="D129" s="114" t="s">
        <v>57</v>
      </c>
      <c r="E129" s="114" t="s">
        <v>30</v>
      </c>
      <c r="F129" s="115" t="s">
        <v>1005</v>
      </c>
      <c r="G129" s="116" t="s">
        <v>956</v>
      </c>
      <c r="H129" s="117" t="s">
        <v>957</v>
      </c>
      <c r="I129" s="117">
        <v>34</v>
      </c>
      <c r="J129" s="117" t="s">
        <v>970</v>
      </c>
      <c r="K129" s="118" t="s">
        <v>959</v>
      </c>
      <c r="L129" s="119"/>
      <c r="M129" s="120">
        <v>316</v>
      </c>
      <c r="N129" s="121" t="s">
        <v>63</v>
      </c>
      <c r="O129" s="170">
        <v>161.80199999999999</v>
      </c>
      <c r="P129" s="118" t="s">
        <v>960</v>
      </c>
      <c r="Q129" s="122">
        <v>22</v>
      </c>
      <c r="R129" s="123" t="s">
        <v>53</v>
      </c>
    </row>
    <row r="130" spans="1:18" ht="15.75" x14ac:dyDescent="0.25">
      <c r="A130" s="113">
        <v>24606</v>
      </c>
      <c r="B130" s="114" t="s">
        <v>335</v>
      </c>
      <c r="C130" s="114" t="s">
        <v>27</v>
      </c>
      <c r="D130" s="114" t="s">
        <v>52</v>
      </c>
      <c r="E130" s="114" t="s">
        <v>30</v>
      </c>
      <c r="F130" s="115" t="s">
        <v>1013</v>
      </c>
      <c r="G130" s="116" t="s">
        <v>956</v>
      </c>
      <c r="H130" s="117" t="s">
        <v>969</v>
      </c>
      <c r="I130" s="117">
        <v>20</v>
      </c>
      <c r="J130" s="117" t="s">
        <v>970</v>
      </c>
      <c r="K130" s="118" t="s">
        <v>959</v>
      </c>
      <c r="L130" s="119"/>
      <c r="M130" s="120">
        <v>1232</v>
      </c>
      <c r="N130" s="121" t="s">
        <v>63</v>
      </c>
      <c r="O130" s="170">
        <v>331.02199999999999</v>
      </c>
      <c r="P130" s="118" t="s">
        <v>960</v>
      </c>
      <c r="Q130" s="122">
        <v>34</v>
      </c>
      <c r="R130" s="123" t="s">
        <v>53</v>
      </c>
    </row>
    <row r="131" spans="1:18" ht="15.75" x14ac:dyDescent="0.25">
      <c r="A131" s="113">
        <v>24607</v>
      </c>
      <c r="B131" s="114" t="s">
        <v>336</v>
      </c>
      <c r="C131" s="114" t="s">
        <v>27</v>
      </c>
      <c r="D131" s="114" t="s">
        <v>52</v>
      </c>
      <c r="E131" s="114" t="s">
        <v>30</v>
      </c>
      <c r="F131" s="115" t="s">
        <v>1013</v>
      </c>
      <c r="G131" s="116" t="s">
        <v>962</v>
      </c>
      <c r="H131" s="117" t="s">
        <v>962</v>
      </c>
      <c r="I131" s="117">
        <v>20</v>
      </c>
      <c r="J131" s="117" t="s">
        <v>970</v>
      </c>
      <c r="K131" s="118" t="s">
        <v>959</v>
      </c>
      <c r="L131" s="119"/>
      <c r="M131" s="120">
        <v>1232</v>
      </c>
      <c r="N131" s="121" t="s">
        <v>63</v>
      </c>
      <c r="O131" s="170">
        <v>306.00799999999998</v>
      </c>
      <c r="P131" s="118" t="s">
        <v>960</v>
      </c>
      <c r="Q131" s="122">
        <v>33</v>
      </c>
      <c r="R131" s="123" t="s">
        <v>53</v>
      </c>
    </row>
    <row r="132" spans="1:18" ht="15.75" x14ac:dyDescent="0.25">
      <c r="A132" s="113">
        <v>24609</v>
      </c>
      <c r="B132" s="114" t="s">
        <v>189</v>
      </c>
      <c r="C132" s="114" t="s">
        <v>27</v>
      </c>
      <c r="D132" s="114" t="s">
        <v>52</v>
      </c>
      <c r="E132" s="114" t="s">
        <v>30</v>
      </c>
      <c r="F132" s="115" t="s">
        <v>1013</v>
      </c>
      <c r="G132" s="116" t="s">
        <v>962</v>
      </c>
      <c r="H132" s="117" t="s">
        <v>957</v>
      </c>
      <c r="I132" s="117">
        <v>29</v>
      </c>
      <c r="J132" s="117" t="s">
        <v>970</v>
      </c>
      <c r="K132" s="118" t="s">
        <v>959</v>
      </c>
      <c r="L132" s="119"/>
      <c r="M132" s="120">
        <v>1108.1400000000001</v>
      </c>
      <c r="N132" s="121" t="s">
        <v>63</v>
      </c>
      <c r="O132" s="170">
        <v>347.54500000000002</v>
      </c>
      <c r="P132" s="118" t="s">
        <v>960</v>
      </c>
      <c r="Q132" s="122">
        <v>29</v>
      </c>
      <c r="R132" s="123" t="s">
        <v>53</v>
      </c>
    </row>
    <row r="133" spans="1:18" ht="15.75" x14ac:dyDescent="0.25">
      <c r="A133" s="113">
        <v>24610</v>
      </c>
      <c r="B133" s="114" t="s">
        <v>337</v>
      </c>
      <c r="C133" s="114" t="s">
        <v>27</v>
      </c>
      <c r="D133" s="114" t="s">
        <v>28</v>
      </c>
      <c r="E133" s="114" t="s">
        <v>30</v>
      </c>
      <c r="F133" s="115" t="s">
        <v>1013</v>
      </c>
      <c r="G133" s="116" t="s">
        <v>969</v>
      </c>
      <c r="H133" s="117" t="s">
        <v>969</v>
      </c>
      <c r="I133" s="117">
        <v>20</v>
      </c>
      <c r="J133" s="117" t="s">
        <v>970</v>
      </c>
      <c r="K133" s="118" t="s">
        <v>959</v>
      </c>
      <c r="L133" s="119"/>
      <c r="M133" s="120">
        <v>44.80594</v>
      </c>
      <c r="N133" s="121">
        <v>45.248125000000002</v>
      </c>
      <c r="O133" s="170">
        <v>45.248125000000002</v>
      </c>
      <c r="P133" s="118" t="s">
        <v>960</v>
      </c>
      <c r="Q133" s="122"/>
      <c r="R133" s="123" t="s">
        <v>45</v>
      </c>
    </row>
    <row r="134" spans="1:18" ht="15.75" x14ac:dyDescent="0.25">
      <c r="A134" s="113">
        <v>25820</v>
      </c>
      <c r="B134" s="114" t="s">
        <v>338</v>
      </c>
      <c r="C134" s="114" t="s">
        <v>27</v>
      </c>
      <c r="D134" s="114" t="s">
        <v>339</v>
      </c>
      <c r="E134" s="114" t="s">
        <v>30</v>
      </c>
      <c r="F134" s="115" t="s">
        <v>1048</v>
      </c>
      <c r="G134" s="116" t="s">
        <v>962</v>
      </c>
      <c r="H134" s="117" t="s">
        <v>957</v>
      </c>
      <c r="I134" s="117">
        <v>22</v>
      </c>
      <c r="J134" s="117" t="s">
        <v>958</v>
      </c>
      <c r="K134" s="118" t="s">
        <v>959</v>
      </c>
      <c r="L134" s="119"/>
      <c r="M134" s="120">
        <v>36.826799999999999</v>
      </c>
      <c r="N134" s="121">
        <v>36.826799999999999</v>
      </c>
      <c r="O134" s="170">
        <v>0</v>
      </c>
      <c r="P134" s="118" t="s">
        <v>960</v>
      </c>
      <c r="Q134" s="122"/>
      <c r="R134" s="123" t="s">
        <v>176</v>
      </c>
    </row>
    <row r="135" spans="1:18" ht="15.75" x14ac:dyDescent="0.25">
      <c r="A135" s="113">
        <v>26437</v>
      </c>
      <c r="B135" s="114" t="s">
        <v>342</v>
      </c>
      <c r="C135" s="114" t="s">
        <v>27</v>
      </c>
      <c r="D135" s="114" t="s">
        <v>57</v>
      </c>
      <c r="E135" s="114" t="s">
        <v>30</v>
      </c>
      <c r="F135" s="115" t="s">
        <v>1005</v>
      </c>
      <c r="G135" s="116" t="s">
        <v>962</v>
      </c>
      <c r="H135" s="117" t="s">
        <v>962</v>
      </c>
      <c r="I135" s="117">
        <v>30</v>
      </c>
      <c r="J135" s="117" t="s">
        <v>998</v>
      </c>
      <c r="K135" s="118" t="s">
        <v>971</v>
      </c>
      <c r="L135" s="119"/>
      <c r="M135" s="120">
        <v>508.8</v>
      </c>
      <c r="N135" s="121">
        <v>508.8</v>
      </c>
      <c r="O135" s="170">
        <v>228.46799999999999</v>
      </c>
      <c r="P135" s="118" t="s">
        <v>960</v>
      </c>
      <c r="Q135" s="122"/>
      <c r="R135" s="123" t="s">
        <v>53</v>
      </c>
    </row>
    <row r="136" spans="1:18" ht="15.75" x14ac:dyDescent="0.25">
      <c r="A136" s="113">
        <v>26542</v>
      </c>
      <c r="B136" s="114" t="s">
        <v>344</v>
      </c>
      <c r="C136" s="114" t="s">
        <v>27</v>
      </c>
      <c r="D136" s="114" t="s">
        <v>345</v>
      </c>
      <c r="E136" s="114" t="s">
        <v>30</v>
      </c>
      <c r="F136" s="115" t="s">
        <v>1049</v>
      </c>
      <c r="G136" s="116" t="s">
        <v>969</v>
      </c>
      <c r="H136" s="117" t="s">
        <v>969</v>
      </c>
      <c r="I136" s="117">
        <v>13</v>
      </c>
      <c r="J136" s="117" t="s">
        <v>958</v>
      </c>
      <c r="K136" s="118" t="s">
        <v>959</v>
      </c>
      <c r="L136" s="119"/>
      <c r="M136" s="120">
        <v>101.335078</v>
      </c>
      <c r="N136" s="121">
        <v>101.34</v>
      </c>
      <c r="O136" s="170">
        <v>0.115</v>
      </c>
      <c r="P136" s="118" t="s">
        <v>960</v>
      </c>
      <c r="Q136" s="122"/>
      <c r="R136" s="123" t="s">
        <v>53</v>
      </c>
    </row>
    <row r="137" spans="1:18" ht="15.75" x14ac:dyDescent="0.25">
      <c r="A137" s="113">
        <v>26664</v>
      </c>
      <c r="B137" s="114" t="s">
        <v>347</v>
      </c>
      <c r="C137" s="114" t="s">
        <v>27</v>
      </c>
      <c r="D137" s="114" t="s">
        <v>57</v>
      </c>
      <c r="E137" s="114" t="s">
        <v>30</v>
      </c>
      <c r="F137" s="115" t="s">
        <v>1050</v>
      </c>
      <c r="G137" s="116" t="s">
        <v>962</v>
      </c>
      <c r="H137" s="117" t="s">
        <v>957</v>
      </c>
      <c r="I137" s="117">
        <v>24</v>
      </c>
      <c r="J137" s="117" t="s">
        <v>970</v>
      </c>
      <c r="K137" s="118" t="s">
        <v>959</v>
      </c>
      <c r="L137" s="119"/>
      <c r="M137" s="120">
        <v>160</v>
      </c>
      <c r="N137" s="121">
        <v>160</v>
      </c>
      <c r="O137" s="170">
        <v>53.725999999999999</v>
      </c>
      <c r="P137" s="118" t="s">
        <v>960</v>
      </c>
      <c r="Q137" s="122"/>
      <c r="R137" s="123" t="s">
        <v>53</v>
      </c>
    </row>
    <row r="138" spans="1:18" ht="15.75" x14ac:dyDescent="0.25">
      <c r="A138" s="113">
        <v>27976</v>
      </c>
      <c r="B138" s="114" t="s">
        <v>349</v>
      </c>
      <c r="C138" s="114" t="s">
        <v>27</v>
      </c>
      <c r="D138" s="114" t="s">
        <v>57</v>
      </c>
      <c r="E138" s="114" t="s">
        <v>30</v>
      </c>
      <c r="F138" s="115" t="s">
        <v>1051</v>
      </c>
      <c r="G138" s="116" t="s">
        <v>957</v>
      </c>
      <c r="H138" s="117" t="s">
        <v>962</v>
      </c>
      <c r="I138" s="117">
        <v>2</v>
      </c>
      <c r="J138" s="117" t="s">
        <v>970</v>
      </c>
      <c r="K138" s="118" t="s">
        <v>959</v>
      </c>
      <c r="L138" s="119"/>
      <c r="M138" s="120">
        <v>504.48</v>
      </c>
      <c r="N138" s="121">
        <v>504.48</v>
      </c>
      <c r="O138" s="170">
        <v>378.774</v>
      </c>
      <c r="P138" s="118" t="s">
        <v>960</v>
      </c>
      <c r="Q138" s="122"/>
      <c r="R138" s="123" t="s">
        <v>53</v>
      </c>
    </row>
    <row r="139" spans="1:18" ht="15.75" x14ac:dyDescent="0.25">
      <c r="A139" s="113">
        <v>28035</v>
      </c>
      <c r="B139" s="114" t="s">
        <v>351</v>
      </c>
      <c r="C139" s="114" t="s">
        <v>27</v>
      </c>
      <c r="D139" s="114" t="s">
        <v>57</v>
      </c>
      <c r="E139" s="114" t="s">
        <v>30</v>
      </c>
      <c r="F139" s="115" t="s">
        <v>1052</v>
      </c>
      <c r="G139" s="116" t="s">
        <v>969</v>
      </c>
      <c r="H139" s="117" t="s">
        <v>962</v>
      </c>
      <c r="I139" s="117">
        <v>6</v>
      </c>
      <c r="J139" s="117" t="s">
        <v>970</v>
      </c>
      <c r="K139" s="118" t="s">
        <v>959</v>
      </c>
      <c r="L139" s="119"/>
      <c r="M139" s="120">
        <v>201.56</v>
      </c>
      <c r="N139" s="121">
        <v>478.56</v>
      </c>
      <c r="O139" s="170">
        <v>66.137999999999977</v>
      </c>
      <c r="P139" s="118" t="s">
        <v>960</v>
      </c>
      <c r="Q139" s="122">
        <v>43</v>
      </c>
      <c r="R139" s="123" t="s">
        <v>53</v>
      </c>
    </row>
    <row r="140" spans="1:18" ht="15.75" x14ac:dyDescent="0.25">
      <c r="A140" s="113">
        <v>28036</v>
      </c>
      <c r="B140" s="114" t="s">
        <v>351</v>
      </c>
      <c r="C140" s="114" t="s">
        <v>27</v>
      </c>
      <c r="D140" s="114" t="s">
        <v>57</v>
      </c>
      <c r="E140" s="114" t="s">
        <v>30</v>
      </c>
      <c r="F140" s="115" t="s">
        <v>1053</v>
      </c>
      <c r="G140" s="116" t="s">
        <v>969</v>
      </c>
      <c r="H140" s="117" t="s">
        <v>962</v>
      </c>
      <c r="I140" s="117">
        <v>6</v>
      </c>
      <c r="J140" s="117" t="s">
        <v>970</v>
      </c>
      <c r="K140" s="118" t="s">
        <v>959</v>
      </c>
      <c r="L140" s="119"/>
      <c r="M140" s="120">
        <v>277</v>
      </c>
      <c r="N140" s="121" t="s">
        <v>63</v>
      </c>
      <c r="O140" s="170">
        <v>277</v>
      </c>
      <c r="P140" s="118" t="s">
        <v>960</v>
      </c>
      <c r="Q140" s="122">
        <v>43</v>
      </c>
      <c r="R140" s="123" t="s">
        <v>53</v>
      </c>
    </row>
    <row r="141" spans="1:18" ht="15.75" x14ac:dyDescent="0.25">
      <c r="A141" s="113">
        <v>28061</v>
      </c>
      <c r="B141" s="114" t="s">
        <v>355</v>
      </c>
      <c r="C141" s="114" t="s">
        <v>27</v>
      </c>
      <c r="D141" s="114" t="s">
        <v>57</v>
      </c>
      <c r="E141" s="114" t="s">
        <v>30</v>
      </c>
      <c r="F141" s="115" t="s">
        <v>1015</v>
      </c>
      <c r="G141" s="116" t="s">
        <v>956</v>
      </c>
      <c r="H141" s="117" t="s">
        <v>962</v>
      </c>
      <c r="I141" s="117">
        <v>8</v>
      </c>
      <c r="J141" s="117" t="s">
        <v>970</v>
      </c>
      <c r="K141" s="118" t="s">
        <v>971</v>
      </c>
      <c r="L141" s="119"/>
      <c r="M141" s="120">
        <v>502.4</v>
      </c>
      <c r="N141" s="121" t="s">
        <v>63</v>
      </c>
      <c r="O141" s="170">
        <v>303.02199999999999</v>
      </c>
      <c r="P141" s="118" t="s">
        <v>960</v>
      </c>
      <c r="Q141" s="122">
        <v>28</v>
      </c>
      <c r="R141" s="123" t="s">
        <v>53</v>
      </c>
    </row>
    <row r="142" spans="1:18" ht="15.75" x14ac:dyDescent="0.25">
      <c r="A142" s="113">
        <v>28160</v>
      </c>
      <c r="B142" s="114" t="s">
        <v>356</v>
      </c>
      <c r="C142" s="114" t="s">
        <v>27</v>
      </c>
      <c r="D142" s="114" t="s">
        <v>57</v>
      </c>
      <c r="E142" s="114" t="s">
        <v>30</v>
      </c>
      <c r="F142" s="115" t="s">
        <v>1014</v>
      </c>
      <c r="G142" s="116" t="s">
        <v>979</v>
      </c>
      <c r="H142" s="117" t="s">
        <v>1054</v>
      </c>
      <c r="I142" s="117">
        <v>1</v>
      </c>
      <c r="J142" s="117" t="s">
        <v>970</v>
      </c>
      <c r="K142" s="118" t="s">
        <v>959</v>
      </c>
      <c r="L142" s="119"/>
      <c r="M142" s="120">
        <v>500.32</v>
      </c>
      <c r="N142" s="121" t="s">
        <v>63</v>
      </c>
      <c r="O142" s="170">
        <v>302.78500000000003</v>
      </c>
      <c r="P142" s="118" t="s">
        <v>960</v>
      </c>
      <c r="Q142" s="122">
        <v>27</v>
      </c>
      <c r="R142" s="123" t="s">
        <v>53</v>
      </c>
    </row>
    <row r="143" spans="1:18" ht="15.75" x14ac:dyDescent="0.25">
      <c r="A143" s="113">
        <v>28561</v>
      </c>
      <c r="B143" s="114" t="s">
        <v>357</v>
      </c>
      <c r="C143" s="114" t="s">
        <v>27</v>
      </c>
      <c r="D143" s="114" t="s">
        <v>57</v>
      </c>
      <c r="E143" s="114" t="s">
        <v>30</v>
      </c>
      <c r="F143" s="115" t="s">
        <v>1055</v>
      </c>
      <c r="G143" s="116" t="s">
        <v>957</v>
      </c>
      <c r="H143" s="117" t="s">
        <v>969</v>
      </c>
      <c r="I143" s="117">
        <v>33</v>
      </c>
      <c r="J143" s="117" t="s">
        <v>966</v>
      </c>
      <c r="K143" s="118" t="s">
        <v>971</v>
      </c>
      <c r="L143" s="119"/>
      <c r="M143" s="120">
        <v>520</v>
      </c>
      <c r="N143" s="121">
        <v>520</v>
      </c>
      <c r="O143" s="170">
        <v>333.14299999999997</v>
      </c>
      <c r="P143" s="118" t="s">
        <v>960</v>
      </c>
      <c r="Q143" s="122"/>
      <c r="R143" s="123" t="s">
        <v>53</v>
      </c>
    </row>
    <row r="144" spans="1:18" ht="15.75" x14ac:dyDescent="0.25">
      <c r="A144" s="113">
        <v>28641</v>
      </c>
      <c r="B144" s="114" t="s">
        <v>358</v>
      </c>
      <c r="C144" s="114" t="s">
        <v>27</v>
      </c>
      <c r="D144" s="114" t="s">
        <v>57</v>
      </c>
      <c r="E144" s="114" t="s">
        <v>30</v>
      </c>
      <c r="F144" s="115" t="s">
        <v>1035</v>
      </c>
      <c r="G144" s="116" t="s">
        <v>969</v>
      </c>
      <c r="H144" s="117" t="s">
        <v>956</v>
      </c>
      <c r="I144" s="117">
        <v>32</v>
      </c>
      <c r="J144" s="117" t="s">
        <v>966</v>
      </c>
      <c r="K144" s="118" t="s">
        <v>971</v>
      </c>
      <c r="L144" s="119"/>
      <c r="M144" s="120">
        <v>640</v>
      </c>
      <c r="N144" s="121" t="s">
        <v>63</v>
      </c>
      <c r="O144" s="170">
        <v>399.20699999999999</v>
      </c>
      <c r="P144" s="118" t="s">
        <v>960</v>
      </c>
      <c r="Q144" s="122">
        <v>39</v>
      </c>
      <c r="R144" s="123" t="s">
        <v>53</v>
      </c>
    </row>
    <row r="145" spans="1:18" ht="15.75" x14ac:dyDescent="0.25">
      <c r="A145" s="113">
        <v>29120</v>
      </c>
      <c r="B145" s="114" t="s">
        <v>360</v>
      </c>
      <c r="C145" s="114" t="s">
        <v>27</v>
      </c>
      <c r="D145" s="114" t="s">
        <v>339</v>
      </c>
      <c r="E145" s="114" t="s">
        <v>30</v>
      </c>
      <c r="F145" s="115" t="s">
        <v>1056</v>
      </c>
      <c r="G145" s="116" t="s">
        <v>979</v>
      </c>
      <c r="H145" s="117" t="s">
        <v>1057</v>
      </c>
      <c r="I145" s="117">
        <v>18</v>
      </c>
      <c r="J145" s="117" t="s">
        <v>966</v>
      </c>
      <c r="K145" s="118" t="s">
        <v>967</v>
      </c>
      <c r="L145" s="119"/>
      <c r="M145" s="120">
        <v>253.4</v>
      </c>
      <c r="N145" s="121">
        <v>253.4</v>
      </c>
      <c r="O145" s="170">
        <v>0</v>
      </c>
      <c r="P145" s="118" t="s">
        <v>960</v>
      </c>
      <c r="Q145" s="122"/>
      <c r="R145" s="123" t="s">
        <v>176</v>
      </c>
    </row>
    <row r="146" spans="1:18" ht="15.75" x14ac:dyDescent="0.25">
      <c r="A146" s="113">
        <v>29121</v>
      </c>
      <c r="B146" s="114" t="s">
        <v>365</v>
      </c>
      <c r="C146" s="114" t="s">
        <v>27</v>
      </c>
      <c r="D146" s="114" t="s">
        <v>339</v>
      </c>
      <c r="E146" s="114" t="s">
        <v>30</v>
      </c>
      <c r="F146" s="115" t="s">
        <v>1058</v>
      </c>
      <c r="G146" s="116" t="s">
        <v>962</v>
      </c>
      <c r="H146" s="117" t="s">
        <v>962</v>
      </c>
      <c r="I146" s="117">
        <v>17</v>
      </c>
      <c r="J146" s="117" t="s">
        <v>966</v>
      </c>
      <c r="K146" s="118" t="s">
        <v>967</v>
      </c>
      <c r="L146" s="119"/>
      <c r="M146" s="120">
        <v>0.36826799999999998</v>
      </c>
      <c r="N146" s="121">
        <v>0.36826799999999998</v>
      </c>
      <c r="O146" s="170">
        <v>0</v>
      </c>
      <c r="P146" s="118" t="s">
        <v>960</v>
      </c>
      <c r="Q146" s="122"/>
      <c r="R146" s="123" t="s">
        <v>176</v>
      </c>
    </row>
    <row r="147" spans="1:18" ht="15.75" x14ac:dyDescent="0.25">
      <c r="A147" s="113">
        <v>29278</v>
      </c>
      <c r="B147" s="114" t="s">
        <v>368</v>
      </c>
      <c r="C147" s="114" t="s">
        <v>27</v>
      </c>
      <c r="D147" s="114" t="s">
        <v>57</v>
      </c>
      <c r="E147" s="114" t="s">
        <v>30</v>
      </c>
      <c r="F147" s="115" t="s">
        <v>1035</v>
      </c>
      <c r="G147" s="116" t="s">
        <v>956</v>
      </c>
      <c r="H147" s="117" t="s">
        <v>957</v>
      </c>
      <c r="I147" s="117">
        <v>32</v>
      </c>
      <c r="J147" s="117" t="s">
        <v>966</v>
      </c>
      <c r="K147" s="118" t="s">
        <v>971</v>
      </c>
      <c r="L147" s="119"/>
      <c r="M147" s="120">
        <v>480</v>
      </c>
      <c r="N147" s="121">
        <v>1270.8</v>
      </c>
      <c r="O147" s="170">
        <v>363.96899999999999</v>
      </c>
      <c r="P147" s="118" t="s">
        <v>960</v>
      </c>
      <c r="Q147" s="122">
        <v>44</v>
      </c>
      <c r="R147" s="123" t="s">
        <v>53</v>
      </c>
    </row>
    <row r="148" spans="1:18" ht="15.75" x14ac:dyDescent="0.25">
      <c r="A148" s="113">
        <v>29405</v>
      </c>
      <c r="B148" s="114" t="s">
        <v>370</v>
      </c>
      <c r="C148" s="114" t="s">
        <v>27</v>
      </c>
      <c r="D148" s="114" t="s">
        <v>57</v>
      </c>
      <c r="E148" s="114" t="s">
        <v>30</v>
      </c>
      <c r="F148" s="115" t="s">
        <v>1047</v>
      </c>
      <c r="G148" s="116" t="s">
        <v>957</v>
      </c>
      <c r="H148" s="117" t="s">
        <v>956</v>
      </c>
      <c r="I148" s="117">
        <v>8</v>
      </c>
      <c r="J148" s="117" t="s">
        <v>970</v>
      </c>
      <c r="K148" s="118" t="s">
        <v>959</v>
      </c>
      <c r="L148" s="119"/>
      <c r="M148" s="120">
        <v>591.32000000000005</v>
      </c>
      <c r="N148" s="121">
        <v>591.32000000000005</v>
      </c>
      <c r="O148" s="170">
        <v>440.065</v>
      </c>
      <c r="P148" s="118" t="s">
        <v>960</v>
      </c>
      <c r="Q148" s="122"/>
      <c r="R148" s="123" t="s">
        <v>53</v>
      </c>
    </row>
    <row r="149" spans="1:18" ht="15.75" x14ac:dyDescent="0.25">
      <c r="A149" s="113">
        <v>29557</v>
      </c>
      <c r="B149" s="114" t="s">
        <v>371</v>
      </c>
      <c r="C149" s="114" t="s">
        <v>27</v>
      </c>
      <c r="D149" s="114" t="s">
        <v>57</v>
      </c>
      <c r="E149" s="114" t="s">
        <v>30</v>
      </c>
      <c r="F149" s="115" t="s">
        <v>1059</v>
      </c>
      <c r="G149" s="116" t="s">
        <v>962</v>
      </c>
      <c r="H149" s="117" t="s">
        <v>962</v>
      </c>
      <c r="I149" s="117">
        <v>20</v>
      </c>
      <c r="J149" s="117" t="s">
        <v>998</v>
      </c>
      <c r="K149" s="118" t="s">
        <v>971</v>
      </c>
      <c r="L149" s="119"/>
      <c r="M149" s="120">
        <v>487.36</v>
      </c>
      <c r="N149" s="121">
        <v>487.36</v>
      </c>
      <c r="O149" s="170">
        <v>225.4</v>
      </c>
      <c r="P149" s="118" t="s">
        <v>960</v>
      </c>
      <c r="Q149" s="122"/>
      <c r="R149" s="123" t="s">
        <v>53</v>
      </c>
    </row>
    <row r="150" spans="1:18" ht="15.75" x14ac:dyDescent="0.25">
      <c r="A150" s="113">
        <v>29603</v>
      </c>
      <c r="B150" s="114" t="s">
        <v>373</v>
      </c>
      <c r="C150" s="114" t="s">
        <v>27</v>
      </c>
      <c r="D150" s="114" t="s">
        <v>345</v>
      </c>
      <c r="E150" s="114" t="s">
        <v>30</v>
      </c>
      <c r="F150" s="115" t="s">
        <v>1049</v>
      </c>
      <c r="G150" s="116" t="s">
        <v>956</v>
      </c>
      <c r="H150" s="117" t="s">
        <v>962</v>
      </c>
      <c r="I150" s="117">
        <v>25</v>
      </c>
      <c r="J150" s="117" t="s">
        <v>958</v>
      </c>
      <c r="K150" s="118" t="s">
        <v>959</v>
      </c>
      <c r="L150" s="119"/>
      <c r="M150" s="120">
        <v>64.508278000000004</v>
      </c>
      <c r="N150" s="121">
        <v>64.508300000000006</v>
      </c>
      <c r="O150" s="170">
        <v>7.0000000000000007E-2</v>
      </c>
      <c r="P150" s="118" t="s">
        <v>960</v>
      </c>
      <c r="Q150" s="122"/>
      <c r="R150" s="123" t="s">
        <v>53</v>
      </c>
    </row>
    <row r="151" spans="1:18" ht="15.75" x14ac:dyDescent="0.25">
      <c r="A151" s="113">
        <v>29765</v>
      </c>
      <c r="B151" s="114" t="s">
        <v>137</v>
      </c>
      <c r="C151" s="114" t="s">
        <v>27</v>
      </c>
      <c r="D151" s="114" t="s">
        <v>57</v>
      </c>
      <c r="E151" s="114" t="s">
        <v>30</v>
      </c>
      <c r="F151" s="115" t="s">
        <v>1000</v>
      </c>
      <c r="G151" s="116" t="s">
        <v>969</v>
      </c>
      <c r="H151" s="117" t="s">
        <v>962</v>
      </c>
      <c r="I151" s="117">
        <v>18</v>
      </c>
      <c r="J151" s="117" t="s">
        <v>963</v>
      </c>
      <c r="K151" s="118" t="s">
        <v>959</v>
      </c>
      <c r="L151" s="119"/>
      <c r="M151" s="120">
        <v>1252.8</v>
      </c>
      <c r="N151" s="121" t="s">
        <v>63</v>
      </c>
      <c r="O151" s="170">
        <v>208.58600000000001</v>
      </c>
      <c r="P151" s="118" t="s">
        <v>960</v>
      </c>
      <c r="Q151" s="122">
        <v>20</v>
      </c>
      <c r="R151" s="123" t="s">
        <v>53</v>
      </c>
    </row>
    <row r="152" spans="1:18" ht="15.75" x14ac:dyDescent="0.25">
      <c r="A152" s="113">
        <v>29873</v>
      </c>
      <c r="B152" s="114" t="s">
        <v>131</v>
      </c>
      <c r="C152" s="114" t="s">
        <v>27</v>
      </c>
      <c r="D152" s="114" t="s">
        <v>57</v>
      </c>
      <c r="E152" s="114" t="s">
        <v>30</v>
      </c>
      <c r="F152" s="115" t="s">
        <v>997</v>
      </c>
      <c r="G152" s="116" t="s">
        <v>962</v>
      </c>
      <c r="H152" s="117" t="s">
        <v>969</v>
      </c>
      <c r="I152" s="117">
        <v>32</v>
      </c>
      <c r="J152" s="117" t="s">
        <v>998</v>
      </c>
      <c r="K152" s="118" t="s">
        <v>971</v>
      </c>
      <c r="L152" s="119"/>
      <c r="M152" s="120">
        <v>1280</v>
      </c>
      <c r="N152" s="121" t="s">
        <v>63</v>
      </c>
      <c r="O152" s="170" t="s">
        <v>63</v>
      </c>
      <c r="P152" s="118" t="s">
        <v>960</v>
      </c>
      <c r="Q152" s="122">
        <v>18</v>
      </c>
      <c r="R152" s="123" t="s">
        <v>53</v>
      </c>
    </row>
    <row r="153" spans="1:18" ht="15.75" x14ac:dyDescent="0.25">
      <c r="A153" s="113">
        <v>29895</v>
      </c>
      <c r="B153" s="114" t="s">
        <v>376</v>
      </c>
      <c r="C153" s="114" t="s">
        <v>27</v>
      </c>
      <c r="D153" s="114" t="s">
        <v>57</v>
      </c>
      <c r="E153" s="114" t="s">
        <v>30</v>
      </c>
      <c r="F153" s="115" t="s">
        <v>1060</v>
      </c>
      <c r="G153" s="116" t="s">
        <v>969</v>
      </c>
      <c r="H153" s="117" t="s">
        <v>957</v>
      </c>
      <c r="I153" s="117">
        <v>33</v>
      </c>
      <c r="J153" s="117" t="s">
        <v>966</v>
      </c>
      <c r="K153" s="118" t="s">
        <v>971</v>
      </c>
      <c r="L153" s="119"/>
      <c r="M153" s="120">
        <v>502.64</v>
      </c>
      <c r="N153" s="121">
        <v>502.64</v>
      </c>
      <c r="O153" s="170">
        <v>270.327</v>
      </c>
      <c r="P153" s="118" t="s">
        <v>960</v>
      </c>
      <c r="Q153" s="122"/>
      <c r="R153" s="123" t="s">
        <v>53</v>
      </c>
    </row>
    <row r="154" spans="1:18" ht="15.75" x14ac:dyDescent="0.25">
      <c r="A154" s="113">
        <v>30102</v>
      </c>
      <c r="B154" s="114" t="s">
        <v>378</v>
      </c>
      <c r="C154" s="114" t="s">
        <v>27</v>
      </c>
      <c r="D154" s="114" t="s">
        <v>57</v>
      </c>
      <c r="E154" s="114" t="s">
        <v>30</v>
      </c>
      <c r="F154" s="115" t="s">
        <v>997</v>
      </c>
      <c r="G154" s="116" t="s">
        <v>962</v>
      </c>
      <c r="H154" s="117" t="s">
        <v>956</v>
      </c>
      <c r="I154" s="117">
        <v>32</v>
      </c>
      <c r="J154" s="117" t="s">
        <v>998</v>
      </c>
      <c r="K154" s="118" t="s">
        <v>971</v>
      </c>
      <c r="L154" s="119"/>
      <c r="M154" s="120">
        <v>890.27</v>
      </c>
      <c r="N154" s="121" t="s">
        <v>63</v>
      </c>
      <c r="O154" s="170">
        <v>277.87400000000002</v>
      </c>
      <c r="P154" s="118" t="s">
        <v>960</v>
      </c>
      <c r="Q154" s="122">
        <v>18</v>
      </c>
      <c r="R154" s="123" t="s">
        <v>53</v>
      </c>
    </row>
    <row r="155" spans="1:18" ht="15.75" x14ac:dyDescent="0.25">
      <c r="A155" s="113">
        <v>30913</v>
      </c>
      <c r="B155" s="114" t="s">
        <v>379</v>
      </c>
      <c r="C155" s="114" t="s">
        <v>27</v>
      </c>
      <c r="D155" s="114" t="s">
        <v>57</v>
      </c>
      <c r="E155" s="114" t="s">
        <v>30</v>
      </c>
      <c r="F155" s="115" t="s">
        <v>1005</v>
      </c>
      <c r="G155" s="116" t="s">
        <v>969</v>
      </c>
      <c r="H155" s="117" t="s">
        <v>957</v>
      </c>
      <c r="I155" s="117">
        <v>29</v>
      </c>
      <c r="J155" s="117" t="s">
        <v>998</v>
      </c>
      <c r="K155" s="118" t="s">
        <v>971</v>
      </c>
      <c r="L155" s="119"/>
      <c r="M155" s="120">
        <v>477.8</v>
      </c>
      <c r="N155" s="121">
        <v>477.8</v>
      </c>
      <c r="O155" s="170">
        <v>257.31299999999999</v>
      </c>
      <c r="P155" s="118" t="s">
        <v>960</v>
      </c>
      <c r="Q155" s="122"/>
      <c r="R155" s="123" t="s">
        <v>53</v>
      </c>
    </row>
    <row r="156" spans="1:18" ht="15.75" x14ac:dyDescent="0.25">
      <c r="A156" s="113">
        <v>30927</v>
      </c>
      <c r="B156" s="114" t="s">
        <v>381</v>
      </c>
      <c r="C156" s="114" t="s">
        <v>27</v>
      </c>
      <c r="D156" s="114" t="s">
        <v>57</v>
      </c>
      <c r="E156" s="114" t="s">
        <v>30</v>
      </c>
      <c r="F156" s="115" t="s">
        <v>1061</v>
      </c>
      <c r="G156" s="116" t="s">
        <v>962</v>
      </c>
      <c r="H156" s="117" t="s">
        <v>962</v>
      </c>
      <c r="I156" s="117">
        <v>33</v>
      </c>
      <c r="J156" s="117" t="s">
        <v>966</v>
      </c>
      <c r="K156" s="118" t="s">
        <v>971</v>
      </c>
      <c r="L156" s="119"/>
      <c r="M156" s="120">
        <v>69.12</v>
      </c>
      <c r="N156" s="121">
        <v>502.64</v>
      </c>
      <c r="O156" s="170">
        <v>69.12</v>
      </c>
      <c r="P156" s="118" t="s">
        <v>960</v>
      </c>
      <c r="Q156" s="122">
        <v>45</v>
      </c>
      <c r="R156" s="123" t="s">
        <v>53</v>
      </c>
    </row>
    <row r="157" spans="1:18" ht="15.75" x14ac:dyDescent="0.25">
      <c r="A157" s="113">
        <v>30928</v>
      </c>
      <c r="B157" s="114" t="s">
        <v>381</v>
      </c>
      <c r="C157" s="114" t="s">
        <v>27</v>
      </c>
      <c r="D157" s="114" t="s">
        <v>57</v>
      </c>
      <c r="E157" s="114" t="s">
        <v>30</v>
      </c>
      <c r="F157" s="115" t="s">
        <v>1061</v>
      </c>
      <c r="G157" s="116" t="s">
        <v>962</v>
      </c>
      <c r="H157" s="117" t="s">
        <v>962</v>
      </c>
      <c r="I157" s="117">
        <v>33</v>
      </c>
      <c r="J157" s="117" t="s">
        <v>966</v>
      </c>
      <c r="K157" s="118" t="s">
        <v>971</v>
      </c>
      <c r="L157" s="119"/>
      <c r="M157" s="120">
        <v>502.64</v>
      </c>
      <c r="N157" s="121" t="s">
        <v>63</v>
      </c>
      <c r="O157" s="170">
        <v>269.11099999999999</v>
      </c>
      <c r="P157" s="118" t="s">
        <v>960</v>
      </c>
      <c r="Q157" s="122">
        <v>45</v>
      </c>
      <c r="R157" s="123" t="s">
        <v>53</v>
      </c>
    </row>
    <row r="158" spans="1:18" ht="15.75" x14ac:dyDescent="0.25">
      <c r="A158" s="113">
        <v>31062</v>
      </c>
      <c r="B158" s="114" t="s">
        <v>386</v>
      </c>
      <c r="C158" s="114" t="s">
        <v>27</v>
      </c>
      <c r="D158" s="114" t="s">
        <v>57</v>
      </c>
      <c r="E158" s="114" t="s">
        <v>30</v>
      </c>
      <c r="F158" s="115" t="s">
        <v>1016</v>
      </c>
      <c r="G158" s="116" t="s">
        <v>969</v>
      </c>
      <c r="H158" s="117" t="s">
        <v>969</v>
      </c>
      <c r="I158" s="117">
        <v>12</v>
      </c>
      <c r="J158" s="117" t="s">
        <v>970</v>
      </c>
      <c r="K158" s="118" t="s">
        <v>959</v>
      </c>
      <c r="L158" s="119"/>
      <c r="M158" s="120">
        <v>553.67999899999995</v>
      </c>
      <c r="N158" s="121">
        <v>533.67999999999995</v>
      </c>
      <c r="O158" s="170">
        <v>62.283000000000001</v>
      </c>
      <c r="P158" s="118" t="s">
        <v>960</v>
      </c>
      <c r="Q158" s="122"/>
      <c r="R158" s="123" t="s">
        <v>53</v>
      </c>
    </row>
    <row r="159" spans="1:18" ht="15.75" x14ac:dyDescent="0.25">
      <c r="A159" s="113">
        <v>31063</v>
      </c>
      <c r="B159" s="114" t="s">
        <v>388</v>
      </c>
      <c r="C159" s="114" t="s">
        <v>27</v>
      </c>
      <c r="D159" s="114" t="s">
        <v>57</v>
      </c>
      <c r="E159" s="114" t="s">
        <v>30</v>
      </c>
      <c r="F159" s="115" t="s">
        <v>1016</v>
      </c>
      <c r="G159" s="116" t="s">
        <v>962</v>
      </c>
      <c r="H159" s="117" t="s">
        <v>956</v>
      </c>
      <c r="I159" s="117">
        <v>12</v>
      </c>
      <c r="J159" s="117" t="s">
        <v>970</v>
      </c>
      <c r="K159" s="118" t="s">
        <v>959</v>
      </c>
      <c r="L159" s="119"/>
      <c r="M159" s="120">
        <v>523.20000000000005</v>
      </c>
      <c r="N159" s="121">
        <v>523.20000000000005</v>
      </c>
      <c r="O159" s="170">
        <v>338.49599999999998</v>
      </c>
      <c r="P159" s="118" t="s">
        <v>960</v>
      </c>
      <c r="Q159" s="122"/>
      <c r="R159" s="123" t="s">
        <v>53</v>
      </c>
    </row>
    <row r="160" spans="1:18" ht="15.75" x14ac:dyDescent="0.25">
      <c r="A160" s="113">
        <v>31108</v>
      </c>
      <c r="B160" s="114" t="s">
        <v>391</v>
      </c>
      <c r="C160" s="114" t="s">
        <v>27</v>
      </c>
      <c r="D160" s="114" t="s">
        <v>57</v>
      </c>
      <c r="E160" s="114" t="s">
        <v>30</v>
      </c>
      <c r="F160" s="115" t="s">
        <v>982</v>
      </c>
      <c r="G160" s="116" t="s">
        <v>957</v>
      </c>
      <c r="H160" s="117" t="s">
        <v>956</v>
      </c>
      <c r="I160" s="117">
        <v>14</v>
      </c>
      <c r="J160" s="117" t="s">
        <v>970</v>
      </c>
      <c r="K160" s="118" t="s">
        <v>959</v>
      </c>
      <c r="L160" s="119"/>
      <c r="M160" s="120">
        <v>541.44000000000005</v>
      </c>
      <c r="N160" s="121">
        <v>541.44000000000005</v>
      </c>
      <c r="O160" s="170">
        <v>280.81599999999997</v>
      </c>
      <c r="P160" s="118" t="s">
        <v>960</v>
      </c>
      <c r="Q160" s="122"/>
      <c r="R160" s="123" t="s">
        <v>53</v>
      </c>
    </row>
    <row r="161" spans="1:18" ht="15.75" x14ac:dyDescent="0.25">
      <c r="A161" s="113">
        <v>31110</v>
      </c>
      <c r="B161" s="114" t="s">
        <v>393</v>
      </c>
      <c r="C161" s="114" t="s">
        <v>27</v>
      </c>
      <c r="D161" s="114" t="s">
        <v>57</v>
      </c>
      <c r="E161" s="114" t="s">
        <v>30</v>
      </c>
      <c r="F161" s="115" t="s">
        <v>982</v>
      </c>
      <c r="G161" s="116" t="s">
        <v>957</v>
      </c>
      <c r="H161" s="117" t="s">
        <v>969</v>
      </c>
      <c r="I161" s="117">
        <v>14</v>
      </c>
      <c r="J161" s="117" t="s">
        <v>970</v>
      </c>
      <c r="K161" s="118" t="s">
        <v>959</v>
      </c>
      <c r="L161" s="119"/>
      <c r="M161" s="120">
        <v>541.44000000000005</v>
      </c>
      <c r="N161" s="121">
        <v>541.44000000000005</v>
      </c>
      <c r="O161" s="170">
        <v>242.31</v>
      </c>
      <c r="P161" s="118" t="s">
        <v>960</v>
      </c>
      <c r="Q161" s="122"/>
      <c r="R161" s="123" t="s">
        <v>53</v>
      </c>
    </row>
    <row r="162" spans="1:18" ht="15.75" x14ac:dyDescent="0.25">
      <c r="A162" s="113">
        <v>31111</v>
      </c>
      <c r="B162" s="114" t="s">
        <v>79</v>
      </c>
      <c r="C162" s="114" t="s">
        <v>27</v>
      </c>
      <c r="D162" s="114" t="s">
        <v>57</v>
      </c>
      <c r="E162" s="114" t="s">
        <v>30</v>
      </c>
      <c r="F162" s="115" t="s">
        <v>982</v>
      </c>
      <c r="G162" s="116" t="s">
        <v>957</v>
      </c>
      <c r="H162" s="117" t="s">
        <v>957</v>
      </c>
      <c r="I162" s="117">
        <v>23</v>
      </c>
      <c r="J162" s="117" t="s">
        <v>970</v>
      </c>
      <c r="K162" s="118" t="s">
        <v>959</v>
      </c>
      <c r="L162" s="119"/>
      <c r="M162" s="120">
        <v>158</v>
      </c>
      <c r="N162" s="121" t="s">
        <v>63</v>
      </c>
      <c r="O162" s="170" t="s">
        <v>63</v>
      </c>
      <c r="P162" s="118" t="s">
        <v>960</v>
      </c>
      <c r="Q162" s="122">
        <v>6</v>
      </c>
      <c r="R162" s="123" t="s">
        <v>53</v>
      </c>
    </row>
    <row r="163" spans="1:18" ht="15.75" x14ac:dyDescent="0.25">
      <c r="A163" s="113">
        <v>31113</v>
      </c>
      <c r="B163" s="114" t="s">
        <v>394</v>
      </c>
      <c r="C163" s="114" t="s">
        <v>27</v>
      </c>
      <c r="D163" s="114" t="s">
        <v>57</v>
      </c>
      <c r="E163" s="114" t="s">
        <v>30</v>
      </c>
      <c r="F163" s="115" t="s">
        <v>1062</v>
      </c>
      <c r="G163" s="116" t="s">
        <v>957</v>
      </c>
      <c r="H163" s="117" t="s">
        <v>956</v>
      </c>
      <c r="I163" s="117">
        <v>11</v>
      </c>
      <c r="J163" s="117" t="s">
        <v>970</v>
      </c>
      <c r="K163" s="118" t="s">
        <v>959</v>
      </c>
      <c r="L163" s="119"/>
      <c r="M163" s="120">
        <v>533.6</v>
      </c>
      <c r="N163" s="121">
        <v>533.6</v>
      </c>
      <c r="O163" s="170">
        <v>324.53199999999998</v>
      </c>
      <c r="P163" s="118" t="s">
        <v>960</v>
      </c>
      <c r="Q163" s="122"/>
      <c r="R163" s="123" t="s">
        <v>53</v>
      </c>
    </row>
    <row r="164" spans="1:18" ht="15.75" x14ac:dyDescent="0.25">
      <c r="A164" s="113">
        <v>31114</v>
      </c>
      <c r="B164" s="114" t="s">
        <v>395</v>
      </c>
      <c r="C164" s="114" t="s">
        <v>27</v>
      </c>
      <c r="D164" s="114" t="s">
        <v>57</v>
      </c>
      <c r="E164" s="114" t="s">
        <v>30</v>
      </c>
      <c r="F164" s="115" t="s">
        <v>982</v>
      </c>
      <c r="G164" s="116" t="s">
        <v>957</v>
      </c>
      <c r="H164" s="117" t="s">
        <v>969</v>
      </c>
      <c r="I164" s="117">
        <v>11</v>
      </c>
      <c r="J164" s="117" t="s">
        <v>970</v>
      </c>
      <c r="K164" s="118" t="s">
        <v>959</v>
      </c>
      <c r="L164" s="119"/>
      <c r="M164" s="120">
        <v>537.6</v>
      </c>
      <c r="N164" s="121">
        <v>537.6</v>
      </c>
      <c r="O164" s="170">
        <v>332.23099999999999</v>
      </c>
      <c r="P164" s="118" t="s">
        <v>960</v>
      </c>
      <c r="Q164" s="122"/>
      <c r="R164" s="123" t="s">
        <v>53</v>
      </c>
    </row>
    <row r="165" spans="1:18" ht="15.75" x14ac:dyDescent="0.25">
      <c r="A165" s="113">
        <v>31249</v>
      </c>
      <c r="B165" s="114" t="s">
        <v>397</v>
      </c>
      <c r="C165" s="114" t="s">
        <v>27</v>
      </c>
      <c r="D165" s="114" t="s">
        <v>28</v>
      </c>
      <c r="E165" s="114" t="s">
        <v>30</v>
      </c>
      <c r="F165" s="115" t="s">
        <v>1004</v>
      </c>
      <c r="G165" s="116" t="s">
        <v>969</v>
      </c>
      <c r="H165" s="117" t="s">
        <v>969</v>
      </c>
      <c r="I165" s="117">
        <v>5</v>
      </c>
      <c r="J165" s="117" t="s">
        <v>966</v>
      </c>
      <c r="K165" s="118" t="s">
        <v>971</v>
      </c>
      <c r="L165" s="119"/>
      <c r="M165" s="120">
        <v>17.922376</v>
      </c>
      <c r="N165" s="121">
        <v>18.099250000000001</v>
      </c>
      <c r="O165" s="170">
        <v>18.100000000000001</v>
      </c>
      <c r="P165" s="118" t="s">
        <v>960</v>
      </c>
      <c r="Q165" s="122"/>
      <c r="R165" s="123" t="s">
        <v>45</v>
      </c>
    </row>
    <row r="166" spans="1:18" ht="15.75" x14ac:dyDescent="0.25">
      <c r="A166" s="113">
        <v>31389</v>
      </c>
      <c r="B166" s="114" t="s">
        <v>401</v>
      </c>
      <c r="C166" s="114" t="s">
        <v>27</v>
      </c>
      <c r="D166" s="114" t="s">
        <v>28</v>
      </c>
      <c r="E166" s="114" t="s">
        <v>30</v>
      </c>
      <c r="F166" s="115" t="s">
        <v>1063</v>
      </c>
      <c r="G166" s="116" t="s">
        <v>956</v>
      </c>
      <c r="H166" s="117" t="s">
        <v>962</v>
      </c>
      <c r="I166" s="117">
        <v>35</v>
      </c>
      <c r="J166" s="117" t="s">
        <v>970</v>
      </c>
      <c r="K166" s="118" t="s">
        <v>959</v>
      </c>
      <c r="L166" s="119"/>
      <c r="M166" s="120">
        <v>17.922376</v>
      </c>
      <c r="N166" s="121">
        <v>18.099250000000001</v>
      </c>
      <c r="O166" s="170">
        <v>18.099250000000001</v>
      </c>
      <c r="P166" s="118" t="s">
        <v>960</v>
      </c>
      <c r="Q166" s="122"/>
      <c r="R166" s="123" t="s">
        <v>45</v>
      </c>
    </row>
    <row r="167" spans="1:18" ht="15.75" x14ac:dyDescent="0.25">
      <c r="A167" s="113">
        <v>31454</v>
      </c>
      <c r="B167" s="114" t="s">
        <v>402</v>
      </c>
      <c r="C167" s="114" t="s">
        <v>27</v>
      </c>
      <c r="D167" s="114" t="s">
        <v>57</v>
      </c>
      <c r="E167" s="114" t="s">
        <v>30</v>
      </c>
      <c r="F167" s="115" t="s">
        <v>1064</v>
      </c>
      <c r="G167" s="116" t="s">
        <v>962</v>
      </c>
      <c r="H167" s="117" t="s">
        <v>962</v>
      </c>
      <c r="I167" s="117">
        <v>11</v>
      </c>
      <c r="J167" s="117" t="s">
        <v>963</v>
      </c>
      <c r="K167" s="118" t="s">
        <v>959</v>
      </c>
      <c r="L167" s="119"/>
      <c r="M167" s="120">
        <v>520</v>
      </c>
      <c r="N167" s="121">
        <v>520</v>
      </c>
      <c r="O167" s="170">
        <v>391.31</v>
      </c>
      <c r="P167" s="118" t="s">
        <v>960</v>
      </c>
      <c r="Q167" s="122"/>
      <c r="R167" s="123" t="s">
        <v>53</v>
      </c>
    </row>
    <row r="168" spans="1:18" ht="15.75" x14ac:dyDescent="0.25">
      <c r="A168" s="113">
        <v>31455</v>
      </c>
      <c r="B168" s="114" t="s">
        <v>403</v>
      </c>
      <c r="C168" s="114" t="s">
        <v>27</v>
      </c>
      <c r="D168" s="114" t="s">
        <v>57</v>
      </c>
      <c r="E168" s="114" t="s">
        <v>30</v>
      </c>
      <c r="F168" s="115" t="s">
        <v>1064</v>
      </c>
      <c r="G168" s="116" t="s">
        <v>962</v>
      </c>
      <c r="H168" s="117" t="s">
        <v>969</v>
      </c>
      <c r="I168" s="117">
        <v>11</v>
      </c>
      <c r="J168" s="117" t="s">
        <v>963</v>
      </c>
      <c r="K168" s="118" t="s">
        <v>959</v>
      </c>
      <c r="L168" s="119"/>
      <c r="M168" s="120">
        <v>512.12</v>
      </c>
      <c r="N168" s="121">
        <v>563.20000000000005</v>
      </c>
      <c r="O168" s="170">
        <v>396.22</v>
      </c>
      <c r="P168" s="118" t="s">
        <v>960</v>
      </c>
      <c r="Q168" s="122">
        <v>46</v>
      </c>
      <c r="R168" s="123" t="s">
        <v>53</v>
      </c>
    </row>
    <row r="169" spans="1:18" ht="15.75" x14ac:dyDescent="0.25">
      <c r="A169" s="113">
        <v>31563</v>
      </c>
      <c r="B169" s="114" t="s">
        <v>397</v>
      </c>
      <c r="C169" s="114" t="s">
        <v>27</v>
      </c>
      <c r="D169" s="114" t="s">
        <v>407</v>
      </c>
      <c r="E169" s="114" t="s">
        <v>30</v>
      </c>
      <c r="F169" s="115" t="s">
        <v>1004</v>
      </c>
      <c r="G169" s="116" t="s">
        <v>969</v>
      </c>
      <c r="H169" s="117" t="s">
        <v>969</v>
      </c>
      <c r="I169" s="117">
        <v>5</v>
      </c>
      <c r="J169" s="117" t="s">
        <v>966</v>
      </c>
      <c r="K169" s="118" t="s">
        <v>971</v>
      </c>
      <c r="L169" s="119"/>
      <c r="M169" s="120">
        <v>2.2400000000000002</v>
      </c>
      <c r="N169" s="121">
        <v>2.2400000000000002</v>
      </c>
      <c r="O169" s="170">
        <v>2.2400000000000002</v>
      </c>
      <c r="P169" s="118" t="s">
        <v>960</v>
      </c>
      <c r="Q169" s="122"/>
      <c r="R169" s="123" t="s">
        <v>45</v>
      </c>
    </row>
    <row r="170" spans="1:18" ht="25.5" x14ac:dyDescent="0.25">
      <c r="A170" s="113">
        <v>33018</v>
      </c>
      <c r="B170" s="114" t="s">
        <v>409</v>
      </c>
      <c r="C170" s="114" t="s">
        <v>27</v>
      </c>
      <c r="D170" s="114" t="s">
        <v>57</v>
      </c>
      <c r="E170" s="114" t="s">
        <v>30</v>
      </c>
      <c r="F170" s="115" t="s">
        <v>1065</v>
      </c>
      <c r="G170" s="116" t="s">
        <v>962</v>
      </c>
      <c r="H170" s="117" t="s">
        <v>957</v>
      </c>
      <c r="I170" s="117">
        <v>16</v>
      </c>
      <c r="J170" s="117" t="s">
        <v>970</v>
      </c>
      <c r="K170" s="118" t="s">
        <v>959</v>
      </c>
      <c r="L170" s="119"/>
      <c r="M170" s="120">
        <v>480</v>
      </c>
      <c r="N170" s="121">
        <v>480</v>
      </c>
      <c r="O170" s="170">
        <v>443.17500000000001</v>
      </c>
      <c r="P170" s="118" t="s">
        <v>960</v>
      </c>
      <c r="Q170" s="122"/>
      <c r="R170" s="123" t="s">
        <v>53</v>
      </c>
    </row>
    <row r="171" spans="1:18" ht="25.5" x14ac:dyDescent="0.25">
      <c r="A171" s="113">
        <v>33019</v>
      </c>
      <c r="B171" s="114" t="s">
        <v>410</v>
      </c>
      <c r="C171" s="114" t="s">
        <v>27</v>
      </c>
      <c r="D171" s="114" t="s">
        <v>57</v>
      </c>
      <c r="E171" s="114" t="s">
        <v>30</v>
      </c>
      <c r="F171" s="115" t="s">
        <v>1065</v>
      </c>
      <c r="G171" s="116" t="s">
        <v>969</v>
      </c>
      <c r="H171" s="117" t="s">
        <v>962</v>
      </c>
      <c r="I171" s="117">
        <v>16</v>
      </c>
      <c r="J171" s="117" t="s">
        <v>970</v>
      </c>
      <c r="K171" s="118" t="s">
        <v>959</v>
      </c>
      <c r="L171" s="119"/>
      <c r="M171" s="120">
        <v>480</v>
      </c>
      <c r="N171" s="121">
        <v>480</v>
      </c>
      <c r="O171" s="170">
        <v>393.22</v>
      </c>
      <c r="P171" s="118" t="s">
        <v>960</v>
      </c>
      <c r="Q171" s="122"/>
      <c r="R171" s="123" t="s">
        <v>53</v>
      </c>
    </row>
    <row r="172" spans="1:18" ht="15.75" x14ac:dyDescent="0.25">
      <c r="A172" s="113">
        <v>33668</v>
      </c>
      <c r="B172" s="114" t="s">
        <v>411</v>
      </c>
      <c r="C172" s="114" t="s">
        <v>27</v>
      </c>
      <c r="D172" s="114" t="s">
        <v>57</v>
      </c>
      <c r="E172" s="114" t="s">
        <v>30</v>
      </c>
      <c r="F172" s="115" t="s">
        <v>1066</v>
      </c>
      <c r="G172" s="116" t="s">
        <v>956</v>
      </c>
      <c r="H172" s="117" t="s">
        <v>957</v>
      </c>
      <c r="I172" s="117">
        <v>20</v>
      </c>
      <c r="J172" s="117" t="s">
        <v>970</v>
      </c>
      <c r="K172" s="118" t="s">
        <v>971</v>
      </c>
      <c r="L172" s="119"/>
      <c r="M172" s="120">
        <v>1223.74</v>
      </c>
      <c r="N172" s="121">
        <v>1223.74</v>
      </c>
      <c r="O172" s="170">
        <v>361.11200000000002</v>
      </c>
      <c r="P172" s="118" t="s">
        <v>960</v>
      </c>
      <c r="Q172" s="122">
        <v>47</v>
      </c>
      <c r="R172" s="123" t="s">
        <v>53</v>
      </c>
    </row>
    <row r="173" spans="1:18" ht="15.75" x14ac:dyDescent="0.25">
      <c r="A173" s="113">
        <v>33669</v>
      </c>
      <c r="B173" s="114" t="s">
        <v>413</v>
      </c>
      <c r="C173" s="114" t="s">
        <v>27</v>
      </c>
      <c r="D173" s="114" t="s">
        <v>57</v>
      </c>
      <c r="E173" s="114" t="s">
        <v>30</v>
      </c>
      <c r="F173" s="115" t="s">
        <v>1066</v>
      </c>
      <c r="G173" s="116" t="s">
        <v>962</v>
      </c>
      <c r="H173" s="117" t="s">
        <v>962</v>
      </c>
      <c r="I173" s="117">
        <v>20</v>
      </c>
      <c r="J173" s="117" t="s">
        <v>970</v>
      </c>
      <c r="K173" s="118" t="s">
        <v>971</v>
      </c>
      <c r="L173" s="119"/>
      <c r="M173" s="120">
        <v>1223.74</v>
      </c>
      <c r="N173" s="121" t="s">
        <v>63</v>
      </c>
      <c r="O173" s="170">
        <v>0</v>
      </c>
      <c r="P173" s="118" t="s">
        <v>960</v>
      </c>
      <c r="Q173" s="122">
        <v>47</v>
      </c>
      <c r="R173" s="123" t="s">
        <v>32</v>
      </c>
    </row>
    <row r="174" spans="1:18" ht="15.75" x14ac:dyDescent="0.25">
      <c r="A174" s="113">
        <v>33670</v>
      </c>
      <c r="B174" s="114" t="s">
        <v>415</v>
      </c>
      <c r="C174" s="114" t="s">
        <v>27</v>
      </c>
      <c r="D174" s="114" t="s">
        <v>57</v>
      </c>
      <c r="E174" s="114" t="s">
        <v>30</v>
      </c>
      <c r="F174" s="115" t="s">
        <v>1066</v>
      </c>
      <c r="G174" s="116" t="s">
        <v>969</v>
      </c>
      <c r="H174" s="117" t="s">
        <v>969</v>
      </c>
      <c r="I174" s="117">
        <v>20</v>
      </c>
      <c r="J174" s="117" t="s">
        <v>970</v>
      </c>
      <c r="K174" s="118" t="s">
        <v>971</v>
      </c>
      <c r="L174" s="119"/>
      <c r="M174" s="120">
        <v>1264.7</v>
      </c>
      <c r="N174" s="121">
        <v>1264.7</v>
      </c>
      <c r="O174" s="170">
        <v>0</v>
      </c>
      <c r="P174" s="118" t="s">
        <v>960</v>
      </c>
      <c r="Q174" s="122">
        <v>48</v>
      </c>
      <c r="R174" s="123" t="s">
        <v>32</v>
      </c>
    </row>
    <row r="175" spans="1:18" ht="15.75" x14ac:dyDescent="0.25">
      <c r="A175" s="113">
        <v>33671</v>
      </c>
      <c r="B175" s="114" t="s">
        <v>418</v>
      </c>
      <c r="C175" s="114" t="s">
        <v>27</v>
      </c>
      <c r="D175" s="114" t="s">
        <v>57</v>
      </c>
      <c r="E175" s="114" t="s">
        <v>30</v>
      </c>
      <c r="F175" s="115" t="s">
        <v>1066</v>
      </c>
      <c r="G175" s="116" t="s">
        <v>957</v>
      </c>
      <c r="H175" s="117" t="s">
        <v>956</v>
      </c>
      <c r="I175" s="117">
        <v>20</v>
      </c>
      <c r="J175" s="117" t="s">
        <v>970</v>
      </c>
      <c r="K175" s="118" t="s">
        <v>971</v>
      </c>
      <c r="L175" s="119"/>
      <c r="M175" s="120">
        <v>1264.7</v>
      </c>
      <c r="N175" s="121" t="s">
        <v>63</v>
      </c>
      <c r="O175" s="170">
        <v>358.38400000000001</v>
      </c>
      <c r="P175" s="118" t="s">
        <v>960</v>
      </c>
      <c r="Q175" s="122">
        <v>48</v>
      </c>
      <c r="R175" s="123" t="s">
        <v>53</v>
      </c>
    </row>
    <row r="176" spans="1:18" ht="15.75" x14ac:dyDescent="0.25">
      <c r="A176" s="113">
        <v>33817</v>
      </c>
      <c r="B176" s="114" t="s">
        <v>421</v>
      </c>
      <c r="C176" s="114" t="s">
        <v>27</v>
      </c>
      <c r="D176" s="114" t="s">
        <v>57</v>
      </c>
      <c r="E176" s="114" t="s">
        <v>30</v>
      </c>
      <c r="F176" s="115" t="s">
        <v>1067</v>
      </c>
      <c r="G176" s="116" t="s">
        <v>957</v>
      </c>
      <c r="H176" s="117" t="s">
        <v>956</v>
      </c>
      <c r="I176" s="117">
        <v>27</v>
      </c>
      <c r="J176" s="117" t="s">
        <v>970</v>
      </c>
      <c r="K176" s="118" t="s">
        <v>959</v>
      </c>
      <c r="L176" s="119"/>
      <c r="M176" s="120">
        <v>511.6</v>
      </c>
      <c r="N176" s="121">
        <v>511.6</v>
      </c>
      <c r="O176" s="170">
        <v>311.08199999999999</v>
      </c>
      <c r="P176" s="118" t="s">
        <v>960</v>
      </c>
      <c r="Q176" s="122"/>
      <c r="R176" s="123" t="s">
        <v>53</v>
      </c>
    </row>
    <row r="177" spans="1:18" ht="15.75" x14ac:dyDescent="0.25">
      <c r="A177" s="113">
        <v>33818</v>
      </c>
      <c r="B177" s="114" t="s">
        <v>422</v>
      </c>
      <c r="C177" s="114" t="s">
        <v>27</v>
      </c>
      <c r="D177" s="114" t="s">
        <v>57</v>
      </c>
      <c r="E177" s="114" t="s">
        <v>30</v>
      </c>
      <c r="F177" s="115" t="s">
        <v>1067</v>
      </c>
      <c r="G177" s="116" t="s">
        <v>969</v>
      </c>
      <c r="H177" s="117" t="s">
        <v>969</v>
      </c>
      <c r="I177" s="117">
        <v>27</v>
      </c>
      <c r="J177" s="117" t="s">
        <v>970</v>
      </c>
      <c r="K177" s="118" t="s">
        <v>959</v>
      </c>
      <c r="L177" s="119"/>
      <c r="M177" s="120">
        <v>510.8</v>
      </c>
      <c r="N177" s="121">
        <v>510.8</v>
      </c>
      <c r="O177" s="170">
        <v>289.73500000000001</v>
      </c>
      <c r="P177" s="118" t="s">
        <v>960</v>
      </c>
      <c r="Q177" s="122"/>
      <c r="R177" s="123" t="s">
        <v>53</v>
      </c>
    </row>
    <row r="178" spans="1:18" ht="15.75" x14ac:dyDescent="0.25">
      <c r="A178" s="113">
        <v>34561</v>
      </c>
      <c r="B178" s="114" t="s">
        <v>423</v>
      </c>
      <c r="C178" s="114" t="s">
        <v>27</v>
      </c>
      <c r="D178" s="114" t="s">
        <v>57</v>
      </c>
      <c r="E178" s="114" t="s">
        <v>30</v>
      </c>
      <c r="F178" s="115" t="s">
        <v>995</v>
      </c>
      <c r="G178" s="116" t="s">
        <v>962</v>
      </c>
      <c r="H178" s="117" t="s">
        <v>969</v>
      </c>
      <c r="I178" s="117">
        <v>19</v>
      </c>
      <c r="J178" s="117" t="s">
        <v>966</v>
      </c>
      <c r="K178" s="118" t="s">
        <v>971</v>
      </c>
      <c r="L178" s="119"/>
      <c r="M178" s="120">
        <v>516.01</v>
      </c>
      <c r="N178" s="121">
        <v>516.00800000000004</v>
      </c>
      <c r="O178" s="170">
        <v>426.774</v>
      </c>
      <c r="P178" s="118" t="s">
        <v>960</v>
      </c>
      <c r="Q178" s="122"/>
      <c r="R178" s="123" t="s">
        <v>53</v>
      </c>
    </row>
    <row r="179" spans="1:18" ht="15.75" x14ac:dyDescent="0.25">
      <c r="A179" s="113">
        <v>34562</v>
      </c>
      <c r="B179" s="114" t="s">
        <v>424</v>
      </c>
      <c r="C179" s="114" t="s">
        <v>27</v>
      </c>
      <c r="D179" s="114" t="s">
        <v>57</v>
      </c>
      <c r="E179" s="114" t="s">
        <v>30</v>
      </c>
      <c r="F179" s="115" t="s">
        <v>995</v>
      </c>
      <c r="G179" s="116" t="s">
        <v>962</v>
      </c>
      <c r="H179" s="117" t="s">
        <v>956</v>
      </c>
      <c r="I179" s="117">
        <v>19</v>
      </c>
      <c r="J179" s="117" t="s">
        <v>966</v>
      </c>
      <c r="K179" s="118" t="s">
        <v>971</v>
      </c>
      <c r="L179" s="119"/>
      <c r="M179" s="120">
        <v>499.48</v>
      </c>
      <c r="N179" s="121">
        <v>499.48</v>
      </c>
      <c r="O179" s="170">
        <v>337.07100000000003</v>
      </c>
      <c r="P179" s="118" t="s">
        <v>960</v>
      </c>
      <c r="Q179" s="122"/>
      <c r="R179" s="123" t="s">
        <v>53</v>
      </c>
    </row>
    <row r="180" spans="1:18" ht="15.75" x14ac:dyDescent="0.25">
      <c r="A180" s="113">
        <v>34596</v>
      </c>
      <c r="B180" s="114" t="s">
        <v>425</v>
      </c>
      <c r="C180" s="114" t="s">
        <v>27</v>
      </c>
      <c r="D180" s="114" t="s">
        <v>57</v>
      </c>
      <c r="E180" s="114" t="s">
        <v>30</v>
      </c>
      <c r="F180" s="115" t="s">
        <v>1068</v>
      </c>
      <c r="G180" s="116" t="s">
        <v>962</v>
      </c>
      <c r="H180" s="117" t="s">
        <v>957</v>
      </c>
      <c r="I180" s="117">
        <v>7</v>
      </c>
      <c r="J180" s="117" t="s">
        <v>970</v>
      </c>
      <c r="K180" s="118" t="s">
        <v>959</v>
      </c>
      <c r="L180" s="119"/>
      <c r="M180" s="120">
        <v>501.82</v>
      </c>
      <c r="N180" s="121">
        <v>948.4</v>
      </c>
      <c r="O180" s="170">
        <v>428.59399999999999</v>
      </c>
      <c r="P180" s="118" t="s">
        <v>960</v>
      </c>
      <c r="Q180" s="122">
        <v>49</v>
      </c>
      <c r="R180" s="123" t="s">
        <v>53</v>
      </c>
    </row>
    <row r="181" spans="1:18" ht="15.75" x14ac:dyDescent="0.25">
      <c r="A181" s="113">
        <v>34939</v>
      </c>
      <c r="B181" s="114" t="s">
        <v>427</v>
      </c>
      <c r="C181" s="114" t="s">
        <v>27</v>
      </c>
      <c r="D181" s="114" t="s">
        <v>57</v>
      </c>
      <c r="E181" s="114" t="s">
        <v>30</v>
      </c>
      <c r="F181" s="115" t="s">
        <v>995</v>
      </c>
      <c r="G181" s="116" t="s">
        <v>962</v>
      </c>
      <c r="H181" s="117" t="s">
        <v>969</v>
      </c>
      <c r="I181" s="117">
        <v>22</v>
      </c>
      <c r="J181" s="117" t="s">
        <v>966</v>
      </c>
      <c r="K181" s="118" t="s">
        <v>971</v>
      </c>
      <c r="L181" s="119"/>
      <c r="M181" s="120">
        <v>520</v>
      </c>
      <c r="N181" s="121">
        <v>520</v>
      </c>
      <c r="O181" s="170">
        <v>433.53500000000003</v>
      </c>
      <c r="P181" s="118" t="s">
        <v>960</v>
      </c>
      <c r="Q181" s="122">
        <v>50</v>
      </c>
      <c r="R181" s="123" t="s">
        <v>53</v>
      </c>
    </row>
    <row r="182" spans="1:18" ht="15.75" x14ac:dyDescent="0.25">
      <c r="A182" s="113">
        <v>34948</v>
      </c>
      <c r="B182" s="114" t="s">
        <v>431</v>
      </c>
      <c r="C182" s="114" t="s">
        <v>27</v>
      </c>
      <c r="D182" s="114" t="s">
        <v>57</v>
      </c>
      <c r="E182" s="114" t="s">
        <v>30</v>
      </c>
      <c r="F182" s="115" t="s">
        <v>1014</v>
      </c>
      <c r="G182" s="116" t="s">
        <v>957</v>
      </c>
      <c r="H182" s="117" t="s">
        <v>969</v>
      </c>
      <c r="I182" s="117">
        <v>1</v>
      </c>
      <c r="J182" s="117" t="s">
        <v>970</v>
      </c>
      <c r="K182" s="118" t="s">
        <v>959</v>
      </c>
      <c r="L182" s="119"/>
      <c r="M182" s="120">
        <v>505.6</v>
      </c>
      <c r="N182" s="121" t="s">
        <v>63</v>
      </c>
      <c r="O182" s="170">
        <v>238.136</v>
      </c>
      <c r="P182" s="118" t="s">
        <v>960</v>
      </c>
      <c r="Q182" s="122">
        <v>32</v>
      </c>
      <c r="R182" s="123" t="s">
        <v>53</v>
      </c>
    </row>
    <row r="183" spans="1:18" ht="15.75" x14ac:dyDescent="0.25">
      <c r="A183" s="113">
        <v>34950</v>
      </c>
      <c r="B183" s="114" t="s">
        <v>433</v>
      </c>
      <c r="C183" s="114" t="s">
        <v>27</v>
      </c>
      <c r="D183" s="114" t="s">
        <v>57</v>
      </c>
      <c r="E183" s="114" t="s">
        <v>30</v>
      </c>
      <c r="F183" s="115" t="s">
        <v>989</v>
      </c>
      <c r="G183" s="116" t="s">
        <v>962</v>
      </c>
      <c r="H183" s="117" t="s">
        <v>957</v>
      </c>
      <c r="I183" s="117">
        <v>11</v>
      </c>
      <c r="J183" s="117" t="s">
        <v>963</v>
      </c>
      <c r="K183" s="118" t="s">
        <v>959</v>
      </c>
      <c r="L183" s="119"/>
      <c r="M183" s="120">
        <v>502.72</v>
      </c>
      <c r="N183" s="121" t="s">
        <v>63</v>
      </c>
      <c r="O183" s="170">
        <v>166.96799999999999</v>
      </c>
      <c r="P183" s="118" t="s">
        <v>960</v>
      </c>
      <c r="Q183" s="122">
        <v>10</v>
      </c>
      <c r="R183" s="123" t="s">
        <v>53</v>
      </c>
    </row>
    <row r="184" spans="1:18" ht="15.75" x14ac:dyDescent="0.25">
      <c r="A184" s="113">
        <v>35009</v>
      </c>
      <c r="B184" s="114" t="s">
        <v>435</v>
      </c>
      <c r="C184" s="114" t="s">
        <v>27</v>
      </c>
      <c r="D184" s="114" t="s">
        <v>57</v>
      </c>
      <c r="E184" s="114" t="s">
        <v>30</v>
      </c>
      <c r="F184" s="115" t="s">
        <v>1033</v>
      </c>
      <c r="G184" s="116" t="s">
        <v>969</v>
      </c>
      <c r="H184" s="117" t="s">
        <v>956</v>
      </c>
      <c r="I184" s="117">
        <v>16</v>
      </c>
      <c r="J184" s="117" t="s">
        <v>970</v>
      </c>
      <c r="K184" s="118" t="s">
        <v>959</v>
      </c>
      <c r="L184" s="119"/>
      <c r="M184" s="120">
        <v>487.56</v>
      </c>
      <c r="N184" s="121">
        <v>487.56</v>
      </c>
      <c r="O184" s="170">
        <v>402.40899999999999</v>
      </c>
      <c r="P184" s="118" t="s">
        <v>960</v>
      </c>
      <c r="Q184" s="122"/>
      <c r="R184" s="123" t="s">
        <v>53</v>
      </c>
    </row>
    <row r="185" spans="1:18" ht="15.75" x14ac:dyDescent="0.25">
      <c r="A185" s="113">
        <v>35012</v>
      </c>
      <c r="B185" s="114" t="s">
        <v>439</v>
      </c>
      <c r="C185" s="114" t="s">
        <v>27</v>
      </c>
      <c r="D185" s="114" t="s">
        <v>57</v>
      </c>
      <c r="E185" s="114" t="s">
        <v>30</v>
      </c>
      <c r="F185" s="115" t="s">
        <v>1069</v>
      </c>
      <c r="G185" s="116" t="s">
        <v>957</v>
      </c>
      <c r="H185" s="117" t="s">
        <v>969</v>
      </c>
      <c r="I185" s="117">
        <v>22</v>
      </c>
      <c r="J185" s="117" t="s">
        <v>970</v>
      </c>
      <c r="K185" s="118" t="s">
        <v>959</v>
      </c>
      <c r="L185" s="119"/>
      <c r="M185" s="120">
        <v>511.6</v>
      </c>
      <c r="N185" s="121">
        <v>511.6</v>
      </c>
      <c r="O185" s="170">
        <v>358.60399999999998</v>
      </c>
      <c r="P185" s="118" t="s">
        <v>960</v>
      </c>
      <c r="Q185" s="122"/>
      <c r="R185" s="123" t="s">
        <v>53</v>
      </c>
    </row>
    <row r="186" spans="1:18" ht="15.75" x14ac:dyDescent="0.25">
      <c r="A186" s="113">
        <v>35013</v>
      </c>
      <c r="B186" s="114" t="s">
        <v>440</v>
      </c>
      <c r="C186" s="114" t="s">
        <v>27</v>
      </c>
      <c r="D186" s="114" t="s">
        <v>57</v>
      </c>
      <c r="E186" s="114" t="s">
        <v>30</v>
      </c>
      <c r="F186" s="115" t="s">
        <v>1027</v>
      </c>
      <c r="G186" s="116" t="s">
        <v>962</v>
      </c>
      <c r="H186" s="117" t="s">
        <v>969</v>
      </c>
      <c r="I186" s="117">
        <v>21</v>
      </c>
      <c r="J186" s="117" t="s">
        <v>970</v>
      </c>
      <c r="K186" s="118" t="s">
        <v>959</v>
      </c>
      <c r="L186" s="119"/>
      <c r="M186" s="120">
        <v>546.64</v>
      </c>
      <c r="N186" s="121">
        <v>546.64</v>
      </c>
      <c r="O186" s="170">
        <v>438.089</v>
      </c>
      <c r="P186" s="118" t="s">
        <v>960</v>
      </c>
      <c r="Q186" s="122"/>
      <c r="R186" s="123" t="s">
        <v>53</v>
      </c>
    </row>
    <row r="187" spans="1:18" ht="15.75" x14ac:dyDescent="0.25">
      <c r="A187" s="113">
        <v>35374</v>
      </c>
      <c r="B187" s="114" t="s">
        <v>441</v>
      </c>
      <c r="C187" s="114" t="s">
        <v>27</v>
      </c>
      <c r="D187" s="114" t="s">
        <v>57</v>
      </c>
      <c r="E187" s="114" t="s">
        <v>30</v>
      </c>
      <c r="F187" s="115" t="s">
        <v>1002</v>
      </c>
      <c r="G187" s="116" t="s">
        <v>969</v>
      </c>
      <c r="H187" s="117" t="s">
        <v>969</v>
      </c>
      <c r="I187" s="117">
        <v>7</v>
      </c>
      <c r="J187" s="117" t="s">
        <v>970</v>
      </c>
      <c r="K187" s="118" t="s">
        <v>959</v>
      </c>
      <c r="L187" s="119"/>
      <c r="M187" s="120">
        <v>108.44</v>
      </c>
      <c r="N187" s="121">
        <v>108.44</v>
      </c>
      <c r="O187" s="170">
        <v>108.44</v>
      </c>
      <c r="P187" s="118" t="s">
        <v>960</v>
      </c>
      <c r="Q187" s="122"/>
      <c r="R187" s="123" t="s">
        <v>53</v>
      </c>
    </row>
    <row r="188" spans="1:18" ht="15.75" x14ac:dyDescent="0.25">
      <c r="A188" s="113">
        <v>35375</v>
      </c>
      <c r="B188" s="114" t="s">
        <v>145</v>
      </c>
      <c r="C188" s="114" t="s">
        <v>27</v>
      </c>
      <c r="D188" s="114" t="s">
        <v>57</v>
      </c>
      <c r="E188" s="114" t="s">
        <v>30</v>
      </c>
      <c r="F188" s="115" t="s">
        <v>1070</v>
      </c>
      <c r="G188" s="116" t="s">
        <v>962</v>
      </c>
      <c r="H188" s="117" t="s">
        <v>962</v>
      </c>
      <c r="I188" s="117">
        <v>7</v>
      </c>
      <c r="J188" s="117" t="s">
        <v>970</v>
      </c>
      <c r="K188" s="118" t="s">
        <v>959</v>
      </c>
      <c r="L188" s="119"/>
      <c r="M188" s="120">
        <v>387.04</v>
      </c>
      <c r="N188" s="121">
        <v>387.04</v>
      </c>
      <c r="O188" s="170">
        <v>168.36500000000001</v>
      </c>
      <c r="P188" s="118" t="s">
        <v>960</v>
      </c>
      <c r="Q188" s="122"/>
      <c r="R188" s="123" t="s">
        <v>53</v>
      </c>
    </row>
    <row r="189" spans="1:18" ht="15.75" x14ac:dyDescent="0.25">
      <c r="A189" s="113">
        <v>35418</v>
      </c>
      <c r="B189" s="114" t="s">
        <v>446</v>
      </c>
      <c r="C189" s="114" t="s">
        <v>27</v>
      </c>
      <c r="D189" s="114" t="s">
        <v>57</v>
      </c>
      <c r="E189" s="114" t="s">
        <v>30</v>
      </c>
      <c r="F189" s="115" t="s">
        <v>1071</v>
      </c>
      <c r="G189" s="116" t="s">
        <v>979</v>
      </c>
      <c r="H189" s="117" t="s">
        <v>1072</v>
      </c>
      <c r="I189" s="117">
        <v>29</v>
      </c>
      <c r="J189" s="117" t="s">
        <v>963</v>
      </c>
      <c r="K189" s="118" t="s">
        <v>959</v>
      </c>
      <c r="L189" s="119"/>
      <c r="M189" s="120">
        <v>4</v>
      </c>
      <c r="N189" s="121">
        <v>4</v>
      </c>
      <c r="O189" s="170">
        <v>0</v>
      </c>
      <c r="P189" s="118" t="s">
        <v>960</v>
      </c>
      <c r="Q189" s="122"/>
      <c r="R189" s="123" t="s">
        <v>32</v>
      </c>
    </row>
    <row r="190" spans="1:18" ht="15.75" x14ac:dyDescent="0.25">
      <c r="A190" s="113">
        <v>36070</v>
      </c>
      <c r="B190" s="114" t="s">
        <v>449</v>
      </c>
      <c r="C190" s="114" t="s">
        <v>27</v>
      </c>
      <c r="D190" s="114" t="s">
        <v>57</v>
      </c>
      <c r="E190" s="114" t="s">
        <v>30</v>
      </c>
      <c r="F190" s="115" t="s">
        <v>997</v>
      </c>
      <c r="G190" s="116" t="s">
        <v>962</v>
      </c>
      <c r="H190" s="117" t="s">
        <v>962</v>
      </c>
      <c r="I190" s="117">
        <v>32</v>
      </c>
      <c r="J190" s="117" t="s">
        <v>998</v>
      </c>
      <c r="K190" s="118" t="s">
        <v>971</v>
      </c>
      <c r="L190" s="119"/>
      <c r="M190" s="120">
        <v>640</v>
      </c>
      <c r="N190" s="121" t="s">
        <v>63</v>
      </c>
      <c r="O190" s="170">
        <v>220.01499999999999</v>
      </c>
      <c r="P190" s="118" t="s">
        <v>960</v>
      </c>
      <c r="Q190" s="122">
        <v>18</v>
      </c>
      <c r="R190" s="123" t="s">
        <v>53</v>
      </c>
    </row>
    <row r="191" spans="1:18" ht="15.75" x14ac:dyDescent="0.25">
      <c r="A191" s="113">
        <v>36321</v>
      </c>
      <c r="B191" s="114" t="s">
        <v>278</v>
      </c>
      <c r="C191" s="114" t="s">
        <v>27</v>
      </c>
      <c r="D191" s="114" t="s">
        <v>57</v>
      </c>
      <c r="E191" s="114" t="s">
        <v>30</v>
      </c>
      <c r="F191" s="115" t="s">
        <v>1024</v>
      </c>
      <c r="G191" s="116" t="s">
        <v>979</v>
      </c>
      <c r="H191" s="117" t="s">
        <v>1034</v>
      </c>
      <c r="I191" s="117">
        <v>2</v>
      </c>
      <c r="J191" s="117" t="s">
        <v>970</v>
      </c>
      <c r="K191" s="118" t="s">
        <v>959</v>
      </c>
      <c r="L191" s="119"/>
      <c r="M191" s="120">
        <v>123.08</v>
      </c>
      <c r="N191" s="121" t="s">
        <v>63</v>
      </c>
      <c r="O191" s="170" t="s">
        <v>63</v>
      </c>
      <c r="P191" s="118" t="s">
        <v>960</v>
      </c>
      <c r="Q191" s="122">
        <v>38</v>
      </c>
      <c r="R191" s="123" t="s">
        <v>53</v>
      </c>
    </row>
    <row r="192" spans="1:18" ht="15.75" x14ac:dyDescent="0.25">
      <c r="A192" s="113">
        <v>36322</v>
      </c>
      <c r="B192" s="114" t="s">
        <v>278</v>
      </c>
      <c r="C192" s="114" t="s">
        <v>27</v>
      </c>
      <c r="D192" s="114" t="s">
        <v>57</v>
      </c>
      <c r="E192" s="114" t="s">
        <v>30</v>
      </c>
      <c r="F192" s="115" t="s">
        <v>1024</v>
      </c>
      <c r="G192" s="116" t="s">
        <v>979</v>
      </c>
      <c r="H192" s="117" t="s">
        <v>1034</v>
      </c>
      <c r="I192" s="117">
        <v>2</v>
      </c>
      <c r="J192" s="117" t="s">
        <v>970</v>
      </c>
      <c r="K192" s="118" t="s">
        <v>959</v>
      </c>
      <c r="L192" s="119"/>
      <c r="M192" s="120">
        <v>155.38</v>
      </c>
      <c r="N192" s="121" t="s">
        <v>63</v>
      </c>
      <c r="O192" s="170" t="s">
        <v>63</v>
      </c>
      <c r="P192" s="118" t="s">
        <v>960</v>
      </c>
      <c r="Q192" s="122">
        <v>38</v>
      </c>
      <c r="R192" s="123" t="s">
        <v>53</v>
      </c>
    </row>
    <row r="193" spans="1:18" ht="15.75" x14ac:dyDescent="0.25">
      <c r="A193" s="113">
        <v>37933</v>
      </c>
      <c r="B193" s="114" t="s">
        <v>451</v>
      </c>
      <c r="C193" s="114" t="s">
        <v>27</v>
      </c>
      <c r="D193" s="114" t="s">
        <v>28</v>
      </c>
      <c r="E193" s="114" t="s">
        <v>30</v>
      </c>
      <c r="F193" s="115" t="s">
        <v>1073</v>
      </c>
      <c r="G193" s="116" t="s">
        <v>957</v>
      </c>
      <c r="H193" s="117" t="s">
        <v>957</v>
      </c>
      <c r="I193" s="117">
        <v>7</v>
      </c>
      <c r="J193" s="117" t="s">
        <v>1074</v>
      </c>
      <c r="K193" s="118" t="s">
        <v>959</v>
      </c>
      <c r="L193" s="119"/>
      <c r="M193" s="120">
        <v>5.7388430000000001</v>
      </c>
      <c r="N193" s="121">
        <v>5.79176</v>
      </c>
      <c r="O193" s="170">
        <v>5.79176</v>
      </c>
      <c r="P193" s="118" t="s">
        <v>960</v>
      </c>
      <c r="Q193" s="122"/>
      <c r="R193" s="123" t="s">
        <v>45</v>
      </c>
    </row>
    <row r="194" spans="1:18" ht="25.5" x14ac:dyDescent="0.25">
      <c r="A194" s="113">
        <v>39156</v>
      </c>
      <c r="B194" s="114" t="s">
        <v>452</v>
      </c>
      <c r="C194" s="114" t="s">
        <v>27</v>
      </c>
      <c r="D194" s="114" t="s">
        <v>57</v>
      </c>
      <c r="E194" s="114" t="s">
        <v>30</v>
      </c>
      <c r="F194" s="115" t="s">
        <v>1075</v>
      </c>
      <c r="G194" s="116" t="s">
        <v>962</v>
      </c>
      <c r="H194" s="117" t="s">
        <v>957</v>
      </c>
      <c r="I194" s="117">
        <v>5</v>
      </c>
      <c r="J194" s="117" t="s">
        <v>966</v>
      </c>
      <c r="K194" s="118" t="s">
        <v>971</v>
      </c>
      <c r="L194" s="119"/>
      <c r="M194" s="120">
        <v>1250.24</v>
      </c>
      <c r="N194" s="121">
        <v>1250.24</v>
      </c>
      <c r="O194" s="170">
        <v>305.02100000000002</v>
      </c>
      <c r="P194" s="118" t="s">
        <v>960</v>
      </c>
      <c r="Q194" s="122">
        <v>51</v>
      </c>
      <c r="R194" s="123" t="s">
        <v>53</v>
      </c>
    </row>
    <row r="195" spans="1:18" ht="15.75" x14ac:dyDescent="0.25">
      <c r="A195" s="113">
        <v>39552</v>
      </c>
      <c r="B195" s="114" t="s">
        <v>456</v>
      </c>
      <c r="C195" s="114" t="s">
        <v>27</v>
      </c>
      <c r="D195" s="114" t="s">
        <v>57</v>
      </c>
      <c r="E195" s="114" t="s">
        <v>30</v>
      </c>
      <c r="F195" s="115" t="s">
        <v>990</v>
      </c>
      <c r="G195" s="116" t="s">
        <v>962</v>
      </c>
      <c r="H195" s="117" t="s">
        <v>969</v>
      </c>
      <c r="I195" s="117">
        <v>4</v>
      </c>
      <c r="J195" s="117" t="s">
        <v>970</v>
      </c>
      <c r="K195" s="118" t="s">
        <v>959</v>
      </c>
      <c r="L195" s="119"/>
      <c r="M195" s="120">
        <v>552.12</v>
      </c>
      <c r="N195" s="121">
        <v>552.12</v>
      </c>
      <c r="O195" s="170">
        <v>427.90499999999997</v>
      </c>
      <c r="P195" s="118" t="s">
        <v>960</v>
      </c>
      <c r="Q195" s="122">
        <v>52</v>
      </c>
      <c r="R195" s="123" t="s">
        <v>53</v>
      </c>
    </row>
    <row r="196" spans="1:18" ht="15.75" x14ac:dyDescent="0.25">
      <c r="A196" s="113">
        <v>39553</v>
      </c>
      <c r="B196" s="114" t="s">
        <v>460</v>
      </c>
      <c r="C196" s="114" t="s">
        <v>27</v>
      </c>
      <c r="D196" s="114" t="s">
        <v>57</v>
      </c>
      <c r="E196" s="114" t="s">
        <v>30</v>
      </c>
      <c r="F196" s="115" t="s">
        <v>990</v>
      </c>
      <c r="G196" s="116" t="s">
        <v>962</v>
      </c>
      <c r="H196" s="117" t="s">
        <v>962</v>
      </c>
      <c r="I196" s="117">
        <v>4</v>
      </c>
      <c r="J196" s="117" t="s">
        <v>970</v>
      </c>
      <c r="K196" s="118" t="s">
        <v>959</v>
      </c>
      <c r="L196" s="119"/>
      <c r="M196" s="120">
        <v>543.24</v>
      </c>
      <c r="N196" s="121" t="s">
        <v>63</v>
      </c>
      <c r="O196" s="170">
        <v>414.11200000000002</v>
      </c>
      <c r="P196" s="118" t="s">
        <v>960</v>
      </c>
      <c r="Q196" s="122">
        <v>12</v>
      </c>
      <c r="R196" s="123" t="s">
        <v>53</v>
      </c>
    </row>
    <row r="197" spans="1:18" ht="15.75" x14ac:dyDescent="0.25">
      <c r="A197" s="113">
        <v>39554</v>
      </c>
      <c r="B197" s="114" t="s">
        <v>456</v>
      </c>
      <c r="C197" s="114" t="s">
        <v>27</v>
      </c>
      <c r="D197" s="114" t="s">
        <v>57</v>
      </c>
      <c r="E197" s="114" t="s">
        <v>30</v>
      </c>
      <c r="F197" s="115" t="s">
        <v>990</v>
      </c>
      <c r="G197" s="116" t="s">
        <v>962</v>
      </c>
      <c r="H197" s="117" t="s">
        <v>969</v>
      </c>
      <c r="I197" s="117">
        <v>4</v>
      </c>
      <c r="J197" s="117" t="s">
        <v>970</v>
      </c>
      <c r="K197" s="118" t="s">
        <v>959</v>
      </c>
      <c r="L197" s="119"/>
      <c r="M197" s="120">
        <v>552.12</v>
      </c>
      <c r="N197" s="121" t="s">
        <v>63</v>
      </c>
      <c r="O197" s="170" t="s">
        <v>63</v>
      </c>
      <c r="P197" s="118" t="s">
        <v>960</v>
      </c>
      <c r="Q197" s="122">
        <v>52</v>
      </c>
      <c r="R197" s="123" t="s">
        <v>53</v>
      </c>
    </row>
    <row r="198" spans="1:18" ht="25.5" x14ac:dyDescent="0.25">
      <c r="A198" s="113">
        <v>40010</v>
      </c>
      <c r="B198" s="114" t="s">
        <v>462</v>
      </c>
      <c r="C198" s="114" t="s">
        <v>27</v>
      </c>
      <c r="D198" s="114" t="s">
        <v>57</v>
      </c>
      <c r="E198" s="114" t="s">
        <v>30</v>
      </c>
      <c r="F198" s="115" t="s">
        <v>1076</v>
      </c>
      <c r="G198" s="116" t="s">
        <v>962</v>
      </c>
      <c r="H198" s="117" t="s">
        <v>957</v>
      </c>
      <c r="I198" s="117">
        <v>32</v>
      </c>
      <c r="J198" s="117" t="s">
        <v>1040</v>
      </c>
      <c r="K198" s="118" t="s">
        <v>971</v>
      </c>
      <c r="L198" s="119"/>
      <c r="M198" s="120">
        <v>458.64</v>
      </c>
      <c r="N198" s="121">
        <v>502.64</v>
      </c>
      <c r="O198" s="170">
        <v>375.40699999999998</v>
      </c>
      <c r="P198" s="118" t="s">
        <v>960</v>
      </c>
      <c r="Q198" s="122">
        <v>53</v>
      </c>
      <c r="R198" s="123" t="s">
        <v>53</v>
      </c>
    </row>
    <row r="199" spans="1:18" ht="15.75" x14ac:dyDescent="0.25">
      <c r="A199" s="113">
        <v>40011</v>
      </c>
      <c r="B199" s="114" t="s">
        <v>466</v>
      </c>
      <c r="C199" s="114" t="s">
        <v>27</v>
      </c>
      <c r="D199" s="114" t="s">
        <v>57</v>
      </c>
      <c r="E199" s="114" t="s">
        <v>30</v>
      </c>
      <c r="F199" s="115" t="s">
        <v>1055</v>
      </c>
      <c r="G199" s="116" t="s">
        <v>969</v>
      </c>
      <c r="H199" s="117" t="s">
        <v>956</v>
      </c>
      <c r="I199" s="117">
        <v>32</v>
      </c>
      <c r="J199" s="117" t="s">
        <v>1040</v>
      </c>
      <c r="K199" s="118" t="s">
        <v>971</v>
      </c>
      <c r="L199" s="119"/>
      <c r="M199" s="120">
        <v>108.59</v>
      </c>
      <c r="N199" s="121">
        <v>501.59</v>
      </c>
      <c r="O199" s="170">
        <v>108.59</v>
      </c>
      <c r="P199" s="118" t="s">
        <v>960</v>
      </c>
      <c r="Q199" s="122">
        <v>54</v>
      </c>
      <c r="R199" s="123" t="s">
        <v>53</v>
      </c>
    </row>
    <row r="200" spans="1:18" ht="25.5" x14ac:dyDescent="0.25">
      <c r="A200" s="113">
        <v>40013</v>
      </c>
      <c r="B200" s="114" t="s">
        <v>462</v>
      </c>
      <c r="C200" s="114" t="s">
        <v>27</v>
      </c>
      <c r="D200" s="114" t="s">
        <v>57</v>
      </c>
      <c r="E200" s="114" t="s">
        <v>30</v>
      </c>
      <c r="F200" s="115" t="s">
        <v>1076</v>
      </c>
      <c r="G200" s="116" t="s">
        <v>962</v>
      </c>
      <c r="H200" s="117" t="s">
        <v>957</v>
      </c>
      <c r="I200" s="117">
        <v>32</v>
      </c>
      <c r="J200" s="117" t="s">
        <v>1040</v>
      </c>
      <c r="K200" s="118" t="s">
        <v>971</v>
      </c>
      <c r="L200" s="119"/>
      <c r="M200" s="120">
        <v>44</v>
      </c>
      <c r="N200" s="121" t="s">
        <v>63</v>
      </c>
      <c r="O200" s="170" t="s">
        <v>63</v>
      </c>
      <c r="P200" s="118" t="s">
        <v>960</v>
      </c>
      <c r="Q200" s="122">
        <v>53</v>
      </c>
      <c r="R200" s="123" t="s">
        <v>53</v>
      </c>
    </row>
    <row r="201" spans="1:18" ht="15.75" x14ac:dyDescent="0.25">
      <c r="A201" s="113">
        <v>40014</v>
      </c>
      <c r="B201" s="114" t="s">
        <v>466</v>
      </c>
      <c r="C201" s="114" t="s">
        <v>27</v>
      </c>
      <c r="D201" s="114" t="s">
        <v>57</v>
      </c>
      <c r="E201" s="114" t="s">
        <v>30</v>
      </c>
      <c r="F201" s="115" t="s">
        <v>1055</v>
      </c>
      <c r="G201" s="116" t="s">
        <v>969</v>
      </c>
      <c r="H201" s="117" t="s">
        <v>956</v>
      </c>
      <c r="I201" s="117">
        <v>32</v>
      </c>
      <c r="J201" s="117" t="s">
        <v>1040</v>
      </c>
      <c r="K201" s="118" t="s">
        <v>971</v>
      </c>
      <c r="L201" s="119"/>
      <c r="M201" s="120">
        <v>393.04</v>
      </c>
      <c r="N201" s="121" t="s">
        <v>63</v>
      </c>
      <c r="O201" s="170">
        <v>177.78099999999998</v>
      </c>
      <c r="P201" s="118" t="s">
        <v>960</v>
      </c>
      <c r="Q201" s="122">
        <v>54</v>
      </c>
      <c r="R201" s="123" t="s">
        <v>53</v>
      </c>
    </row>
    <row r="202" spans="1:18" ht="15.75" x14ac:dyDescent="0.25">
      <c r="A202" s="113">
        <v>40402</v>
      </c>
      <c r="B202" s="114" t="s">
        <v>471</v>
      </c>
      <c r="C202" s="114" t="s">
        <v>27</v>
      </c>
      <c r="D202" s="114" t="s">
        <v>57</v>
      </c>
      <c r="E202" s="114" t="s">
        <v>30</v>
      </c>
      <c r="F202" s="115" t="s">
        <v>1005</v>
      </c>
      <c r="G202" s="116" t="s">
        <v>962</v>
      </c>
      <c r="H202" s="117" t="s">
        <v>956</v>
      </c>
      <c r="I202" s="117">
        <v>30</v>
      </c>
      <c r="J202" s="117" t="s">
        <v>998</v>
      </c>
      <c r="K202" s="118" t="s">
        <v>971</v>
      </c>
      <c r="L202" s="119"/>
      <c r="M202" s="120">
        <v>508.8</v>
      </c>
      <c r="N202" s="121">
        <v>508.8</v>
      </c>
      <c r="O202" s="170">
        <v>239.55500000000001</v>
      </c>
      <c r="P202" s="118" t="s">
        <v>960</v>
      </c>
      <c r="Q202" s="122"/>
      <c r="R202" s="123" t="s">
        <v>53</v>
      </c>
    </row>
    <row r="203" spans="1:18" ht="15.75" x14ac:dyDescent="0.25">
      <c r="A203" s="113">
        <v>41883</v>
      </c>
      <c r="B203" s="114" t="s">
        <v>297</v>
      </c>
      <c r="C203" s="114" t="s">
        <v>27</v>
      </c>
      <c r="D203" s="114" t="s">
        <v>57</v>
      </c>
      <c r="E203" s="114" t="s">
        <v>30</v>
      </c>
      <c r="F203" s="115" t="s">
        <v>1077</v>
      </c>
      <c r="G203" s="116" t="s">
        <v>979</v>
      </c>
      <c r="H203" s="117" t="s">
        <v>1038</v>
      </c>
      <c r="I203" s="117">
        <v>28</v>
      </c>
      <c r="J203" s="117" t="s">
        <v>963</v>
      </c>
      <c r="K203" s="118" t="s">
        <v>959</v>
      </c>
      <c r="L203" s="119"/>
      <c r="M203" s="120">
        <v>156.80000000000001</v>
      </c>
      <c r="N203" s="121">
        <v>156.80000000000001</v>
      </c>
      <c r="O203" s="170" t="s">
        <v>63</v>
      </c>
      <c r="P203" s="118" t="s">
        <v>960</v>
      </c>
      <c r="Q203" s="122">
        <v>55</v>
      </c>
      <c r="R203" s="123" t="s">
        <v>53</v>
      </c>
    </row>
    <row r="204" spans="1:18" ht="15.75" x14ac:dyDescent="0.25">
      <c r="A204" s="113">
        <v>41884</v>
      </c>
      <c r="B204" s="114" t="s">
        <v>293</v>
      </c>
      <c r="C204" s="114" t="s">
        <v>27</v>
      </c>
      <c r="D204" s="114" t="s">
        <v>57</v>
      </c>
      <c r="E204" s="114" t="s">
        <v>30</v>
      </c>
      <c r="F204" s="115" t="s">
        <v>1077</v>
      </c>
      <c r="G204" s="116" t="s">
        <v>979</v>
      </c>
      <c r="H204" s="117" t="s">
        <v>1078</v>
      </c>
      <c r="I204" s="117">
        <v>28</v>
      </c>
      <c r="J204" s="117" t="s">
        <v>963</v>
      </c>
      <c r="K204" s="118" t="s">
        <v>959</v>
      </c>
      <c r="L204" s="119"/>
      <c r="M204" s="120">
        <v>156.80000000000001</v>
      </c>
      <c r="N204" s="121" t="s">
        <v>63</v>
      </c>
      <c r="O204" s="170" t="s">
        <v>63</v>
      </c>
      <c r="P204" s="118" t="s">
        <v>960</v>
      </c>
      <c r="Q204" s="122">
        <v>55</v>
      </c>
      <c r="R204" s="123" t="s">
        <v>53</v>
      </c>
    </row>
    <row r="205" spans="1:18" ht="15.75" x14ac:dyDescent="0.25">
      <c r="A205" s="113">
        <v>42019</v>
      </c>
      <c r="B205" s="114" t="s">
        <v>474</v>
      </c>
      <c r="C205" s="114" t="s">
        <v>27</v>
      </c>
      <c r="D205" s="114" t="s">
        <v>57</v>
      </c>
      <c r="E205" s="114" t="s">
        <v>30</v>
      </c>
      <c r="F205" s="115" t="s">
        <v>990</v>
      </c>
      <c r="G205" s="116" t="s">
        <v>962</v>
      </c>
      <c r="H205" s="117" t="s">
        <v>956</v>
      </c>
      <c r="I205" s="117">
        <v>4</v>
      </c>
      <c r="J205" s="117" t="s">
        <v>970</v>
      </c>
      <c r="K205" s="118" t="s">
        <v>959</v>
      </c>
      <c r="L205" s="119"/>
      <c r="M205" s="120">
        <v>455.24</v>
      </c>
      <c r="N205" s="121" t="s">
        <v>63</v>
      </c>
      <c r="O205" s="170">
        <v>402.96</v>
      </c>
      <c r="P205" s="118" t="s">
        <v>960</v>
      </c>
      <c r="Q205" s="122">
        <v>11</v>
      </c>
      <c r="R205" s="123" t="s">
        <v>53</v>
      </c>
    </row>
    <row r="206" spans="1:18" ht="15.75" x14ac:dyDescent="0.25">
      <c r="A206" s="113">
        <v>42020</v>
      </c>
      <c r="B206" s="114" t="s">
        <v>474</v>
      </c>
      <c r="C206" s="114" t="s">
        <v>27</v>
      </c>
      <c r="D206" s="114" t="s">
        <v>57</v>
      </c>
      <c r="E206" s="114" t="s">
        <v>30</v>
      </c>
      <c r="F206" s="115" t="s">
        <v>990</v>
      </c>
      <c r="G206" s="116" t="s">
        <v>962</v>
      </c>
      <c r="H206" s="117" t="s">
        <v>956</v>
      </c>
      <c r="I206" s="117">
        <v>4</v>
      </c>
      <c r="J206" s="117" t="s">
        <v>970</v>
      </c>
      <c r="K206" s="118" t="s">
        <v>959</v>
      </c>
      <c r="L206" s="119"/>
      <c r="M206" s="120">
        <v>88</v>
      </c>
      <c r="N206" s="121" t="s">
        <v>63</v>
      </c>
      <c r="O206" s="170" t="s">
        <v>63</v>
      </c>
      <c r="P206" s="118" t="s">
        <v>960</v>
      </c>
      <c r="Q206" s="122">
        <v>11</v>
      </c>
      <c r="R206" s="123" t="s">
        <v>53</v>
      </c>
    </row>
    <row r="207" spans="1:18" ht="15.75" x14ac:dyDescent="0.25">
      <c r="A207" s="113">
        <v>42021</v>
      </c>
      <c r="B207" s="114" t="s">
        <v>478</v>
      </c>
      <c r="C207" s="114" t="s">
        <v>27</v>
      </c>
      <c r="D207" s="114" t="s">
        <v>57</v>
      </c>
      <c r="E207" s="114" t="s">
        <v>30</v>
      </c>
      <c r="F207" s="115" t="s">
        <v>1068</v>
      </c>
      <c r="G207" s="116" t="s">
        <v>969</v>
      </c>
      <c r="H207" s="117" t="s">
        <v>957</v>
      </c>
      <c r="I207" s="117">
        <v>15</v>
      </c>
      <c r="J207" s="117" t="s">
        <v>970</v>
      </c>
      <c r="K207" s="118" t="s">
        <v>959</v>
      </c>
      <c r="L207" s="119"/>
      <c r="M207" s="120">
        <v>548.79999999999995</v>
      </c>
      <c r="N207" s="121" t="s">
        <v>63</v>
      </c>
      <c r="O207" s="170">
        <v>381.00940000000003</v>
      </c>
      <c r="P207" s="118" t="s">
        <v>960</v>
      </c>
      <c r="Q207" s="122">
        <v>15</v>
      </c>
      <c r="R207" s="123" t="s">
        <v>53</v>
      </c>
    </row>
    <row r="208" spans="1:18" ht="15.75" x14ac:dyDescent="0.25">
      <c r="A208" s="113">
        <v>42367</v>
      </c>
      <c r="B208" s="114" t="s">
        <v>479</v>
      </c>
      <c r="C208" s="114" t="s">
        <v>27</v>
      </c>
      <c r="D208" s="114" t="s">
        <v>57</v>
      </c>
      <c r="E208" s="114" t="s">
        <v>30</v>
      </c>
      <c r="F208" s="115" t="s">
        <v>1079</v>
      </c>
      <c r="G208" s="116" t="s">
        <v>962</v>
      </c>
      <c r="H208" s="117" t="s">
        <v>956</v>
      </c>
      <c r="I208" s="117">
        <v>24</v>
      </c>
      <c r="J208" s="117" t="s">
        <v>970</v>
      </c>
      <c r="K208" s="118" t="s">
        <v>959</v>
      </c>
      <c r="L208" s="119"/>
      <c r="M208" s="120">
        <v>40</v>
      </c>
      <c r="N208" s="121">
        <v>480</v>
      </c>
      <c r="O208" s="170">
        <v>40</v>
      </c>
      <c r="P208" s="118" t="s">
        <v>960</v>
      </c>
      <c r="Q208" s="122">
        <v>56</v>
      </c>
      <c r="R208" s="123" t="s">
        <v>53</v>
      </c>
    </row>
    <row r="209" spans="1:18" ht="15.75" x14ac:dyDescent="0.25">
      <c r="A209" s="113">
        <v>42368</v>
      </c>
      <c r="B209" s="114" t="s">
        <v>479</v>
      </c>
      <c r="C209" s="114" t="s">
        <v>27</v>
      </c>
      <c r="D209" s="114" t="s">
        <v>57</v>
      </c>
      <c r="E209" s="114" t="s">
        <v>30</v>
      </c>
      <c r="F209" s="115" t="s">
        <v>1079</v>
      </c>
      <c r="G209" s="116" t="s">
        <v>962</v>
      </c>
      <c r="H209" s="117" t="s">
        <v>956</v>
      </c>
      <c r="I209" s="117">
        <v>24</v>
      </c>
      <c r="J209" s="117" t="s">
        <v>970</v>
      </c>
      <c r="K209" s="118" t="s">
        <v>959</v>
      </c>
      <c r="L209" s="119"/>
      <c r="M209" s="120">
        <v>40</v>
      </c>
      <c r="N209" s="121" t="s">
        <v>63</v>
      </c>
      <c r="O209" s="170">
        <v>40</v>
      </c>
      <c r="P209" s="118" t="s">
        <v>960</v>
      </c>
      <c r="Q209" s="122">
        <v>56</v>
      </c>
      <c r="R209" s="123" t="s">
        <v>53</v>
      </c>
    </row>
    <row r="210" spans="1:18" ht="15.75" x14ac:dyDescent="0.25">
      <c r="A210" s="113">
        <v>42369</v>
      </c>
      <c r="B210" s="114" t="s">
        <v>479</v>
      </c>
      <c r="C210" s="114" t="s">
        <v>27</v>
      </c>
      <c r="D210" s="114" t="s">
        <v>57</v>
      </c>
      <c r="E210" s="114" t="s">
        <v>30</v>
      </c>
      <c r="F210" s="115" t="s">
        <v>1079</v>
      </c>
      <c r="G210" s="116" t="s">
        <v>962</v>
      </c>
      <c r="H210" s="117" t="s">
        <v>956</v>
      </c>
      <c r="I210" s="117">
        <v>24</v>
      </c>
      <c r="J210" s="117" t="s">
        <v>970</v>
      </c>
      <c r="K210" s="118" t="s">
        <v>959</v>
      </c>
      <c r="L210" s="119"/>
      <c r="M210" s="120">
        <v>120</v>
      </c>
      <c r="N210" s="121" t="s">
        <v>63</v>
      </c>
      <c r="O210" s="170">
        <v>12.15</v>
      </c>
      <c r="P210" s="118" t="s">
        <v>960</v>
      </c>
      <c r="Q210" s="122">
        <v>56</v>
      </c>
      <c r="R210" s="123" t="s">
        <v>53</v>
      </c>
    </row>
    <row r="211" spans="1:18" ht="15.75" x14ac:dyDescent="0.25">
      <c r="A211" s="113">
        <v>42370</v>
      </c>
      <c r="B211" s="114" t="s">
        <v>479</v>
      </c>
      <c r="C211" s="114" t="s">
        <v>27</v>
      </c>
      <c r="D211" s="114" t="s">
        <v>57</v>
      </c>
      <c r="E211" s="114" t="s">
        <v>30</v>
      </c>
      <c r="F211" s="115" t="s">
        <v>1079</v>
      </c>
      <c r="G211" s="116" t="s">
        <v>962</v>
      </c>
      <c r="H211" s="117" t="s">
        <v>956</v>
      </c>
      <c r="I211" s="117">
        <v>24</v>
      </c>
      <c r="J211" s="117" t="s">
        <v>970</v>
      </c>
      <c r="K211" s="118" t="s">
        <v>959</v>
      </c>
      <c r="L211" s="119"/>
      <c r="M211" s="120">
        <v>120</v>
      </c>
      <c r="N211" s="121" t="s">
        <v>63</v>
      </c>
      <c r="O211" s="170" t="s">
        <v>63</v>
      </c>
      <c r="P211" s="118" t="s">
        <v>960</v>
      </c>
      <c r="Q211" s="122">
        <v>56</v>
      </c>
      <c r="R211" s="123" t="s">
        <v>53</v>
      </c>
    </row>
    <row r="212" spans="1:18" ht="15.75" x14ac:dyDescent="0.25">
      <c r="A212" s="113">
        <v>42891</v>
      </c>
      <c r="B212" s="114" t="s">
        <v>67</v>
      </c>
      <c r="C212" s="114" t="s">
        <v>27</v>
      </c>
      <c r="D212" s="114" t="s">
        <v>57</v>
      </c>
      <c r="E212" s="114" t="s">
        <v>30</v>
      </c>
      <c r="F212" s="115" t="s">
        <v>978</v>
      </c>
      <c r="G212" s="116" t="s">
        <v>962</v>
      </c>
      <c r="H212" s="117" t="s">
        <v>956</v>
      </c>
      <c r="I212" s="117">
        <v>1</v>
      </c>
      <c r="J212" s="117" t="s">
        <v>963</v>
      </c>
      <c r="K212" s="118" t="s">
        <v>959</v>
      </c>
      <c r="L212" s="119"/>
      <c r="M212" s="120">
        <v>141.77000000000001</v>
      </c>
      <c r="N212" s="121">
        <v>430.44</v>
      </c>
      <c r="O212" s="170">
        <v>49.414999999999999</v>
      </c>
      <c r="P212" s="118" t="s">
        <v>960</v>
      </c>
      <c r="Q212" s="122">
        <v>81</v>
      </c>
      <c r="R212" s="123" t="s">
        <v>53</v>
      </c>
    </row>
    <row r="213" spans="1:18" ht="15.75" x14ac:dyDescent="0.25">
      <c r="A213" s="113">
        <v>43268</v>
      </c>
      <c r="B213" s="114" t="s">
        <v>486</v>
      </c>
      <c r="C213" s="114" t="s">
        <v>27</v>
      </c>
      <c r="D213" s="114" t="s">
        <v>57</v>
      </c>
      <c r="E213" s="114" t="s">
        <v>30</v>
      </c>
      <c r="F213" s="115" t="s">
        <v>995</v>
      </c>
      <c r="G213" s="116" t="s">
        <v>956</v>
      </c>
      <c r="H213" s="117" t="s">
        <v>957</v>
      </c>
      <c r="I213" s="117">
        <v>18</v>
      </c>
      <c r="J213" s="117" t="s">
        <v>966</v>
      </c>
      <c r="K213" s="118" t="s">
        <v>971</v>
      </c>
      <c r="L213" s="119"/>
      <c r="M213" s="120">
        <v>782.1</v>
      </c>
      <c r="N213" s="121">
        <v>1000</v>
      </c>
      <c r="O213" s="170">
        <v>404.01499999999999</v>
      </c>
      <c r="P213" s="118" t="s">
        <v>960</v>
      </c>
      <c r="Q213" s="122">
        <v>57</v>
      </c>
      <c r="R213" s="123" t="s">
        <v>53</v>
      </c>
    </row>
    <row r="214" spans="1:18" ht="15.75" x14ac:dyDescent="0.25">
      <c r="A214" s="113">
        <v>43269</v>
      </c>
      <c r="B214" s="114" t="s">
        <v>490</v>
      </c>
      <c r="C214" s="114" t="s">
        <v>27</v>
      </c>
      <c r="D214" s="114" t="s">
        <v>57</v>
      </c>
      <c r="E214" s="114" t="s">
        <v>30</v>
      </c>
      <c r="F214" s="115" t="s">
        <v>1080</v>
      </c>
      <c r="G214" s="116" t="s">
        <v>956</v>
      </c>
      <c r="H214" s="117" t="s">
        <v>957</v>
      </c>
      <c r="I214" s="117">
        <v>18</v>
      </c>
      <c r="J214" s="117" t="s">
        <v>970</v>
      </c>
      <c r="K214" s="118" t="s">
        <v>959</v>
      </c>
      <c r="L214" s="119"/>
      <c r="M214" s="120">
        <v>76.8</v>
      </c>
      <c r="N214" s="121">
        <v>520</v>
      </c>
      <c r="O214" s="170">
        <v>76.8</v>
      </c>
      <c r="P214" s="118" t="s">
        <v>960</v>
      </c>
      <c r="Q214" s="122">
        <v>58</v>
      </c>
      <c r="R214" s="123" t="s">
        <v>53</v>
      </c>
    </row>
    <row r="215" spans="1:18" ht="15.75" x14ac:dyDescent="0.25">
      <c r="A215" s="113">
        <v>43270</v>
      </c>
      <c r="B215" s="114" t="s">
        <v>494</v>
      </c>
      <c r="C215" s="114" t="s">
        <v>27</v>
      </c>
      <c r="D215" s="114" t="s">
        <v>57</v>
      </c>
      <c r="E215" s="114" t="s">
        <v>30</v>
      </c>
      <c r="F215" s="115" t="s">
        <v>995</v>
      </c>
      <c r="G215" s="116" t="s">
        <v>957</v>
      </c>
      <c r="H215" s="117" t="s">
        <v>969</v>
      </c>
      <c r="I215" s="117">
        <v>18</v>
      </c>
      <c r="J215" s="117" t="s">
        <v>966</v>
      </c>
      <c r="K215" s="118" t="s">
        <v>971</v>
      </c>
      <c r="L215" s="119"/>
      <c r="M215" s="120">
        <v>629.38</v>
      </c>
      <c r="N215" s="121" t="s">
        <v>63</v>
      </c>
      <c r="O215" s="170">
        <v>396.17700000000002</v>
      </c>
      <c r="P215" s="118" t="s">
        <v>960</v>
      </c>
      <c r="Q215" s="122">
        <v>57</v>
      </c>
      <c r="R215" s="123" t="s">
        <v>53</v>
      </c>
    </row>
    <row r="216" spans="1:18" ht="15.75" x14ac:dyDescent="0.25">
      <c r="A216" s="113">
        <v>43271</v>
      </c>
      <c r="B216" s="114" t="s">
        <v>496</v>
      </c>
      <c r="C216" s="114" t="s">
        <v>27</v>
      </c>
      <c r="D216" s="114" t="s">
        <v>57</v>
      </c>
      <c r="E216" s="114" t="s">
        <v>30</v>
      </c>
      <c r="F216" s="115" t="s">
        <v>1081</v>
      </c>
      <c r="G216" s="116" t="s">
        <v>956</v>
      </c>
      <c r="H216" s="117" t="s">
        <v>956</v>
      </c>
      <c r="I216" s="117">
        <v>17</v>
      </c>
      <c r="J216" s="117" t="s">
        <v>970</v>
      </c>
      <c r="K216" s="118" t="s">
        <v>959</v>
      </c>
      <c r="L216" s="119"/>
      <c r="M216" s="120">
        <v>525.61500000000001</v>
      </c>
      <c r="N216" s="121">
        <v>2080</v>
      </c>
      <c r="O216" s="170">
        <v>326.02600000000001</v>
      </c>
      <c r="P216" s="118" t="s">
        <v>960</v>
      </c>
      <c r="Q216" s="122">
        <v>59</v>
      </c>
      <c r="R216" s="123" t="s">
        <v>53</v>
      </c>
    </row>
    <row r="217" spans="1:18" ht="15.75" x14ac:dyDescent="0.25">
      <c r="A217" s="113">
        <v>43272</v>
      </c>
      <c r="B217" s="114" t="s">
        <v>498</v>
      </c>
      <c r="C217" s="114" t="s">
        <v>27</v>
      </c>
      <c r="D217" s="114" t="s">
        <v>57</v>
      </c>
      <c r="E217" s="114" t="s">
        <v>30</v>
      </c>
      <c r="F217" s="115" t="s">
        <v>1081</v>
      </c>
      <c r="G217" s="116" t="s">
        <v>956</v>
      </c>
      <c r="H217" s="117" t="s">
        <v>957</v>
      </c>
      <c r="I217" s="117">
        <v>17</v>
      </c>
      <c r="J217" s="117" t="s">
        <v>970</v>
      </c>
      <c r="K217" s="118" t="s">
        <v>959</v>
      </c>
      <c r="L217" s="119"/>
      <c r="M217" s="120">
        <v>525.61500000000001</v>
      </c>
      <c r="N217" s="121" t="s">
        <v>63</v>
      </c>
      <c r="O217" s="170">
        <v>322.95400000000001</v>
      </c>
      <c r="P217" s="118" t="s">
        <v>960</v>
      </c>
      <c r="Q217" s="122">
        <v>59</v>
      </c>
      <c r="R217" s="123" t="s">
        <v>53</v>
      </c>
    </row>
    <row r="218" spans="1:18" ht="15.75" x14ac:dyDescent="0.25">
      <c r="A218" s="113">
        <v>43273</v>
      </c>
      <c r="B218" s="114" t="s">
        <v>499</v>
      </c>
      <c r="C218" s="114" t="s">
        <v>27</v>
      </c>
      <c r="D218" s="114" t="s">
        <v>57</v>
      </c>
      <c r="E218" s="114" t="s">
        <v>30</v>
      </c>
      <c r="F218" s="115" t="s">
        <v>1081</v>
      </c>
      <c r="G218" s="116" t="s">
        <v>969</v>
      </c>
      <c r="H218" s="117" t="s">
        <v>969</v>
      </c>
      <c r="I218" s="117">
        <v>17</v>
      </c>
      <c r="J218" s="117" t="s">
        <v>970</v>
      </c>
      <c r="K218" s="118" t="s">
        <v>959</v>
      </c>
      <c r="L218" s="119"/>
      <c r="M218" s="120">
        <v>514.38499999999999</v>
      </c>
      <c r="N218" s="121" t="s">
        <v>63</v>
      </c>
      <c r="O218" s="170">
        <v>347.98399999999998</v>
      </c>
      <c r="P218" s="118" t="s">
        <v>960</v>
      </c>
      <c r="Q218" s="122">
        <v>59</v>
      </c>
      <c r="R218" s="123" t="s">
        <v>53</v>
      </c>
    </row>
    <row r="219" spans="1:18" ht="15.75" x14ac:dyDescent="0.25">
      <c r="A219" s="113">
        <v>43274</v>
      </c>
      <c r="B219" s="114" t="s">
        <v>500</v>
      </c>
      <c r="C219" s="114" t="s">
        <v>27</v>
      </c>
      <c r="D219" s="114" t="s">
        <v>57</v>
      </c>
      <c r="E219" s="114" t="s">
        <v>30</v>
      </c>
      <c r="F219" s="115" t="s">
        <v>1081</v>
      </c>
      <c r="G219" s="116" t="s">
        <v>956</v>
      </c>
      <c r="H219" s="117" t="s">
        <v>962</v>
      </c>
      <c r="I219" s="117">
        <v>17</v>
      </c>
      <c r="J219" s="117" t="s">
        <v>970</v>
      </c>
      <c r="K219" s="118" t="s">
        <v>959</v>
      </c>
      <c r="L219" s="119"/>
      <c r="M219" s="120">
        <v>514.38499999999999</v>
      </c>
      <c r="N219" s="121" t="s">
        <v>63</v>
      </c>
      <c r="O219" s="170">
        <v>346.83300000000003</v>
      </c>
      <c r="P219" s="118" t="s">
        <v>960</v>
      </c>
      <c r="Q219" s="122">
        <v>59</v>
      </c>
      <c r="R219" s="123" t="s">
        <v>53</v>
      </c>
    </row>
    <row r="220" spans="1:18" ht="15.75" x14ac:dyDescent="0.25">
      <c r="A220" s="113">
        <v>43397</v>
      </c>
      <c r="B220" s="114" t="s">
        <v>501</v>
      </c>
      <c r="C220" s="114" t="s">
        <v>27</v>
      </c>
      <c r="D220" s="114" t="s">
        <v>57</v>
      </c>
      <c r="E220" s="114" t="s">
        <v>30</v>
      </c>
      <c r="F220" s="115" t="s">
        <v>1059</v>
      </c>
      <c r="G220" s="116" t="s">
        <v>962</v>
      </c>
      <c r="H220" s="117" t="s">
        <v>969</v>
      </c>
      <c r="I220" s="117">
        <v>20</v>
      </c>
      <c r="J220" s="117" t="s">
        <v>998</v>
      </c>
      <c r="K220" s="118" t="s">
        <v>971</v>
      </c>
      <c r="L220" s="119"/>
      <c r="M220" s="120">
        <v>640</v>
      </c>
      <c r="N220" s="121">
        <v>640</v>
      </c>
      <c r="O220" s="170">
        <v>242.42599999999999</v>
      </c>
      <c r="P220" s="118" t="s">
        <v>960</v>
      </c>
      <c r="Q220" s="122"/>
      <c r="R220" s="123" t="s">
        <v>53</v>
      </c>
    </row>
    <row r="221" spans="1:18" ht="15.75" x14ac:dyDescent="0.25">
      <c r="A221" s="113">
        <v>43836</v>
      </c>
      <c r="B221" s="114" t="s">
        <v>486</v>
      </c>
      <c r="C221" s="114" t="s">
        <v>27</v>
      </c>
      <c r="D221" s="114" t="s">
        <v>57</v>
      </c>
      <c r="E221" s="114" t="s">
        <v>30</v>
      </c>
      <c r="F221" s="115" t="s">
        <v>995</v>
      </c>
      <c r="G221" s="116" t="s">
        <v>956</v>
      </c>
      <c r="H221" s="117" t="s">
        <v>957</v>
      </c>
      <c r="I221" s="117">
        <v>18</v>
      </c>
      <c r="J221" s="117" t="s">
        <v>966</v>
      </c>
      <c r="K221" s="118" t="s">
        <v>971</v>
      </c>
      <c r="L221" s="119"/>
      <c r="M221" s="120">
        <v>1000</v>
      </c>
      <c r="N221" s="121" t="s">
        <v>63</v>
      </c>
      <c r="O221" s="170" t="s">
        <v>63</v>
      </c>
      <c r="P221" s="118" t="s">
        <v>960</v>
      </c>
      <c r="Q221" s="122">
        <v>57</v>
      </c>
      <c r="R221" s="123" t="s">
        <v>53</v>
      </c>
    </row>
    <row r="222" spans="1:18" ht="15.75" x14ac:dyDescent="0.25">
      <c r="A222" s="113">
        <v>43837</v>
      </c>
      <c r="B222" s="114" t="s">
        <v>490</v>
      </c>
      <c r="C222" s="114" t="s">
        <v>27</v>
      </c>
      <c r="D222" s="114" t="s">
        <v>57</v>
      </c>
      <c r="E222" s="114" t="s">
        <v>30</v>
      </c>
      <c r="F222" s="115" t="s">
        <v>1080</v>
      </c>
      <c r="G222" s="116" t="s">
        <v>956</v>
      </c>
      <c r="H222" s="117" t="s">
        <v>957</v>
      </c>
      <c r="I222" s="117">
        <v>18</v>
      </c>
      <c r="J222" s="117" t="s">
        <v>970</v>
      </c>
      <c r="K222" s="118" t="s">
        <v>959</v>
      </c>
      <c r="L222" s="119"/>
      <c r="M222" s="120">
        <v>111.985</v>
      </c>
      <c r="N222" s="121" t="s">
        <v>63</v>
      </c>
      <c r="O222" s="170">
        <v>111.99</v>
      </c>
      <c r="P222" s="118" t="s">
        <v>960</v>
      </c>
      <c r="Q222" s="122">
        <v>58</v>
      </c>
      <c r="R222" s="123" t="s">
        <v>53</v>
      </c>
    </row>
    <row r="223" spans="1:18" ht="15.75" x14ac:dyDescent="0.25">
      <c r="A223" s="113">
        <v>43838</v>
      </c>
      <c r="B223" s="114" t="s">
        <v>490</v>
      </c>
      <c r="C223" s="114" t="s">
        <v>27</v>
      </c>
      <c r="D223" s="114" t="s">
        <v>57</v>
      </c>
      <c r="E223" s="114" t="s">
        <v>30</v>
      </c>
      <c r="F223" s="115" t="s">
        <v>1080</v>
      </c>
      <c r="G223" s="116" t="s">
        <v>956</v>
      </c>
      <c r="H223" s="117" t="s">
        <v>957</v>
      </c>
      <c r="I223" s="117">
        <v>18</v>
      </c>
      <c r="J223" s="117" t="s">
        <v>970</v>
      </c>
      <c r="K223" s="118" t="s">
        <v>959</v>
      </c>
      <c r="L223" s="119"/>
      <c r="M223" s="120">
        <v>111.985</v>
      </c>
      <c r="N223" s="121" t="s">
        <v>63</v>
      </c>
      <c r="O223" s="170">
        <v>111.99</v>
      </c>
      <c r="P223" s="118" t="s">
        <v>960</v>
      </c>
      <c r="Q223" s="122">
        <v>58</v>
      </c>
      <c r="R223" s="123" t="s">
        <v>53</v>
      </c>
    </row>
    <row r="224" spans="1:18" ht="15.75" x14ac:dyDescent="0.25">
      <c r="A224" s="113">
        <v>43839</v>
      </c>
      <c r="B224" s="114" t="s">
        <v>490</v>
      </c>
      <c r="C224" s="114" t="s">
        <v>27</v>
      </c>
      <c r="D224" s="114" t="s">
        <v>57</v>
      </c>
      <c r="E224" s="114" t="s">
        <v>30</v>
      </c>
      <c r="F224" s="115" t="s">
        <v>1080</v>
      </c>
      <c r="G224" s="116" t="s">
        <v>956</v>
      </c>
      <c r="H224" s="117" t="s">
        <v>957</v>
      </c>
      <c r="I224" s="117">
        <v>18</v>
      </c>
      <c r="J224" s="117" t="s">
        <v>970</v>
      </c>
      <c r="K224" s="118" t="s">
        <v>959</v>
      </c>
      <c r="L224" s="119"/>
      <c r="M224" s="120">
        <v>109.61499999999999</v>
      </c>
      <c r="N224" s="121" t="s">
        <v>63</v>
      </c>
      <c r="O224" s="170">
        <v>77.858999999999995</v>
      </c>
      <c r="P224" s="118" t="s">
        <v>960</v>
      </c>
      <c r="Q224" s="122">
        <v>58</v>
      </c>
      <c r="R224" s="123" t="s">
        <v>53</v>
      </c>
    </row>
    <row r="225" spans="1:18" ht="15.75" x14ac:dyDescent="0.25">
      <c r="A225" s="113">
        <v>43840</v>
      </c>
      <c r="B225" s="114" t="s">
        <v>490</v>
      </c>
      <c r="C225" s="114" t="s">
        <v>27</v>
      </c>
      <c r="D225" s="114" t="s">
        <v>57</v>
      </c>
      <c r="E225" s="114" t="s">
        <v>30</v>
      </c>
      <c r="F225" s="115" t="s">
        <v>1080</v>
      </c>
      <c r="G225" s="116" t="s">
        <v>956</v>
      </c>
      <c r="H225" s="117" t="s">
        <v>957</v>
      </c>
      <c r="I225" s="117">
        <v>18</v>
      </c>
      <c r="J225" s="117" t="s">
        <v>970</v>
      </c>
      <c r="K225" s="118" t="s">
        <v>959</v>
      </c>
      <c r="L225" s="119"/>
      <c r="M225" s="120">
        <v>109.61499999999999</v>
      </c>
      <c r="N225" s="121" t="s">
        <v>63</v>
      </c>
      <c r="O225" s="170" t="s">
        <v>63</v>
      </c>
      <c r="P225" s="118" t="s">
        <v>960</v>
      </c>
      <c r="Q225" s="122">
        <v>58</v>
      </c>
      <c r="R225" s="123" t="s">
        <v>53</v>
      </c>
    </row>
    <row r="226" spans="1:18" ht="15.75" x14ac:dyDescent="0.25">
      <c r="A226" s="113">
        <v>44451</v>
      </c>
      <c r="B226" s="114" t="s">
        <v>503</v>
      </c>
      <c r="C226" s="114" t="s">
        <v>27</v>
      </c>
      <c r="D226" s="114" t="s">
        <v>57</v>
      </c>
      <c r="E226" s="114" t="s">
        <v>30</v>
      </c>
      <c r="F226" s="115" t="s">
        <v>1082</v>
      </c>
      <c r="G226" s="116" t="s">
        <v>957</v>
      </c>
      <c r="H226" s="117" t="s">
        <v>957</v>
      </c>
      <c r="I226" s="117">
        <v>28</v>
      </c>
      <c r="J226" s="117" t="s">
        <v>966</v>
      </c>
      <c r="K226" s="118" t="s">
        <v>971</v>
      </c>
      <c r="L226" s="119"/>
      <c r="M226" s="120">
        <v>576.58000000000004</v>
      </c>
      <c r="N226" s="121">
        <v>1213.5999999999999</v>
      </c>
      <c r="O226" s="170">
        <v>303.85000000000002</v>
      </c>
      <c r="P226" s="118" t="s">
        <v>960</v>
      </c>
      <c r="Q226" s="122">
        <v>60</v>
      </c>
      <c r="R226" s="123" t="s">
        <v>53</v>
      </c>
    </row>
    <row r="227" spans="1:18" ht="15.75" x14ac:dyDescent="0.25">
      <c r="A227" s="113">
        <v>44452</v>
      </c>
      <c r="B227" s="114" t="s">
        <v>505</v>
      </c>
      <c r="C227" s="114" t="s">
        <v>27</v>
      </c>
      <c r="D227" s="114" t="s">
        <v>57</v>
      </c>
      <c r="E227" s="114" t="s">
        <v>30</v>
      </c>
      <c r="F227" s="115" t="s">
        <v>1083</v>
      </c>
      <c r="G227" s="116" t="s">
        <v>962</v>
      </c>
      <c r="H227" s="117" t="s">
        <v>956</v>
      </c>
      <c r="I227" s="117">
        <v>28</v>
      </c>
      <c r="J227" s="117" t="s">
        <v>966</v>
      </c>
      <c r="K227" s="118" t="s">
        <v>971</v>
      </c>
      <c r="L227" s="119"/>
      <c r="M227" s="120">
        <v>640</v>
      </c>
      <c r="N227" s="121" t="s">
        <v>63</v>
      </c>
      <c r="O227" s="170">
        <v>446.423</v>
      </c>
      <c r="P227" s="118" t="s">
        <v>960</v>
      </c>
      <c r="Q227" s="122">
        <v>60</v>
      </c>
      <c r="R227" s="123" t="s">
        <v>53</v>
      </c>
    </row>
    <row r="228" spans="1:18" ht="15.75" x14ac:dyDescent="0.25">
      <c r="A228" s="113">
        <v>44604</v>
      </c>
      <c r="B228" s="114" t="s">
        <v>507</v>
      </c>
      <c r="C228" s="114" t="s">
        <v>27</v>
      </c>
      <c r="D228" s="114" t="s">
        <v>57</v>
      </c>
      <c r="E228" s="114" t="s">
        <v>30</v>
      </c>
      <c r="F228" s="115" t="s">
        <v>1084</v>
      </c>
      <c r="G228" s="116" t="s">
        <v>957</v>
      </c>
      <c r="H228" s="117" t="s">
        <v>969</v>
      </c>
      <c r="I228" s="117">
        <v>27</v>
      </c>
      <c r="J228" s="117" t="s">
        <v>966</v>
      </c>
      <c r="K228" s="118" t="s">
        <v>971</v>
      </c>
      <c r="L228" s="119"/>
      <c r="M228" s="120">
        <v>137.36000000000001</v>
      </c>
      <c r="N228" s="121">
        <v>502.8</v>
      </c>
      <c r="O228" s="170">
        <v>137.36000000000001</v>
      </c>
      <c r="P228" s="118" t="s">
        <v>960</v>
      </c>
      <c r="Q228" s="122">
        <v>61</v>
      </c>
      <c r="R228" s="123" t="s">
        <v>53</v>
      </c>
    </row>
    <row r="229" spans="1:18" ht="15.75" x14ac:dyDescent="0.25">
      <c r="A229" s="113">
        <v>44605</v>
      </c>
      <c r="B229" s="114" t="s">
        <v>507</v>
      </c>
      <c r="C229" s="114" t="s">
        <v>27</v>
      </c>
      <c r="D229" s="114" t="s">
        <v>57</v>
      </c>
      <c r="E229" s="114" t="s">
        <v>30</v>
      </c>
      <c r="F229" s="115" t="s">
        <v>1084</v>
      </c>
      <c r="G229" s="116" t="s">
        <v>957</v>
      </c>
      <c r="H229" s="117" t="s">
        <v>969</v>
      </c>
      <c r="I229" s="117">
        <v>27</v>
      </c>
      <c r="J229" s="117" t="s">
        <v>966</v>
      </c>
      <c r="K229" s="118" t="s">
        <v>971</v>
      </c>
      <c r="L229" s="119"/>
      <c r="M229" s="120">
        <v>137.36000000000001</v>
      </c>
      <c r="N229" s="121" t="s">
        <v>63</v>
      </c>
      <c r="O229" s="170">
        <v>17.809000000000001</v>
      </c>
      <c r="P229" s="118" t="s">
        <v>960</v>
      </c>
      <c r="Q229" s="122">
        <v>61</v>
      </c>
      <c r="R229" s="123" t="s">
        <v>53</v>
      </c>
    </row>
    <row r="230" spans="1:18" ht="15.75" x14ac:dyDescent="0.25">
      <c r="A230" s="113">
        <v>44606</v>
      </c>
      <c r="B230" s="114" t="s">
        <v>507</v>
      </c>
      <c r="C230" s="114" t="s">
        <v>27</v>
      </c>
      <c r="D230" s="114" t="s">
        <v>57</v>
      </c>
      <c r="E230" s="114" t="s">
        <v>30</v>
      </c>
      <c r="F230" s="115" t="s">
        <v>1084</v>
      </c>
      <c r="G230" s="116" t="s">
        <v>957</v>
      </c>
      <c r="H230" s="117" t="s">
        <v>969</v>
      </c>
      <c r="I230" s="117">
        <v>27</v>
      </c>
      <c r="J230" s="117" t="s">
        <v>966</v>
      </c>
      <c r="K230" s="118" t="s">
        <v>971</v>
      </c>
      <c r="L230" s="119"/>
      <c r="M230" s="120">
        <v>18.88</v>
      </c>
      <c r="N230" s="121" t="s">
        <v>63</v>
      </c>
      <c r="O230" s="170">
        <v>18.88</v>
      </c>
      <c r="P230" s="118" t="s">
        <v>960</v>
      </c>
      <c r="Q230" s="122">
        <v>61</v>
      </c>
      <c r="R230" s="123" t="s">
        <v>53</v>
      </c>
    </row>
    <row r="231" spans="1:18" ht="15.75" x14ac:dyDescent="0.25">
      <c r="A231" s="113">
        <v>44607</v>
      </c>
      <c r="B231" s="114" t="s">
        <v>507</v>
      </c>
      <c r="C231" s="114" t="s">
        <v>27</v>
      </c>
      <c r="D231" s="114" t="s">
        <v>57</v>
      </c>
      <c r="E231" s="114" t="s">
        <v>30</v>
      </c>
      <c r="F231" s="115" t="s">
        <v>1084</v>
      </c>
      <c r="G231" s="116" t="s">
        <v>957</v>
      </c>
      <c r="H231" s="117" t="s">
        <v>969</v>
      </c>
      <c r="I231" s="117">
        <v>27</v>
      </c>
      <c r="J231" s="117" t="s">
        <v>966</v>
      </c>
      <c r="K231" s="118" t="s">
        <v>971</v>
      </c>
      <c r="L231" s="119"/>
      <c r="M231" s="120">
        <v>136</v>
      </c>
      <c r="N231" s="121" t="s">
        <v>63</v>
      </c>
      <c r="O231" s="170" t="s">
        <v>63</v>
      </c>
      <c r="P231" s="118" t="s">
        <v>960</v>
      </c>
      <c r="Q231" s="122">
        <v>61</v>
      </c>
      <c r="R231" s="123" t="s">
        <v>53</v>
      </c>
    </row>
    <row r="232" spans="1:18" ht="15.75" x14ac:dyDescent="0.25">
      <c r="A232" s="113">
        <v>44609</v>
      </c>
      <c r="B232" s="114" t="s">
        <v>507</v>
      </c>
      <c r="C232" s="114" t="s">
        <v>27</v>
      </c>
      <c r="D232" s="114" t="s">
        <v>57</v>
      </c>
      <c r="E232" s="114" t="s">
        <v>30</v>
      </c>
      <c r="F232" s="115" t="s">
        <v>1084</v>
      </c>
      <c r="G232" s="116" t="s">
        <v>957</v>
      </c>
      <c r="H232" s="117" t="s">
        <v>969</v>
      </c>
      <c r="I232" s="117">
        <v>27</v>
      </c>
      <c r="J232" s="117" t="s">
        <v>966</v>
      </c>
      <c r="K232" s="118" t="s">
        <v>971</v>
      </c>
      <c r="L232" s="119"/>
      <c r="M232" s="120">
        <v>236.8</v>
      </c>
      <c r="N232" s="121" t="s">
        <v>63</v>
      </c>
      <c r="O232" s="170">
        <v>236.8</v>
      </c>
      <c r="P232" s="118" t="s">
        <v>960</v>
      </c>
      <c r="Q232" s="122">
        <v>61</v>
      </c>
      <c r="R232" s="123" t="s">
        <v>53</v>
      </c>
    </row>
    <row r="233" spans="1:18" ht="15.75" x14ac:dyDescent="0.25">
      <c r="A233" s="113">
        <v>44610</v>
      </c>
      <c r="B233" s="114" t="s">
        <v>507</v>
      </c>
      <c r="C233" s="114" t="s">
        <v>27</v>
      </c>
      <c r="D233" s="114" t="s">
        <v>57</v>
      </c>
      <c r="E233" s="114" t="s">
        <v>30</v>
      </c>
      <c r="F233" s="115" t="s">
        <v>1055</v>
      </c>
      <c r="G233" s="116" t="s">
        <v>957</v>
      </c>
      <c r="H233" s="117" t="s">
        <v>969</v>
      </c>
      <c r="I233" s="117">
        <v>27</v>
      </c>
      <c r="J233" s="117" t="s">
        <v>966</v>
      </c>
      <c r="K233" s="118" t="s">
        <v>971</v>
      </c>
      <c r="L233" s="119"/>
      <c r="M233" s="120">
        <v>120</v>
      </c>
      <c r="N233" s="121" t="s">
        <v>63</v>
      </c>
      <c r="O233" s="170" t="s">
        <v>63</v>
      </c>
      <c r="P233" s="118" t="s">
        <v>960</v>
      </c>
      <c r="Q233" s="122">
        <v>61</v>
      </c>
      <c r="R233" s="123" t="s">
        <v>53</v>
      </c>
    </row>
    <row r="234" spans="1:18" ht="15.75" x14ac:dyDescent="0.25">
      <c r="A234" s="113">
        <v>44621</v>
      </c>
      <c r="B234" s="114" t="s">
        <v>511</v>
      </c>
      <c r="C234" s="114" t="s">
        <v>27</v>
      </c>
      <c r="D234" s="114" t="s">
        <v>57</v>
      </c>
      <c r="E234" s="114" t="s">
        <v>30</v>
      </c>
      <c r="F234" s="115" t="s">
        <v>1048</v>
      </c>
      <c r="G234" s="116" t="s">
        <v>962</v>
      </c>
      <c r="H234" s="117" t="s">
        <v>956</v>
      </c>
      <c r="I234" s="117">
        <v>36</v>
      </c>
      <c r="J234" s="117" t="s">
        <v>970</v>
      </c>
      <c r="K234" s="118" t="s">
        <v>959</v>
      </c>
      <c r="L234" s="119"/>
      <c r="M234" s="120">
        <v>825.16</v>
      </c>
      <c r="N234" s="121" t="s">
        <v>63</v>
      </c>
      <c r="O234" s="170" t="s">
        <v>63</v>
      </c>
      <c r="P234" s="118" t="s">
        <v>960</v>
      </c>
      <c r="Q234" s="122">
        <v>3</v>
      </c>
      <c r="R234" s="123" t="s">
        <v>53</v>
      </c>
    </row>
    <row r="235" spans="1:18" ht="15.75" x14ac:dyDescent="0.25">
      <c r="A235" s="113">
        <v>44743</v>
      </c>
      <c r="B235" s="114" t="s">
        <v>515</v>
      </c>
      <c r="C235" s="114" t="s">
        <v>27</v>
      </c>
      <c r="D235" s="114" t="s">
        <v>28</v>
      </c>
      <c r="E235" s="114" t="s">
        <v>30</v>
      </c>
      <c r="F235" s="115" t="s">
        <v>964</v>
      </c>
      <c r="G235" s="116" t="s">
        <v>962</v>
      </c>
      <c r="H235" s="117" t="s">
        <v>957</v>
      </c>
      <c r="I235" s="117">
        <v>35</v>
      </c>
      <c r="J235" s="117" t="s">
        <v>1040</v>
      </c>
      <c r="K235" s="118" t="s">
        <v>967</v>
      </c>
      <c r="L235" s="119"/>
      <c r="M235" s="120">
        <v>2.8847659693110002</v>
      </c>
      <c r="N235" s="121">
        <v>3.4614815624999999</v>
      </c>
      <c r="O235" s="170">
        <v>3.4614815624999999</v>
      </c>
      <c r="P235" s="118" t="s">
        <v>960</v>
      </c>
      <c r="Q235" s="122"/>
      <c r="R235" s="123" t="s">
        <v>45</v>
      </c>
    </row>
    <row r="236" spans="1:18" ht="15.75" x14ac:dyDescent="0.25">
      <c r="A236" s="113">
        <v>44783</v>
      </c>
      <c r="B236" s="114" t="s">
        <v>516</v>
      </c>
      <c r="C236" s="114" t="s">
        <v>27</v>
      </c>
      <c r="D236" s="114" t="s">
        <v>28</v>
      </c>
      <c r="E236" s="114" t="s">
        <v>30</v>
      </c>
      <c r="F236" s="115" t="s">
        <v>1085</v>
      </c>
      <c r="G236" s="116" t="s">
        <v>969</v>
      </c>
      <c r="H236" s="117" t="s">
        <v>957</v>
      </c>
      <c r="I236" s="117">
        <v>23</v>
      </c>
      <c r="J236" s="117" t="s">
        <v>963</v>
      </c>
      <c r="K236" s="118" t="s">
        <v>959</v>
      </c>
      <c r="L236" s="119"/>
      <c r="M236" s="120">
        <v>1.442383</v>
      </c>
      <c r="N236" s="121">
        <v>1.4705640625</v>
      </c>
      <c r="O236" s="170">
        <v>1.4705640625</v>
      </c>
      <c r="P236" s="118" t="s">
        <v>960</v>
      </c>
      <c r="Q236" s="122"/>
      <c r="R236" s="123" t="s">
        <v>45</v>
      </c>
    </row>
    <row r="237" spans="1:18" ht="15.75" x14ac:dyDescent="0.25">
      <c r="A237" s="113">
        <v>44784</v>
      </c>
      <c r="B237" s="114" t="s">
        <v>517</v>
      </c>
      <c r="C237" s="114" t="s">
        <v>27</v>
      </c>
      <c r="D237" s="114" t="s">
        <v>28</v>
      </c>
      <c r="E237" s="114" t="s">
        <v>30</v>
      </c>
      <c r="F237" s="115" t="s">
        <v>1086</v>
      </c>
      <c r="G237" s="116" t="s">
        <v>969</v>
      </c>
      <c r="H237" s="117" t="s">
        <v>956</v>
      </c>
      <c r="I237" s="117">
        <v>19</v>
      </c>
      <c r="J237" s="117" t="s">
        <v>963</v>
      </c>
      <c r="K237" s="118" t="s">
        <v>971</v>
      </c>
      <c r="L237" s="119"/>
      <c r="M237" s="120">
        <v>1.1048039999999999</v>
      </c>
      <c r="N237" s="121">
        <v>1.1312031250000001</v>
      </c>
      <c r="O237" s="170">
        <v>1.1312031250000001</v>
      </c>
      <c r="P237" s="118" t="s">
        <v>960</v>
      </c>
      <c r="Q237" s="122"/>
      <c r="R237" s="123" t="s">
        <v>45</v>
      </c>
    </row>
    <row r="238" spans="1:18" ht="15.75" x14ac:dyDescent="0.25">
      <c r="A238" s="113">
        <v>46287</v>
      </c>
      <c r="B238" s="114" t="s">
        <v>518</v>
      </c>
      <c r="C238" s="114" t="s">
        <v>27</v>
      </c>
      <c r="D238" s="114" t="s">
        <v>57</v>
      </c>
      <c r="E238" s="114" t="s">
        <v>30</v>
      </c>
      <c r="F238" s="115" t="s">
        <v>1087</v>
      </c>
      <c r="G238" s="116" t="s">
        <v>956</v>
      </c>
      <c r="H238" s="117" t="s">
        <v>969</v>
      </c>
      <c r="I238" s="117">
        <v>2</v>
      </c>
      <c r="J238" s="117" t="s">
        <v>970</v>
      </c>
      <c r="K238" s="118" t="s">
        <v>959</v>
      </c>
      <c r="L238" s="119"/>
      <c r="M238" s="120">
        <v>632</v>
      </c>
      <c r="N238" s="121">
        <v>632</v>
      </c>
      <c r="O238" s="170">
        <v>321.91199999999998</v>
      </c>
      <c r="P238" s="118" t="s">
        <v>960</v>
      </c>
      <c r="Q238" s="122"/>
      <c r="R238" s="123" t="s">
        <v>53</v>
      </c>
    </row>
    <row r="239" spans="1:18" ht="15.75" x14ac:dyDescent="0.25">
      <c r="A239" s="113">
        <v>46348</v>
      </c>
      <c r="B239" s="114" t="s">
        <v>520</v>
      </c>
      <c r="C239" s="114" t="s">
        <v>27</v>
      </c>
      <c r="D239" s="114" t="s">
        <v>57</v>
      </c>
      <c r="E239" s="114" t="s">
        <v>30</v>
      </c>
      <c r="F239" s="115" t="s">
        <v>1014</v>
      </c>
      <c r="G239" s="116" t="s">
        <v>979</v>
      </c>
      <c r="H239" s="117" t="s">
        <v>1088</v>
      </c>
      <c r="I239" s="117">
        <v>1</v>
      </c>
      <c r="J239" s="117" t="s">
        <v>970</v>
      </c>
      <c r="K239" s="118" t="s">
        <v>959</v>
      </c>
      <c r="L239" s="119"/>
      <c r="M239" s="120">
        <v>525.12</v>
      </c>
      <c r="N239" s="121" t="s">
        <v>63</v>
      </c>
      <c r="O239" s="170">
        <v>324.75799999999998</v>
      </c>
      <c r="P239" s="118" t="s">
        <v>960</v>
      </c>
      <c r="Q239" s="122">
        <v>32</v>
      </c>
      <c r="R239" s="123" t="s">
        <v>53</v>
      </c>
    </row>
    <row r="240" spans="1:18" ht="15.75" x14ac:dyDescent="0.25">
      <c r="A240" s="113">
        <v>46461</v>
      </c>
      <c r="B240" s="114" t="s">
        <v>521</v>
      </c>
      <c r="C240" s="114" t="s">
        <v>27</v>
      </c>
      <c r="D240" s="114" t="s">
        <v>57</v>
      </c>
      <c r="E240" s="114" t="s">
        <v>30</v>
      </c>
      <c r="F240" s="115" t="s">
        <v>1005</v>
      </c>
      <c r="G240" s="116" t="s">
        <v>969</v>
      </c>
      <c r="H240" s="117" t="s">
        <v>956</v>
      </c>
      <c r="I240" s="117">
        <v>29</v>
      </c>
      <c r="J240" s="117" t="s">
        <v>998</v>
      </c>
      <c r="K240" s="118" t="s">
        <v>971</v>
      </c>
      <c r="L240" s="119"/>
      <c r="M240" s="120">
        <v>576</v>
      </c>
      <c r="N240" s="121">
        <v>576</v>
      </c>
      <c r="O240" s="170">
        <v>223.46</v>
      </c>
      <c r="P240" s="118" t="s">
        <v>960</v>
      </c>
      <c r="Q240" s="122"/>
      <c r="R240" s="123" t="s">
        <v>53</v>
      </c>
    </row>
    <row r="241" spans="1:18" ht="15.75" x14ac:dyDescent="0.25">
      <c r="A241" s="113">
        <v>46505</v>
      </c>
      <c r="B241" s="114" t="s">
        <v>523</v>
      </c>
      <c r="C241" s="114" t="s">
        <v>27</v>
      </c>
      <c r="D241" s="114" t="s">
        <v>57</v>
      </c>
      <c r="E241" s="114" t="s">
        <v>30</v>
      </c>
      <c r="F241" s="115" t="s">
        <v>1015</v>
      </c>
      <c r="G241" s="116" t="s">
        <v>969</v>
      </c>
      <c r="H241" s="117" t="s">
        <v>956</v>
      </c>
      <c r="I241" s="117">
        <v>8</v>
      </c>
      <c r="J241" s="117" t="s">
        <v>970</v>
      </c>
      <c r="K241" s="118" t="s">
        <v>971</v>
      </c>
      <c r="L241" s="119"/>
      <c r="M241" s="120">
        <v>510.4</v>
      </c>
      <c r="N241" s="121">
        <v>510.4</v>
      </c>
      <c r="O241" s="170">
        <v>332.88200000000001</v>
      </c>
      <c r="P241" s="118" t="s">
        <v>960</v>
      </c>
      <c r="Q241" s="122"/>
      <c r="R241" s="123" t="s">
        <v>53</v>
      </c>
    </row>
    <row r="242" spans="1:18" ht="15.75" x14ac:dyDescent="0.25">
      <c r="A242" s="113">
        <v>47304</v>
      </c>
      <c r="B242" s="114" t="s">
        <v>524</v>
      </c>
      <c r="C242" s="114" t="s">
        <v>27</v>
      </c>
      <c r="D242" s="114" t="s">
        <v>525</v>
      </c>
      <c r="E242" s="114" t="s">
        <v>30</v>
      </c>
      <c r="F242" s="115" t="s">
        <v>1089</v>
      </c>
      <c r="G242" s="116" t="s">
        <v>956</v>
      </c>
      <c r="H242" s="117" t="s">
        <v>956</v>
      </c>
      <c r="I242" s="117">
        <v>20</v>
      </c>
      <c r="J242" s="117" t="s">
        <v>970</v>
      </c>
      <c r="K242" s="118" t="s">
        <v>959</v>
      </c>
      <c r="L242" s="119"/>
      <c r="M242" s="120">
        <v>2.7926989999999998</v>
      </c>
      <c r="N242" s="121">
        <v>2.7926989999999998</v>
      </c>
      <c r="O242" s="170">
        <v>2.7480000000000002</v>
      </c>
      <c r="P242" s="118" t="s">
        <v>960</v>
      </c>
      <c r="Q242" s="122"/>
      <c r="R242" s="123" t="s">
        <v>53</v>
      </c>
    </row>
    <row r="243" spans="1:18" ht="15.75" x14ac:dyDescent="0.25">
      <c r="A243" s="113">
        <v>47518</v>
      </c>
      <c r="B243" s="114" t="s">
        <v>527</v>
      </c>
      <c r="C243" s="114" t="s">
        <v>27</v>
      </c>
      <c r="D243" s="114" t="s">
        <v>57</v>
      </c>
      <c r="E243" s="114" t="s">
        <v>30</v>
      </c>
      <c r="F243" s="115" t="s">
        <v>999</v>
      </c>
      <c r="G243" s="116" t="s">
        <v>979</v>
      </c>
      <c r="H243" s="117" t="s">
        <v>1088</v>
      </c>
      <c r="I243" s="117">
        <v>29</v>
      </c>
      <c r="J243" s="117" t="s">
        <v>963</v>
      </c>
      <c r="K243" s="118" t="s">
        <v>959</v>
      </c>
      <c r="L243" s="119"/>
      <c r="M243" s="120">
        <v>504.24</v>
      </c>
      <c r="N243" s="121">
        <v>1270.1600000000001</v>
      </c>
      <c r="O243" s="170" t="s">
        <v>63</v>
      </c>
      <c r="P243" s="118" t="s">
        <v>960</v>
      </c>
      <c r="Q243" s="122">
        <v>62</v>
      </c>
      <c r="R243" s="123" t="s">
        <v>53</v>
      </c>
    </row>
    <row r="244" spans="1:18" ht="15.75" x14ac:dyDescent="0.25">
      <c r="A244" s="113">
        <v>47519</v>
      </c>
      <c r="B244" s="114" t="s">
        <v>527</v>
      </c>
      <c r="C244" s="114" t="s">
        <v>27</v>
      </c>
      <c r="D244" s="114" t="s">
        <v>57</v>
      </c>
      <c r="E244" s="114" t="s">
        <v>30</v>
      </c>
      <c r="F244" s="115" t="s">
        <v>999</v>
      </c>
      <c r="G244" s="116" t="s">
        <v>979</v>
      </c>
      <c r="H244" s="117" t="s">
        <v>1088</v>
      </c>
      <c r="I244" s="117">
        <v>29</v>
      </c>
      <c r="J244" s="117" t="s">
        <v>963</v>
      </c>
      <c r="K244" s="118" t="s">
        <v>959</v>
      </c>
      <c r="L244" s="119"/>
      <c r="M244" s="120">
        <v>278.39999999999998</v>
      </c>
      <c r="N244" s="121" t="s">
        <v>63</v>
      </c>
      <c r="O244" s="170" t="s">
        <v>63</v>
      </c>
      <c r="P244" s="118" t="s">
        <v>960</v>
      </c>
      <c r="Q244" s="122">
        <v>62</v>
      </c>
      <c r="R244" s="123" t="s">
        <v>53</v>
      </c>
    </row>
    <row r="245" spans="1:18" ht="15.75" x14ac:dyDescent="0.25">
      <c r="A245" s="113">
        <v>47520</v>
      </c>
      <c r="B245" s="114" t="s">
        <v>527</v>
      </c>
      <c r="C245" s="114" t="s">
        <v>27</v>
      </c>
      <c r="D245" s="114" t="s">
        <v>57</v>
      </c>
      <c r="E245" s="114" t="s">
        <v>30</v>
      </c>
      <c r="F245" s="115" t="s">
        <v>1090</v>
      </c>
      <c r="G245" s="116" t="s">
        <v>979</v>
      </c>
      <c r="H245" s="117" t="s">
        <v>1088</v>
      </c>
      <c r="I245" s="117">
        <v>29</v>
      </c>
      <c r="J245" s="117" t="s">
        <v>963</v>
      </c>
      <c r="K245" s="118" t="s">
        <v>959</v>
      </c>
      <c r="L245" s="119"/>
      <c r="M245" s="120">
        <v>638.72</v>
      </c>
      <c r="N245" s="121" t="s">
        <v>63</v>
      </c>
      <c r="O245" s="170">
        <v>99.796000000000006</v>
      </c>
      <c r="P245" s="118" t="s">
        <v>960</v>
      </c>
      <c r="Q245" s="122">
        <v>62</v>
      </c>
      <c r="R245" s="123" t="s">
        <v>53</v>
      </c>
    </row>
    <row r="246" spans="1:18" ht="15.75" x14ac:dyDescent="0.25">
      <c r="A246" s="113">
        <v>47521</v>
      </c>
      <c r="B246" s="114" t="s">
        <v>527</v>
      </c>
      <c r="C246" s="114" t="s">
        <v>27</v>
      </c>
      <c r="D246" s="114" t="s">
        <v>57</v>
      </c>
      <c r="E246" s="114" t="s">
        <v>30</v>
      </c>
      <c r="F246" s="115" t="s">
        <v>999</v>
      </c>
      <c r="G246" s="116" t="s">
        <v>979</v>
      </c>
      <c r="H246" s="117" t="s">
        <v>1088</v>
      </c>
      <c r="I246" s="117">
        <v>29</v>
      </c>
      <c r="J246" s="117" t="s">
        <v>963</v>
      </c>
      <c r="K246" s="118" t="s">
        <v>959</v>
      </c>
      <c r="L246" s="119"/>
      <c r="M246" s="120">
        <v>168.24</v>
      </c>
      <c r="N246" s="121" t="s">
        <v>63</v>
      </c>
      <c r="O246" s="170">
        <v>168.24</v>
      </c>
      <c r="P246" s="118" t="s">
        <v>960</v>
      </c>
      <c r="Q246" s="122">
        <v>62</v>
      </c>
      <c r="R246" s="123" t="s">
        <v>53</v>
      </c>
    </row>
    <row r="247" spans="1:18" ht="15.75" x14ac:dyDescent="0.25">
      <c r="A247" s="113">
        <v>47591</v>
      </c>
      <c r="B247" s="114" t="s">
        <v>531</v>
      </c>
      <c r="C247" s="114" t="s">
        <v>27</v>
      </c>
      <c r="D247" s="114" t="s">
        <v>57</v>
      </c>
      <c r="E247" s="114" t="s">
        <v>30</v>
      </c>
      <c r="F247" s="115" t="s">
        <v>1005</v>
      </c>
      <c r="G247" s="116" t="s">
        <v>969</v>
      </c>
      <c r="H247" s="117" t="s">
        <v>957</v>
      </c>
      <c r="I247" s="117">
        <v>30</v>
      </c>
      <c r="J247" s="117" t="s">
        <v>998</v>
      </c>
      <c r="K247" s="118" t="s">
        <v>971</v>
      </c>
      <c r="L247" s="119"/>
      <c r="M247" s="120">
        <v>508.8</v>
      </c>
      <c r="N247" s="121">
        <v>508.8</v>
      </c>
      <c r="O247" s="170">
        <v>275.58800000000002</v>
      </c>
      <c r="P247" s="118" t="s">
        <v>960</v>
      </c>
      <c r="Q247" s="122"/>
      <c r="R247" s="123" t="s">
        <v>53</v>
      </c>
    </row>
    <row r="248" spans="1:18" ht="15.75" x14ac:dyDescent="0.25">
      <c r="A248" s="113">
        <v>47907</v>
      </c>
      <c r="B248" s="114" t="s">
        <v>532</v>
      </c>
      <c r="C248" s="114" t="s">
        <v>27</v>
      </c>
      <c r="D248" s="114" t="s">
        <v>28</v>
      </c>
      <c r="E248" s="114" t="s">
        <v>30</v>
      </c>
      <c r="F248" s="115" t="s">
        <v>964</v>
      </c>
      <c r="G248" s="116" t="s">
        <v>969</v>
      </c>
      <c r="H248" s="117" t="s">
        <v>969</v>
      </c>
      <c r="I248" s="117">
        <v>16</v>
      </c>
      <c r="J248" s="117" t="s">
        <v>966</v>
      </c>
      <c r="K248" s="118" t="s">
        <v>967</v>
      </c>
      <c r="L248" s="119"/>
      <c r="M248" s="120">
        <v>5.0636850000000004</v>
      </c>
      <c r="N248" s="121">
        <v>9.5021062500000006</v>
      </c>
      <c r="O248" s="170">
        <v>9.5021062500000006</v>
      </c>
      <c r="P248" s="118" t="s">
        <v>960</v>
      </c>
      <c r="Q248" s="122"/>
      <c r="R248" s="123" t="s">
        <v>45</v>
      </c>
    </row>
    <row r="249" spans="1:18" ht="15.75" x14ac:dyDescent="0.25">
      <c r="A249" s="113">
        <v>48225</v>
      </c>
      <c r="B249" s="114" t="s">
        <v>533</v>
      </c>
      <c r="C249" s="114" t="s">
        <v>27</v>
      </c>
      <c r="D249" s="114" t="s">
        <v>57</v>
      </c>
      <c r="E249" s="114" t="s">
        <v>30</v>
      </c>
      <c r="F249" s="115" t="s">
        <v>1068</v>
      </c>
      <c r="G249" s="116" t="s">
        <v>962</v>
      </c>
      <c r="H249" s="117" t="s">
        <v>956</v>
      </c>
      <c r="I249" s="117">
        <v>7</v>
      </c>
      <c r="J249" s="117" t="s">
        <v>970</v>
      </c>
      <c r="K249" s="118" t="s">
        <v>959</v>
      </c>
      <c r="L249" s="119"/>
      <c r="M249" s="120">
        <v>482.3</v>
      </c>
      <c r="N249" s="121" t="s">
        <v>63</v>
      </c>
      <c r="O249" s="170">
        <v>0.28499999999999998</v>
      </c>
      <c r="P249" s="118" t="s">
        <v>960</v>
      </c>
      <c r="Q249" s="122">
        <v>49</v>
      </c>
      <c r="R249" s="123" t="s">
        <v>53</v>
      </c>
    </row>
    <row r="250" spans="1:18" ht="15.75" x14ac:dyDescent="0.25">
      <c r="A250" s="113">
        <v>48226</v>
      </c>
      <c r="B250" s="114" t="s">
        <v>533</v>
      </c>
      <c r="C250" s="114" t="s">
        <v>27</v>
      </c>
      <c r="D250" s="114" t="s">
        <v>57</v>
      </c>
      <c r="E250" s="114" t="s">
        <v>30</v>
      </c>
      <c r="F250" s="115" t="s">
        <v>1068</v>
      </c>
      <c r="G250" s="116" t="s">
        <v>962</v>
      </c>
      <c r="H250" s="117" t="s">
        <v>956</v>
      </c>
      <c r="I250" s="117">
        <v>7</v>
      </c>
      <c r="J250" s="117" t="s">
        <v>970</v>
      </c>
      <c r="K250" s="118" t="s">
        <v>959</v>
      </c>
      <c r="L250" s="119"/>
      <c r="M250" s="120">
        <v>300</v>
      </c>
      <c r="N250" s="121" t="s">
        <v>63</v>
      </c>
      <c r="O250" s="170" t="s">
        <v>63</v>
      </c>
      <c r="P250" s="118" t="s">
        <v>960</v>
      </c>
      <c r="Q250" s="122">
        <v>49</v>
      </c>
      <c r="R250" s="123" t="s">
        <v>53</v>
      </c>
    </row>
    <row r="251" spans="1:18" ht="15.75" x14ac:dyDescent="0.25">
      <c r="A251" s="113">
        <v>48437</v>
      </c>
      <c r="B251" s="114" t="s">
        <v>427</v>
      </c>
      <c r="C251" s="114" t="s">
        <v>27</v>
      </c>
      <c r="D251" s="114" t="s">
        <v>57</v>
      </c>
      <c r="E251" s="114" t="s">
        <v>30</v>
      </c>
      <c r="F251" s="115" t="s">
        <v>995</v>
      </c>
      <c r="G251" s="116" t="s">
        <v>962</v>
      </c>
      <c r="H251" s="117" t="s">
        <v>969</v>
      </c>
      <c r="I251" s="117">
        <v>22</v>
      </c>
      <c r="J251" s="117" t="s">
        <v>966</v>
      </c>
      <c r="K251" s="118" t="s">
        <v>971</v>
      </c>
      <c r="L251" s="119"/>
      <c r="M251" s="120">
        <v>272.8</v>
      </c>
      <c r="N251" s="121" t="s">
        <v>63</v>
      </c>
      <c r="O251" s="170" t="s">
        <v>63</v>
      </c>
      <c r="P251" s="118" t="s">
        <v>960</v>
      </c>
      <c r="Q251" s="122">
        <v>50</v>
      </c>
      <c r="R251" s="123" t="s">
        <v>53</v>
      </c>
    </row>
    <row r="252" spans="1:18" ht="25.5" x14ac:dyDescent="0.25">
      <c r="A252" s="113">
        <v>48871</v>
      </c>
      <c r="B252" s="114" t="s">
        <v>538</v>
      </c>
      <c r="C252" s="114" t="s">
        <v>27</v>
      </c>
      <c r="D252" s="114" t="s">
        <v>57</v>
      </c>
      <c r="E252" s="114" t="s">
        <v>30</v>
      </c>
      <c r="F252" s="115" t="s">
        <v>1091</v>
      </c>
      <c r="G252" s="116" t="s">
        <v>962</v>
      </c>
      <c r="H252" s="117" t="s">
        <v>957</v>
      </c>
      <c r="I252" s="117">
        <v>4</v>
      </c>
      <c r="J252" s="117" t="s">
        <v>970</v>
      </c>
      <c r="K252" s="118" t="s">
        <v>971</v>
      </c>
      <c r="L252" s="119"/>
      <c r="M252" s="120">
        <v>296.495</v>
      </c>
      <c r="N252" s="121">
        <v>852.7</v>
      </c>
      <c r="O252" s="170">
        <v>178.67</v>
      </c>
      <c r="P252" s="118" t="s">
        <v>960</v>
      </c>
      <c r="Q252" s="122">
        <v>63</v>
      </c>
      <c r="R252" s="123" t="s">
        <v>53</v>
      </c>
    </row>
    <row r="253" spans="1:18" ht="25.5" x14ac:dyDescent="0.25">
      <c r="A253" s="113">
        <v>48872</v>
      </c>
      <c r="B253" s="114" t="s">
        <v>538</v>
      </c>
      <c r="C253" s="114" t="s">
        <v>27</v>
      </c>
      <c r="D253" s="114" t="s">
        <v>57</v>
      </c>
      <c r="E253" s="114" t="s">
        <v>30</v>
      </c>
      <c r="F253" s="115" t="s">
        <v>1091</v>
      </c>
      <c r="G253" s="116" t="s">
        <v>962</v>
      </c>
      <c r="H253" s="117" t="s">
        <v>957</v>
      </c>
      <c r="I253" s="117">
        <v>4</v>
      </c>
      <c r="J253" s="117" t="s">
        <v>970</v>
      </c>
      <c r="K253" s="118" t="s">
        <v>971</v>
      </c>
      <c r="L253" s="119"/>
      <c r="M253" s="120">
        <v>327.10000000000002</v>
      </c>
      <c r="N253" s="121" t="s">
        <v>63</v>
      </c>
      <c r="O253" s="170" t="s">
        <v>63</v>
      </c>
      <c r="P253" s="118" t="s">
        <v>960</v>
      </c>
      <c r="Q253" s="122">
        <v>63</v>
      </c>
      <c r="R253" s="123" t="s">
        <v>53</v>
      </c>
    </row>
    <row r="254" spans="1:18" ht="15.75" x14ac:dyDescent="0.25">
      <c r="A254" s="113">
        <v>48948</v>
      </c>
      <c r="B254" s="114" t="s">
        <v>541</v>
      </c>
      <c r="C254" s="114" t="s">
        <v>27</v>
      </c>
      <c r="D254" s="114" t="s">
        <v>57</v>
      </c>
      <c r="E254" s="114" t="s">
        <v>30</v>
      </c>
      <c r="F254" s="115" t="s">
        <v>1052</v>
      </c>
      <c r="G254" s="116" t="s">
        <v>962</v>
      </c>
      <c r="H254" s="117" t="s">
        <v>969</v>
      </c>
      <c r="I254" s="117">
        <v>6</v>
      </c>
      <c r="J254" s="117" t="s">
        <v>970</v>
      </c>
      <c r="K254" s="118" t="s">
        <v>959</v>
      </c>
      <c r="L254" s="119"/>
      <c r="M254" s="120">
        <v>478.56</v>
      </c>
      <c r="N254" s="121">
        <v>499.12</v>
      </c>
      <c r="O254" s="170">
        <v>338.98099999999999</v>
      </c>
      <c r="P254" s="118" t="s">
        <v>960</v>
      </c>
      <c r="Q254" s="122">
        <v>64</v>
      </c>
      <c r="R254" s="123" t="s">
        <v>53</v>
      </c>
    </row>
    <row r="255" spans="1:18" ht="15.75" x14ac:dyDescent="0.25">
      <c r="A255" s="113">
        <v>49185</v>
      </c>
      <c r="B255" s="114" t="s">
        <v>545</v>
      </c>
      <c r="C255" s="114" t="s">
        <v>27</v>
      </c>
      <c r="D255" s="114" t="s">
        <v>57</v>
      </c>
      <c r="E255" s="114" t="s">
        <v>30</v>
      </c>
      <c r="F255" s="115" t="s">
        <v>1005</v>
      </c>
      <c r="G255" s="116" t="s">
        <v>962</v>
      </c>
      <c r="H255" s="117" t="s">
        <v>969</v>
      </c>
      <c r="I255" s="117">
        <v>29</v>
      </c>
      <c r="J255" s="117" t="s">
        <v>998</v>
      </c>
      <c r="K255" s="118" t="s">
        <v>971</v>
      </c>
      <c r="L255" s="119"/>
      <c r="M255" s="120">
        <v>502.72</v>
      </c>
      <c r="N255" s="121">
        <v>502.72</v>
      </c>
      <c r="O255" s="170">
        <v>217.72900000000001</v>
      </c>
      <c r="P255" s="118" t="s">
        <v>960</v>
      </c>
      <c r="Q255" s="122"/>
      <c r="R255" s="123" t="s">
        <v>53</v>
      </c>
    </row>
    <row r="256" spans="1:18" ht="15.75" x14ac:dyDescent="0.25">
      <c r="A256" s="113">
        <v>49188</v>
      </c>
      <c r="B256" s="114" t="s">
        <v>547</v>
      </c>
      <c r="C256" s="114" t="s">
        <v>27</v>
      </c>
      <c r="D256" s="114" t="s">
        <v>57</v>
      </c>
      <c r="E256" s="114" t="s">
        <v>30</v>
      </c>
      <c r="F256" s="115" t="s">
        <v>1005</v>
      </c>
      <c r="G256" s="116" t="s">
        <v>962</v>
      </c>
      <c r="H256" s="117" t="s">
        <v>969</v>
      </c>
      <c r="I256" s="117">
        <v>29</v>
      </c>
      <c r="J256" s="117" t="s">
        <v>998</v>
      </c>
      <c r="K256" s="118" t="s">
        <v>971</v>
      </c>
      <c r="L256" s="119"/>
      <c r="M256" s="120">
        <v>502.72</v>
      </c>
      <c r="N256" s="121">
        <v>502.72</v>
      </c>
      <c r="O256" s="170">
        <v>203.929</v>
      </c>
      <c r="P256" s="118" t="s">
        <v>960</v>
      </c>
      <c r="Q256" s="122"/>
      <c r="R256" s="123" t="s">
        <v>53</v>
      </c>
    </row>
    <row r="257" spans="1:18" ht="15.75" x14ac:dyDescent="0.25">
      <c r="A257" s="113">
        <v>49731</v>
      </c>
      <c r="B257" s="114" t="s">
        <v>549</v>
      </c>
      <c r="C257" s="114" t="s">
        <v>27</v>
      </c>
      <c r="D257" s="114" t="s">
        <v>28</v>
      </c>
      <c r="E257" s="114" t="s">
        <v>30</v>
      </c>
      <c r="F257" s="115" t="s">
        <v>1031</v>
      </c>
      <c r="G257" s="116" t="s">
        <v>962</v>
      </c>
      <c r="H257" s="117" t="s">
        <v>969</v>
      </c>
      <c r="I257" s="117">
        <v>3</v>
      </c>
      <c r="J257" s="117" t="s">
        <v>970</v>
      </c>
      <c r="K257" s="118" t="s">
        <v>959</v>
      </c>
      <c r="L257" s="119"/>
      <c r="M257" s="120">
        <v>8.9611879999999999</v>
      </c>
      <c r="N257" s="121">
        <v>10</v>
      </c>
      <c r="O257" s="170">
        <v>10</v>
      </c>
      <c r="P257" s="118" t="s">
        <v>960</v>
      </c>
      <c r="Q257" s="122"/>
      <c r="R257" s="123" t="s">
        <v>45</v>
      </c>
    </row>
    <row r="258" spans="1:18" ht="15.75" x14ac:dyDescent="0.25">
      <c r="A258" s="113">
        <v>49732</v>
      </c>
      <c r="B258" s="114" t="s">
        <v>551</v>
      </c>
      <c r="C258" s="114" t="s">
        <v>27</v>
      </c>
      <c r="D258" s="114" t="s">
        <v>28</v>
      </c>
      <c r="E258" s="114" t="s">
        <v>30</v>
      </c>
      <c r="F258" s="115" t="s">
        <v>1092</v>
      </c>
      <c r="G258" s="116" t="s">
        <v>969</v>
      </c>
      <c r="H258" s="117" t="s">
        <v>969</v>
      </c>
      <c r="I258" s="117">
        <v>6</v>
      </c>
      <c r="J258" s="117" t="s">
        <v>970</v>
      </c>
      <c r="K258" s="118" t="s">
        <v>959</v>
      </c>
      <c r="L258" s="119"/>
      <c r="M258" s="120">
        <v>8.9611879999999999</v>
      </c>
      <c r="N258" s="121">
        <v>10</v>
      </c>
      <c r="O258" s="170">
        <v>10</v>
      </c>
      <c r="P258" s="118" t="s">
        <v>960</v>
      </c>
      <c r="Q258" s="122"/>
      <c r="R258" s="123" t="s">
        <v>45</v>
      </c>
    </row>
    <row r="259" spans="1:18" ht="15.75" x14ac:dyDescent="0.25">
      <c r="A259" s="113">
        <v>49853</v>
      </c>
      <c r="B259" s="114" t="s">
        <v>441</v>
      </c>
      <c r="C259" s="114" t="s">
        <v>27</v>
      </c>
      <c r="D259" s="114" t="s">
        <v>57</v>
      </c>
      <c r="E259" s="114" t="s">
        <v>30</v>
      </c>
      <c r="F259" s="115" t="s">
        <v>1002</v>
      </c>
      <c r="G259" s="116" t="s">
        <v>969</v>
      </c>
      <c r="H259" s="117" t="s">
        <v>969</v>
      </c>
      <c r="I259" s="117">
        <v>7</v>
      </c>
      <c r="J259" s="117" t="s">
        <v>970</v>
      </c>
      <c r="K259" s="118" t="s">
        <v>959</v>
      </c>
      <c r="L259" s="119"/>
      <c r="M259" s="120">
        <v>118.52</v>
      </c>
      <c r="N259" s="121">
        <v>118.52</v>
      </c>
      <c r="O259" s="170">
        <v>37.317000000000007</v>
      </c>
      <c r="P259" s="118" t="s">
        <v>960</v>
      </c>
      <c r="Q259" s="122">
        <v>23</v>
      </c>
      <c r="R259" s="123" t="s">
        <v>53</v>
      </c>
    </row>
    <row r="260" spans="1:18" ht="15.75" x14ac:dyDescent="0.25">
      <c r="A260" s="113">
        <v>49854</v>
      </c>
      <c r="B260" s="114" t="s">
        <v>441</v>
      </c>
      <c r="C260" s="114" t="s">
        <v>27</v>
      </c>
      <c r="D260" s="114" t="s">
        <v>57</v>
      </c>
      <c r="E260" s="114" t="s">
        <v>30</v>
      </c>
      <c r="F260" s="115" t="s">
        <v>1002</v>
      </c>
      <c r="G260" s="116" t="s">
        <v>979</v>
      </c>
      <c r="H260" s="117" t="s">
        <v>1093</v>
      </c>
      <c r="I260" s="117">
        <v>7</v>
      </c>
      <c r="J260" s="117" t="s">
        <v>970</v>
      </c>
      <c r="K260" s="118" t="s">
        <v>959</v>
      </c>
      <c r="L260" s="119"/>
      <c r="M260" s="120">
        <v>118.52</v>
      </c>
      <c r="N260" s="121" t="s">
        <v>63</v>
      </c>
      <c r="O260" s="170" t="s">
        <v>63</v>
      </c>
      <c r="P260" s="118" t="s">
        <v>960</v>
      </c>
      <c r="Q260" s="122">
        <v>23</v>
      </c>
      <c r="R260" s="123" t="s">
        <v>53</v>
      </c>
    </row>
    <row r="261" spans="1:18" ht="15.75" x14ac:dyDescent="0.25">
      <c r="A261" s="113">
        <v>50095</v>
      </c>
      <c r="B261" s="114" t="s">
        <v>554</v>
      </c>
      <c r="C261" s="114" t="s">
        <v>27</v>
      </c>
      <c r="D261" s="114" t="s">
        <v>57</v>
      </c>
      <c r="E261" s="114" t="s">
        <v>30</v>
      </c>
      <c r="F261" s="115" t="s">
        <v>1005</v>
      </c>
      <c r="G261" s="116" t="s">
        <v>962</v>
      </c>
      <c r="H261" s="117" t="s">
        <v>969</v>
      </c>
      <c r="I261" s="117">
        <v>30</v>
      </c>
      <c r="J261" s="117" t="s">
        <v>998</v>
      </c>
      <c r="K261" s="118" t="s">
        <v>971</v>
      </c>
      <c r="L261" s="119"/>
      <c r="M261" s="120">
        <v>508.8</v>
      </c>
      <c r="N261" s="121">
        <v>508.8</v>
      </c>
      <c r="O261" s="170">
        <v>349.827</v>
      </c>
      <c r="P261" s="118" t="s">
        <v>960</v>
      </c>
      <c r="Q261" s="122"/>
      <c r="R261" s="123" t="s">
        <v>53</v>
      </c>
    </row>
    <row r="262" spans="1:18" ht="15.75" x14ac:dyDescent="0.25">
      <c r="A262" s="113">
        <v>50581</v>
      </c>
      <c r="B262" s="114" t="s">
        <v>555</v>
      </c>
      <c r="C262" s="114" t="s">
        <v>27</v>
      </c>
      <c r="D262" s="114" t="s">
        <v>57</v>
      </c>
      <c r="E262" s="114" t="s">
        <v>30</v>
      </c>
      <c r="F262" s="115" t="s">
        <v>1094</v>
      </c>
      <c r="G262" s="116" t="s">
        <v>962</v>
      </c>
      <c r="H262" s="117" t="s">
        <v>956</v>
      </c>
      <c r="I262" s="117">
        <v>6</v>
      </c>
      <c r="J262" s="117" t="s">
        <v>1095</v>
      </c>
      <c r="K262" s="118" t="s">
        <v>959</v>
      </c>
      <c r="L262" s="119"/>
      <c r="M262" s="120">
        <v>249.659994506836</v>
      </c>
      <c r="N262" s="121">
        <v>1100.04</v>
      </c>
      <c r="O262" s="170">
        <v>425.81</v>
      </c>
      <c r="P262" s="118" t="s">
        <v>960</v>
      </c>
      <c r="Q262" s="122">
        <v>65</v>
      </c>
      <c r="R262" s="123" t="s">
        <v>53</v>
      </c>
    </row>
    <row r="263" spans="1:18" ht="15.75" x14ac:dyDescent="0.25">
      <c r="A263" s="113">
        <v>50582</v>
      </c>
      <c r="B263" s="114" t="s">
        <v>559</v>
      </c>
      <c r="C263" s="114" t="s">
        <v>27</v>
      </c>
      <c r="D263" s="114" t="s">
        <v>57</v>
      </c>
      <c r="E263" s="114" t="s">
        <v>30</v>
      </c>
      <c r="F263" s="115" t="s">
        <v>1094</v>
      </c>
      <c r="G263" s="116" t="s">
        <v>956</v>
      </c>
      <c r="H263" s="117" t="s">
        <v>969</v>
      </c>
      <c r="I263" s="117">
        <v>6</v>
      </c>
      <c r="J263" s="117" t="s">
        <v>1095</v>
      </c>
      <c r="K263" s="118" t="s">
        <v>959</v>
      </c>
      <c r="L263" s="119"/>
      <c r="M263" s="120">
        <v>1100.03998291016</v>
      </c>
      <c r="N263" s="121" t="s">
        <v>63</v>
      </c>
      <c r="O263" s="170">
        <v>421.214</v>
      </c>
      <c r="P263" s="118" t="s">
        <v>960</v>
      </c>
      <c r="Q263" s="122">
        <v>65</v>
      </c>
      <c r="R263" s="123" t="s">
        <v>53</v>
      </c>
    </row>
    <row r="264" spans="1:18" ht="15.75" x14ac:dyDescent="0.25">
      <c r="A264" s="113">
        <v>50650</v>
      </c>
      <c r="B264" s="114" t="s">
        <v>561</v>
      </c>
      <c r="C264" s="114" t="s">
        <v>27</v>
      </c>
      <c r="D264" s="114" t="s">
        <v>57</v>
      </c>
      <c r="E264" s="114" t="s">
        <v>30</v>
      </c>
      <c r="F264" s="115" t="s">
        <v>997</v>
      </c>
      <c r="G264" s="116" t="s">
        <v>969</v>
      </c>
      <c r="H264" s="117" t="s">
        <v>956</v>
      </c>
      <c r="I264" s="117">
        <v>32</v>
      </c>
      <c r="J264" s="117" t="s">
        <v>998</v>
      </c>
      <c r="K264" s="118" t="s">
        <v>971</v>
      </c>
      <c r="L264" s="119"/>
      <c r="M264" s="120">
        <v>640</v>
      </c>
      <c r="N264" s="121" t="s">
        <v>63</v>
      </c>
      <c r="O264" s="170">
        <v>0</v>
      </c>
      <c r="P264" s="118" t="s">
        <v>960</v>
      </c>
      <c r="Q264" s="122">
        <v>18</v>
      </c>
      <c r="R264" s="123" t="s">
        <v>176</v>
      </c>
    </row>
    <row r="265" spans="1:18" ht="15.75" x14ac:dyDescent="0.25">
      <c r="A265" s="113">
        <v>50962</v>
      </c>
      <c r="B265" s="114" t="s">
        <v>563</v>
      </c>
      <c r="C265" s="114" t="s">
        <v>27</v>
      </c>
      <c r="D265" s="114" t="s">
        <v>57</v>
      </c>
      <c r="E265" s="114" t="s">
        <v>30</v>
      </c>
      <c r="F265" s="115" t="s">
        <v>964</v>
      </c>
      <c r="G265" s="116" t="s">
        <v>956</v>
      </c>
      <c r="H265" s="117" t="s">
        <v>956</v>
      </c>
      <c r="I265" s="117">
        <v>13</v>
      </c>
      <c r="J265" s="117" t="s">
        <v>998</v>
      </c>
      <c r="K265" s="118" t="s">
        <v>967</v>
      </c>
      <c r="L265" s="119"/>
      <c r="M265" s="120">
        <v>129.19999999999999</v>
      </c>
      <c r="N265" s="121">
        <v>473.2</v>
      </c>
      <c r="O265" s="170">
        <v>0</v>
      </c>
      <c r="P265" s="118" t="s">
        <v>960</v>
      </c>
      <c r="Q265" s="122">
        <v>66</v>
      </c>
      <c r="R265" s="123" t="s">
        <v>53</v>
      </c>
    </row>
    <row r="266" spans="1:18" ht="15.75" x14ac:dyDescent="0.25">
      <c r="A266" s="113">
        <v>50963</v>
      </c>
      <c r="B266" s="114" t="s">
        <v>563</v>
      </c>
      <c r="C266" s="114" t="s">
        <v>27</v>
      </c>
      <c r="D266" s="114" t="s">
        <v>57</v>
      </c>
      <c r="E266" s="114" t="s">
        <v>30</v>
      </c>
      <c r="F266" s="115" t="s">
        <v>964</v>
      </c>
      <c r="G266" s="116" t="s">
        <v>956</v>
      </c>
      <c r="H266" s="117" t="s">
        <v>956</v>
      </c>
      <c r="I266" s="117">
        <v>13</v>
      </c>
      <c r="J266" s="117" t="s">
        <v>998</v>
      </c>
      <c r="K266" s="118" t="s">
        <v>967</v>
      </c>
      <c r="L266" s="119"/>
      <c r="M266" s="120">
        <v>172</v>
      </c>
      <c r="N266" s="121" t="s">
        <v>63</v>
      </c>
      <c r="O266" s="170">
        <v>0</v>
      </c>
      <c r="P266" s="118" t="s">
        <v>960</v>
      </c>
      <c r="Q266" s="122">
        <v>66</v>
      </c>
      <c r="R266" s="123" t="s">
        <v>53</v>
      </c>
    </row>
    <row r="267" spans="1:18" ht="15.75" x14ac:dyDescent="0.25">
      <c r="A267" s="113">
        <v>51647</v>
      </c>
      <c r="B267" s="114" t="s">
        <v>567</v>
      </c>
      <c r="C267" s="114" t="s">
        <v>27</v>
      </c>
      <c r="D267" s="114" t="s">
        <v>57</v>
      </c>
      <c r="E267" s="114" t="s">
        <v>30</v>
      </c>
      <c r="F267" s="115" t="s">
        <v>1096</v>
      </c>
      <c r="G267" s="116" t="s">
        <v>969</v>
      </c>
      <c r="H267" s="117" t="s">
        <v>956</v>
      </c>
      <c r="I267" s="117">
        <v>2</v>
      </c>
      <c r="J267" s="117" t="s">
        <v>970</v>
      </c>
      <c r="K267" s="118" t="s">
        <v>959</v>
      </c>
      <c r="L267" s="119"/>
      <c r="M267" s="120">
        <v>578.79999999999995</v>
      </c>
      <c r="N267" s="121">
        <v>578.79999999999995</v>
      </c>
      <c r="O267" s="170">
        <v>411.81200000000001</v>
      </c>
      <c r="P267" s="118" t="s">
        <v>960</v>
      </c>
      <c r="Q267" s="122"/>
      <c r="R267" s="123" t="s">
        <v>53</v>
      </c>
    </row>
    <row r="268" spans="1:18" ht="15.75" x14ac:dyDescent="0.25">
      <c r="A268" s="113">
        <v>53872</v>
      </c>
      <c r="B268" s="114" t="s">
        <v>569</v>
      </c>
      <c r="C268" s="114" t="s">
        <v>27</v>
      </c>
      <c r="D268" s="114" t="s">
        <v>57</v>
      </c>
      <c r="E268" s="114" t="s">
        <v>30</v>
      </c>
      <c r="F268" s="115" t="s">
        <v>1097</v>
      </c>
      <c r="G268" s="116" t="s">
        <v>957</v>
      </c>
      <c r="H268" s="117" t="s">
        <v>969</v>
      </c>
      <c r="I268" s="117">
        <v>28</v>
      </c>
      <c r="J268" s="117" t="s">
        <v>966</v>
      </c>
      <c r="K268" s="118" t="s">
        <v>971</v>
      </c>
      <c r="L268" s="119">
        <v>303.94</v>
      </c>
      <c r="M268" s="120">
        <v>617.20000000000005</v>
      </c>
      <c r="N268" s="121" t="s">
        <v>63</v>
      </c>
      <c r="O268" s="170">
        <v>371.42700000000002</v>
      </c>
      <c r="P268" s="118" t="s">
        <v>960</v>
      </c>
      <c r="Q268" s="122">
        <v>1</v>
      </c>
      <c r="R268" s="123" t="s">
        <v>53</v>
      </c>
    </row>
    <row r="269" spans="1:18" ht="15.75" x14ac:dyDescent="0.25">
      <c r="A269" s="113">
        <v>54409</v>
      </c>
      <c r="B269" s="114" t="s">
        <v>571</v>
      </c>
      <c r="C269" s="114" t="s">
        <v>27</v>
      </c>
      <c r="D269" s="114" t="s">
        <v>407</v>
      </c>
      <c r="E269" s="114" t="s">
        <v>30</v>
      </c>
      <c r="F269" s="115" t="s">
        <v>1098</v>
      </c>
      <c r="G269" s="116" t="s">
        <v>979</v>
      </c>
      <c r="H269" s="117" t="s">
        <v>1054</v>
      </c>
      <c r="I269" s="117">
        <v>17</v>
      </c>
      <c r="J269" s="117" t="s">
        <v>963</v>
      </c>
      <c r="K269" s="118" t="s">
        <v>959</v>
      </c>
      <c r="L269" s="119"/>
      <c r="M269" s="120">
        <v>4</v>
      </c>
      <c r="N269" s="121">
        <v>4</v>
      </c>
      <c r="O269" s="170">
        <v>0</v>
      </c>
      <c r="P269" s="118" t="s">
        <v>960</v>
      </c>
      <c r="Q269" s="122"/>
      <c r="R269" s="123" t="s">
        <v>53</v>
      </c>
    </row>
    <row r="270" spans="1:18" ht="25.5" x14ac:dyDescent="0.25">
      <c r="A270" s="113">
        <v>55535</v>
      </c>
      <c r="B270" s="114" t="s">
        <v>574</v>
      </c>
      <c r="C270" s="114" t="s">
        <v>27</v>
      </c>
      <c r="D270" s="114" t="s">
        <v>57</v>
      </c>
      <c r="E270" s="114" t="s">
        <v>30</v>
      </c>
      <c r="F270" s="115" t="s">
        <v>1075</v>
      </c>
      <c r="G270" s="116" t="s">
        <v>969</v>
      </c>
      <c r="H270" s="117" t="s">
        <v>956</v>
      </c>
      <c r="I270" s="117">
        <v>5</v>
      </c>
      <c r="J270" s="117" t="s">
        <v>966</v>
      </c>
      <c r="K270" s="118" t="s">
        <v>971</v>
      </c>
      <c r="L270" s="119"/>
      <c r="M270" s="120">
        <v>502.4</v>
      </c>
      <c r="N270" s="121" t="s">
        <v>63</v>
      </c>
      <c r="O270" s="170">
        <v>212.53200000000001</v>
      </c>
      <c r="P270" s="118" t="s">
        <v>960</v>
      </c>
      <c r="Q270" s="122">
        <v>51</v>
      </c>
      <c r="R270" s="123" t="s">
        <v>53</v>
      </c>
    </row>
    <row r="271" spans="1:18" ht="15.75" x14ac:dyDescent="0.25">
      <c r="A271" s="113">
        <v>55660</v>
      </c>
      <c r="B271" s="114" t="s">
        <v>576</v>
      </c>
      <c r="C271" s="114" t="s">
        <v>577</v>
      </c>
      <c r="D271" s="114" t="s">
        <v>407</v>
      </c>
      <c r="E271" s="114" t="s">
        <v>30</v>
      </c>
      <c r="F271" s="115" t="s">
        <v>1099</v>
      </c>
      <c r="G271" s="116" t="s">
        <v>979</v>
      </c>
      <c r="H271" s="117" t="s">
        <v>1100</v>
      </c>
      <c r="I271" s="117">
        <v>28</v>
      </c>
      <c r="J271" s="117" t="s">
        <v>963</v>
      </c>
      <c r="K271" s="118" t="s">
        <v>959</v>
      </c>
      <c r="L271" s="119"/>
      <c r="M271" s="120">
        <v>16</v>
      </c>
      <c r="N271" s="121">
        <v>817.09</v>
      </c>
      <c r="O271" s="170">
        <v>16</v>
      </c>
      <c r="P271" s="118" t="s">
        <v>960</v>
      </c>
      <c r="Q271" s="122">
        <v>67</v>
      </c>
      <c r="R271" s="123" t="s">
        <v>53</v>
      </c>
    </row>
    <row r="272" spans="1:18" ht="15.75" x14ac:dyDescent="0.25">
      <c r="A272" s="113">
        <v>55727</v>
      </c>
      <c r="B272" s="114" t="s">
        <v>541</v>
      </c>
      <c r="C272" s="114" t="s">
        <v>27</v>
      </c>
      <c r="D272" s="114" t="s">
        <v>57</v>
      </c>
      <c r="E272" s="114" t="s">
        <v>30</v>
      </c>
      <c r="F272" s="115" t="s">
        <v>1052</v>
      </c>
      <c r="G272" s="116" t="s">
        <v>962</v>
      </c>
      <c r="H272" s="117" t="s">
        <v>969</v>
      </c>
      <c r="I272" s="117">
        <v>6</v>
      </c>
      <c r="J272" s="117" t="s">
        <v>970</v>
      </c>
      <c r="K272" s="118" t="s">
        <v>959</v>
      </c>
      <c r="L272" s="119"/>
      <c r="M272" s="120">
        <v>20.556000000000001</v>
      </c>
      <c r="N272" s="121" t="s">
        <v>63</v>
      </c>
      <c r="O272" s="170">
        <v>20.56</v>
      </c>
      <c r="P272" s="118" t="s">
        <v>960</v>
      </c>
      <c r="Q272" s="122">
        <v>64</v>
      </c>
      <c r="R272" s="123" t="s">
        <v>53</v>
      </c>
    </row>
    <row r="273" spans="1:18" ht="15.75" x14ac:dyDescent="0.25">
      <c r="A273" s="113">
        <v>56652</v>
      </c>
      <c r="B273" s="114" t="s">
        <v>479</v>
      </c>
      <c r="C273" s="114" t="s">
        <v>27</v>
      </c>
      <c r="D273" s="114" t="s">
        <v>57</v>
      </c>
      <c r="E273" s="114" t="s">
        <v>30</v>
      </c>
      <c r="F273" s="115" t="s">
        <v>1101</v>
      </c>
      <c r="G273" s="116" t="s">
        <v>962</v>
      </c>
      <c r="H273" s="117" t="s">
        <v>956</v>
      </c>
      <c r="I273" s="117">
        <v>24</v>
      </c>
      <c r="J273" s="117" t="s">
        <v>970</v>
      </c>
      <c r="K273" s="118" t="s">
        <v>959</v>
      </c>
      <c r="L273" s="119"/>
      <c r="M273" s="120">
        <v>160</v>
      </c>
      <c r="N273" s="121" t="s">
        <v>63</v>
      </c>
      <c r="O273" s="170">
        <v>160</v>
      </c>
      <c r="P273" s="118" t="s">
        <v>960</v>
      </c>
      <c r="Q273" s="122">
        <v>56</v>
      </c>
      <c r="R273" s="123" t="s">
        <v>53</v>
      </c>
    </row>
    <row r="274" spans="1:18" ht="15.75" x14ac:dyDescent="0.25">
      <c r="A274" s="113">
        <v>57777</v>
      </c>
      <c r="B274" s="114" t="s">
        <v>452</v>
      </c>
      <c r="C274" s="114" t="s">
        <v>27</v>
      </c>
      <c r="D274" s="114" t="s">
        <v>28</v>
      </c>
      <c r="E274" s="114" t="s">
        <v>30</v>
      </c>
      <c r="F274" s="115" t="s">
        <v>1102</v>
      </c>
      <c r="G274" s="116" t="s">
        <v>962</v>
      </c>
      <c r="H274" s="117" t="s">
        <v>957</v>
      </c>
      <c r="I274" s="117">
        <v>5</v>
      </c>
      <c r="J274" s="117" t="s">
        <v>966</v>
      </c>
      <c r="K274" s="118" t="s">
        <v>971</v>
      </c>
      <c r="L274" s="119"/>
      <c r="M274" s="120">
        <v>11.201485</v>
      </c>
      <c r="N274" s="121">
        <v>11.31203125</v>
      </c>
      <c r="O274" s="170">
        <v>11.31</v>
      </c>
      <c r="P274" s="118" t="s">
        <v>960</v>
      </c>
      <c r="Q274" s="122"/>
      <c r="R274" s="123" t="s">
        <v>45</v>
      </c>
    </row>
    <row r="275" spans="1:18" ht="15.75" x14ac:dyDescent="0.25">
      <c r="A275" s="113">
        <v>57838</v>
      </c>
      <c r="B275" s="114" t="s">
        <v>563</v>
      </c>
      <c r="C275" s="114" t="s">
        <v>27</v>
      </c>
      <c r="D275" s="114" t="s">
        <v>57</v>
      </c>
      <c r="E275" s="114" t="s">
        <v>30</v>
      </c>
      <c r="F275" s="115" t="s">
        <v>964</v>
      </c>
      <c r="G275" s="116" t="s">
        <v>956</v>
      </c>
      <c r="H275" s="117" t="s">
        <v>956</v>
      </c>
      <c r="I275" s="117">
        <v>13</v>
      </c>
      <c r="J275" s="117" t="s">
        <v>998</v>
      </c>
      <c r="K275" s="118" t="s">
        <v>967</v>
      </c>
      <c r="L275" s="119"/>
      <c r="M275" s="120">
        <v>172</v>
      </c>
      <c r="N275" s="121" t="s">
        <v>63</v>
      </c>
      <c r="O275" s="170">
        <v>0</v>
      </c>
      <c r="P275" s="118" t="s">
        <v>960</v>
      </c>
      <c r="Q275" s="122">
        <v>66</v>
      </c>
      <c r="R275" s="123" t="s">
        <v>53</v>
      </c>
    </row>
    <row r="276" spans="1:18" ht="15.75" x14ac:dyDescent="0.25">
      <c r="A276" s="113">
        <v>57856</v>
      </c>
      <c r="B276" s="114" t="s">
        <v>583</v>
      </c>
      <c r="C276" s="114" t="s">
        <v>577</v>
      </c>
      <c r="D276" s="114" t="s">
        <v>345</v>
      </c>
      <c r="E276" s="114" t="s">
        <v>30</v>
      </c>
      <c r="F276" s="115" t="s">
        <v>1099</v>
      </c>
      <c r="G276" s="116" t="s">
        <v>979</v>
      </c>
      <c r="H276" s="117" t="s">
        <v>1103</v>
      </c>
      <c r="I276" s="117">
        <v>28</v>
      </c>
      <c r="J276" s="117" t="s">
        <v>963</v>
      </c>
      <c r="K276" s="118" t="s">
        <v>959</v>
      </c>
      <c r="L276" s="119"/>
      <c r="M276" s="120">
        <v>200.000213</v>
      </c>
      <c r="N276" s="121">
        <v>656.98</v>
      </c>
      <c r="O276" s="170">
        <v>74.924000000000007</v>
      </c>
      <c r="P276" s="118" t="s">
        <v>960</v>
      </c>
      <c r="Q276" s="122">
        <v>88</v>
      </c>
      <c r="R276" s="123" t="s">
        <v>53</v>
      </c>
    </row>
    <row r="277" spans="1:18" ht="15.75" x14ac:dyDescent="0.25">
      <c r="A277" s="113">
        <v>57857</v>
      </c>
      <c r="B277" s="114" t="s">
        <v>588</v>
      </c>
      <c r="C277" s="114" t="s">
        <v>577</v>
      </c>
      <c r="D277" s="114" t="s">
        <v>345</v>
      </c>
      <c r="E277" s="114" t="s">
        <v>30</v>
      </c>
      <c r="F277" s="115" t="s">
        <v>1099</v>
      </c>
      <c r="G277" s="116" t="s">
        <v>957</v>
      </c>
      <c r="H277" s="117" t="s">
        <v>969</v>
      </c>
      <c r="I277" s="117">
        <v>10</v>
      </c>
      <c r="J277" s="117" t="s">
        <v>963</v>
      </c>
      <c r="K277" s="118" t="s">
        <v>959</v>
      </c>
      <c r="L277" s="119"/>
      <c r="M277" s="120">
        <v>180</v>
      </c>
      <c r="N277" s="124">
        <v>180</v>
      </c>
      <c r="O277" s="170">
        <v>0</v>
      </c>
      <c r="P277" s="118" t="s">
        <v>960</v>
      </c>
      <c r="Q277" s="122"/>
      <c r="R277" s="123" t="s">
        <v>176</v>
      </c>
    </row>
    <row r="278" spans="1:18" ht="15.75" x14ac:dyDescent="0.25">
      <c r="A278" s="113">
        <v>62929</v>
      </c>
      <c r="B278" s="114" t="s">
        <v>576</v>
      </c>
      <c r="C278" s="114" t="s">
        <v>577</v>
      </c>
      <c r="D278" s="114" t="s">
        <v>345</v>
      </c>
      <c r="E278" s="114" t="s">
        <v>30</v>
      </c>
      <c r="F278" s="115" t="s">
        <v>1099</v>
      </c>
      <c r="G278" s="116">
        <v>0</v>
      </c>
      <c r="H278" s="117" t="s">
        <v>1100</v>
      </c>
      <c r="I278" s="117">
        <v>28</v>
      </c>
      <c r="J278" s="117" t="s">
        <v>963</v>
      </c>
      <c r="K278" s="118" t="s">
        <v>959</v>
      </c>
      <c r="L278" s="119"/>
      <c r="M278" s="120">
        <v>639.98800000000006</v>
      </c>
      <c r="N278" s="121" t="s">
        <v>63</v>
      </c>
      <c r="O278" s="170">
        <v>31.14</v>
      </c>
      <c r="P278" s="118" t="s">
        <v>960</v>
      </c>
      <c r="Q278" s="122">
        <v>67</v>
      </c>
      <c r="R278" s="123" t="s">
        <v>53</v>
      </c>
    </row>
    <row r="279" spans="1:18" ht="15.75" x14ac:dyDescent="0.25">
      <c r="A279" s="113">
        <v>63052</v>
      </c>
      <c r="B279" s="114" t="s">
        <v>591</v>
      </c>
      <c r="C279" s="114" t="s">
        <v>577</v>
      </c>
      <c r="D279" s="114" t="s">
        <v>407</v>
      </c>
      <c r="E279" s="114" t="s">
        <v>30</v>
      </c>
      <c r="F279" s="115" t="s">
        <v>1045</v>
      </c>
      <c r="G279" s="116" t="s">
        <v>969</v>
      </c>
      <c r="H279" s="117" t="s">
        <v>962</v>
      </c>
      <c r="I279" s="117">
        <v>17</v>
      </c>
      <c r="J279" s="117" t="s">
        <v>963</v>
      </c>
      <c r="K279" s="118" t="s">
        <v>959</v>
      </c>
      <c r="L279" s="119"/>
      <c r="M279" s="120">
        <v>44.731999999999999</v>
      </c>
      <c r="N279" s="121">
        <v>44.731999999999999</v>
      </c>
      <c r="O279" s="170">
        <v>1.28</v>
      </c>
      <c r="P279" s="118" t="s">
        <v>960</v>
      </c>
      <c r="Q279" s="122"/>
      <c r="R279" s="123" t="s">
        <v>45</v>
      </c>
    </row>
    <row r="280" spans="1:18" ht="15.75" x14ac:dyDescent="0.25">
      <c r="A280" s="113">
        <v>63497</v>
      </c>
      <c r="B280" s="114" t="s">
        <v>595</v>
      </c>
      <c r="C280" s="114" t="s">
        <v>27</v>
      </c>
      <c r="D280" s="114" t="s">
        <v>57</v>
      </c>
      <c r="E280" s="114" t="s">
        <v>30</v>
      </c>
      <c r="F280" s="115" t="s">
        <v>1073</v>
      </c>
      <c r="G280" s="116" t="s">
        <v>962</v>
      </c>
      <c r="H280" s="117" t="s">
        <v>969</v>
      </c>
      <c r="I280" s="117">
        <v>36</v>
      </c>
      <c r="J280" s="117" t="s">
        <v>1095</v>
      </c>
      <c r="K280" s="118" t="s">
        <v>967</v>
      </c>
      <c r="L280" s="119"/>
      <c r="M280" s="120">
        <v>408.3</v>
      </c>
      <c r="N280" s="121">
        <v>408.3</v>
      </c>
      <c r="O280" s="170">
        <v>513.60199999999998</v>
      </c>
      <c r="P280" s="118" t="s">
        <v>960</v>
      </c>
      <c r="Q280" s="122"/>
      <c r="R280" s="123" t="s">
        <v>53</v>
      </c>
    </row>
    <row r="281" spans="1:18" ht="15.75" x14ac:dyDescent="0.25">
      <c r="A281" s="113">
        <v>6369</v>
      </c>
      <c r="B281" s="114" t="s">
        <v>599</v>
      </c>
      <c r="C281" s="114" t="s">
        <v>27</v>
      </c>
      <c r="D281" s="114" t="s">
        <v>28</v>
      </c>
      <c r="E281" s="114" t="s">
        <v>30</v>
      </c>
      <c r="F281" s="115" t="s">
        <v>1104</v>
      </c>
      <c r="G281" s="116" t="s">
        <v>957</v>
      </c>
      <c r="H281" s="117" t="s">
        <v>956</v>
      </c>
      <c r="I281" s="117">
        <v>27</v>
      </c>
      <c r="J281" s="117" t="s">
        <v>970</v>
      </c>
      <c r="K281" s="118" t="s">
        <v>959</v>
      </c>
      <c r="L281" s="119"/>
      <c r="M281" s="120">
        <v>6.2298669999999996</v>
      </c>
      <c r="N281" s="121">
        <v>10.75</v>
      </c>
      <c r="O281" s="170">
        <v>10.75</v>
      </c>
      <c r="P281" s="118" t="s">
        <v>960</v>
      </c>
      <c r="Q281" s="122"/>
      <c r="R281" s="123" t="s">
        <v>45</v>
      </c>
    </row>
    <row r="282" spans="1:18" ht="15.75" x14ac:dyDescent="0.25">
      <c r="A282" s="113">
        <v>64117</v>
      </c>
      <c r="B282" s="114" t="s">
        <v>601</v>
      </c>
      <c r="C282" s="114" t="s">
        <v>27</v>
      </c>
      <c r="D282" s="114" t="s">
        <v>407</v>
      </c>
      <c r="E282" s="114" t="s">
        <v>30</v>
      </c>
      <c r="F282" s="115" t="s">
        <v>1105</v>
      </c>
      <c r="G282" s="116" t="s">
        <v>969</v>
      </c>
      <c r="H282" s="117" t="s">
        <v>969</v>
      </c>
      <c r="I282" s="117">
        <v>28</v>
      </c>
      <c r="J282" s="117" t="s">
        <v>963</v>
      </c>
      <c r="K282" s="118" t="s">
        <v>959</v>
      </c>
      <c r="L282" s="119"/>
      <c r="M282" s="120">
        <v>5.5970000000000004</v>
      </c>
      <c r="N282" s="121">
        <v>17.73</v>
      </c>
      <c r="O282" s="170">
        <v>5.6</v>
      </c>
      <c r="P282" s="118" t="s">
        <v>960</v>
      </c>
      <c r="Q282" s="122">
        <v>69</v>
      </c>
      <c r="R282" s="123" t="s">
        <v>53</v>
      </c>
    </row>
    <row r="283" spans="1:18" ht="15.75" x14ac:dyDescent="0.25">
      <c r="A283" s="113">
        <v>64630</v>
      </c>
      <c r="B283" s="114" t="s">
        <v>67</v>
      </c>
      <c r="C283" s="114" t="s">
        <v>27</v>
      </c>
      <c r="D283" s="114" t="s">
        <v>57</v>
      </c>
      <c r="E283" s="114" t="s">
        <v>30</v>
      </c>
      <c r="F283" s="115" t="s">
        <v>978</v>
      </c>
      <c r="G283" s="116" t="s">
        <v>962</v>
      </c>
      <c r="H283" s="117" t="s">
        <v>956</v>
      </c>
      <c r="I283" s="117">
        <v>1</v>
      </c>
      <c r="J283" s="117" t="s">
        <v>963</v>
      </c>
      <c r="K283" s="118" t="s">
        <v>959</v>
      </c>
      <c r="L283" s="119"/>
      <c r="M283" s="120">
        <v>288.67</v>
      </c>
      <c r="N283" s="121" t="s">
        <v>63</v>
      </c>
      <c r="O283" s="170">
        <v>100.617</v>
      </c>
      <c r="P283" s="118" t="s">
        <v>960</v>
      </c>
      <c r="Q283" s="122">
        <v>81</v>
      </c>
      <c r="R283" s="123" t="s">
        <v>53</v>
      </c>
    </row>
    <row r="284" spans="1:18" ht="15.75" x14ac:dyDescent="0.25">
      <c r="A284" s="113">
        <v>64631</v>
      </c>
      <c r="B284" s="114" t="s">
        <v>67</v>
      </c>
      <c r="C284" s="114" t="s">
        <v>27</v>
      </c>
      <c r="D284" s="114" t="s">
        <v>57</v>
      </c>
      <c r="E284" s="114" t="s">
        <v>30</v>
      </c>
      <c r="F284" s="115" t="s">
        <v>978</v>
      </c>
      <c r="G284" s="116" t="s">
        <v>962</v>
      </c>
      <c r="H284" s="117" t="s">
        <v>956</v>
      </c>
      <c r="I284" s="117">
        <v>1</v>
      </c>
      <c r="J284" s="117" t="s">
        <v>963</v>
      </c>
      <c r="K284" s="118" t="s">
        <v>959</v>
      </c>
      <c r="L284" s="119"/>
      <c r="M284" s="120">
        <v>288.67</v>
      </c>
      <c r="N284" s="121" t="s">
        <v>63</v>
      </c>
      <c r="O284" s="170">
        <v>100.617</v>
      </c>
      <c r="P284" s="118" t="s">
        <v>960</v>
      </c>
      <c r="Q284" s="122">
        <v>81</v>
      </c>
      <c r="R284" s="123" t="s">
        <v>53</v>
      </c>
    </row>
    <row r="285" spans="1:18" ht="15.75" x14ac:dyDescent="0.25">
      <c r="A285" s="113">
        <v>64632</v>
      </c>
      <c r="B285" s="114" t="s">
        <v>67</v>
      </c>
      <c r="C285" s="114" t="s">
        <v>27</v>
      </c>
      <c r="D285" s="114" t="s">
        <v>57</v>
      </c>
      <c r="E285" s="114" t="s">
        <v>30</v>
      </c>
      <c r="F285" s="115" t="s">
        <v>978</v>
      </c>
      <c r="G285" s="116" t="s">
        <v>962</v>
      </c>
      <c r="H285" s="117" t="s">
        <v>956</v>
      </c>
      <c r="I285" s="117">
        <v>1</v>
      </c>
      <c r="J285" s="117" t="s">
        <v>963</v>
      </c>
      <c r="K285" s="118" t="s">
        <v>959</v>
      </c>
      <c r="L285" s="119"/>
      <c r="M285" s="120">
        <v>71.709999999999994</v>
      </c>
      <c r="N285" s="121" t="s">
        <v>63</v>
      </c>
      <c r="O285" s="170">
        <v>24.995000000000001</v>
      </c>
      <c r="P285" s="118" t="s">
        <v>960</v>
      </c>
      <c r="Q285" s="122">
        <v>81</v>
      </c>
      <c r="R285" s="123" t="s">
        <v>53</v>
      </c>
    </row>
    <row r="286" spans="1:18" ht="15.75" x14ac:dyDescent="0.25">
      <c r="A286" s="113">
        <v>64633</v>
      </c>
      <c r="B286" s="114" t="s">
        <v>67</v>
      </c>
      <c r="C286" s="114" t="s">
        <v>27</v>
      </c>
      <c r="D286" s="114" t="s">
        <v>57</v>
      </c>
      <c r="E286" s="114" t="s">
        <v>30</v>
      </c>
      <c r="F286" s="115" t="s">
        <v>978</v>
      </c>
      <c r="G286" s="116" t="s">
        <v>962</v>
      </c>
      <c r="H286" s="117" t="s">
        <v>956</v>
      </c>
      <c r="I286" s="117">
        <v>1</v>
      </c>
      <c r="J286" s="117" t="s">
        <v>963</v>
      </c>
      <c r="K286" s="118" t="s">
        <v>959</v>
      </c>
      <c r="L286" s="119"/>
      <c r="M286" s="120">
        <v>288.67</v>
      </c>
      <c r="N286" s="121" t="s">
        <v>63</v>
      </c>
      <c r="O286" s="170" t="s">
        <v>63</v>
      </c>
      <c r="P286" s="118" t="s">
        <v>960</v>
      </c>
      <c r="Q286" s="122">
        <v>81</v>
      </c>
      <c r="R286" s="123" t="s">
        <v>53</v>
      </c>
    </row>
    <row r="287" spans="1:18" ht="15.75" x14ac:dyDescent="0.25">
      <c r="A287" s="113">
        <v>65481</v>
      </c>
      <c r="B287" s="114" t="s">
        <v>226</v>
      </c>
      <c r="C287" s="114" t="s">
        <v>27</v>
      </c>
      <c r="D287" s="114" t="s">
        <v>28</v>
      </c>
      <c r="E287" s="114" t="s">
        <v>30</v>
      </c>
      <c r="F287" s="115" t="s">
        <v>1022</v>
      </c>
      <c r="G287" s="116" t="s">
        <v>962</v>
      </c>
      <c r="H287" s="117" t="s">
        <v>956</v>
      </c>
      <c r="I287" s="117">
        <v>35</v>
      </c>
      <c r="J287" s="117" t="s">
        <v>970</v>
      </c>
      <c r="K287" s="118" t="s">
        <v>959</v>
      </c>
      <c r="L287" s="119"/>
      <c r="M287" s="120">
        <v>11.201485</v>
      </c>
      <c r="N287" s="121">
        <v>11.31203125</v>
      </c>
      <c r="O287" s="170">
        <v>11.31</v>
      </c>
      <c r="P287" s="118" t="s">
        <v>960</v>
      </c>
      <c r="Q287" s="122"/>
      <c r="R287" s="123" t="s">
        <v>45</v>
      </c>
    </row>
    <row r="288" spans="1:18" ht="15.75" x14ac:dyDescent="0.25">
      <c r="A288" s="113">
        <v>65483</v>
      </c>
      <c r="B288" s="114" t="s">
        <v>153</v>
      </c>
      <c r="C288" s="114" t="s">
        <v>27</v>
      </c>
      <c r="D288" s="114" t="s">
        <v>28</v>
      </c>
      <c r="E288" s="114" t="s">
        <v>30</v>
      </c>
      <c r="F288" s="115" t="s">
        <v>1004</v>
      </c>
      <c r="G288" s="116" t="s">
        <v>962</v>
      </c>
      <c r="H288" s="117" t="s">
        <v>969</v>
      </c>
      <c r="I288" s="117">
        <v>5</v>
      </c>
      <c r="J288" s="117" t="s">
        <v>966</v>
      </c>
      <c r="K288" s="118" t="s">
        <v>971</v>
      </c>
      <c r="L288" s="119"/>
      <c r="M288" s="120">
        <v>11.201485</v>
      </c>
      <c r="N288" s="121">
        <v>11.31203125</v>
      </c>
      <c r="O288" s="170">
        <v>11.31</v>
      </c>
      <c r="P288" s="118" t="s">
        <v>960</v>
      </c>
      <c r="Q288" s="122"/>
      <c r="R288" s="123" t="s">
        <v>45</v>
      </c>
    </row>
    <row r="289" spans="1:18" ht="15.75" x14ac:dyDescent="0.25">
      <c r="A289" s="113">
        <v>6584</v>
      </c>
      <c r="B289" s="114" t="s">
        <v>607</v>
      </c>
      <c r="C289" s="114" t="s">
        <v>27</v>
      </c>
      <c r="D289" s="114" t="s">
        <v>28</v>
      </c>
      <c r="E289" s="114" t="s">
        <v>30</v>
      </c>
      <c r="F289" s="115" t="s">
        <v>1106</v>
      </c>
      <c r="G289" s="116" t="s">
        <v>957</v>
      </c>
      <c r="H289" s="117" t="s">
        <v>957</v>
      </c>
      <c r="I289" s="117">
        <v>7</v>
      </c>
      <c r="J289" s="117" t="s">
        <v>1074</v>
      </c>
      <c r="K289" s="118" t="s">
        <v>959</v>
      </c>
      <c r="L289" s="119"/>
      <c r="M289" s="120">
        <v>12.030087999999999</v>
      </c>
      <c r="N289" s="121">
        <v>18.100000000000001</v>
      </c>
      <c r="O289" s="170">
        <v>18.100000000000001</v>
      </c>
      <c r="P289" s="118" t="s">
        <v>960</v>
      </c>
      <c r="Q289" s="122"/>
      <c r="R289" s="123" t="s">
        <v>45</v>
      </c>
    </row>
    <row r="290" spans="1:18" ht="15.75" x14ac:dyDescent="0.25">
      <c r="A290" s="113">
        <v>65877</v>
      </c>
      <c r="B290" s="114" t="s">
        <v>608</v>
      </c>
      <c r="C290" s="114" t="s">
        <v>27</v>
      </c>
      <c r="D290" s="114" t="s">
        <v>28</v>
      </c>
      <c r="E290" s="114" t="s">
        <v>30</v>
      </c>
      <c r="F290" s="115" t="s">
        <v>1107</v>
      </c>
      <c r="G290" s="116" t="s">
        <v>962</v>
      </c>
      <c r="H290" s="117" t="s">
        <v>956</v>
      </c>
      <c r="I290" s="117">
        <v>6</v>
      </c>
      <c r="J290" s="117" t="s">
        <v>970</v>
      </c>
      <c r="K290" s="118" t="s">
        <v>959</v>
      </c>
      <c r="L290" s="119"/>
      <c r="M290" s="120">
        <v>4.480594</v>
      </c>
      <c r="N290" s="121">
        <v>4.5248125000000003</v>
      </c>
      <c r="O290" s="170">
        <v>4.5199999999999996</v>
      </c>
      <c r="P290" s="118" t="s">
        <v>960</v>
      </c>
      <c r="Q290" s="122"/>
      <c r="R290" s="123" t="s">
        <v>45</v>
      </c>
    </row>
    <row r="291" spans="1:18" ht="15.75" x14ac:dyDescent="0.25">
      <c r="A291" s="113">
        <v>66207</v>
      </c>
      <c r="B291" s="114" t="s">
        <v>610</v>
      </c>
      <c r="C291" s="114" t="s">
        <v>577</v>
      </c>
      <c r="D291" s="114" t="s">
        <v>407</v>
      </c>
      <c r="E291" s="114" t="s">
        <v>30</v>
      </c>
      <c r="F291" s="115" t="s">
        <v>1099</v>
      </c>
      <c r="G291" s="116" t="s">
        <v>956</v>
      </c>
      <c r="H291" s="117" t="s">
        <v>957</v>
      </c>
      <c r="I291" s="117">
        <v>16</v>
      </c>
      <c r="J291" s="117" t="s">
        <v>963</v>
      </c>
      <c r="K291" s="118" t="s">
        <v>959</v>
      </c>
      <c r="L291" s="119"/>
      <c r="M291" s="120">
        <v>10</v>
      </c>
      <c r="N291" s="121">
        <v>10</v>
      </c>
      <c r="O291" s="170">
        <v>0.3</v>
      </c>
      <c r="P291" s="118" t="s">
        <v>960</v>
      </c>
      <c r="Q291" s="122"/>
      <c r="R291" s="123" t="s">
        <v>53</v>
      </c>
    </row>
    <row r="292" spans="1:18" ht="15.75" x14ac:dyDescent="0.25">
      <c r="A292" s="113">
        <v>66208</v>
      </c>
      <c r="B292" s="114" t="s">
        <v>612</v>
      </c>
      <c r="C292" s="114" t="s">
        <v>577</v>
      </c>
      <c r="D292" s="114" t="s">
        <v>407</v>
      </c>
      <c r="E292" s="114" t="s">
        <v>30</v>
      </c>
      <c r="F292" s="115" t="s">
        <v>1099</v>
      </c>
      <c r="G292" s="116" t="s">
        <v>957</v>
      </c>
      <c r="H292" s="117" t="s">
        <v>956</v>
      </c>
      <c r="I292" s="117">
        <v>10</v>
      </c>
      <c r="J292" s="117" t="s">
        <v>963</v>
      </c>
      <c r="K292" s="118" t="s">
        <v>959</v>
      </c>
      <c r="L292" s="119"/>
      <c r="M292" s="120">
        <v>215</v>
      </c>
      <c r="N292" s="121">
        <v>215</v>
      </c>
      <c r="O292" s="170">
        <v>0</v>
      </c>
      <c r="P292" s="118" t="s">
        <v>960</v>
      </c>
      <c r="Q292" s="122"/>
      <c r="R292" s="123" t="s">
        <v>32</v>
      </c>
    </row>
    <row r="293" spans="1:18" ht="15.75" x14ac:dyDescent="0.25">
      <c r="A293" s="113">
        <v>66439</v>
      </c>
      <c r="B293" s="114" t="s">
        <v>331</v>
      </c>
      <c r="C293" s="114" t="s">
        <v>27</v>
      </c>
      <c r="D293" s="114" t="s">
        <v>28</v>
      </c>
      <c r="E293" s="114" t="s">
        <v>30</v>
      </c>
      <c r="F293" s="115" t="s">
        <v>1108</v>
      </c>
      <c r="G293" s="116" t="s">
        <v>969</v>
      </c>
      <c r="H293" s="117" t="s">
        <v>969</v>
      </c>
      <c r="I293" s="117">
        <v>8</v>
      </c>
      <c r="J293" s="117" t="s">
        <v>970</v>
      </c>
      <c r="K293" s="118" t="s">
        <v>959</v>
      </c>
      <c r="L293" s="119"/>
      <c r="M293" s="120">
        <v>6.72</v>
      </c>
      <c r="N293" s="121">
        <v>6.7872187500000001</v>
      </c>
      <c r="O293" s="170">
        <v>6.79</v>
      </c>
      <c r="P293" s="118" t="s">
        <v>960</v>
      </c>
      <c r="Q293" s="122"/>
      <c r="R293" s="123" t="s">
        <v>45</v>
      </c>
    </row>
    <row r="294" spans="1:18" ht="15.75" x14ac:dyDescent="0.25">
      <c r="A294" s="113">
        <v>66440</v>
      </c>
      <c r="B294" s="114" t="s">
        <v>243</v>
      </c>
      <c r="C294" s="114" t="s">
        <v>27</v>
      </c>
      <c r="D294" s="114" t="s">
        <v>28</v>
      </c>
      <c r="E294" s="114" t="s">
        <v>30</v>
      </c>
      <c r="F294" s="115" t="s">
        <v>1109</v>
      </c>
      <c r="G294" s="116" t="s">
        <v>969</v>
      </c>
      <c r="H294" s="117" t="s">
        <v>969</v>
      </c>
      <c r="I294" s="117">
        <v>15</v>
      </c>
      <c r="J294" s="117" t="s">
        <v>970</v>
      </c>
      <c r="K294" s="118" t="s">
        <v>959</v>
      </c>
      <c r="L294" s="119"/>
      <c r="M294" s="120">
        <v>19.242003</v>
      </c>
      <c r="N294" s="121">
        <v>6.7872187500000001</v>
      </c>
      <c r="O294" s="170">
        <v>6.79</v>
      </c>
      <c r="P294" s="118" t="s">
        <v>960</v>
      </c>
      <c r="Q294" s="122"/>
      <c r="R294" s="123" t="s">
        <v>45</v>
      </c>
    </row>
    <row r="295" spans="1:18" ht="15.75" x14ac:dyDescent="0.25">
      <c r="A295" s="113">
        <v>66441</v>
      </c>
      <c r="B295" s="114" t="s">
        <v>262</v>
      </c>
      <c r="C295" s="114" t="s">
        <v>27</v>
      </c>
      <c r="D295" s="114" t="s">
        <v>28</v>
      </c>
      <c r="E295" s="114" t="s">
        <v>30</v>
      </c>
      <c r="F295" s="115" t="s">
        <v>995</v>
      </c>
      <c r="G295" s="116" t="s">
        <v>969</v>
      </c>
      <c r="H295" s="117" t="s">
        <v>957</v>
      </c>
      <c r="I295" s="117">
        <v>19</v>
      </c>
      <c r="J295" s="117" t="s">
        <v>966</v>
      </c>
      <c r="K295" s="118" t="s">
        <v>971</v>
      </c>
      <c r="L295" s="119"/>
      <c r="M295" s="120">
        <v>19.242003</v>
      </c>
      <c r="N295" s="121">
        <v>6.7872187500000001</v>
      </c>
      <c r="O295" s="170">
        <v>6.79</v>
      </c>
      <c r="P295" s="118" t="s">
        <v>960</v>
      </c>
      <c r="Q295" s="122"/>
      <c r="R295" s="123" t="s">
        <v>45</v>
      </c>
    </row>
    <row r="296" spans="1:18" ht="15.75" x14ac:dyDescent="0.25">
      <c r="A296" s="113">
        <v>67144</v>
      </c>
      <c r="B296" s="114" t="s">
        <v>617</v>
      </c>
      <c r="C296" s="114" t="s">
        <v>27</v>
      </c>
      <c r="D296" s="114" t="s">
        <v>28</v>
      </c>
      <c r="E296" s="114" t="s">
        <v>30</v>
      </c>
      <c r="F296" s="115" t="s">
        <v>1073</v>
      </c>
      <c r="G296" s="116" t="s">
        <v>969</v>
      </c>
      <c r="H296" s="117" t="s">
        <v>969</v>
      </c>
      <c r="I296" s="117">
        <v>36</v>
      </c>
      <c r="J296" s="117" t="s">
        <v>1095</v>
      </c>
      <c r="K296" s="118" t="s">
        <v>967</v>
      </c>
      <c r="L296" s="119"/>
      <c r="M296" s="120">
        <v>9.0489999999999995</v>
      </c>
      <c r="N296" s="121">
        <v>9.0496250000000007</v>
      </c>
      <c r="O296" s="170">
        <v>9.0500000000000007</v>
      </c>
      <c r="P296" s="118" t="s">
        <v>960</v>
      </c>
      <c r="Q296" s="122"/>
      <c r="R296" s="123" t="s">
        <v>45</v>
      </c>
    </row>
    <row r="297" spans="1:18" ht="15.75" x14ac:dyDescent="0.25">
      <c r="A297" s="113">
        <v>67172</v>
      </c>
      <c r="B297" s="114" t="s">
        <v>619</v>
      </c>
      <c r="C297" s="114" t="s">
        <v>27</v>
      </c>
      <c r="D297" s="114" t="s">
        <v>57</v>
      </c>
      <c r="E297" s="114" t="s">
        <v>30</v>
      </c>
      <c r="F297" s="115" t="s">
        <v>995</v>
      </c>
      <c r="G297" s="116" t="s">
        <v>969</v>
      </c>
      <c r="H297" s="117" t="s">
        <v>969</v>
      </c>
      <c r="I297" s="117">
        <v>34</v>
      </c>
      <c r="J297" s="117" t="s">
        <v>1040</v>
      </c>
      <c r="K297" s="118" t="s">
        <v>971</v>
      </c>
      <c r="L297" s="119"/>
      <c r="M297" s="120">
        <v>495.07</v>
      </c>
      <c r="N297" s="121">
        <v>495.07</v>
      </c>
      <c r="O297" s="170">
        <v>348.34899999999999</v>
      </c>
      <c r="P297" s="118" t="s">
        <v>960</v>
      </c>
      <c r="Q297" s="122"/>
      <c r="R297" s="123" t="s">
        <v>53</v>
      </c>
    </row>
    <row r="298" spans="1:18" ht="15.75" x14ac:dyDescent="0.25">
      <c r="A298" s="113">
        <v>67450</v>
      </c>
      <c r="B298" s="114" t="s">
        <v>145</v>
      </c>
      <c r="C298" s="114" t="s">
        <v>27</v>
      </c>
      <c r="D298" s="114" t="s">
        <v>28</v>
      </c>
      <c r="E298" s="114" t="s">
        <v>30</v>
      </c>
      <c r="F298" s="115" t="s">
        <v>1002</v>
      </c>
      <c r="G298" s="116" t="s">
        <v>962</v>
      </c>
      <c r="H298" s="117" t="s">
        <v>962</v>
      </c>
      <c r="I298" s="117">
        <v>7</v>
      </c>
      <c r="J298" s="117" t="s">
        <v>970</v>
      </c>
      <c r="K298" s="118" t="s">
        <v>959</v>
      </c>
      <c r="L298" s="119"/>
      <c r="M298" s="120">
        <v>5.66</v>
      </c>
      <c r="N298" s="121">
        <v>5.6560156250000002</v>
      </c>
      <c r="O298" s="170">
        <v>5.66</v>
      </c>
      <c r="P298" s="118" t="s">
        <v>960</v>
      </c>
      <c r="Q298" s="122"/>
      <c r="R298" s="123" t="s">
        <v>45</v>
      </c>
    </row>
    <row r="299" spans="1:18" ht="15.75" x14ac:dyDescent="0.25">
      <c r="A299" s="113">
        <v>67902</v>
      </c>
      <c r="B299" s="114" t="s">
        <v>601</v>
      </c>
      <c r="C299" s="114" t="s">
        <v>27</v>
      </c>
      <c r="D299" s="114" t="s">
        <v>407</v>
      </c>
      <c r="E299" s="114" t="s">
        <v>30</v>
      </c>
      <c r="F299" s="115" t="s">
        <v>1105</v>
      </c>
      <c r="G299" s="116" t="s">
        <v>969</v>
      </c>
      <c r="H299" s="117" t="s">
        <v>969</v>
      </c>
      <c r="I299" s="117">
        <v>28</v>
      </c>
      <c r="J299" s="117" t="s">
        <v>963</v>
      </c>
      <c r="K299" s="118" t="s">
        <v>959</v>
      </c>
      <c r="L299" s="119"/>
      <c r="M299" s="120">
        <v>6.7210000000000001</v>
      </c>
      <c r="N299" s="121" t="s">
        <v>63</v>
      </c>
      <c r="O299" s="170">
        <v>27</v>
      </c>
      <c r="P299" s="118" t="s">
        <v>960</v>
      </c>
      <c r="Q299" s="122">
        <v>69</v>
      </c>
      <c r="R299" s="123" t="s">
        <v>53</v>
      </c>
    </row>
    <row r="300" spans="1:18" ht="15.75" x14ac:dyDescent="0.25">
      <c r="A300" s="113">
        <v>68122</v>
      </c>
      <c r="B300" s="114" t="s">
        <v>623</v>
      </c>
      <c r="C300" s="114" t="s">
        <v>27</v>
      </c>
      <c r="D300" s="114" t="s">
        <v>28</v>
      </c>
      <c r="E300" s="114" t="s">
        <v>30</v>
      </c>
      <c r="F300" s="115" t="s">
        <v>964</v>
      </c>
      <c r="G300" s="116" t="s">
        <v>956</v>
      </c>
      <c r="H300" s="117" t="s">
        <v>956</v>
      </c>
      <c r="I300" s="117">
        <v>36</v>
      </c>
      <c r="J300" s="117" t="s">
        <v>998</v>
      </c>
      <c r="K300" s="118" t="s">
        <v>967</v>
      </c>
      <c r="L300" s="119"/>
      <c r="M300" s="120">
        <v>8.9611879999999999</v>
      </c>
      <c r="N300" s="121">
        <v>9.0496250000000007</v>
      </c>
      <c r="O300" s="170">
        <v>9.0496250000000007</v>
      </c>
      <c r="P300" s="118" t="s">
        <v>960</v>
      </c>
      <c r="Q300" s="122"/>
      <c r="R300" s="123" t="s">
        <v>45</v>
      </c>
    </row>
    <row r="301" spans="1:18" ht="15.75" x14ac:dyDescent="0.25">
      <c r="A301" s="113">
        <v>68923</v>
      </c>
      <c r="B301" s="114" t="s">
        <v>624</v>
      </c>
      <c r="C301" s="114" t="s">
        <v>577</v>
      </c>
      <c r="D301" s="114" t="s">
        <v>57</v>
      </c>
      <c r="E301" s="114" t="s">
        <v>30</v>
      </c>
      <c r="F301" s="115" t="s">
        <v>1049</v>
      </c>
      <c r="G301" s="116" t="s">
        <v>956</v>
      </c>
      <c r="H301" s="117" t="s">
        <v>956</v>
      </c>
      <c r="I301" s="117">
        <v>32</v>
      </c>
      <c r="J301" s="117" t="s">
        <v>963</v>
      </c>
      <c r="K301" s="118" t="s">
        <v>959</v>
      </c>
      <c r="L301" s="119"/>
      <c r="M301" s="120">
        <v>242</v>
      </c>
      <c r="N301" s="121">
        <v>242</v>
      </c>
      <c r="O301" s="170" t="s">
        <v>63</v>
      </c>
      <c r="P301" s="118" t="s">
        <v>960</v>
      </c>
      <c r="Q301" s="122"/>
      <c r="R301" s="123" t="s">
        <v>53</v>
      </c>
    </row>
    <row r="302" spans="1:18" ht="15.75" x14ac:dyDescent="0.25">
      <c r="A302" s="113">
        <v>70073</v>
      </c>
      <c r="B302" s="114" t="s">
        <v>101</v>
      </c>
      <c r="C302" s="114" t="s">
        <v>27</v>
      </c>
      <c r="D302" s="114" t="s">
        <v>28</v>
      </c>
      <c r="E302" s="114" t="s">
        <v>30</v>
      </c>
      <c r="F302" s="115" t="s">
        <v>1110</v>
      </c>
      <c r="G302" s="116" t="s">
        <v>969</v>
      </c>
      <c r="H302" s="117" t="s">
        <v>957</v>
      </c>
      <c r="I302" s="117">
        <v>11</v>
      </c>
      <c r="J302" s="117" t="s">
        <v>963</v>
      </c>
      <c r="K302" s="118" t="s">
        <v>959</v>
      </c>
      <c r="L302" s="119"/>
      <c r="M302" s="120">
        <v>13.44</v>
      </c>
      <c r="N302" s="121">
        <v>13.44</v>
      </c>
      <c r="O302" s="170" t="s">
        <v>63</v>
      </c>
      <c r="P302" s="118" t="s">
        <v>960</v>
      </c>
      <c r="Q302" s="122">
        <v>83</v>
      </c>
      <c r="R302" s="123" t="s">
        <v>53</v>
      </c>
    </row>
    <row r="303" spans="1:18" ht="15.75" x14ac:dyDescent="0.25">
      <c r="A303" s="113">
        <v>70249</v>
      </c>
      <c r="B303" s="114" t="s">
        <v>629</v>
      </c>
      <c r="C303" s="114" t="s">
        <v>577</v>
      </c>
      <c r="D303" s="114" t="s">
        <v>57</v>
      </c>
      <c r="E303" s="114" t="s">
        <v>30</v>
      </c>
      <c r="F303" s="115" t="s">
        <v>1035</v>
      </c>
      <c r="G303" s="116" t="s">
        <v>956</v>
      </c>
      <c r="H303" s="117" t="s">
        <v>962</v>
      </c>
      <c r="I303" s="117">
        <v>32</v>
      </c>
      <c r="J303" s="117" t="s">
        <v>966</v>
      </c>
      <c r="K303" s="118" t="s">
        <v>971</v>
      </c>
      <c r="L303" s="119"/>
      <c r="M303" s="120">
        <v>1270.8</v>
      </c>
      <c r="N303" s="121" t="s">
        <v>63</v>
      </c>
      <c r="O303" s="170">
        <v>360.28800000000001</v>
      </c>
      <c r="P303" s="118" t="s">
        <v>960</v>
      </c>
      <c r="Q303" s="122">
        <v>44</v>
      </c>
      <c r="R303" s="123" t="s">
        <v>53</v>
      </c>
    </row>
    <row r="304" spans="1:18" ht="15.75" x14ac:dyDescent="0.25">
      <c r="A304" s="113">
        <v>70305</v>
      </c>
      <c r="B304" s="114" t="s">
        <v>631</v>
      </c>
      <c r="C304" s="114" t="s">
        <v>27</v>
      </c>
      <c r="D304" s="114" t="s">
        <v>28</v>
      </c>
      <c r="E304" s="114" t="s">
        <v>30</v>
      </c>
      <c r="F304" s="115" t="s">
        <v>1111</v>
      </c>
      <c r="G304" s="116" t="s">
        <v>962</v>
      </c>
      <c r="H304" s="117" t="s">
        <v>956</v>
      </c>
      <c r="I304" s="117">
        <v>13</v>
      </c>
      <c r="J304" s="117" t="s">
        <v>1095</v>
      </c>
      <c r="K304" s="118" t="s">
        <v>967</v>
      </c>
      <c r="L304" s="119"/>
      <c r="M304" s="120">
        <v>4.4800000000000004</v>
      </c>
      <c r="N304" s="121">
        <v>4.5248125000000003</v>
      </c>
      <c r="O304" s="170">
        <v>4.5248125000000003</v>
      </c>
      <c r="P304" s="118" t="s">
        <v>960</v>
      </c>
      <c r="Q304" s="122"/>
      <c r="R304" s="123" t="s">
        <v>45</v>
      </c>
    </row>
    <row r="305" spans="1:18" ht="25.5" x14ac:dyDescent="0.25">
      <c r="A305" s="113">
        <v>70587</v>
      </c>
      <c r="B305" s="114" t="s">
        <v>632</v>
      </c>
      <c r="C305" s="114" t="s">
        <v>27</v>
      </c>
      <c r="D305" s="114" t="s">
        <v>57</v>
      </c>
      <c r="E305" s="114" t="s">
        <v>30</v>
      </c>
      <c r="F305" s="115" t="s">
        <v>1091</v>
      </c>
      <c r="G305" s="116" t="s">
        <v>957</v>
      </c>
      <c r="H305" s="117" t="s">
        <v>956</v>
      </c>
      <c r="I305" s="117">
        <v>4</v>
      </c>
      <c r="J305" s="117" t="s">
        <v>970</v>
      </c>
      <c r="K305" s="118" t="s">
        <v>971</v>
      </c>
      <c r="L305" s="119"/>
      <c r="M305" s="120">
        <v>123.56</v>
      </c>
      <c r="N305" s="121" t="s">
        <v>63</v>
      </c>
      <c r="O305" s="170">
        <v>89.70999999999998</v>
      </c>
      <c r="P305" s="118" t="s">
        <v>960</v>
      </c>
      <c r="Q305" s="122">
        <v>63</v>
      </c>
      <c r="R305" s="123" t="s">
        <v>53</v>
      </c>
    </row>
    <row r="306" spans="1:18" ht="25.5" x14ac:dyDescent="0.25">
      <c r="A306" s="113">
        <v>70588</v>
      </c>
      <c r="B306" s="114" t="s">
        <v>632</v>
      </c>
      <c r="C306" s="114" t="s">
        <v>27</v>
      </c>
      <c r="D306" s="114" t="s">
        <v>57</v>
      </c>
      <c r="E306" s="114" t="s">
        <v>30</v>
      </c>
      <c r="F306" s="115" t="s">
        <v>1091</v>
      </c>
      <c r="G306" s="116" t="s">
        <v>957</v>
      </c>
      <c r="H306" s="117" t="s">
        <v>956</v>
      </c>
      <c r="I306" s="117">
        <v>4</v>
      </c>
      <c r="J306" s="117" t="s">
        <v>970</v>
      </c>
      <c r="K306" s="118" t="s">
        <v>971</v>
      </c>
      <c r="L306" s="119"/>
      <c r="M306" s="120">
        <v>229.10499999999999</v>
      </c>
      <c r="N306" s="121" t="s">
        <v>63</v>
      </c>
      <c r="O306" s="170">
        <v>229.11</v>
      </c>
      <c r="P306" s="118" t="s">
        <v>960</v>
      </c>
      <c r="Q306" s="122">
        <v>63</v>
      </c>
      <c r="R306" s="123" t="s">
        <v>53</v>
      </c>
    </row>
    <row r="307" spans="1:18" ht="15.75" x14ac:dyDescent="0.25">
      <c r="A307" s="113">
        <v>70940</v>
      </c>
      <c r="B307" s="114" t="s">
        <v>636</v>
      </c>
      <c r="C307" s="114" t="s">
        <v>27</v>
      </c>
      <c r="D307" s="114" t="s">
        <v>57</v>
      </c>
      <c r="E307" s="114" t="s">
        <v>30</v>
      </c>
      <c r="F307" s="115" t="s">
        <v>995</v>
      </c>
      <c r="G307" s="116" t="s">
        <v>969</v>
      </c>
      <c r="H307" s="117" t="s">
        <v>962</v>
      </c>
      <c r="I307" s="117">
        <v>19</v>
      </c>
      <c r="J307" s="117" t="s">
        <v>966</v>
      </c>
      <c r="K307" s="118" t="s">
        <v>971</v>
      </c>
      <c r="L307" s="119"/>
      <c r="M307" s="120">
        <v>502.72</v>
      </c>
      <c r="N307" s="121">
        <v>502.72</v>
      </c>
      <c r="O307" s="170">
        <v>172.49600000000001</v>
      </c>
      <c r="P307" s="118" t="s">
        <v>960</v>
      </c>
      <c r="Q307" s="122"/>
      <c r="R307" s="123" t="s">
        <v>53</v>
      </c>
    </row>
    <row r="308" spans="1:18" ht="25.5" x14ac:dyDescent="0.25">
      <c r="A308" s="113">
        <v>71748</v>
      </c>
      <c r="B308" s="114" t="s">
        <v>639</v>
      </c>
      <c r="C308" s="114" t="s">
        <v>27</v>
      </c>
      <c r="D308" s="114" t="s">
        <v>57</v>
      </c>
      <c r="E308" s="114" t="s">
        <v>30</v>
      </c>
      <c r="F308" s="115" t="s">
        <v>984</v>
      </c>
      <c r="G308" s="116" t="s">
        <v>962</v>
      </c>
      <c r="H308" s="117" t="s">
        <v>962</v>
      </c>
      <c r="I308" s="117">
        <v>8</v>
      </c>
      <c r="J308" s="117" t="s">
        <v>966</v>
      </c>
      <c r="K308" s="118" t="s">
        <v>971</v>
      </c>
      <c r="L308" s="119"/>
      <c r="M308" s="120">
        <v>506.8</v>
      </c>
      <c r="N308" s="121">
        <v>506.8</v>
      </c>
      <c r="O308" s="170">
        <v>394.80599999999998</v>
      </c>
      <c r="P308" s="118" t="s">
        <v>960</v>
      </c>
      <c r="Q308" s="122"/>
      <c r="R308" s="123" t="s">
        <v>53</v>
      </c>
    </row>
    <row r="309" spans="1:18" ht="15.75" x14ac:dyDescent="0.25">
      <c r="A309" s="113">
        <v>71843</v>
      </c>
      <c r="B309" s="114" t="s">
        <v>640</v>
      </c>
      <c r="C309" s="114" t="s">
        <v>577</v>
      </c>
      <c r="D309" s="114" t="s">
        <v>407</v>
      </c>
      <c r="E309" s="114" t="s">
        <v>30</v>
      </c>
      <c r="F309" s="115" t="s">
        <v>1112</v>
      </c>
      <c r="G309" s="116" t="s">
        <v>969</v>
      </c>
      <c r="H309" s="117" t="s">
        <v>969</v>
      </c>
      <c r="I309" s="117">
        <v>16</v>
      </c>
      <c r="J309" s="117" t="s">
        <v>963</v>
      </c>
      <c r="K309" s="118" t="s">
        <v>959</v>
      </c>
      <c r="L309" s="119"/>
      <c r="M309" s="120">
        <v>9.8510000000000009</v>
      </c>
      <c r="N309" s="121">
        <v>34.4</v>
      </c>
      <c r="O309" s="170">
        <v>9.85</v>
      </c>
      <c r="P309" s="118" t="s">
        <v>960</v>
      </c>
      <c r="Q309" s="122">
        <v>25</v>
      </c>
      <c r="R309" s="123" t="s">
        <v>53</v>
      </c>
    </row>
    <row r="310" spans="1:18" ht="15.75" x14ac:dyDescent="0.25">
      <c r="A310" s="113">
        <v>72370</v>
      </c>
      <c r="B310" s="114" t="s">
        <v>644</v>
      </c>
      <c r="C310" s="114" t="s">
        <v>577</v>
      </c>
      <c r="D310" s="114" t="s">
        <v>57</v>
      </c>
      <c r="E310" s="114" t="s">
        <v>30</v>
      </c>
      <c r="F310" s="115" t="s">
        <v>1113</v>
      </c>
      <c r="G310" s="116" t="s">
        <v>979</v>
      </c>
      <c r="H310" s="117" t="s">
        <v>1057</v>
      </c>
      <c r="I310" s="117">
        <v>7</v>
      </c>
      <c r="J310" s="117" t="s">
        <v>966</v>
      </c>
      <c r="K310" s="118" t="s">
        <v>971</v>
      </c>
      <c r="L310" s="119">
        <v>320</v>
      </c>
      <c r="M310" s="120">
        <v>1280</v>
      </c>
      <c r="N310" s="121" t="s">
        <v>63</v>
      </c>
      <c r="O310" s="170">
        <v>476.048</v>
      </c>
      <c r="P310" s="118" t="s">
        <v>960</v>
      </c>
      <c r="Q310" s="122">
        <v>2</v>
      </c>
      <c r="R310" s="123" t="s">
        <v>53</v>
      </c>
    </row>
    <row r="311" spans="1:18" ht="15.75" x14ac:dyDescent="0.25">
      <c r="A311" s="113">
        <v>72936</v>
      </c>
      <c r="B311" s="114" t="s">
        <v>645</v>
      </c>
      <c r="C311" s="114" t="s">
        <v>27</v>
      </c>
      <c r="D311" s="114" t="s">
        <v>407</v>
      </c>
      <c r="E311" s="114" t="s">
        <v>30</v>
      </c>
      <c r="F311" s="115" t="s">
        <v>1099</v>
      </c>
      <c r="G311" s="116" t="s">
        <v>956</v>
      </c>
      <c r="H311" s="117" t="s">
        <v>956</v>
      </c>
      <c r="I311" s="117">
        <v>10</v>
      </c>
      <c r="J311" s="117" t="s">
        <v>970</v>
      </c>
      <c r="K311" s="118" t="s">
        <v>959</v>
      </c>
      <c r="L311" s="119"/>
      <c r="M311" s="120">
        <v>15</v>
      </c>
      <c r="N311" s="121">
        <v>15</v>
      </c>
      <c r="O311" s="170">
        <v>11.75</v>
      </c>
      <c r="P311" s="118" t="s">
        <v>960</v>
      </c>
      <c r="Q311" s="122"/>
      <c r="R311" s="123" t="s">
        <v>53</v>
      </c>
    </row>
    <row r="312" spans="1:18" ht="15.75" x14ac:dyDescent="0.25">
      <c r="A312" s="113">
        <v>73118</v>
      </c>
      <c r="B312" s="114" t="s">
        <v>62</v>
      </c>
      <c r="C312" s="114" t="s">
        <v>27</v>
      </c>
      <c r="D312" s="114" t="s">
        <v>28</v>
      </c>
      <c r="E312" s="114" t="s">
        <v>30</v>
      </c>
      <c r="F312" s="115" t="s">
        <v>1048</v>
      </c>
      <c r="G312" s="116" t="s">
        <v>969</v>
      </c>
      <c r="H312" s="117" t="s">
        <v>957</v>
      </c>
      <c r="I312" s="117">
        <v>36</v>
      </c>
      <c r="J312" s="117" t="s">
        <v>970</v>
      </c>
      <c r="K312" s="118" t="s">
        <v>959</v>
      </c>
      <c r="L312" s="119"/>
      <c r="M312" s="120">
        <v>0.58199999999999996</v>
      </c>
      <c r="N312" s="121">
        <v>0.58822562500000009</v>
      </c>
      <c r="O312" s="170">
        <v>0.59</v>
      </c>
      <c r="P312" s="118" t="s">
        <v>960</v>
      </c>
      <c r="Q312" s="122"/>
      <c r="R312" s="123" t="s">
        <v>45</v>
      </c>
    </row>
    <row r="313" spans="1:18" ht="15.75" x14ac:dyDescent="0.25">
      <c r="A313" s="113">
        <v>73204</v>
      </c>
      <c r="B313" s="114" t="s">
        <v>650</v>
      </c>
      <c r="C313" s="114" t="s">
        <v>577</v>
      </c>
      <c r="D313" s="114" t="s">
        <v>339</v>
      </c>
      <c r="E313" s="114" t="s">
        <v>30</v>
      </c>
      <c r="F313" s="115" t="s">
        <v>1048</v>
      </c>
      <c r="G313" s="116" t="s">
        <v>969</v>
      </c>
      <c r="H313" s="117" t="s">
        <v>969</v>
      </c>
      <c r="I313" s="117">
        <v>32</v>
      </c>
      <c r="J313" s="117" t="s">
        <v>963</v>
      </c>
      <c r="K313" s="118" t="s">
        <v>959</v>
      </c>
      <c r="L313" s="119"/>
      <c r="M313" s="120">
        <v>16</v>
      </c>
      <c r="N313" s="121">
        <v>2111.25</v>
      </c>
      <c r="O313" s="170">
        <v>0.84499999999999997</v>
      </c>
      <c r="P313" s="118" t="s">
        <v>960</v>
      </c>
      <c r="Q313" s="122">
        <v>24</v>
      </c>
      <c r="R313" s="123" t="s">
        <v>53</v>
      </c>
    </row>
    <row r="314" spans="1:18" ht="15.75" x14ac:dyDescent="0.25">
      <c r="A314" s="113">
        <v>73629</v>
      </c>
      <c r="B314" s="114" t="s">
        <v>652</v>
      </c>
      <c r="C314" s="114" t="s">
        <v>577</v>
      </c>
      <c r="D314" s="114" t="s">
        <v>28</v>
      </c>
      <c r="E314" s="114" t="s">
        <v>30</v>
      </c>
      <c r="F314" s="115" t="s">
        <v>1114</v>
      </c>
      <c r="G314" s="116" t="s">
        <v>969</v>
      </c>
      <c r="H314" s="117" t="s">
        <v>962</v>
      </c>
      <c r="I314" s="117">
        <v>30</v>
      </c>
      <c r="J314" s="117" t="s">
        <v>963</v>
      </c>
      <c r="K314" s="118" t="s">
        <v>959</v>
      </c>
      <c r="L314" s="119"/>
      <c r="M314" s="120">
        <v>1.875</v>
      </c>
      <c r="N314" s="121">
        <v>1.875</v>
      </c>
      <c r="O314" s="170">
        <v>1.875</v>
      </c>
      <c r="P314" s="118" t="s">
        <v>960</v>
      </c>
      <c r="Q314" s="122"/>
      <c r="R314" s="123" t="s">
        <v>45</v>
      </c>
    </row>
    <row r="315" spans="1:18" ht="15.75" x14ac:dyDescent="0.25">
      <c r="A315" s="113">
        <v>73899</v>
      </c>
      <c r="B315" s="114" t="s">
        <v>654</v>
      </c>
      <c r="C315" s="114" t="s">
        <v>577</v>
      </c>
      <c r="D315" s="114" t="s">
        <v>57</v>
      </c>
      <c r="E315" s="114" t="s">
        <v>30</v>
      </c>
      <c r="F315" s="115" t="s">
        <v>1115</v>
      </c>
      <c r="G315" s="116" t="s">
        <v>962</v>
      </c>
      <c r="H315" s="117" t="s">
        <v>969</v>
      </c>
      <c r="I315" s="117">
        <v>4</v>
      </c>
      <c r="J315" s="117" t="s">
        <v>966</v>
      </c>
      <c r="K315" s="118" t="s">
        <v>971</v>
      </c>
      <c r="L315" s="119"/>
      <c r="M315" s="120">
        <v>508.77600000000001</v>
      </c>
      <c r="N315" s="121">
        <v>508.77600000000001</v>
      </c>
      <c r="O315" s="170">
        <v>339.81599999999997</v>
      </c>
      <c r="P315" s="118" t="s">
        <v>960</v>
      </c>
      <c r="Q315" s="122"/>
      <c r="R315" s="123" t="s">
        <v>53</v>
      </c>
    </row>
    <row r="316" spans="1:18" ht="15.75" x14ac:dyDescent="0.25">
      <c r="A316" s="113">
        <v>76358</v>
      </c>
      <c r="B316" s="114" t="s">
        <v>655</v>
      </c>
      <c r="C316" s="114" t="s">
        <v>577</v>
      </c>
      <c r="D316" s="114" t="s">
        <v>57</v>
      </c>
      <c r="E316" s="114" t="s">
        <v>30</v>
      </c>
      <c r="F316" s="115" t="s">
        <v>982</v>
      </c>
      <c r="G316" s="116" t="s">
        <v>957</v>
      </c>
      <c r="H316" s="117" t="s">
        <v>956</v>
      </c>
      <c r="I316" s="117">
        <v>23</v>
      </c>
      <c r="J316" s="117" t="s">
        <v>970</v>
      </c>
      <c r="K316" s="118" t="s">
        <v>959</v>
      </c>
      <c r="L316" s="119"/>
      <c r="M316" s="120">
        <v>545.44000000000005</v>
      </c>
      <c r="N316" s="121">
        <v>545.44000000000005</v>
      </c>
      <c r="O316" s="170">
        <v>226.928</v>
      </c>
      <c r="P316" s="118" t="s">
        <v>960</v>
      </c>
      <c r="Q316" s="122"/>
      <c r="R316" s="123" t="s">
        <v>53</v>
      </c>
    </row>
    <row r="317" spans="1:18" ht="15.75" x14ac:dyDescent="0.25">
      <c r="A317" s="113">
        <v>76526</v>
      </c>
      <c r="B317" s="114" t="s">
        <v>576</v>
      </c>
      <c r="C317" s="114" t="s">
        <v>577</v>
      </c>
      <c r="D317" s="114" t="s">
        <v>345</v>
      </c>
      <c r="E317" s="114" t="s">
        <v>30</v>
      </c>
      <c r="F317" s="115" t="s">
        <v>1099</v>
      </c>
      <c r="G317" s="116" t="s">
        <v>979</v>
      </c>
      <c r="H317" s="117" t="s">
        <v>1100</v>
      </c>
      <c r="I317" s="117">
        <v>28</v>
      </c>
      <c r="J317" s="117" t="s">
        <v>963</v>
      </c>
      <c r="K317" s="118" t="s">
        <v>959</v>
      </c>
      <c r="L317" s="119"/>
      <c r="M317" s="120">
        <v>20</v>
      </c>
      <c r="N317" s="121" t="s">
        <v>63</v>
      </c>
      <c r="O317" s="170" t="s">
        <v>63</v>
      </c>
      <c r="P317" s="118" t="s">
        <v>960</v>
      </c>
      <c r="Q317" s="122">
        <v>67</v>
      </c>
      <c r="R317" s="123" t="s">
        <v>53</v>
      </c>
    </row>
    <row r="318" spans="1:18" ht="15.75" x14ac:dyDescent="0.25">
      <c r="A318" s="113">
        <v>77447</v>
      </c>
      <c r="B318" s="114" t="s">
        <v>657</v>
      </c>
      <c r="C318" s="114" t="s">
        <v>577</v>
      </c>
      <c r="D318" s="114" t="s">
        <v>658</v>
      </c>
      <c r="E318" s="114" t="s">
        <v>30</v>
      </c>
      <c r="F318" s="115" t="s">
        <v>1048</v>
      </c>
      <c r="G318" s="116" t="s">
        <v>969</v>
      </c>
      <c r="H318" s="117" t="s">
        <v>956</v>
      </c>
      <c r="I318" s="117">
        <v>11</v>
      </c>
      <c r="J318" s="117" t="s">
        <v>958</v>
      </c>
      <c r="K318" s="118" t="s">
        <v>959</v>
      </c>
      <c r="L318" s="119"/>
      <c r="M318" s="120">
        <v>52.4</v>
      </c>
      <c r="N318" s="121" t="s">
        <v>63</v>
      </c>
      <c r="O318" s="170">
        <v>0</v>
      </c>
      <c r="P318" s="118" t="s">
        <v>960</v>
      </c>
      <c r="Q318" s="122">
        <v>24</v>
      </c>
      <c r="R318" s="123" t="s">
        <v>53</v>
      </c>
    </row>
    <row r="319" spans="1:18" ht="15.75" x14ac:dyDescent="0.25">
      <c r="A319" s="113">
        <v>77449</v>
      </c>
      <c r="B319" s="114" t="s">
        <v>657</v>
      </c>
      <c r="C319" s="114" t="s">
        <v>577</v>
      </c>
      <c r="D319" s="114" t="s">
        <v>658</v>
      </c>
      <c r="E319" s="114" t="s">
        <v>30</v>
      </c>
      <c r="F319" s="115" t="s">
        <v>1048</v>
      </c>
      <c r="G319" s="116" t="s">
        <v>969</v>
      </c>
      <c r="H319" s="117" t="s">
        <v>956</v>
      </c>
      <c r="I319" s="117">
        <v>11</v>
      </c>
      <c r="J319" s="117" t="s">
        <v>958</v>
      </c>
      <c r="K319" s="118" t="s">
        <v>959</v>
      </c>
      <c r="L319" s="119"/>
      <c r="M319" s="120">
        <v>80</v>
      </c>
      <c r="N319" s="121" t="s">
        <v>63</v>
      </c>
      <c r="O319" s="170" t="s">
        <v>63</v>
      </c>
      <c r="P319" s="118" t="s">
        <v>960</v>
      </c>
      <c r="Q319" s="122">
        <v>24</v>
      </c>
      <c r="R319" s="123" t="s">
        <v>53</v>
      </c>
    </row>
    <row r="320" spans="1:18" ht="15.75" x14ac:dyDescent="0.25">
      <c r="A320" s="113">
        <v>77569</v>
      </c>
      <c r="B320" s="114" t="s">
        <v>662</v>
      </c>
      <c r="C320" s="114" t="s">
        <v>577</v>
      </c>
      <c r="D320" s="114" t="s">
        <v>57</v>
      </c>
      <c r="E320" s="114" t="s">
        <v>30</v>
      </c>
      <c r="F320" s="115" t="s">
        <v>982</v>
      </c>
      <c r="G320" s="116" t="s">
        <v>956</v>
      </c>
      <c r="H320" s="117" t="s">
        <v>962</v>
      </c>
      <c r="I320" s="117">
        <v>14</v>
      </c>
      <c r="J320" s="117" t="s">
        <v>970</v>
      </c>
      <c r="K320" s="118" t="s">
        <v>959</v>
      </c>
      <c r="L320" s="119"/>
      <c r="M320" s="120">
        <v>326.38</v>
      </c>
      <c r="N320" s="121">
        <v>533.6</v>
      </c>
      <c r="O320" s="170">
        <v>223.34200000000001</v>
      </c>
      <c r="P320" s="118" t="s">
        <v>960</v>
      </c>
      <c r="Q320" s="122">
        <v>70</v>
      </c>
      <c r="R320" s="123" t="s">
        <v>53</v>
      </c>
    </row>
    <row r="321" spans="1:18" ht="15.75" x14ac:dyDescent="0.25">
      <c r="A321" s="113">
        <v>77646</v>
      </c>
      <c r="B321" s="114" t="s">
        <v>664</v>
      </c>
      <c r="C321" s="114" t="s">
        <v>27</v>
      </c>
      <c r="D321" s="114" t="s">
        <v>57</v>
      </c>
      <c r="E321" s="114" t="s">
        <v>30</v>
      </c>
      <c r="F321" s="115" t="s">
        <v>1116</v>
      </c>
      <c r="G321" s="116" t="s">
        <v>962</v>
      </c>
      <c r="H321" s="117" t="s">
        <v>962</v>
      </c>
      <c r="I321" s="117">
        <v>33</v>
      </c>
      <c r="J321" s="117" t="s">
        <v>1040</v>
      </c>
      <c r="K321" s="118" t="s">
        <v>971</v>
      </c>
      <c r="L321" s="119"/>
      <c r="M321" s="120">
        <v>123.6</v>
      </c>
      <c r="N321" s="121">
        <v>1024.24</v>
      </c>
      <c r="O321" s="170">
        <v>123.6</v>
      </c>
      <c r="P321" s="118" t="s">
        <v>960</v>
      </c>
      <c r="Q321" s="122">
        <v>71</v>
      </c>
      <c r="R321" s="123" t="s">
        <v>53</v>
      </c>
    </row>
    <row r="322" spans="1:18" ht="15.75" x14ac:dyDescent="0.25">
      <c r="A322" s="113">
        <v>77666</v>
      </c>
      <c r="B322" s="114" t="s">
        <v>668</v>
      </c>
      <c r="C322" s="114" t="s">
        <v>577</v>
      </c>
      <c r="D322" s="114" t="s">
        <v>57</v>
      </c>
      <c r="E322" s="114" t="s">
        <v>30</v>
      </c>
      <c r="F322" s="115" t="s">
        <v>1016</v>
      </c>
      <c r="G322" s="116" t="s">
        <v>962</v>
      </c>
      <c r="H322" s="117" t="s">
        <v>956</v>
      </c>
      <c r="I322" s="117">
        <v>27</v>
      </c>
      <c r="J322" s="117" t="s">
        <v>998</v>
      </c>
      <c r="K322" s="118" t="s">
        <v>971</v>
      </c>
      <c r="L322" s="119"/>
      <c r="M322" s="120">
        <v>394.12</v>
      </c>
      <c r="N322" s="121">
        <v>543.4</v>
      </c>
      <c r="O322" s="170">
        <v>194.017</v>
      </c>
      <c r="P322" s="118" t="s">
        <v>960</v>
      </c>
      <c r="Q322" s="122">
        <v>72</v>
      </c>
      <c r="R322" s="123" t="s">
        <v>53</v>
      </c>
    </row>
    <row r="323" spans="1:18" ht="15.75" x14ac:dyDescent="0.25">
      <c r="A323" s="113">
        <v>77695</v>
      </c>
      <c r="B323" s="114" t="s">
        <v>664</v>
      </c>
      <c r="C323" s="114" t="s">
        <v>27</v>
      </c>
      <c r="D323" s="114" t="s">
        <v>57</v>
      </c>
      <c r="E323" s="114" t="s">
        <v>30</v>
      </c>
      <c r="F323" s="115" t="s">
        <v>1116</v>
      </c>
      <c r="G323" s="116" t="s">
        <v>962</v>
      </c>
      <c r="H323" s="117" t="s">
        <v>962</v>
      </c>
      <c r="I323" s="117">
        <v>33</v>
      </c>
      <c r="J323" s="117" t="s">
        <v>1040</v>
      </c>
      <c r="K323" s="118" t="s">
        <v>971</v>
      </c>
      <c r="L323" s="119"/>
      <c r="M323" s="120">
        <v>469.92</v>
      </c>
      <c r="N323" s="121" t="s">
        <v>63</v>
      </c>
      <c r="O323" s="170">
        <v>189.27</v>
      </c>
      <c r="P323" s="118" t="s">
        <v>960</v>
      </c>
      <c r="Q323" s="122">
        <v>71</v>
      </c>
      <c r="R323" s="123" t="s">
        <v>53</v>
      </c>
    </row>
    <row r="324" spans="1:18" ht="15.75" x14ac:dyDescent="0.25">
      <c r="A324" s="113">
        <v>77696</v>
      </c>
      <c r="B324" s="114" t="s">
        <v>664</v>
      </c>
      <c r="C324" s="114" t="s">
        <v>27</v>
      </c>
      <c r="D324" s="114" t="s">
        <v>57</v>
      </c>
      <c r="E324" s="114" t="s">
        <v>30</v>
      </c>
      <c r="F324" s="115" t="s">
        <v>1116</v>
      </c>
      <c r="G324" s="116" t="s">
        <v>962</v>
      </c>
      <c r="H324" s="117" t="s">
        <v>962</v>
      </c>
      <c r="I324" s="117">
        <v>33</v>
      </c>
      <c r="J324" s="117" t="s">
        <v>1040</v>
      </c>
      <c r="K324" s="118" t="s">
        <v>971</v>
      </c>
      <c r="L324" s="119"/>
      <c r="M324" s="120">
        <v>295.12</v>
      </c>
      <c r="N324" s="121" t="s">
        <v>63</v>
      </c>
      <c r="O324" s="170" t="s">
        <v>63</v>
      </c>
      <c r="P324" s="118" t="s">
        <v>960</v>
      </c>
      <c r="Q324" s="122">
        <v>71</v>
      </c>
      <c r="R324" s="123" t="s">
        <v>53</v>
      </c>
    </row>
    <row r="325" spans="1:18" ht="15.75" x14ac:dyDescent="0.25">
      <c r="A325" s="113">
        <v>78062</v>
      </c>
      <c r="B325" s="114" t="s">
        <v>672</v>
      </c>
      <c r="C325" s="114" t="s">
        <v>577</v>
      </c>
      <c r="D325" s="114" t="s">
        <v>57</v>
      </c>
      <c r="E325" s="114" t="s">
        <v>30</v>
      </c>
      <c r="F325" s="115" t="s">
        <v>982</v>
      </c>
      <c r="G325" s="116" t="s">
        <v>956</v>
      </c>
      <c r="H325" s="117" t="s">
        <v>957</v>
      </c>
      <c r="I325" s="117">
        <v>14</v>
      </c>
      <c r="J325" s="117" t="s">
        <v>970</v>
      </c>
      <c r="K325" s="118" t="s">
        <v>959</v>
      </c>
      <c r="L325" s="119"/>
      <c r="M325" s="120">
        <v>628</v>
      </c>
      <c r="N325" s="121">
        <v>628</v>
      </c>
      <c r="O325" s="170">
        <v>125.51</v>
      </c>
      <c r="P325" s="118" t="s">
        <v>960</v>
      </c>
      <c r="Q325" s="122"/>
      <c r="R325" s="123" t="s">
        <v>53</v>
      </c>
    </row>
    <row r="326" spans="1:18" ht="15.75" x14ac:dyDescent="0.25">
      <c r="A326" s="113">
        <v>78358</v>
      </c>
      <c r="B326" s="114" t="s">
        <v>674</v>
      </c>
      <c r="C326" s="114" t="s">
        <v>577</v>
      </c>
      <c r="D326" s="114" t="s">
        <v>57</v>
      </c>
      <c r="E326" s="114" t="s">
        <v>30</v>
      </c>
      <c r="F326" s="115" t="s">
        <v>1117</v>
      </c>
      <c r="G326" s="116" t="s">
        <v>957</v>
      </c>
      <c r="H326" s="117" t="s">
        <v>962</v>
      </c>
      <c r="I326" s="117">
        <v>18</v>
      </c>
      <c r="J326" s="117" t="s">
        <v>966</v>
      </c>
      <c r="K326" s="118" t="s">
        <v>971</v>
      </c>
      <c r="L326" s="119"/>
      <c r="M326" s="120">
        <v>122.4</v>
      </c>
      <c r="N326" s="121">
        <v>122.4</v>
      </c>
      <c r="O326" s="170">
        <v>0</v>
      </c>
      <c r="P326" s="118" t="s">
        <v>960</v>
      </c>
      <c r="Q326" s="122"/>
      <c r="R326" s="123" t="s">
        <v>32</v>
      </c>
    </row>
    <row r="327" spans="1:18" ht="15.75" x14ac:dyDescent="0.25">
      <c r="A327" s="113">
        <v>78447</v>
      </c>
      <c r="B327" s="114" t="s">
        <v>677</v>
      </c>
      <c r="C327" s="114" t="s">
        <v>577</v>
      </c>
      <c r="D327" s="114" t="s">
        <v>57</v>
      </c>
      <c r="E327" s="114" t="s">
        <v>30</v>
      </c>
      <c r="F327" s="115" t="s">
        <v>1016</v>
      </c>
      <c r="G327" s="116" t="s">
        <v>956</v>
      </c>
      <c r="H327" s="117" t="s">
        <v>962</v>
      </c>
      <c r="I327" s="117">
        <v>12</v>
      </c>
      <c r="J327" s="117" t="s">
        <v>970</v>
      </c>
      <c r="K327" s="118" t="s">
        <v>959</v>
      </c>
      <c r="L327" s="119"/>
      <c r="M327" s="120">
        <v>0</v>
      </c>
      <c r="N327" s="121" t="s">
        <v>63</v>
      </c>
      <c r="O327" s="170">
        <v>0</v>
      </c>
      <c r="P327" s="118" t="s">
        <v>960</v>
      </c>
      <c r="Q327" s="122">
        <v>30</v>
      </c>
      <c r="R327" s="123" t="s">
        <v>53</v>
      </c>
    </row>
    <row r="328" spans="1:18" ht="15.75" x14ac:dyDescent="0.25">
      <c r="A328" s="113">
        <v>78568</v>
      </c>
      <c r="B328" s="114" t="s">
        <v>679</v>
      </c>
      <c r="C328" s="114" t="s">
        <v>27</v>
      </c>
      <c r="D328" s="114" t="s">
        <v>57</v>
      </c>
      <c r="E328" s="114" t="s">
        <v>30</v>
      </c>
      <c r="F328" s="115" t="s">
        <v>995</v>
      </c>
      <c r="G328" s="116" t="s">
        <v>956</v>
      </c>
      <c r="H328" s="117" t="s">
        <v>956</v>
      </c>
      <c r="I328" s="117">
        <v>34</v>
      </c>
      <c r="J328" s="117" t="s">
        <v>1040</v>
      </c>
      <c r="K328" s="118" t="s">
        <v>971</v>
      </c>
      <c r="L328" s="119"/>
      <c r="M328" s="120">
        <v>327.8</v>
      </c>
      <c r="N328" s="121">
        <v>327.8</v>
      </c>
      <c r="O328" s="170">
        <v>263.84100000000001</v>
      </c>
      <c r="P328" s="118" t="s">
        <v>960</v>
      </c>
      <c r="Q328" s="122"/>
      <c r="R328" s="123" t="s">
        <v>53</v>
      </c>
    </row>
    <row r="329" spans="1:18" ht="15.75" x14ac:dyDescent="0.25">
      <c r="A329" s="113">
        <v>78663</v>
      </c>
      <c r="B329" s="114" t="s">
        <v>681</v>
      </c>
      <c r="C329" s="114" t="s">
        <v>27</v>
      </c>
      <c r="D329" s="114" t="s">
        <v>28</v>
      </c>
      <c r="E329" s="114" t="s">
        <v>30</v>
      </c>
      <c r="F329" s="115" t="s">
        <v>1114</v>
      </c>
      <c r="G329" s="116" t="s">
        <v>956</v>
      </c>
      <c r="H329" s="117" t="s">
        <v>962</v>
      </c>
      <c r="I329" s="117">
        <v>24</v>
      </c>
      <c r="J329" s="117" t="s">
        <v>963</v>
      </c>
      <c r="K329" s="118" t="s">
        <v>959</v>
      </c>
      <c r="L329" s="119"/>
      <c r="M329" s="120">
        <v>1</v>
      </c>
      <c r="N329" s="121">
        <v>1</v>
      </c>
      <c r="O329" s="170">
        <v>3.4000000000000002E-2</v>
      </c>
      <c r="P329" s="118" t="s">
        <v>960</v>
      </c>
      <c r="Q329" s="122">
        <v>84</v>
      </c>
      <c r="R329" s="123" t="s">
        <v>53</v>
      </c>
    </row>
    <row r="330" spans="1:18" ht="15.75" x14ac:dyDescent="0.25">
      <c r="A330" s="113">
        <v>78664</v>
      </c>
      <c r="B330" s="114" t="s">
        <v>681</v>
      </c>
      <c r="C330" s="114" t="s">
        <v>27</v>
      </c>
      <c r="D330" s="114" t="s">
        <v>28</v>
      </c>
      <c r="E330" s="114" t="s">
        <v>30</v>
      </c>
      <c r="F330" s="115" t="s">
        <v>1114</v>
      </c>
      <c r="G330" s="116" t="s">
        <v>956</v>
      </c>
      <c r="H330" s="117" t="s">
        <v>962</v>
      </c>
      <c r="I330" s="117">
        <v>24</v>
      </c>
      <c r="J330" s="117" t="s">
        <v>963</v>
      </c>
      <c r="K330" s="118" t="s">
        <v>959</v>
      </c>
      <c r="L330" s="119"/>
      <c r="M330" s="120">
        <v>1</v>
      </c>
      <c r="N330" s="121" t="s">
        <v>63</v>
      </c>
      <c r="O330" s="170" t="s">
        <v>63</v>
      </c>
      <c r="P330" s="118" t="s">
        <v>960</v>
      </c>
      <c r="Q330" s="122">
        <v>84</v>
      </c>
      <c r="R330" s="123" t="s">
        <v>53</v>
      </c>
    </row>
    <row r="331" spans="1:18" ht="15.75" x14ac:dyDescent="0.25">
      <c r="A331" s="113">
        <v>78771</v>
      </c>
      <c r="B331" s="114" t="s">
        <v>685</v>
      </c>
      <c r="C331" s="114" t="s">
        <v>577</v>
      </c>
      <c r="D331" s="114" t="s">
        <v>57</v>
      </c>
      <c r="E331" s="114" t="s">
        <v>30</v>
      </c>
      <c r="F331" s="115" t="s">
        <v>1118</v>
      </c>
      <c r="G331" s="116" t="s">
        <v>956</v>
      </c>
      <c r="H331" s="117" t="s">
        <v>962</v>
      </c>
      <c r="I331" s="117">
        <v>4</v>
      </c>
      <c r="J331" s="117" t="s">
        <v>963</v>
      </c>
      <c r="K331" s="118" t="s">
        <v>959</v>
      </c>
      <c r="L331" s="119"/>
      <c r="M331" s="120">
        <v>362.4</v>
      </c>
      <c r="N331" s="121">
        <v>1028.8</v>
      </c>
      <c r="O331" s="170">
        <v>280.76299999999998</v>
      </c>
      <c r="P331" s="118" t="s">
        <v>960</v>
      </c>
      <c r="Q331" s="122">
        <v>73</v>
      </c>
      <c r="R331" s="123" t="s">
        <v>53</v>
      </c>
    </row>
    <row r="332" spans="1:18" ht="15.75" x14ac:dyDescent="0.25">
      <c r="A332" s="113">
        <v>78772</v>
      </c>
      <c r="B332" s="114" t="s">
        <v>687</v>
      </c>
      <c r="C332" s="114" t="s">
        <v>577</v>
      </c>
      <c r="D332" s="114" t="s">
        <v>57</v>
      </c>
      <c r="E332" s="114" t="s">
        <v>30</v>
      </c>
      <c r="F332" s="115" t="s">
        <v>1118</v>
      </c>
      <c r="G332" s="116" t="s">
        <v>979</v>
      </c>
      <c r="H332" s="117" t="s">
        <v>1072</v>
      </c>
      <c r="I332" s="117">
        <v>4</v>
      </c>
      <c r="J332" s="117" t="s">
        <v>963</v>
      </c>
      <c r="K332" s="118" t="s">
        <v>959</v>
      </c>
      <c r="L332" s="119"/>
      <c r="M332" s="120">
        <v>128</v>
      </c>
      <c r="N332" s="121" t="s">
        <v>63</v>
      </c>
      <c r="O332" s="170">
        <v>128</v>
      </c>
      <c r="P332" s="118" t="s">
        <v>960</v>
      </c>
      <c r="Q332" s="122">
        <v>73</v>
      </c>
      <c r="R332" s="123" t="s">
        <v>53</v>
      </c>
    </row>
    <row r="333" spans="1:18" ht="15.75" x14ac:dyDescent="0.25">
      <c r="A333" s="113">
        <v>78773</v>
      </c>
      <c r="B333" s="114" t="s">
        <v>687</v>
      </c>
      <c r="C333" s="114" t="s">
        <v>577</v>
      </c>
      <c r="D333" s="114" t="s">
        <v>57</v>
      </c>
      <c r="E333" s="114" t="s">
        <v>30</v>
      </c>
      <c r="F333" s="115" t="s">
        <v>1118</v>
      </c>
      <c r="G333" s="116" t="s">
        <v>979</v>
      </c>
      <c r="H333" s="117" t="s">
        <v>1072</v>
      </c>
      <c r="I333" s="117">
        <v>4</v>
      </c>
      <c r="J333" s="117" t="s">
        <v>963</v>
      </c>
      <c r="K333" s="118" t="s">
        <v>959</v>
      </c>
      <c r="L333" s="119"/>
      <c r="M333" s="120">
        <v>398.4</v>
      </c>
      <c r="N333" s="121" t="s">
        <v>63</v>
      </c>
      <c r="O333" s="170">
        <v>134.61799999999999</v>
      </c>
      <c r="P333" s="118" t="s">
        <v>960</v>
      </c>
      <c r="Q333" s="122">
        <v>73</v>
      </c>
      <c r="R333" s="123" t="s">
        <v>53</v>
      </c>
    </row>
    <row r="334" spans="1:18" ht="15.75" x14ac:dyDescent="0.25">
      <c r="A334" s="113">
        <v>78774</v>
      </c>
      <c r="B334" s="114" t="s">
        <v>692</v>
      </c>
      <c r="C334" s="114" t="s">
        <v>577</v>
      </c>
      <c r="D334" s="114" t="s">
        <v>57</v>
      </c>
      <c r="E334" s="114" t="s">
        <v>30</v>
      </c>
      <c r="F334" s="115" t="s">
        <v>1118</v>
      </c>
      <c r="G334" s="116" t="s">
        <v>969</v>
      </c>
      <c r="H334" s="117" t="s">
        <v>962</v>
      </c>
      <c r="I334" s="117">
        <v>4</v>
      </c>
      <c r="J334" s="117" t="s">
        <v>963</v>
      </c>
      <c r="K334" s="118" t="s">
        <v>959</v>
      </c>
      <c r="L334" s="119"/>
      <c r="M334" s="120">
        <v>52</v>
      </c>
      <c r="N334" s="121" t="s">
        <v>63</v>
      </c>
      <c r="O334" s="170">
        <v>52</v>
      </c>
      <c r="P334" s="118" t="s">
        <v>960</v>
      </c>
      <c r="Q334" s="122">
        <v>73</v>
      </c>
      <c r="R334" s="123" t="s">
        <v>53</v>
      </c>
    </row>
    <row r="335" spans="1:18" ht="15.75" x14ac:dyDescent="0.25">
      <c r="A335" s="113">
        <v>78775</v>
      </c>
      <c r="B335" s="114" t="s">
        <v>692</v>
      </c>
      <c r="C335" s="114" t="s">
        <v>577</v>
      </c>
      <c r="D335" s="114" t="s">
        <v>57</v>
      </c>
      <c r="E335" s="114" t="s">
        <v>30</v>
      </c>
      <c r="F335" s="115" t="s">
        <v>1118</v>
      </c>
      <c r="G335" s="116" t="s">
        <v>969</v>
      </c>
      <c r="H335" s="117" t="s">
        <v>962</v>
      </c>
      <c r="I335" s="117">
        <v>4</v>
      </c>
      <c r="J335" s="117" t="s">
        <v>963</v>
      </c>
      <c r="K335" s="118" t="s">
        <v>959</v>
      </c>
      <c r="L335" s="119"/>
      <c r="M335" s="120">
        <v>88</v>
      </c>
      <c r="N335" s="121" t="s">
        <v>63</v>
      </c>
      <c r="O335" s="170">
        <v>71.176000000000002</v>
      </c>
      <c r="P335" s="118" t="s">
        <v>960</v>
      </c>
      <c r="Q335" s="122">
        <v>73</v>
      </c>
      <c r="R335" s="123" t="s">
        <v>53</v>
      </c>
    </row>
    <row r="336" spans="1:18" ht="15.75" x14ac:dyDescent="0.25">
      <c r="A336" s="113">
        <v>78905</v>
      </c>
      <c r="B336" s="114" t="s">
        <v>697</v>
      </c>
      <c r="C336" s="114" t="s">
        <v>577</v>
      </c>
      <c r="D336" s="114" t="s">
        <v>57</v>
      </c>
      <c r="E336" s="114" t="s">
        <v>30</v>
      </c>
      <c r="F336" s="115" t="s">
        <v>1119</v>
      </c>
      <c r="G336" s="116" t="s">
        <v>969</v>
      </c>
      <c r="H336" s="117" t="s">
        <v>957</v>
      </c>
      <c r="I336" s="117">
        <v>28</v>
      </c>
      <c r="J336" s="117" t="s">
        <v>970</v>
      </c>
      <c r="K336" s="118" t="s">
        <v>959</v>
      </c>
      <c r="L336" s="119"/>
      <c r="M336" s="120">
        <v>1099.2</v>
      </c>
      <c r="N336" s="121" t="s">
        <v>63</v>
      </c>
      <c r="O336" s="170">
        <v>334.61599999999999</v>
      </c>
      <c r="P336" s="118" t="s">
        <v>960</v>
      </c>
      <c r="Q336" s="122">
        <v>29</v>
      </c>
      <c r="R336" s="123" t="s">
        <v>53</v>
      </c>
    </row>
    <row r="337" spans="1:18" ht="15.75" x14ac:dyDescent="0.25">
      <c r="A337" s="113">
        <v>78906</v>
      </c>
      <c r="B337" s="114" t="s">
        <v>697</v>
      </c>
      <c r="C337" s="114" t="s">
        <v>577</v>
      </c>
      <c r="D337" s="114" t="s">
        <v>57</v>
      </c>
      <c r="E337" s="114" t="s">
        <v>30</v>
      </c>
      <c r="F337" s="115" t="s">
        <v>1119</v>
      </c>
      <c r="G337" s="116" t="s">
        <v>969</v>
      </c>
      <c r="H337" s="117" t="s">
        <v>957</v>
      </c>
      <c r="I337" s="117">
        <v>28</v>
      </c>
      <c r="J337" s="117" t="s">
        <v>970</v>
      </c>
      <c r="K337" s="118" t="s">
        <v>959</v>
      </c>
      <c r="L337" s="119"/>
      <c r="M337" s="120">
        <v>584.4</v>
      </c>
      <c r="N337" s="121">
        <v>584.4</v>
      </c>
      <c r="O337" s="170">
        <v>373.58699999999999</v>
      </c>
      <c r="P337" s="118" t="s">
        <v>960</v>
      </c>
      <c r="Q337" s="122"/>
      <c r="R337" s="123" t="s">
        <v>53</v>
      </c>
    </row>
    <row r="338" spans="1:18" ht="15.75" x14ac:dyDescent="0.25">
      <c r="A338" s="113">
        <v>79705</v>
      </c>
      <c r="B338" s="114" t="s">
        <v>703</v>
      </c>
      <c r="C338" s="114" t="s">
        <v>577</v>
      </c>
      <c r="D338" s="114" t="s">
        <v>658</v>
      </c>
      <c r="E338" s="114" t="s">
        <v>30</v>
      </c>
      <c r="F338" s="115" t="s">
        <v>1048</v>
      </c>
      <c r="G338" s="116" t="s">
        <v>956</v>
      </c>
      <c r="H338" s="117" t="s">
        <v>969</v>
      </c>
      <c r="I338" s="117">
        <v>11</v>
      </c>
      <c r="J338" s="117" t="s">
        <v>958</v>
      </c>
      <c r="K338" s="118" t="s">
        <v>959</v>
      </c>
      <c r="L338" s="119"/>
      <c r="M338" s="120">
        <v>113</v>
      </c>
      <c r="N338" s="121" t="s">
        <v>63</v>
      </c>
      <c r="O338" s="170">
        <v>99.14</v>
      </c>
      <c r="P338" s="118" t="s">
        <v>960</v>
      </c>
      <c r="Q338" s="122">
        <v>24</v>
      </c>
      <c r="R338" s="123" t="s">
        <v>53</v>
      </c>
    </row>
    <row r="339" spans="1:18" ht="15.75" x14ac:dyDescent="0.25">
      <c r="A339" s="113">
        <v>79706</v>
      </c>
      <c r="B339" s="114" t="s">
        <v>705</v>
      </c>
      <c r="C339" s="114" t="s">
        <v>577</v>
      </c>
      <c r="D339" s="114" t="s">
        <v>658</v>
      </c>
      <c r="E339" s="114" t="s">
        <v>30</v>
      </c>
      <c r="F339" s="115" t="s">
        <v>1048</v>
      </c>
      <c r="G339" s="116" t="s">
        <v>957</v>
      </c>
      <c r="H339" s="117" t="s">
        <v>962</v>
      </c>
      <c r="I339" s="117">
        <v>10</v>
      </c>
      <c r="J339" s="117" t="s">
        <v>958</v>
      </c>
      <c r="K339" s="118" t="s">
        <v>959</v>
      </c>
      <c r="L339" s="119"/>
      <c r="M339" s="120">
        <v>48</v>
      </c>
      <c r="N339" s="121" t="s">
        <v>63</v>
      </c>
      <c r="O339" s="170">
        <v>17.594999999999999</v>
      </c>
      <c r="P339" s="118" t="s">
        <v>960</v>
      </c>
      <c r="Q339" s="122">
        <v>24</v>
      </c>
      <c r="R339" s="123" t="s">
        <v>53</v>
      </c>
    </row>
    <row r="340" spans="1:18" ht="15.75" x14ac:dyDescent="0.25">
      <c r="A340" s="113">
        <v>79707</v>
      </c>
      <c r="B340" s="114" t="s">
        <v>706</v>
      </c>
      <c r="C340" s="114" t="s">
        <v>577</v>
      </c>
      <c r="D340" s="114" t="s">
        <v>658</v>
      </c>
      <c r="E340" s="114" t="s">
        <v>30</v>
      </c>
      <c r="F340" s="115" t="s">
        <v>1049</v>
      </c>
      <c r="G340" s="116" t="s">
        <v>957</v>
      </c>
      <c r="H340" s="117" t="s">
        <v>962</v>
      </c>
      <c r="I340" s="117">
        <v>10</v>
      </c>
      <c r="J340" s="117" t="s">
        <v>958</v>
      </c>
      <c r="K340" s="118" t="s">
        <v>959</v>
      </c>
      <c r="L340" s="119"/>
      <c r="M340" s="120">
        <v>7</v>
      </c>
      <c r="N340" s="121" t="s">
        <v>63</v>
      </c>
      <c r="O340" s="170">
        <v>72.67</v>
      </c>
      <c r="P340" s="118" t="s">
        <v>960</v>
      </c>
      <c r="Q340" s="122">
        <v>24</v>
      </c>
      <c r="R340" s="123" t="s">
        <v>53</v>
      </c>
    </row>
    <row r="341" spans="1:18" ht="15.75" x14ac:dyDescent="0.25">
      <c r="A341" s="113">
        <v>80581</v>
      </c>
      <c r="B341" s="114" t="s">
        <v>710</v>
      </c>
      <c r="C341" s="114" t="s">
        <v>577</v>
      </c>
      <c r="D341" s="114" t="s">
        <v>57</v>
      </c>
      <c r="E341" s="114" t="s">
        <v>30</v>
      </c>
      <c r="F341" s="115" t="s">
        <v>1016</v>
      </c>
      <c r="G341" s="116" t="s">
        <v>969</v>
      </c>
      <c r="H341" s="117" t="s">
        <v>957</v>
      </c>
      <c r="I341" s="117">
        <v>12</v>
      </c>
      <c r="J341" s="117" t="s">
        <v>970</v>
      </c>
      <c r="K341" s="118" t="s">
        <v>959</v>
      </c>
      <c r="L341" s="119"/>
      <c r="M341" s="120">
        <v>405.8</v>
      </c>
      <c r="N341" s="121" t="s">
        <v>63</v>
      </c>
      <c r="O341" s="170">
        <v>63.006</v>
      </c>
      <c r="P341" s="118" t="s">
        <v>960</v>
      </c>
      <c r="Q341" s="122">
        <v>31</v>
      </c>
      <c r="R341" s="123" t="s">
        <v>53</v>
      </c>
    </row>
    <row r="342" spans="1:18" ht="15.75" x14ac:dyDescent="0.25">
      <c r="A342" s="113">
        <v>80717</v>
      </c>
      <c r="B342" s="114" t="s">
        <v>712</v>
      </c>
      <c r="C342" s="114" t="s">
        <v>27</v>
      </c>
      <c r="D342" s="114" t="s">
        <v>57</v>
      </c>
      <c r="E342" s="114" t="s">
        <v>30</v>
      </c>
      <c r="F342" s="115" t="s">
        <v>1120</v>
      </c>
      <c r="G342" s="116" t="s">
        <v>969</v>
      </c>
      <c r="H342" s="117" t="s">
        <v>962</v>
      </c>
      <c r="I342" s="117">
        <v>32</v>
      </c>
      <c r="J342" s="117" t="s">
        <v>1040</v>
      </c>
      <c r="K342" s="118" t="s">
        <v>971</v>
      </c>
      <c r="L342" s="119"/>
      <c r="M342" s="120">
        <v>136</v>
      </c>
      <c r="N342" s="121">
        <v>620</v>
      </c>
      <c r="O342" s="170" t="s">
        <v>63</v>
      </c>
      <c r="P342" s="118" t="s">
        <v>960</v>
      </c>
      <c r="Q342" s="122">
        <v>74</v>
      </c>
      <c r="R342" s="123" t="s">
        <v>53</v>
      </c>
    </row>
    <row r="343" spans="1:18" ht="15.75" x14ac:dyDescent="0.25">
      <c r="A343" s="113">
        <v>80718</v>
      </c>
      <c r="B343" s="114" t="s">
        <v>717</v>
      </c>
      <c r="C343" s="114" t="s">
        <v>27</v>
      </c>
      <c r="D343" s="114" t="s">
        <v>57</v>
      </c>
      <c r="E343" s="114" t="s">
        <v>30</v>
      </c>
      <c r="F343" s="115" t="s">
        <v>1121</v>
      </c>
      <c r="G343" s="116" t="s">
        <v>962</v>
      </c>
      <c r="H343" s="117" t="s">
        <v>969</v>
      </c>
      <c r="I343" s="117">
        <v>33</v>
      </c>
      <c r="J343" s="117" t="s">
        <v>1040</v>
      </c>
      <c r="K343" s="118" t="s">
        <v>971</v>
      </c>
      <c r="L343" s="119"/>
      <c r="M343" s="120">
        <v>135.6</v>
      </c>
      <c r="N343" s="121" t="s">
        <v>63</v>
      </c>
      <c r="O343" s="170">
        <v>409.47500000000002</v>
      </c>
      <c r="P343" s="118" t="s">
        <v>960</v>
      </c>
      <c r="Q343" s="122">
        <v>71</v>
      </c>
      <c r="R343" s="123" t="s">
        <v>53</v>
      </c>
    </row>
    <row r="344" spans="1:18" ht="15.75" x14ac:dyDescent="0.25">
      <c r="A344" s="113">
        <v>80780</v>
      </c>
      <c r="B344" s="114" t="s">
        <v>111</v>
      </c>
      <c r="C344" s="114" t="s">
        <v>577</v>
      </c>
      <c r="D344" s="114" t="s">
        <v>57</v>
      </c>
      <c r="E344" s="114" t="s">
        <v>30</v>
      </c>
      <c r="F344" s="115" t="s">
        <v>989</v>
      </c>
      <c r="G344" s="116" t="s">
        <v>962</v>
      </c>
      <c r="H344" s="117" t="s">
        <v>962</v>
      </c>
      <c r="I344" s="117">
        <v>10</v>
      </c>
      <c r="J344" s="117" t="s">
        <v>963</v>
      </c>
      <c r="K344" s="118" t="s">
        <v>959</v>
      </c>
      <c r="L344" s="119"/>
      <c r="M344" s="120">
        <v>640</v>
      </c>
      <c r="N344" s="121" t="s">
        <v>63</v>
      </c>
      <c r="O344" s="170" t="s">
        <v>63</v>
      </c>
      <c r="P344" s="118" t="s">
        <v>960</v>
      </c>
      <c r="Q344" s="122">
        <v>13</v>
      </c>
      <c r="R344" s="123" t="s">
        <v>53</v>
      </c>
    </row>
    <row r="345" spans="1:18" ht="15.75" x14ac:dyDescent="0.25">
      <c r="A345" s="113">
        <v>80781</v>
      </c>
      <c r="B345" s="114" t="s">
        <v>115</v>
      </c>
      <c r="C345" s="114" t="s">
        <v>577</v>
      </c>
      <c r="D345" s="114" t="s">
        <v>57</v>
      </c>
      <c r="E345" s="114" t="s">
        <v>30</v>
      </c>
      <c r="F345" s="115" t="s">
        <v>989</v>
      </c>
      <c r="G345" s="116" t="s">
        <v>962</v>
      </c>
      <c r="H345" s="117" t="s">
        <v>957</v>
      </c>
      <c r="I345" s="117">
        <v>10</v>
      </c>
      <c r="J345" s="117" t="s">
        <v>963</v>
      </c>
      <c r="K345" s="118" t="s">
        <v>959</v>
      </c>
      <c r="L345" s="119"/>
      <c r="M345" s="120">
        <v>640</v>
      </c>
      <c r="N345" s="121" t="s">
        <v>63</v>
      </c>
      <c r="O345" s="170" t="s">
        <v>63</v>
      </c>
      <c r="P345" s="118" t="s">
        <v>960</v>
      </c>
      <c r="Q345" s="122">
        <v>14</v>
      </c>
      <c r="R345" s="123" t="s">
        <v>53</v>
      </c>
    </row>
    <row r="346" spans="1:18" ht="15.75" x14ac:dyDescent="0.25">
      <c r="A346" s="113">
        <v>80797</v>
      </c>
      <c r="B346" s="114" t="s">
        <v>721</v>
      </c>
      <c r="C346" s="114" t="s">
        <v>577</v>
      </c>
      <c r="D346" s="114" t="s">
        <v>658</v>
      </c>
      <c r="E346" s="114" t="s">
        <v>30</v>
      </c>
      <c r="F346" s="115" t="s">
        <v>1114</v>
      </c>
      <c r="G346" s="116" t="s">
        <v>956</v>
      </c>
      <c r="H346" s="117" t="s">
        <v>969</v>
      </c>
      <c r="I346" s="117">
        <v>11</v>
      </c>
      <c r="J346" s="117" t="s">
        <v>958</v>
      </c>
      <c r="K346" s="118" t="s">
        <v>959</v>
      </c>
      <c r="L346" s="119"/>
      <c r="M346" s="120">
        <v>123.306</v>
      </c>
      <c r="N346" s="121" t="s">
        <v>63</v>
      </c>
      <c r="O346" s="170">
        <v>123.31</v>
      </c>
      <c r="P346" s="118" t="s">
        <v>960</v>
      </c>
      <c r="Q346" s="122">
        <v>24</v>
      </c>
      <c r="R346" s="123" t="s">
        <v>53</v>
      </c>
    </row>
    <row r="347" spans="1:18" ht="15.75" x14ac:dyDescent="0.25">
      <c r="A347" s="113">
        <v>80799</v>
      </c>
      <c r="B347" s="114" t="s">
        <v>726</v>
      </c>
      <c r="C347" s="114" t="s">
        <v>577</v>
      </c>
      <c r="D347" s="114" t="s">
        <v>658</v>
      </c>
      <c r="E347" s="114" t="s">
        <v>30</v>
      </c>
      <c r="F347" s="115" t="s">
        <v>1114</v>
      </c>
      <c r="G347" s="116" t="s">
        <v>956</v>
      </c>
      <c r="H347" s="117" t="s">
        <v>956</v>
      </c>
      <c r="I347" s="117">
        <v>14</v>
      </c>
      <c r="J347" s="117" t="s">
        <v>958</v>
      </c>
      <c r="K347" s="118" t="s">
        <v>959</v>
      </c>
      <c r="L347" s="119"/>
      <c r="M347" s="120">
        <v>123.306</v>
      </c>
      <c r="N347" s="121" t="s">
        <v>63</v>
      </c>
      <c r="O347" s="170">
        <v>7.8230000000000004</v>
      </c>
      <c r="P347" s="118" t="s">
        <v>960</v>
      </c>
      <c r="Q347" s="122">
        <v>24</v>
      </c>
      <c r="R347" s="123" t="s">
        <v>53</v>
      </c>
    </row>
    <row r="348" spans="1:18" ht="15.75" x14ac:dyDescent="0.25">
      <c r="A348" s="113">
        <v>80879</v>
      </c>
      <c r="B348" s="114" t="s">
        <v>712</v>
      </c>
      <c r="C348" s="114" t="s">
        <v>27</v>
      </c>
      <c r="D348" s="114" t="s">
        <v>57</v>
      </c>
      <c r="E348" s="114" t="s">
        <v>30</v>
      </c>
      <c r="F348" s="115" t="s">
        <v>1120</v>
      </c>
      <c r="G348" s="116" t="s">
        <v>969</v>
      </c>
      <c r="H348" s="117" t="s">
        <v>962</v>
      </c>
      <c r="I348" s="117">
        <v>32</v>
      </c>
      <c r="J348" s="117" t="s">
        <v>1040</v>
      </c>
      <c r="K348" s="118" t="s">
        <v>971</v>
      </c>
      <c r="L348" s="119"/>
      <c r="M348" s="120">
        <v>249.52</v>
      </c>
      <c r="N348" s="121" t="s">
        <v>63</v>
      </c>
      <c r="O348" s="170">
        <v>249.52</v>
      </c>
      <c r="P348" s="118" t="s">
        <v>960</v>
      </c>
      <c r="Q348" s="122">
        <v>74</v>
      </c>
      <c r="R348" s="123" t="s">
        <v>53</v>
      </c>
    </row>
    <row r="349" spans="1:18" ht="15.75" x14ac:dyDescent="0.25">
      <c r="A349" s="113">
        <v>80880</v>
      </c>
      <c r="B349" s="114" t="s">
        <v>712</v>
      </c>
      <c r="C349" s="114" t="s">
        <v>27</v>
      </c>
      <c r="D349" s="114" t="s">
        <v>57</v>
      </c>
      <c r="E349" s="114" t="s">
        <v>30</v>
      </c>
      <c r="F349" s="115" t="s">
        <v>1120</v>
      </c>
      <c r="G349" s="116" t="s">
        <v>969</v>
      </c>
      <c r="H349" s="117" t="s">
        <v>962</v>
      </c>
      <c r="I349" s="117">
        <v>32</v>
      </c>
      <c r="J349" s="117" t="s">
        <v>1040</v>
      </c>
      <c r="K349" s="118" t="s">
        <v>971</v>
      </c>
      <c r="L349" s="119"/>
      <c r="M349" s="120">
        <v>87.28</v>
      </c>
      <c r="N349" s="121" t="s">
        <v>63</v>
      </c>
      <c r="O349" s="170">
        <v>87.28</v>
      </c>
      <c r="P349" s="118" t="s">
        <v>960</v>
      </c>
      <c r="Q349" s="122">
        <v>74</v>
      </c>
      <c r="R349" s="123" t="s">
        <v>53</v>
      </c>
    </row>
    <row r="350" spans="1:18" ht="15.75" x14ac:dyDescent="0.25">
      <c r="A350" s="113">
        <v>80881</v>
      </c>
      <c r="B350" s="114" t="s">
        <v>712</v>
      </c>
      <c r="C350" s="114" t="s">
        <v>27</v>
      </c>
      <c r="D350" s="114" t="s">
        <v>57</v>
      </c>
      <c r="E350" s="114" t="s">
        <v>30</v>
      </c>
      <c r="F350" s="115" t="s">
        <v>1120</v>
      </c>
      <c r="G350" s="116" t="s">
        <v>969</v>
      </c>
      <c r="H350" s="117" t="s">
        <v>962</v>
      </c>
      <c r="I350" s="117">
        <v>32</v>
      </c>
      <c r="J350" s="117" t="s">
        <v>1040</v>
      </c>
      <c r="K350" s="118" t="s">
        <v>971</v>
      </c>
      <c r="L350" s="119"/>
      <c r="M350" s="120">
        <v>44</v>
      </c>
      <c r="N350" s="121" t="s">
        <v>63</v>
      </c>
      <c r="O350" s="170" t="s">
        <v>63</v>
      </c>
      <c r="P350" s="118" t="s">
        <v>960</v>
      </c>
      <c r="Q350" s="122">
        <v>74</v>
      </c>
      <c r="R350" s="123" t="s">
        <v>53</v>
      </c>
    </row>
    <row r="351" spans="1:18" ht="15.75" x14ac:dyDescent="0.25">
      <c r="A351" s="113">
        <v>80926</v>
      </c>
      <c r="B351" s="114" t="s">
        <v>712</v>
      </c>
      <c r="C351" s="114" t="s">
        <v>27</v>
      </c>
      <c r="D351" s="114" t="s">
        <v>57</v>
      </c>
      <c r="E351" s="114" t="s">
        <v>30</v>
      </c>
      <c r="F351" s="115" t="s">
        <v>1121</v>
      </c>
      <c r="G351" s="116" t="s">
        <v>969</v>
      </c>
      <c r="H351" s="117" t="s">
        <v>962</v>
      </c>
      <c r="I351" s="117">
        <v>32</v>
      </c>
      <c r="J351" s="117" t="s">
        <v>1040</v>
      </c>
      <c r="K351" s="118" t="s">
        <v>971</v>
      </c>
      <c r="L351" s="119"/>
      <c r="M351" s="120">
        <v>103.2</v>
      </c>
      <c r="N351" s="121" t="s">
        <v>63</v>
      </c>
      <c r="O351" s="170">
        <v>37.281999999999996</v>
      </c>
      <c r="P351" s="118" t="s">
        <v>960</v>
      </c>
      <c r="Q351" s="122">
        <v>74</v>
      </c>
      <c r="R351" s="123" t="s">
        <v>53</v>
      </c>
    </row>
    <row r="352" spans="1:18" ht="15.75" x14ac:dyDescent="0.25">
      <c r="A352" s="113">
        <v>81004</v>
      </c>
      <c r="B352" s="114" t="s">
        <v>403</v>
      </c>
      <c r="C352" s="114" t="s">
        <v>577</v>
      </c>
      <c r="D352" s="114" t="s">
        <v>57</v>
      </c>
      <c r="E352" s="114" t="s">
        <v>30</v>
      </c>
      <c r="F352" s="115" t="s">
        <v>1122</v>
      </c>
      <c r="G352" s="116" t="s">
        <v>962</v>
      </c>
      <c r="H352" s="117" t="s">
        <v>969</v>
      </c>
      <c r="I352" s="117">
        <v>11</v>
      </c>
      <c r="J352" s="117" t="s">
        <v>963</v>
      </c>
      <c r="K352" s="118" t="s">
        <v>959</v>
      </c>
      <c r="L352" s="119"/>
      <c r="M352" s="120">
        <v>51.08</v>
      </c>
      <c r="N352" s="121" t="s">
        <v>63</v>
      </c>
      <c r="O352" s="170" t="s">
        <v>63</v>
      </c>
      <c r="P352" s="118" t="s">
        <v>960</v>
      </c>
      <c r="Q352" s="122">
        <v>46</v>
      </c>
      <c r="R352" s="123" t="s">
        <v>53</v>
      </c>
    </row>
    <row r="353" spans="1:18" ht="15.75" x14ac:dyDescent="0.25">
      <c r="A353" s="113">
        <v>81229</v>
      </c>
      <c r="B353" s="114" t="s">
        <v>721</v>
      </c>
      <c r="C353" s="114" t="s">
        <v>577</v>
      </c>
      <c r="D353" s="114" t="s">
        <v>658</v>
      </c>
      <c r="E353" s="114" t="s">
        <v>30</v>
      </c>
      <c r="F353" s="115" t="s">
        <v>1114</v>
      </c>
      <c r="G353" s="116" t="s">
        <v>956</v>
      </c>
      <c r="H353" s="117" t="s">
        <v>969</v>
      </c>
      <c r="I353" s="117">
        <v>11</v>
      </c>
      <c r="J353" s="117" t="s">
        <v>958</v>
      </c>
      <c r="K353" s="118" t="s">
        <v>959</v>
      </c>
      <c r="L353" s="119"/>
      <c r="M353" s="120">
        <v>39.200000000000003</v>
      </c>
      <c r="N353" s="121" t="s">
        <v>63</v>
      </c>
      <c r="O353" s="170">
        <v>39.200000000000003</v>
      </c>
      <c r="P353" s="118" t="s">
        <v>960</v>
      </c>
      <c r="Q353" s="122">
        <v>24</v>
      </c>
      <c r="R353" s="123" t="s">
        <v>53</v>
      </c>
    </row>
    <row r="354" spans="1:18" ht="15.75" x14ac:dyDescent="0.25">
      <c r="A354" s="113">
        <v>81230</v>
      </c>
      <c r="B354" s="114" t="s">
        <v>721</v>
      </c>
      <c r="C354" s="114" t="s">
        <v>577</v>
      </c>
      <c r="D354" s="114" t="s">
        <v>658</v>
      </c>
      <c r="E354" s="114" t="s">
        <v>30</v>
      </c>
      <c r="F354" s="115" t="s">
        <v>1114</v>
      </c>
      <c r="G354" s="116" t="s">
        <v>956</v>
      </c>
      <c r="H354" s="117" t="s">
        <v>969</v>
      </c>
      <c r="I354" s="117">
        <v>11</v>
      </c>
      <c r="J354" s="117" t="s">
        <v>958</v>
      </c>
      <c r="K354" s="118" t="s">
        <v>959</v>
      </c>
      <c r="L354" s="119"/>
      <c r="M354" s="120">
        <v>32.799999999999997</v>
      </c>
      <c r="N354" s="121" t="s">
        <v>63</v>
      </c>
      <c r="O354" s="170">
        <v>39.200000000000003</v>
      </c>
      <c r="P354" s="118" t="s">
        <v>960</v>
      </c>
      <c r="Q354" s="122">
        <v>24</v>
      </c>
      <c r="R354" s="123" t="s">
        <v>53</v>
      </c>
    </row>
    <row r="355" spans="1:18" ht="15.75" x14ac:dyDescent="0.25">
      <c r="A355" s="113">
        <v>81268</v>
      </c>
      <c r="B355" s="114" t="s">
        <v>728</v>
      </c>
      <c r="C355" s="114" t="s">
        <v>577</v>
      </c>
      <c r="D355" s="114" t="s">
        <v>57</v>
      </c>
      <c r="E355" s="114" t="s">
        <v>30</v>
      </c>
      <c r="F355" s="115" t="s">
        <v>1123</v>
      </c>
      <c r="G355" s="116" t="s">
        <v>962</v>
      </c>
      <c r="H355" s="117" t="s">
        <v>957</v>
      </c>
      <c r="I355" s="117">
        <v>32</v>
      </c>
      <c r="J355" s="117" t="s">
        <v>998</v>
      </c>
      <c r="K355" s="118" t="s">
        <v>971</v>
      </c>
      <c r="L355" s="119"/>
      <c r="M355" s="120">
        <v>1280</v>
      </c>
      <c r="N355" s="121" t="s">
        <v>63</v>
      </c>
      <c r="O355" s="170">
        <v>371.76600000000002</v>
      </c>
      <c r="P355" s="118" t="s">
        <v>960</v>
      </c>
      <c r="Q355" s="122">
        <v>18</v>
      </c>
      <c r="R355" s="123" t="s">
        <v>53</v>
      </c>
    </row>
    <row r="356" spans="1:18" ht="15.75" x14ac:dyDescent="0.25">
      <c r="A356" s="113">
        <v>81269</v>
      </c>
      <c r="B356" s="114" t="s">
        <v>730</v>
      </c>
      <c r="C356" s="114" t="s">
        <v>577</v>
      </c>
      <c r="D356" s="114" t="s">
        <v>57</v>
      </c>
      <c r="E356" s="114" t="s">
        <v>30</v>
      </c>
      <c r="F356" s="115" t="s">
        <v>982</v>
      </c>
      <c r="G356" s="116" t="s">
        <v>957</v>
      </c>
      <c r="H356" s="117" t="s">
        <v>962</v>
      </c>
      <c r="I356" s="117">
        <v>14</v>
      </c>
      <c r="J356" s="117" t="s">
        <v>970</v>
      </c>
      <c r="K356" s="118" t="s">
        <v>959</v>
      </c>
      <c r="L356" s="119"/>
      <c r="M356" s="120">
        <v>207.22</v>
      </c>
      <c r="N356" s="121" t="s">
        <v>63</v>
      </c>
      <c r="O356" s="170">
        <v>0</v>
      </c>
      <c r="P356" s="118" t="s">
        <v>960</v>
      </c>
      <c r="Q356" s="122">
        <v>70</v>
      </c>
      <c r="R356" s="123" t="s">
        <v>53</v>
      </c>
    </row>
    <row r="357" spans="1:18" ht="15.75" x14ac:dyDescent="0.25">
      <c r="A357" s="113">
        <v>81612</v>
      </c>
      <c r="B357" s="114" t="s">
        <v>733</v>
      </c>
      <c r="C357" s="114" t="s">
        <v>577</v>
      </c>
      <c r="D357" s="114" t="s">
        <v>658</v>
      </c>
      <c r="E357" s="114" t="s">
        <v>30</v>
      </c>
      <c r="F357" s="115" t="s">
        <v>1124</v>
      </c>
      <c r="G357" s="116" t="s">
        <v>962</v>
      </c>
      <c r="H357" s="117" t="s">
        <v>957</v>
      </c>
      <c r="I357" s="117">
        <v>10</v>
      </c>
      <c r="J357" s="117" t="s">
        <v>958</v>
      </c>
      <c r="K357" s="118" t="s">
        <v>959</v>
      </c>
      <c r="L357" s="119"/>
      <c r="M357" s="120">
        <v>222.5</v>
      </c>
      <c r="N357" s="121" t="s">
        <v>63</v>
      </c>
      <c r="O357" s="170">
        <v>42.883000000000003</v>
      </c>
      <c r="P357" s="118" t="s">
        <v>960</v>
      </c>
      <c r="Q357" s="122">
        <v>24</v>
      </c>
      <c r="R357" s="123" t="s">
        <v>53</v>
      </c>
    </row>
    <row r="358" spans="1:18" ht="15.75" x14ac:dyDescent="0.25">
      <c r="A358" s="113">
        <v>81614</v>
      </c>
      <c r="B358" s="114" t="s">
        <v>737</v>
      </c>
      <c r="C358" s="114" t="s">
        <v>27</v>
      </c>
      <c r="D358" s="114" t="s">
        <v>28</v>
      </c>
      <c r="E358" s="114" t="s">
        <v>30</v>
      </c>
      <c r="F358" s="115" t="s">
        <v>1124</v>
      </c>
      <c r="G358" s="116" t="s">
        <v>956</v>
      </c>
      <c r="H358" s="117" t="s">
        <v>957</v>
      </c>
      <c r="I358" s="117">
        <v>30</v>
      </c>
      <c r="J358" s="117" t="s">
        <v>963</v>
      </c>
      <c r="K358" s="118" t="s">
        <v>959</v>
      </c>
      <c r="L358" s="119"/>
      <c r="M358" s="120">
        <v>2.5760000000000001</v>
      </c>
      <c r="N358" s="121">
        <v>2.5760000000000001</v>
      </c>
      <c r="O358" s="170">
        <v>2.5760000000000001</v>
      </c>
      <c r="P358" s="118" t="s">
        <v>960</v>
      </c>
      <c r="Q358" s="122"/>
      <c r="R358" s="123" t="s">
        <v>45</v>
      </c>
    </row>
    <row r="359" spans="1:18" ht="15.75" x14ac:dyDescent="0.25">
      <c r="A359" s="113">
        <v>81650</v>
      </c>
      <c r="B359" s="114" t="s">
        <v>738</v>
      </c>
      <c r="C359" s="114" t="s">
        <v>577</v>
      </c>
      <c r="D359" s="114" t="s">
        <v>57</v>
      </c>
      <c r="E359" s="114" t="s">
        <v>30</v>
      </c>
      <c r="F359" s="115" t="s">
        <v>1125</v>
      </c>
      <c r="G359" s="116" t="s">
        <v>979</v>
      </c>
      <c r="H359" s="117" t="s">
        <v>1126</v>
      </c>
      <c r="I359" s="117">
        <v>21</v>
      </c>
      <c r="J359" s="117" t="s">
        <v>963</v>
      </c>
      <c r="K359" s="118" t="s">
        <v>959</v>
      </c>
      <c r="L359" s="119"/>
      <c r="M359" s="120">
        <v>106.44799999999999</v>
      </c>
      <c r="N359" s="121">
        <v>106.44799999999999</v>
      </c>
      <c r="O359" s="170">
        <v>0</v>
      </c>
      <c r="P359" s="118" t="s">
        <v>960</v>
      </c>
      <c r="Q359" s="122"/>
      <c r="R359" s="123" t="s">
        <v>32</v>
      </c>
    </row>
    <row r="360" spans="1:18" ht="15.75" x14ac:dyDescent="0.25">
      <c r="A360" s="113">
        <v>81653</v>
      </c>
      <c r="B360" s="114" t="s">
        <v>741</v>
      </c>
      <c r="C360" s="114" t="s">
        <v>577</v>
      </c>
      <c r="D360" s="114" t="s">
        <v>658</v>
      </c>
      <c r="E360" s="114" t="s">
        <v>30</v>
      </c>
      <c r="F360" s="115" t="s">
        <v>1124</v>
      </c>
      <c r="G360" s="116" t="s">
        <v>957</v>
      </c>
      <c r="H360" s="117" t="s">
        <v>957</v>
      </c>
      <c r="I360" s="117">
        <v>15</v>
      </c>
      <c r="J360" s="117" t="s">
        <v>958</v>
      </c>
      <c r="K360" s="118" t="s">
        <v>959</v>
      </c>
      <c r="L360" s="119"/>
      <c r="M360" s="120">
        <v>222.5</v>
      </c>
      <c r="N360" s="121" t="s">
        <v>63</v>
      </c>
      <c r="O360" s="170" t="s">
        <v>63</v>
      </c>
      <c r="P360" s="118" t="s">
        <v>960</v>
      </c>
      <c r="Q360" s="122">
        <v>24</v>
      </c>
      <c r="R360" s="123" t="s">
        <v>53</v>
      </c>
    </row>
    <row r="361" spans="1:18" ht="15.75" x14ac:dyDescent="0.25">
      <c r="A361" s="113">
        <v>81720</v>
      </c>
      <c r="B361" s="114" t="s">
        <v>745</v>
      </c>
      <c r="C361" s="114" t="s">
        <v>577</v>
      </c>
      <c r="D361" s="114" t="s">
        <v>57</v>
      </c>
      <c r="E361" s="114" t="s">
        <v>30</v>
      </c>
      <c r="F361" s="115" t="s">
        <v>1127</v>
      </c>
      <c r="G361" s="116" t="s">
        <v>956</v>
      </c>
      <c r="H361" s="117" t="s">
        <v>962</v>
      </c>
      <c r="I361" s="117">
        <v>23</v>
      </c>
      <c r="J361" s="117" t="s">
        <v>1095</v>
      </c>
      <c r="K361" s="118" t="s">
        <v>967</v>
      </c>
      <c r="L361" s="119"/>
      <c r="M361" s="120">
        <v>5100</v>
      </c>
      <c r="N361" s="121">
        <v>5100</v>
      </c>
      <c r="O361" s="170">
        <v>3086.991</v>
      </c>
      <c r="P361" s="118" t="s">
        <v>960</v>
      </c>
      <c r="Q361" s="122"/>
      <c r="R361" s="123" t="s">
        <v>53</v>
      </c>
    </row>
    <row r="362" spans="1:18" ht="15.75" x14ac:dyDescent="0.25">
      <c r="A362" s="113">
        <v>81825</v>
      </c>
      <c r="B362" s="114" t="s">
        <v>749</v>
      </c>
      <c r="C362" s="114" t="s">
        <v>577</v>
      </c>
      <c r="D362" s="114" t="s">
        <v>57</v>
      </c>
      <c r="E362" s="114" t="s">
        <v>30</v>
      </c>
      <c r="F362" s="115" t="s">
        <v>1128</v>
      </c>
      <c r="G362" s="116" t="s">
        <v>957</v>
      </c>
      <c r="H362" s="117" t="s">
        <v>962</v>
      </c>
      <c r="I362" s="117">
        <v>3</v>
      </c>
      <c r="J362" s="117" t="s">
        <v>998</v>
      </c>
      <c r="K362" s="118" t="s">
        <v>971</v>
      </c>
      <c r="L362" s="119"/>
      <c r="M362" s="120">
        <v>849</v>
      </c>
      <c r="N362" s="121">
        <v>849</v>
      </c>
      <c r="O362" s="170">
        <v>786</v>
      </c>
      <c r="P362" s="118" t="s">
        <v>960</v>
      </c>
      <c r="Q362" s="122">
        <v>75</v>
      </c>
      <c r="R362" s="123" t="s">
        <v>53</v>
      </c>
    </row>
    <row r="363" spans="1:18" ht="15.75" x14ac:dyDescent="0.25">
      <c r="A363" s="113">
        <v>83501</v>
      </c>
      <c r="B363" s="114" t="s">
        <v>733</v>
      </c>
      <c r="C363" s="114" t="s">
        <v>577</v>
      </c>
      <c r="D363" s="114" t="s">
        <v>658</v>
      </c>
      <c r="E363" s="114" t="s">
        <v>30</v>
      </c>
      <c r="F363" s="115" t="s">
        <v>1048</v>
      </c>
      <c r="G363" s="116" t="s">
        <v>962</v>
      </c>
      <c r="H363" s="117" t="s">
        <v>957</v>
      </c>
      <c r="I363" s="117">
        <v>10</v>
      </c>
      <c r="J363" s="117" t="s">
        <v>958</v>
      </c>
      <c r="K363" s="118" t="s">
        <v>959</v>
      </c>
      <c r="L363" s="119"/>
      <c r="M363" s="120">
        <v>10</v>
      </c>
      <c r="N363" s="121" t="s">
        <v>63</v>
      </c>
      <c r="O363" s="170" t="s">
        <v>63</v>
      </c>
      <c r="P363" s="118" t="s">
        <v>960</v>
      </c>
      <c r="Q363" s="122">
        <v>24</v>
      </c>
      <c r="R363" s="123" t="s">
        <v>53</v>
      </c>
    </row>
    <row r="364" spans="1:18" ht="15.75" x14ac:dyDescent="0.25">
      <c r="A364" s="113">
        <v>83502</v>
      </c>
      <c r="B364" s="114" t="s">
        <v>733</v>
      </c>
      <c r="C364" s="114" t="s">
        <v>577</v>
      </c>
      <c r="D364" s="114" t="s">
        <v>658</v>
      </c>
      <c r="E364" s="114" t="s">
        <v>30</v>
      </c>
      <c r="F364" s="115" t="s">
        <v>1048</v>
      </c>
      <c r="G364" s="116" t="s">
        <v>962</v>
      </c>
      <c r="H364" s="117" t="s">
        <v>957</v>
      </c>
      <c r="I364" s="117">
        <v>10</v>
      </c>
      <c r="J364" s="117" t="s">
        <v>958</v>
      </c>
      <c r="K364" s="118" t="s">
        <v>959</v>
      </c>
      <c r="L364" s="119"/>
      <c r="M364" s="120">
        <v>55.2</v>
      </c>
      <c r="N364" s="121" t="s">
        <v>63</v>
      </c>
      <c r="O364" s="170" t="s">
        <v>63</v>
      </c>
      <c r="P364" s="118" t="s">
        <v>960</v>
      </c>
      <c r="Q364" s="122">
        <v>24</v>
      </c>
      <c r="R364" s="123" t="s">
        <v>53</v>
      </c>
    </row>
    <row r="365" spans="1:18" ht="15.75" x14ac:dyDescent="0.25">
      <c r="A365" s="113">
        <v>83503</v>
      </c>
      <c r="B365" s="114" t="s">
        <v>733</v>
      </c>
      <c r="C365" s="114" t="s">
        <v>577</v>
      </c>
      <c r="D365" s="114" t="s">
        <v>658</v>
      </c>
      <c r="E365" s="114" t="s">
        <v>30</v>
      </c>
      <c r="F365" s="115" t="s">
        <v>1114</v>
      </c>
      <c r="G365" s="116" t="s">
        <v>962</v>
      </c>
      <c r="H365" s="117" t="s">
        <v>957</v>
      </c>
      <c r="I365" s="117">
        <v>10</v>
      </c>
      <c r="J365" s="117" t="s">
        <v>958</v>
      </c>
      <c r="K365" s="118" t="s">
        <v>959</v>
      </c>
      <c r="L365" s="119"/>
      <c r="M365" s="120">
        <v>162.84</v>
      </c>
      <c r="N365" s="121" t="s">
        <v>63</v>
      </c>
      <c r="O365" s="170" t="s">
        <v>63</v>
      </c>
      <c r="P365" s="118" t="s">
        <v>960</v>
      </c>
      <c r="Q365" s="122">
        <v>24</v>
      </c>
      <c r="R365" s="123" t="s">
        <v>53</v>
      </c>
    </row>
    <row r="366" spans="1:18" ht="15.75" x14ac:dyDescent="0.25">
      <c r="A366" s="113">
        <v>83504</v>
      </c>
      <c r="B366" s="114" t="s">
        <v>733</v>
      </c>
      <c r="C366" s="114" t="s">
        <v>577</v>
      </c>
      <c r="D366" s="114" t="s">
        <v>658</v>
      </c>
      <c r="E366" s="114" t="s">
        <v>30</v>
      </c>
      <c r="F366" s="115" t="s">
        <v>1114</v>
      </c>
      <c r="G366" s="116" t="s">
        <v>962</v>
      </c>
      <c r="H366" s="117" t="s">
        <v>957</v>
      </c>
      <c r="I366" s="117">
        <v>10</v>
      </c>
      <c r="J366" s="117" t="s">
        <v>958</v>
      </c>
      <c r="K366" s="118" t="s">
        <v>959</v>
      </c>
      <c r="L366" s="119"/>
      <c r="M366" s="120">
        <v>100</v>
      </c>
      <c r="N366" s="121" t="s">
        <v>63</v>
      </c>
      <c r="O366" s="170" t="s">
        <v>63</v>
      </c>
      <c r="P366" s="118" t="s">
        <v>960</v>
      </c>
      <c r="Q366" s="122">
        <v>24</v>
      </c>
      <c r="R366" s="123" t="s">
        <v>53</v>
      </c>
    </row>
    <row r="367" spans="1:18" ht="15.75" x14ac:dyDescent="0.25">
      <c r="A367" s="113">
        <v>83505</v>
      </c>
      <c r="B367" s="114" t="s">
        <v>741</v>
      </c>
      <c r="C367" s="114" t="s">
        <v>577</v>
      </c>
      <c r="D367" s="114" t="s">
        <v>658</v>
      </c>
      <c r="E367" s="114" t="s">
        <v>30</v>
      </c>
      <c r="F367" s="115" t="s">
        <v>1048</v>
      </c>
      <c r="G367" s="116" t="s">
        <v>957</v>
      </c>
      <c r="H367" s="117" t="s">
        <v>957</v>
      </c>
      <c r="I367" s="117">
        <v>15</v>
      </c>
      <c r="J367" s="117" t="s">
        <v>958</v>
      </c>
      <c r="K367" s="118" t="s">
        <v>959</v>
      </c>
      <c r="L367" s="119"/>
      <c r="M367" s="120">
        <v>185.6</v>
      </c>
      <c r="N367" s="121" t="s">
        <v>63</v>
      </c>
      <c r="O367" s="170">
        <v>32.523000000000003</v>
      </c>
      <c r="P367" s="118" t="s">
        <v>960</v>
      </c>
      <c r="Q367" s="122">
        <v>24</v>
      </c>
      <c r="R367" s="123" t="s">
        <v>53</v>
      </c>
    </row>
    <row r="368" spans="1:18" ht="15.75" x14ac:dyDescent="0.25">
      <c r="A368" s="113">
        <v>83506</v>
      </c>
      <c r="B368" s="114" t="s">
        <v>741</v>
      </c>
      <c r="C368" s="114" t="s">
        <v>577</v>
      </c>
      <c r="D368" s="114" t="s">
        <v>658</v>
      </c>
      <c r="E368" s="114" t="s">
        <v>30</v>
      </c>
      <c r="F368" s="115" t="s">
        <v>1048</v>
      </c>
      <c r="G368" s="116" t="s">
        <v>957</v>
      </c>
      <c r="H368" s="117" t="s">
        <v>957</v>
      </c>
      <c r="I368" s="117">
        <v>15</v>
      </c>
      <c r="J368" s="117" t="s">
        <v>958</v>
      </c>
      <c r="K368" s="118" t="s">
        <v>959</v>
      </c>
      <c r="L368" s="119"/>
      <c r="M368" s="120">
        <v>185.6</v>
      </c>
      <c r="N368" s="121" t="s">
        <v>63</v>
      </c>
      <c r="O368" s="171" t="s">
        <v>63</v>
      </c>
      <c r="P368" s="118" t="s">
        <v>960</v>
      </c>
      <c r="Q368" s="122">
        <v>24</v>
      </c>
      <c r="R368" s="123" t="s">
        <v>53</v>
      </c>
    </row>
    <row r="369" spans="1:18" ht="15.75" x14ac:dyDescent="0.25">
      <c r="A369" s="113">
        <v>83507</v>
      </c>
      <c r="B369" s="114" t="s">
        <v>741</v>
      </c>
      <c r="C369" s="114" t="s">
        <v>577</v>
      </c>
      <c r="D369" s="114" t="s">
        <v>658</v>
      </c>
      <c r="E369" s="114" t="s">
        <v>30</v>
      </c>
      <c r="F369" s="115" t="s">
        <v>1048</v>
      </c>
      <c r="G369" s="116" t="s">
        <v>957</v>
      </c>
      <c r="H369" s="117" t="s">
        <v>957</v>
      </c>
      <c r="I369" s="117">
        <v>15</v>
      </c>
      <c r="J369" s="117" t="s">
        <v>958</v>
      </c>
      <c r="K369" s="118" t="s">
        <v>959</v>
      </c>
      <c r="L369" s="119"/>
      <c r="M369" s="120">
        <v>134.80000000000001</v>
      </c>
      <c r="N369" s="121" t="s">
        <v>63</v>
      </c>
      <c r="O369" s="170" t="s">
        <v>63</v>
      </c>
      <c r="P369" s="118" t="s">
        <v>960</v>
      </c>
      <c r="Q369" s="122">
        <v>24</v>
      </c>
      <c r="R369" s="123" t="s">
        <v>53</v>
      </c>
    </row>
    <row r="370" spans="1:18" ht="15.75" x14ac:dyDescent="0.25">
      <c r="A370" s="113">
        <v>83567</v>
      </c>
      <c r="B370" s="114" t="s">
        <v>668</v>
      </c>
      <c r="C370" s="114" t="s">
        <v>577</v>
      </c>
      <c r="D370" s="114" t="s">
        <v>57</v>
      </c>
      <c r="E370" s="114" t="s">
        <v>30</v>
      </c>
      <c r="F370" s="115" t="s">
        <v>1016</v>
      </c>
      <c r="G370" s="116" t="s">
        <v>962</v>
      </c>
      <c r="H370" s="117" t="s">
        <v>956</v>
      </c>
      <c r="I370" s="117">
        <v>27</v>
      </c>
      <c r="J370" s="117" t="s">
        <v>998</v>
      </c>
      <c r="K370" s="118" t="s">
        <v>971</v>
      </c>
      <c r="L370" s="119"/>
      <c r="M370" s="120">
        <v>149.28</v>
      </c>
      <c r="N370" s="121" t="s">
        <v>63</v>
      </c>
      <c r="O370" s="170" t="s">
        <v>63</v>
      </c>
      <c r="P370" s="118" t="s">
        <v>960</v>
      </c>
      <c r="Q370" s="122">
        <v>72</v>
      </c>
      <c r="R370" s="123" t="s">
        <v>53</v>
      </c>
    </row>
    <row r="371" spans="1:18" ht="15.75" x14ac:dyDescent="0.25">
      <c r="A371" s="113">
        <v>83568</v>
      </c>
      <c r="B371" s="114" t="s">
        <v>755</v>
      </c>
      <c r="C371" s="114" t="s">
        <v>577</v>
      </c>
      <c r="D371" s="114" t="s">
        <v>28</v>
      </c>
      <c r="E371" s="114" t="s">
        <v>30</v>
      </c>
      <c r="F371" s="115" t="s">
        <v>1016</v>
      </c>
      <c r="G371" s="116" t="s">
        <v>956</v>
      </c>
      <c r="H371" s="117" t="s">
        <v>962</v>
      </c>
      <c r="I371" s="117">
        <v>27</v>
      </c>
      <c r="J371" s="117" t="s">
        <v>998</v>
      </c>
      <c r="K371" s="118" t="s">
        <v>971</v>
      </c>
      <c r="L371" s="119"/>
      <c r="M371" s="120">
        <v>4.4800000000000004</v>
      </c>
      <c r="N371" s="121">
        <v>4.4800000000000004</v>
      </c>
      <c r="O371" s="170">
        <v>4.4800000000000004</v>
      </c>
      <c r="P371" s="118" t="s">
        <v>960</v>
      </c>
      <c r="Q371" s="122"/>
      <c r="R371" s="123" t="s">
        <v>45</v>
      </c>
    </row>
    <row r="372" spans="1:18" ht="15.75" x14ac:dyDescent="0.25">
      <c r="A372" s="113">
        <v>83615</v>
      </c>
      <c r="B372" s="114" t="s">
        <v>757</v>
      </c>
      <c r="C372" s="114" t="s">
        <v>577</v>
      </c>
      <c r="D372" s="114" t="s">
        <v>57</v>
      </c>
      <c r="E372" s="114" t="s">
        <v>30</v>
      </c>
      <c r="F372" s="115" t="s">
        <v>1129</v>
      </c>
      <c r="G372" s="116" t="s">
        <v>957</v>
      </c>
      <c r="H372" s="117" t="s">
        <v>956</v>
      </c>
      <c r="I372" s="117">
        <v>5</v>
      </c>
      <c r="J372" s="117" t="s">
        <v>970</v>
      </c>
      <c r="K372" s="118" t="s">
        <v>971</v>
      </c>
      <c r="L372" s="119"/>
      <c r="M372" s="120">
        <v>189.36</v>
      </c>
      <c r="N372" s="121" t="s">
        <v>63</v>
      </c>
      <c r="O372" s="170">
        <v>0</v>
      </c>
      <c r="P372" s="118" t="s">
        <v>960</v>
      </c>
      <c r="Q372" s="122">
        <v>16</v>
      </c>
      <c r="R372" s="123" t="s">
        <v>53</v>
      </c>
    </row>
    <row r="373" spans="1:18" ht="15.75" x14ac:dyDescent="0.25">
      <c r="A373" s="113">
        <v>83616</v>
      </c>
      <c r="B373" s="114" t="s">
        <v>760</v>
      </c>
      <c r="C373" s="114" t="s">
        <v>577</v>
      </c>
      <c r="D373" s="114" t="s">
        <v>57</v>
      </c>
      <c r="E373" s="114" t="s">
        <v>30</v>
      </c>
      <c r="F373" s="115" t="s">
        <v>1129</v>
      </c>
      <c r="G373" s="116" t="s">
        <v>957</v>
      </c>
      <c r="H373" s="117" t="s">
        <v>969</v>
      </c>
      <c r="I373" s="117">
        <v>5</v>
      </c>
      <c r="J373" s="117" t="s">
        <v>970</v>
      </c>
      <c r="K373" s="118" t="s">
        <v>971</v>
      </c>
      <c r="L373" s="119"/>
      <c r="M373" s="120">
        <v>544</v>
      </c>
      <c r="N373" s="121" t="s">
        <v>63</v>
      </c>
      <c r="O373" s="170">
        <v>331.24599999999998</v>
      </c>
      <c r="P373" s="118" t="s">
        <v>960</v>
      </c>
      <c r="Q373" s="122">
        <v>16</v>
      </c>
      <c r="R373" s="123" t="s">
        <v>53</v>
      </c>
    </row>
    <row r="374" spans="1:18" ht="15.75" x14ac:dyDescent="0.25">
      <c r="A374" s="113">
        <v>83617</v>
      </c>
      <c r="B374" s="114" t="s">
        <v>762</v>
      </c>
      <c r="C374" s="114" t="s">
        <v>577</v>
      </c>
      <c r="D374" s="114" t="s">
        <v>57</v>
      </c>
      <c r="E374" s="114" t="s">
        <v>30</v>
      </c>
      <c r="F374" s="115" t="s">
        <v>1129</v>
      </c>
      <c r="G374" s="116" t="s">
        <v>962</v>
      </c>
      <c r="H374" s="117" t="s">
        <v>956</v>
      </c>
      <c r="I374" s="117">
        <v>5</v>
      </c>
      <c r="J374" s="117" t="s">
        <v>970</v>
      </c>
      <c r="K374" s="118" t="s">
        <v>971</v>
      </c>
      <c r="L374" s="119"/>
      <c r="M374" s="120">
        <v>442.64</v>
      </c>
      <c r="N374" s="121" t="s">
        <v>63</v>
      </c>
      <c r="O374" s="170">
        <v>352.62700000000001</v>
      </c>
      <c r="P374" s="118" t="s">
        <v>960</v>
      </c>
      <c r="Q374" s="122">
        <v>16</v>
      </c>
      <c r="R374" s="123" t="s">
        <v>53</v>
      </c>
    </row>
    <row r="375" spans="1:18" ht="15.75" x14ac:dyDescent="0.25">
      <c r="A375" s="113">
        <v>83622</v>
      </c>
      <c r="B375" s="114" t="s">
        <v>764</v>
      </c>
      <c r="C375" s="114" t="s">
        <v>577</v>
      </c>
      <c r="D375" s="114" t="s">
        <v>57</v>
      </c>
      <c r="E375" s="114" t="s">
        <v>30</v>
      </c>
      <c r="F375" s="115" t="s">
        <v>1130</v>
      </c>
      <c r="G375" s="116" t="s">
        <v>962</v>
      </c>
      <c r="H375" s="117" t="s">
        <v>962</v>
      </c>
      <c r="I375" s="117">
        <v>35</v>
      </c>
      <c r="J375" s="117" t="s">
        <v>970</v>
      </c>
      <c r="K375" s="118" t="s">
        <v>959</v>
      </c>
      <c r="L375" s="119"/>
      <c r="M375" s="120">
        <v>836</v>
      </c>
      <c r="N375" s="121">
        <v>836</v>
      </c>
      <c r="O375" s="170">
        <v>0</v>
      </c>
      <c r="P375" s="118" t="s">
        <v>960</v>
      </c>
      <c r="Q375" s="122"/>
      <c r="R375" s="123" t="s">
        <v>53</v>
      </c>
    </row>
    <row r="376" spans="1:18" ht="15.75" x14ac:dyDescent="0.25">
      <c r="A376" s="113">
        <v>83623</v>
      </c>
      <c r="B376" s="114" t="s">
        <v>766</v>
      </c>
      <c r="C376" s="114" t="s">
        <v>577</v>
      </c>
      <c r="D376" s="114" t="s">
        <v>57</v>
      </c>
      <c r="E376" s="114" t="s">
        <v>30</v>
      </c>
      <c r="F376" s="115" t="s">
        <v>1130</v>
      </c>
      <c r="G376" s="116" t="s">
        <v>957</v>
      </c>
      <c r="H376" s="117" t="s">
        <v>957</v>
      </c>
      <c r="I376" s="117">
        <v>35</v>
      </c>
      <c r="J376" s="117" t="s">
        <v>970</v>
      </c>
      <c r="K376" s="118" t="s">
        <v>959</v>
      </c>
      <c r="L376" s="119"/>
      <c r="M376" s="120">
        <v>402</v>
      </c>
      <c r="N376" s="121">
        <v>402</v>
      </c>
      <c r="O376" s="170">
        <v>0</v>
      </c>
      <c r="P376" s="118" t="s">
        <v>960</v>
      </c>
      <c r="Q376" s="122"/>
      <c r="R376" s="123" t="s">
        <v>53</v>
      </c>
    </row>
    <row r="377" spans="1:18" ht="15.75" x14ac:dyDescent="0.25">
      <c r="A377" s="113">
        <v>83852</v>
      </c>
      <c r="B377" s="114" t="s">
        <v>681</v>
      </c>
      <c r="C377" s="114" t="s">
        <v>577</v>
      </c>
      <c r="D377" s="114" t="s">
        <v>525</v>
      </c>
      <c r="E377" s="114" t="s">
        <v>30</v>
      </c>
      <c r="F377" s="115" t="s">
        <v>1086</v>
      </c>
      <c r="G377" s="116" t="s">
        <v>956</v>
      </c>
      <c r="H377" s="117" t="s">
        <v>962</v>
      </c>
      <c r="I377" s="117">
        <v>24</v>
      </c>
      <c r="J377" s="117" t="s">
        <v>963</v>
      </c>
      <c r="K377" s="118" t="s">
        <v>959</v>
      </c>
      <c r="L377" s="119"/>
      <c r="M377" s="120">
        <v>1</v>
      </c>
      <c r="N377" s="121">
        <v>1</v>
      </c>
      <c r="O377" s="170" t="s">
        <v>63</v>
      </c>
      <c r="P377" s="118" t="s">
        <v>960</v>
      </c>
      <c r="Q377" s="122">
        <v>76</v>
      </c>
      <c r="R377" s="123" t="s">
        <v>53</v>
      </c>
    </row>
    <row r="378" spans="1:18" ht="15.75" x14ac:dyDescent="0.25">
      <c r="A378" s="113">
        <v>83853</v>
      </c>
      <c r="B378" s="114" t="s">
        <v>681</v>
      </c>
      <c r="C378" s="114" t="s">
        <v>577</v>
      </c>
      <c r="D378" s="114" t="s">
        <v>525</v>
      </c>
      <c r="E378" s="114" t="s">
        <v>30</v>
      </c>
      <c r="F378" s="115" t="s">
        <v>1086</v>
      </c>
      <c r="G378" s="116" t="s">
        <v>956</v>
      </c>
      <c r="H378" s="117" t="s">
        <v>962</v>
      </c>
      <c r="I378" s="117">
        <v>24</v>
      </c>
      <c r="J378" s="117" t="s">
        <v>963</v>
      </c>
      <c r="K378" s="118" t="s">
        <v>959</v>
      </c>
      <c r="L378" s="119"/>
      <c r="M378" s="120">
        <v>1</v>
      </c>
      <c r="N378" s="121" t="s">
        <v>63</v>
      </c>
      <c r="O378" s="170" t="s">
        <v>63</v>
      </c>
      <c r="P378" s="118" t="s">
        <v>960</v>
      </c>
      <c r="Q378" s="122">
        <v>76</v>
      </c>
      <c r="R378" s="123" t="s">
        <v>53</v>
      </c>
    </row>
    <row r="379" spans="1:18" ht="15.75" x14ac:dyDescent="0.25">
      <c r="A379" s="113">
        <v>85131</v>
      </c>
      <c r="B379" s="114" t="s">
        <v>771</v>
      </c>
      <c r="C379" s="114" t="s">
        <v>577</v>
      </c>
      <c r="D379" s="114" t="s">
        <v>57</v>
      </c>
      <c r="E379" s="114" t="s">
        <v>30</v>
      </c>
      <c r="F379" s="115" t="s">
        <v>1131</v>
      </c>
      <c r="G379" s="116" t="s">
        <v>957</v>
      </c>
      <c r="H379" s="117" t="s">
        <v>969</v>
      </c>
      <c r="I379" s="117">
        <v>5</v>
      </c>
      <c r="J379" s="117" t="s">
        <v>973</v>
      </c>
      <c r="K379" s="118" t="s">
        <v>959</v>
      </c>
      <c r="L379" s="119"/>
      <c r="M379" s="120">
        <v>33.200000000000003</v>
      </c>
      <c r="N379" s="121">
        <v>530</v>
      </c>
      <c r="O379" s="170">
        <v>33.200000000000003</v>
      </c>
      <c r="P379" s="118" t="s">
        <v>960</v>
      </c>
      <c r="Q379" s="122">
        <v>77</v>
      </c>
      <c r="R379" s="123" t="s">
        <v>34</v>
      </c>
    </row>
    <row r="380" spans="1:18" ht="15.75" x14ac:dyDescent="0.25">
      <c r="A380" s="113">
        <v>85132</v>
      </c>
      <c r="B380" s="114" t="s">
        <v>771</v>
      </c>
      <c r="C380" s="114" t="s">
        <v>577</v>
      </c>
      <c r="D380" s="114" t="s">
        <v>57</v>
      </c>
      <c r="E380" s="114" t="s">
        <v>30</v>
      </c>
      <c r="F380" s="115" t="s">
        <v>1131</v>
      </c>
      <c r="G380" s="116" t="s">
        <v>957</v>
      </c>
      <c r="H380" s="117" t="s">
        <v>969</v>
      </c>
      <c r="I380" s="117">
        <v>5</v>
      </c>
      <c r="J380" s="117" t="s">
        <v>973</v>
      </c>
      <c r="K380" s="118" t="s">
        <v>959</v>
      </c>
      <c r="L380" s="119"/>
      <c r="M380" s="120">
        <v>128.4</v>
      </c>
      <c r="N380" s="121" t="s">
        <v>63</v>
      </c>
      <c r="O380" s="170">
        <v>128.4</v>
      </c>
      <c r="P380" s="118" t="s">
        <v>960</v>
      </c>
      <c r="Q380" s="122">
        <v>77</v>
      </c>
      <c r="R380" s="123" t="s">
        <v>34</v>
      </c>
    </row>
    <row r="381" spans="1:18" ht="15.75" x14ac:dyDescent="0.25">
      <c r="A381" s="113">
        <v>85133</v>
      </c>
      <c r="B381" s="114" t="s">
        <v>777</v>
      </c>
      <c r="C381" s="114" t="s">
        <v>577</v>
      </c>
      <c r="D381" s="114" t="s">
        <v>57</v>
      </c>
      <c r="E381" s="114" t="s">
        <v>30</v>
      </c>
      <c r="F381" s="115" t="s">
        <v>1131</v>
      </c>
      <c r="G381" s="116" t="s">
        <v>962</v>
      </c>
      <c r="H381" s="117" t="s">
        <v>956</v>
      </c>
      <c r="I381" s="117">
        <v>5</v>
      </c>
      <c r="J381" s="117" t="s">
        <v>973</v>
      </c>
      <c r="K381" s="118" t="s">
        <v>959</v>
      </c>
      <c r="L381" s="119"/>
      <c r="M381" s="120">
        <v>128.4</v>
      </c>
      <c r="N381" s="121" t="s">
        <v>63</v>
      </c>
      <c r="O381" s="170">
        <v>128.4</v>
      </c>
      <c r="P381" s="118" t="s">
        <v>960</v>
      </c>
      <c r="Q381" s="122">
        <v>77</v>
      </c>
      <c r="R381" s="123" t="s">
        <v>34</v>
      </c>
    </row>
    <row r="382" spans="1:18" ht="15.75" x14ac:dyDescent="0.25">
      <c r="A382" s="113">
        <v>85134</v>
      </c>
      <c r="B382" s="114" t="s">
        <v>777</v>
      </c>
      <c r="C382" s="114" t="s">
        <v>577</v>
      </c>
      <c r="D382" s="114" t="s">
        <v>57</v>
      </c>
      <c r="E382" s="114" t="s">
        <v>30</v>
      </c>
      <c r="F382" s="115" t="s">
        <v>1131</v>
      </c>
      <c r="G382" s="116" t="s">
        <v>962</v>
      </c>
      <c r="H382" s="117" t="s">
        <v>956</v>
      </c>
      <c r="I382" s="117">
        <v>5</v>
      </c>
      <c r="J382" s="117" t="s">
        <v>973</v>
      </c>
      <c r="K382" s="118" t="s">
        <v>959</v>
      </c>
      <c r="L382" s="119"/>
      <c r="M382" s="120">
        <v>240</v>
      </c>
      <c r="N382" s="121" t="s">
        <v>63</v>
      </c>
      <c r="O382" s="170">
        <v>240</v>
      </c>
      <c r="P382" s="118" t="s">
        <v>960</v>
      </c>
      <c r="Q382" s="122">
        <v>77</v>
      </c>
      <c r="R382" s="123" t="s">
        <v>34</v>
      </c>
    </row>
    <row r="383" spans="1:18" ht="15.75" x14ac:dyDescent="0.25">
      <c r="A383" s="113">
        <v>85145</v>
      </c>
      <c r="B383" s="114" t="s">
        <v>783</v>
      </c>
      <c r="C383" s="114" t="s">
        <v>577</v>
      </c>
      <c r="D383" s="114" t="s">
        <v>57</v>
      </c>
      <c r="E383" s="114" t="s">
        <v>30</v>
      </c>
      <c r="F383" s="115" t="s">
        <v>1127</v>
      </c>
      <c r="G383" s="116" t="s">
        <v>957</v>
      </c>
      <c r="H383" s="117" t="s">
        <v>956</v>
      </c>
      <c r="I383" s="117">
        <v>24</v>
      </c>
      <c r="J383" s="117" t="s">
        <v>1095</v>
      </c>
      <c r="K383" s="118" t="s">
        <v>967</v>
      </c>
      <c r="L383" s="119"/>
      <c r="M383" s="120">
        <v>902.08</v>
      </c>
      <c r="N383" s="121">
        <v>902.08</v>
      </c>
      <c r="O383" s="170">
        <v>593.47</v>
      </c>
      <c r="P383" s="118" t="s">
        <v>960</v>
      </c>
      <c r="Q383" s="122">
        <v>78</v>
      </c>
      <c r="R383" s="123" t="s">
        <v>53</v>
      </c>
    </row>
    <row r="384" spans="1:18" ht="15.75" x14ac:dyDescent="0.25">
      <c r="A384" s="113">
        <v>85645</v>
      </c>
      <c r="B384" s="114" t="s">
        <v>164</v>
      </c>
      <c r="C384" s="114" t="s">
        <v>577</v>
      </c>
      <c r="D384" s="114" t="s">
        <v>658</v>
      </c>
      <c r="E384" s="114" t="s">
        <v>30</v>
      </c>
      <c r="F384" s="115" t="s">
        <v>1048</v>
      </c>
      <c r="G384" s="116" t="s">
        <v>956</v>
      </c>
      <c r="H384" s="117" t="s">
        <v>969</v>
      </c>
      <c r="I384" s="117">
        <v>32</v>
      </c>
      <c r="J384" s="117" t="s">
        <v>963</v>
      </c>
      <c r="K384" s="118" t="s">
        <v>959</v>
      </c>
      <c r="L384" s="119"/>
      <c r="M384" s="120">
        <v>362.8</v>
      </c>
      <c r="N384" s="121" t="s">
        <v>63</v>
      </c>
      <c r="O384" s="170" t="s">
        <v>63</v>
      </c>
      <c r="P384" s="118" t="s">
        <v>960</v>
      </c>
      <c r="Q384" s="122">
        <v>24</v>
      </c>
      <c r="R384" s="123" t="s">
        <v>53</v>
      </c>
    </row>
    <row r="385" spans="1:18" ht="15.75" x14ac:dyDescent="0.25">
      <c r="A385" s="113">
        <v>85646</v>
      </c>
      <c r="B385" s="114" t="s">
        <v>624</v>
      </c>
      <c r="C385" s="114" t="s">
        <v>577</v>
      </c>
      <c r="D385" s="114" t="s">
        <v>658</v>
      </c>
      <c r="E385" s="114" t="s">
        <v>30</v>
      </c>
      <c r="F385" s="115" t="s">
        <v>1048</v>
      </c>
      <c r="G385" s="116" t="s">
        <v>956</v>
      </c>
      <c r="H385" s="117" t="s">
        <v>956</v>
      </c>
      <c r="I385" s="117">
        <v>32</v>
      </c>
      <c r="J385" s="117" t="s">
        <v>963</v>
      </c>
      <c r="K385" s="118" t="s">
        <v>959</v>
      </c>
      <c r="L385" s="119"/>
      <c r="M385" s="120">
        <v>65</v>
      </c>
      <c r="N385" s="121" t="s">
        <v>63</v>
      </c>
      <c r="O385" s="170">
        <v>3.984</v>
      </c>
      <c r="P385" s="118" t="s">
        <v>960</v>
      </c>
      <c r="Q385" s="122">
        <v>24</v>
      </c>
      <c r="R385" s="123" t="s">
        <v>53</v>
      </c>
    </row>
    <row r="386" spans="1:18" ht="15.75" x14ac:dyDescent="0.25">
      <c r="A386" s="113">
        <v>85647</v>
      </c>
      <c r="B386" s="114" t="s">
        <v>624</v>
      </c>
      <c r="C386" s="114" t="s">
        <v>577</v>
      </c>
      <c r="D386" s="114" t="s">
        <v>658</v>
      </c>
      <c r="E386" s="114" t="s">
        <v>30</v>
      </c>
      <c r="F386" s="115" t="s">
        <v>1048</v>
      </c>
      <c r="G386" s="116" t="s">
        <v>956</v>
      </c>
      <c r="H386" s="117" t="s">
        <v>956</v>
      </c>
      <c r="I386" s="117">
        <v>32</v>
      </c>
      <c r="J386" s="117" t="s">
        <v>963</v>
      </c>
      <c r="K386" s="118" t="s">
        <v>959</v>
      </c>
      <c r="L386" s="119"/>
      <c r="M386" s="120">
        <v>35</v>
      </c>
      <c r="N386" s="121" t="s">
        <v>63</v>
      </c>
      <c r="O386" s="170" t="s">
        <v>63</v>
      </c>
      <c r="P386" s="118" t="s">
        <v>960</v>
      </c>
      <c r="Q386" s="122">
        <v>24</v>
      </c>
      <c r="R386" s="123" t="s">
        <v>53</v>
      </c>
    </row>
    <row r="387" spans="1:18" ht="15.75" x14ac:dyDescent="0.25">
      <c r="A387" s="113">
        <v>85966</v>
      </c>
      <c r="B387" s="114" t="s">
        <v>234</v>
      </c>
      <c r="C387" s="114" t="s">
        <v>577</v>
      </c>
      <c r="D387" s="114" t="s">
        <v>28</v>
      </c>
      <c r="E387" s="114" t="s">
        <v>30</v>
      </c>
      <c r="F387" s="115" t="s">
        <v>1132</v>
      </c>
      <c r="G387" s="116" t="s">
        <v>962</v>
      </c>
      <c r="H387" s="117" t="s">
        <v>957</v>
      </c>
      <c r="I387" s="117">
        <v>11</v>
      </c>
      <c r="J387" s="117" t="s">
        <v>970</v>
      </c>
      <c r="K387" s="118" t="s">
        <v>959</v>
      </c>
      <c r="L387" s="119"/>
      <c r="M387" s="120">
        <v>8</v>
      </c>
      <c r="N387" s="121">
        <v>8</v>
      </c>
      <c r="O387" s="170">
        <v>8</v>
      </c>
      <c r="P387" s="118" t="s">
        <v>960</v>
      </c>
      <c r="Q387" s="122"/>
      <c r="R387" s="123" t="s">
        <v>45</v>
      </c>
    </row>
    <row r="388" spans="1:18" ht="15.75" x14ac:dyDescent="0.25">
      <c r="A388" s="113">
        <v>85967</v>
      </c>
      <c r="B388" s="114" t="s">
        <v>791</v>
      </c>
      <c r="C388" s="114" t="s">
        <v>577</v>
      </c>
      <c r="D388" s="114" t="s">
        <v>28</v>
      </c>
      <c r="E388" s="114" t="s">
        <v>30</v>
      </c>
      <c r="F388" s="115" t="s">
        <v>1132</v>
      </c>
      <c r="G388" s="116" t="s">
        <v>962</v>
      </c>
      <c r="H388" s="117" t="s">
        <v>962</v>
      </c>
      <c r="I388" s="117">
        <v>11</v>
      </c>
      <c r="J388" s="117" t="s">
        <v>970</v>
      </c>
      <c r="K388" s="118" t="s">
        <v>959</v>
      </c>
      <c r="L388" s="119"/>
      <c r="M388" s="120">
        <v>8</v>
      </c>
      <c r="N388" s="121">
        <v>8</v>
      </c>
      <c r="O388" s="170">
        <v>8</v>
      </c>
      <c r="P388" s="118" t="s">
        <v>960</v>
      </c>
      <c r="Q388" s="122"/>
      <c r="R388" s="123" t="s">
        <v>45</v>
      </c>
    </row>
    <row r="389" spans="1:18" ht="15.75" x14ac:dyDescent="0.25">
      <c r="A389" s="113">
        <v>86030</v>
      </c>
      <c r="B389" s="114" t="s">
        <v>795</v>
      </c>
      <c r="C389" s="114" t="s">
        <v>577</v>
      </c>
      <c r="D389" s="114" t="s">
        <v>28</v>
      </c>
      <c r="E389" s="114" t="s">
        <v>30</v>
      </c>
      <c r="F389" s="115" t="s">
        <v>989</v>
      </c>
      <c r="G389" s="116" t="s">
        <v>979</v>
      </c>
      <c r="H389" s="117" t="s">
        <v>1093</v>
      </c>
      <c r="I389" s="117">
        <v>2</v>
      </c>
      <c r="J389" s="117" t="s">
        <v>963</v>
      </c>
      <c r="K389" s="118" t="s">
        <v>959</v>
      </c>
      <c r="L389" s="119"/>
      <c r="M389" s="120">
        <v>6.72</v>
      </c>
      <c r="N389" s="121" t="s">
        <v>63</v>
      </c>
      <c r="O389" s="170">
        <v>6.72</v>
      </c>
      <c r="P389" s="118" t="s">
        <v>960</v>
      </c>
      <c r="Q389" s="122">
        <v>83</v>
      </c>
      <c r="R389" s="123" t="s">
        <v>45</v>
      </c>
    </row>
    <row r="390" spans="1:18" ht="15.75" x14ac:dyDescent="0.25">
      <c r="A390" s="113">
        <v>86032</v>
      </c>
      <c r="B390" s="114" t="s">
        <v>791</v>
      </c>
      <c r="C390" s="114" t="s">
        <v>577</v>
      </c>
      <c r="D390" s="114" t="s">
        <v>57</v>
      </c>
      <c r="E390" s="114" t="s">
        <v>30</v>
      </c>
      <c r="F390" s="115" t="s">
        <v>1132</v>
      </c>
      <c r="G390" s="116" t="s">
        <v>962</v>
      </c>
      <c r="H390" s="117" t="s">
        <v>962</v>
      </c>
      <c r="I390" s="117">
        <v>11</v>
      </c>
      <c r="J390" s="117" t="s">
        <v>970</v>
      </c>
      <c r="K390" s="118" t="s">
        <v>959</v>
      </c>
      <c r="L390" s="119"/>
      <c r="M390" s="120">
        <v>35.32</v>
      </c>
      <c r="N390" s="121">
        <v>481.6</v>
      </c>
      <c r="O390" s="170">
        <v>35.32</v>
      </c>
      <c r="P390" s="118" t="s">
        <v>960</v>
      </c>
      <c r="Q390" s="122">
        <v>79</v>
      </c>
      <c r="R390" s="123" t="s">
        <v>53</v>
      </c>
    </row>
    <row r="391" spans="1:18" ht="15.75" x14ac:dyDescent="0.25">
      <c r="A391" s="113">
        <v>86033</v>
      </c>
      <c r="B391" s="114" t="s">
        <v>791</v>
      </c>
      <c r="C391" s="114" t="s">
        <v>577</v>
      </c>
      <c r="D391" s="114" t="s">
        <v>57</v>
      </c>
      <c r="E391" s="114" t="s">
        <v>30</v>
      </c>
      <c r="F391" s="115" t="s">
        <v>1132</v>
      </c>
      <c r="G391" s="116" t="s">
        <v>962</v>
      </c>
      <c r="H391" s="117" t="s">
        <v>962</v>
      </c>
      <c r="I391" s="117">
        <v>11</v>
      </c>
      <c r="J391" s="117" t="s">
        <v>970</v>
      </c>
      <c r="K391" s="118" t="s">
        <v>959</v>
      </c>
      <c r="L391" s="119"/>
      <c r="M391" s="120">
        <v>144.44</v>
      </c>
      <c r="N391" s="121" t="s">
        <v>63</v>
      </c>
      <c r="O391" s="170">
        <v>144.44</v>
      </c>
      <c r="P391" s="118" t="s">
        <v>960</v>
      </c>
      <c r="Q391" s="122">
        <v>79</v>
      </c>
      <c r="R391" s="123" t="s">
        <v>53</v>
      </c>
    </row>
    <row r="392" spans="1:18" ht="15.75" x14ac:dyDescent="0.25">
      <c r="A392" s="113">
        <v>86034</v>
      </c>
      <c r="B392" s="114" t="s">
        <v>435</v>
      </c>
      <c r="C392" s="114" t="s">
        <v>577</v>
      </c>
      <c r="D392" s="114" t="s">
        <v>28</v>
      </c>
      <c r="E392" s="114" t="s">
        <v>30</v>
      </c>
      <c r="F392" s="115" t="s">
        <v>1132</v>
      </c>
      <c r="G392" s="116" t="s">
        <v>969</v>
      </c>
      <c r="H392" s="117" t="s">
        <v>956</v>
      </c>
      <c r="I392" s="117">
        <v>16</v>
      </c>
      <c r="J392" s="117" t="s">
        <v>970</v>
      </c>
      <c r="K392" s="118" t="s">
        <v>959</v>
      </c>
      <c r="L392" s="119"/>
      <c r="M392" s="120">
        <v>8</v>
      </c>
      <c r="N392" s="121">
        <v>8</v>
      </c>
      <c r="O392" s="170">
        <v>8</v>
      </c>
      <c r="P392" s="118" t="s">
        <v>960</v>
      </c>
      <c r="Q392" s="122"/>
      <c r="R392" s="123" t="s">
        <v>45</v>
      </c>
    </row>
    <row r="393" spans="1:18" ht="15.75" x14ac:dyDescent="0.25">
      <c r="A393" s="113">
        <v>86035</v>
      </c>
      <c r="B393" s="114" t="s">
        <v>791</v>
      </c>
      <c r="C393" s="114" t="s">
        <v>577</v>
      </c>
      <c r="D393" s="114" t="s">
        <v>57</v>
      </c>
      <c r="E393" s="114" t="s">
        <v>30</v>
      </c>
      <c r="F393" s="115" t="s">
        <v>1132</v>
      </c>
      <c r="G393" s="116" t="s">
        <v>962</v>
      </c>
      <c r="H393" s="117" t="s">
        <v>962</v>
      </c>
      <c r="I393" s="117">
        <v>11</v>
      </c>
      <c r="J393" s="117" t="s">
        <v>970</v>
      </c>
      <c r="K393" s="118" t="s">
        <v>959</v>
      </c>
      <c r="L393" s="119"/>
      <c r="M393" s="120">
        <v>142.04</v>
      </c>
      <c r="N393" s="121" t="s">
        <v>63</v>
      </c>
      <c r="O393" s="170">
        <v>142.04</v>
      </c>
      <c r="P393" s="118" t="s">
        <v>960</v>
      </c>
      <c r="Q393" s="122">
        <v>79</v>
      </c>
      <c r="R393" s="123" t="s">
        <v>53</v>
      </c>
    </row>
    <row r="394" spans="1:18" ht="15.75" x14ac:dyDescent="0.25">
      <c r="A394" s="113">
        <v>86036</v>
      </c>
      <c r="B394" s="114" t="s">
        <v>278</v>
      </c>
      <c r="C394" s="114" t="s">
        <v>577</v>
      </c>
      <c r="D394" s="114" t="s">
        <v>28</v>
      </c>
      <c r="E394" s="114" t="s">
        <v>30</v>
      </c>
      <c r="F394" s="115" t="s">
        <v>1132</v>
      </c>
      <c r="G394" s="116" t="s">
        <v>979</v>
      </c>
      <c r="H394" s="117" t="s">
        <v>1034</v>
      </c>
      <c r="I394" s="117">
        <v>2</v>
      </c>
      <c r="J394" s="117" t="s">
        <v>970</v>
      </c>
      <c r="K394" s="118" t="s">
        <v>959</v>
      </c>
      <c r="L394" s="119"/>
      <c r="M394" s="120">
        <v>8</v>
      </c>
      <c r="N394" s="121">
        <v>8</v>
      </c>
      <c r="O394" s="170">
        <v>8</v>
      </c>
      <c r="P394" s="118" t="s">
        <v>960</v>
      </c>
      <c r="Q394" s="122"/>
      <c r="R394" s="123" t="s">
        <v>45</v>
      </c>
    </row>
    <row r="395" spans="1:18" ht="15.75" x14ac:dyDescent="0.25">
      <c r="A395" s="113">
        <v>86037</v>
      </c>
      <c r="B395" s="114" t="s">
        <v>791</v>
      </c>
      <c r="C395" s="114" t="s">
        <v>577</v>
      </c>
      <c r="D395" s="114" t="s">
        <v>57</v>
      </c>
      <c r="E395" s="114" t="s">
        <v>30</v>
      </c>
      <c r="F395" s="115" t="s">
        <v>1132</v>
      </c>
      <c r="G395" s="116" t="s">
        <v>962</v>
      </c>
      <c r="H395" s="117" t="s">
        <v>962</v>
      </c>
      <c r="I395" s="117">
        <v>11</v>
      </c>
      <c r="J395" s="117" t="s">
        <v>970</v>
      </c>
      <c r="K395" s="118" t="s">
        <v>959</v>
      </c>
      <c r="L395" s="119"/>
      <c r="M395" s="120">
        <v>159.80000000000001</v>
      </c>
      <c r="N395" s="121" t="s">
        <v>63</v>
      </c>
      <c r="O395" s="170">
        <v>89.108000000000004</v>
      </c>
      <c r="P395" s="118" t="s">
        <v>960</v>
      </c>
      <c r="Q395" s="122">
        <v>79</v>
      </c>
      <c r="R395" s="123" t="s">
        <v>53</v>
      </c>
    </row>
    <row r="396" spans="1:18" ht="15.75" x14ac:dyDescent="0.25">
      <c r="A396" s="113">
        <v>86038</v>
      </c>
      <c r="B396" s="114" t="s">
        <v>274</v>
      </c>
      <c r="C396" s="114" t="s">
        <v>577</v>
      </c>
      <c r="D396" s="114" t="s">
        <v>28</v>
      </c>
      <c r="E396" s="114" t="s">
        <v>30</v>
      </c>
      <c r="F396" s="115" t="s">
        <v>1132</v>
      </c>
      <c r="G396" s="116" t="s">
        <v>969</v>
      </c>
      <c r="H396" s="117" t="s">
        <v>956</v>
      </c>
      <c r="I396" s="117">
        <v>3</v>
      </c>
      <c r="J396" s="117" t="s">
        <v>970</v>
      </c>
      <c r="K396" s="118" t="s">
        <v>959</v>
      </c>
      <c r="L396" s="119"/>
      <c r="M396" s="120">
        <v>11.24</v>
      </c>
      <c r="N396" s="121">
        <v>11.24</v>
      </c>
      <c r="O396" s="170">
        <v>11.24</v>
      </c>
      <c r="P396" s="118" t="s">
        <v>960</v>
      </c>
      <c r="Q396" s="122">
        <v>85</v>
      </c>
      <c r="R396" s="123" t="s">
        <v>45</v>
      </c>
    </row>
    <row r="397" spans="1:18" ht="15.75" x14ac:dyDescent="0.25">
      <c r="A397" s="113">
        <v>86039</v>
      </c>
      <c r="B397" s="114" t="s">
        <v>104</v>
      </c>
      <c r="C397" s="114" t="s">
        <v>577</v>
      </c>
      <c r="D397" s="114" t="s">
        <v>28</v>
      </c>
      <c r="E397" s="114" t="s">
        <v>30</v>
      </c>
      <c r="F397" s="115" t="s">
        <v>1132</v>
      </c>
      <c r="G397" s="116" t="s">
        <v>962</v>
      </c>
      <c r="H397" s="117" t="s">
        <v>957</v>
      </c>
      <c r="I397" s="117">
        <v>4</v>
      </c>
      <c r="J397" s="117" t="s">
        <v>970</v>
      </c>
      <c r="K397" s="118" t="s">
        <v>959</v>
      </c>
      <c r="L397" s="119"/>
      <c r="M397" s="120">
        <v>11.24</v>
      </c>
      <c r="N397" s="121" t="s">
        <v>63</v>
      </c>
      <c r="O397" s="170">
        <v>11.24</v>
      </c>
      <c r="P397" s="118" t="s">
        <v>960</v>
      </c>
      <c r="Q397" s="122">
        <v>85</v>
      </c>
      <c r="R397" s="123" t="s">
        <v>45</v>
      </c>
    </row>
    <row r="398" spans="1:18" ht="15.75" x14ac:dyDescent="0.25">
      <c r="A398" s="113" t="s">
        <v>802</v>
      </c>
      <c r="B398" s="114" t="s">
        <v>803</v>
      </c>
      <c r="C398" s="114" t="s">
        <v>577</v>
      </c>
      <c r="D398" s="114" t="s">
        <v>658</v>
      </c>
      <c r="E398" s="114" t="s">
        <v>30</v>
      </c>
      <c r="F398" s="115" t="s">
        <v>1133</v>
      </c>
      <c r="G398" s="116" t="s">
        <v>962</v>
      </c>
      <c r="H398" s="117" t="s">
        <v>962</v>
      </c>
      <c r="I398" s="117">
        <v>12</v>
      </c>
      <c r="J398" s="117" t="s">
        <v>966</v>
      </c>
      <c r="K398" s="118" t="s">
        <v>1134</v>
      </c>
      <c r="L398" s="119"/>
      <c r="M398" s="120">
        <v>155.47999999999999</v>
      </c>
      <c r="N398" s="121" t="s">
        <v>63</v>
      </c>
      <c r="O398" s="170">
        <v>0</v>
      </c>
      <c r="P398" s="118" t="s">
        <v>960</v>
      </c>
      <c r="Q398" s="122">
        <v>89</v>
      </c>
      <c r="R398" s="123" t="s">
        <v>176</v>
      </c>
    </row>
    <row r="399" spans="1:18" ht="15.75" x14ac:dyDescent="0.25">
      <c r="A399" s="113" t="s">
        <v>806</v>
      </c>
      <c r="B399" s="114" t="s">
        <v>807</v>
      </c>
      <c r="C399" s="114" t="s">
        <v>577</v>
      </c>
      <c r="D399" s="114" t="s">
        <v>658</v>
      </c>
      <c r="E399" s="114" t="s">
        <v>30</v>
      </c>
      <c r="F399" s="115" t="s">
        <v>1133</v>
      </c>
      <c r="G399" s="116" t="s">
        <v>957</v>
      </c>
      <c r="H399" s="117" t="s">
        <v>969</v>
      </c>
      <c r="I399" s="117">
        <v>12</v>
      </c>
      <c r="J399" s="117" t="s">
        <v>966</v>
      </c>
      <c r="K399" s="118" t="s">
        <v>1134</v>
      </c>
      <c r="L399" s="119"/>
      <c r="M399" s="120">
        <v>147.6</v>
      </c>
      <c r="N399" s="121" t="s">
        <v>63</v>
      </c>
      <c r="O399" s="170">
        <v>0</v>
      </c>
      <c r="P399" s="118" t="s">
        <v>960</v>
      </c>
      <c r="Q399" s="122">
        <v>89</v>
      </c>
      <c r="R399" s="123" t="s">
        <v>176</v>
      </c>
    </row>
    <row r="400" spans="1:18" ht="15.75" x14ac:dyDescent="0.25">
      <c r="A400" s="113" t="s">
        <v>810</v>
      </c>
      <c r="B400" s="114" t="s">
        <v>811</v>
      </c>
      <c r="C400" s="114" t="s">
        <v>577</v>
      </c>
      <c r="D400" s="114" t="s">
        <v>658</v>
      </c>
      <c r="E400" s="114" t="s">
        <v>30</v>
      </c>
      <c r="F400" s="115" t="s">
        <v>1133</v>
      </c>
      <c r="G400" s="116" t="s">
        <v>956</v>
      </c>
      <c r="H400" s="117" t="s">
        <v>962</v>
      </c>
      <c r="I400" s="117">
        <v>12</v>
      </c>
      <c r="J400" s="117" t="s">
        <v>966</v>
      </c>
      <c r="K400" s="118" t="s">
        <v>1135</v>
      </c>
      <c r="L400" s="119"/>
      <c r="M400" s="120">
        <v>164</v>
      </c>
      <c r="N400" s="121">
        <v>616</v>
      </c>
      <c r="O400" s="170">
        <v>0</v>
      </c>
      <c r="P400" s="118" t="s">
        <v>960</v>
      </c>
      <c r="Q400" s="122">
        <v>89</v>
      </c>
      <c r="R400" s="123" t="s">
        <v>176</v>
      </c>
    </row>
    <row r="401" spans="1:18" ht="15.75" x14ac:dyDescent="0.25">
      <c r="A401" s="113" t="s">
        <v>813</v>
      </c>
      <c r="B401" s="114" t="s">
        <v>814</v>
      </c>
      <c r="C401" s="114" t="s">
        <v>577</v>
      </c>
      <c r="D401" s="114" t="s">
        <v>658</v>
      </c>
      <c r="E401" s="114" t="s">
        <v>30</v>
      </c>
      <c r="F401" s="115" t="s">
        <v>1133</v>
      </c>
      <c r="G401" s="116" t="s">
        <v>956</v>
      </c>
      <c r="H401" s="117" t="s">
        <v>962</v>
      </c>
      <c r="I401" s="117">
        <v>1</v>
      </c>
      <c r="J401" s="117" t="s">
        <v>966</v>
      </c>
      <c r="K401" s="118" t="s">
        <v>1134</v>
      </c>
      <c r="L401" s="119"/>
      <c r="M401" s="120">
        <v>164</v>
      </c>
      <c r="N401" s="121" t="s">
        <v>63</v>
      </c>
      <c r="O401" s="170">
        <v>0</v>
      </c>
      <c r="P401" s="118" t="s">
        <v>960</v>
      </c>
      <c r="Q401" s="122">
        <v>89</v>
      </c>
      <c r="R401" s="123" t="s">
        <v>176</v>
      </c>
    </row>
    <row r="402" spans="1:18" ht="15.75" x14ac:dyDescent="0.25">
      <c r="A402" s="113" t="s">
        <v>816</v>
      </c>
      <c r="B402" s="114" t="s">
        <v>817</v>
      </c>
      <c r="C402" s="114" t="s">
        <v>577</v>
      </c>
      <c r="D402" s="114" t="s">
        <v>658</v>
      </c>
      <c r="E402" s="114" t="s">
        <v>30</v>
      </c>
      <c r="F402" s="115" t="s">
        <v>1133</v>
      </c>
      <c r="G402" s="116"/>
      <c r="H402" s="117"/>
      <c r="I402" s="117">
        <v>13</v>
      </c>
      <c r="J402" s="117" t="s">
        <v>966</v>
      </c>
      <c r="K402" s="118" t="s">
        <v>1135</v>
      </c>
      <c r="L402" s="119"/>
      <c r="M402" s="120">
        <v>303.08</v>
      </c>
      <c r="N402" s="121" t="s">
        <v>63</v>
      </c>
      <c r="O402" s="170">
        <v>0</v>
      </c>
      <c r="P402" s="118" t="s">
        <v>960</v>
      </c>
      <c r="Q402" s="122">
        <v>89</v>
      </c>
      <c r="R402" s="123" t="s">
        <v>176</v>
      </c>
    </row>
    <row r="403" spans="1:18" ht="15.75" x14ac:dyDescent="0.25">
      <c r="A403" s="113">
        <v>86252</v>
      </c>
      <c r="B403" s="114" t="s">
        <v>820</v>
      </c>
      <c r="C403" s="114" t="s">
        <v>577</v>
      </c>
      <c r="D403" s="114" t="s">
        <v>57</v>
      </c>
      <c r="E403" s="114" t="s">
        <v>30</v>
      </c>
      <c r="F403" s="115" t="s">
        <v>981</v>
      </c>
      <c r="G403" s="116" t="s">
        <v>962</v>
      </c>
      <c r="H403" s="117" t="s">
        <v>956</v>
      </c>
      <c r="I403" s="117">
        <v>13</v>
      </c>
      <c r="J403" s="117" t="s">
        <v>970</v>
      </c>
      <c r="K403" s="118" t="s">
        <v>959</v>
      </c>
      <c r="L403" s="119"/>
      <c r="M403" s="120">
        <v>725</v>
      </c>
      <c r="N403" s="121" t="s">
        <v>63</v>
      </c>
      <c r="O403" s="170">
        <v>143.755</v>
      </c>
      <c r="P403" s="118" t="s">
        <v>960</v>
      </c>
      <c r="Q403" s="122">
        <v>4</v>
      </c>
      <c r="R403" s="123" t="s">
        <v>53</v>
      </c>
    </row>
    <row r="404" spans="1:18" ht="15.75" x14ac:dyDescent="0.25">
      <c r="A404" s="113">
        <v>86253</v>
      </c>
      <c r="B404" s="114" t="s">
        <v>822</v>
      </c>
      <c r="C404" s="114" t="s">
        <v>577</v>
      </c>
      <c r="D404" s="114" t="s">
        <v>57</v>
      </c>
      <c r="E404" s="114" t="s">
        <v>30</v>
      </c>
      <c r="F404" s="115" t="s">
        <v>981</v>
      </c>
      <c r="G404" s="116" t="s">
        <v>957</v>
      </c>
      <c r="H404" s="117" t="s">
        <v>957</v>
      </c>
      <c r="I404" s="117">
        <v>13</v>
      </c>
      <c r="J404" s="117" t="s">
        <v>970</v>
      </c>
      <c r="K404" s="118" t="s">
        <v>959</v>
      </c>
      <c r="L404" s="119"/>
      <c r="M404" s="120">
        <v>725</v>
      </c>
      <c r="N404" s="124" t="s">
        <v>63</v>
      </c>
      <c r="O404" s="170">
        <v>70.774000000000001</v>
      </c>
      <c r="P404" s="118" t="s">
        <v>960</v>
      </c>
      <c r="Q404" s="122">
        <v>4</v>
      </c>
      <c r="R404" s="123" t="s">
        <v>53</v>
      </c>
    </row>
    <row r="405" spans="1:18" ht="15.75" x14ac:dyDescent="0.25">
      <c r="A405" s="113">
        <v>86600</v>
      </c>
      <c r="B405" s="114" t="s">
        <v>783</v>
      </c>
      <c r="C405" s="114" t="s">
        <v>577</v>
      </c>
      <c r="D405" s="114" t="s">
        <v>57</v>
      </c>
      <c r="E405" s="114" t="s">
        <v>30</v>
      </c>
      <c r="F405" s="115" t="s">
        <v>1127</v>
      </c>
      <c r="G405" s="116" t="s">
        <v>957</v>
      </c>
      <c r="H405" s="117" t="s">
        <v>956</v>
      </c>
      <c r="I405" s="117">
        <v>24</v>
      </c>
      <c r="J405" s="117" t="s">
        <v>1095</v>
      </c>
      <c r="K405" s="118" t="s">
        <v>967</v>
      </c>
      <c r="L405" s="119"/>
      <c r="M405" s="120">
        <v>204.74</v>
      </c>
      <c r="N405" s="121" t="s">
        <v>63</v>
      </c>
      <c r="O405" s="170">
        <v>204.74</v>
      </c>
      <c r="P405" s="118" t="s">
        <v>960</v>
      </c>
      <c r="Q405" s="122">
        <v>78</v>
      </c>
      <c r="R405" s="123" t="s">
        <v>53</v>
      </c>
    </row>
    <row r="406" spans="1:18" ht="15.75" x14ac:dyDescent="0.25">
      <c r="A406" s="113" t="s">
        <v>823</v>
      </c>
      <c r="B406" s="114" t="s">
        <v>511</v>
      </c>
      <c r="C406" s="114" t="s">
        <v>577</v>
      </c>
      <c r="D406" s="114" t="s">
        <v>57</v>
      </c>
      <c r="E406" s="114" t="s">
        <v>30</v>
      </c>
      <c r="F406" s="115" t="s">
        <v>1048</v>
      </c>
      <c r="G406" s="116" t="s">
        <v>962</v>
      </c>
      <c r="H406" s="117" t="s">
        <v>956</v>
      </c>
      <c r="I406" s="117">
        <v>36</v>
      </c>
      <c r="J406" s="117" t="s">
        <v>970</v>
      </c>
      <c r="K406" s="118" t="s">
        <v>959</v>
      </c>
      <c r="L406" s="119">
        <v>173.8</v>
      </c>
      <c r="M406" s="120">
        <v>695.2</v>
      </c>
      <c r="N406" s="121" t="s">
        <v>63</v>
      </c>
      <c r="O406" s="170">
        <v>323.05500000000001</v>
      </c>
      <c r="P406" s="118" t="s">
        <v>960</v>
      </c>
      <c r="Q406" s="122">
        <v>3</v>
      </c>
      <c r="R406" s="123" t="s">
        <v>53</v>
      </c>
    </row>
    <row r="407" spans="1:18" ht="15.75" x14ac:dyDescent="0.25">
      <c r="A407" s="113" t="s">
        <v>824</v>
      </c>
      <c r="B407" s="114" t="s">
        <v>62</v>
      </c>
      <c r="C407" s="114" t="s">
        <v>577</v>
      </c>
      <c r="D407" s="114" t="s">
        <v>57</v>
      </c>
      <c r="E407" s="114" t="s">
        <v>30</v>
      </c>
      <c r="F407" s="115" t="s">
        <v>1048</v>
      </c>
      <c r="G407" s="116" t="s">
        <v>969</v>
      </c>
      <c r="H407" s="117" t="s">
        <v>957</v>
      </c>
      <c r="I407" s="117">
        <v>36</v>
      </c>
      <c r="J407" s="117" t="s">
        <v>970</v>
      </c>
      <c r="K407" s="118" t="s">
        <v>959</v>
      </c>
      <c r="L407" s="119"/>
      <c r="M407" s="120">
        <v>823.2</v>
      </c>
      <c r="N407" s="121" t="s">
        <v>63</v>
      </c>
      <c r="O407" s="170">
        <v>189.84</v>
      </c>
      <c r="P407" s="118" t="s">
        <v>960</v>
      </c>
      <c r="Q407" s="122">
        <v>3</v>
      </c>
      <c r="R407" s="123" t="s">
        <v>53</v>
      </c>
    </row>
    <row r="408" spans="1:18" ht="15.75" x14ac:dyDescent="0.25">
      <c r="A408" s="113" t="s">
        <v>828</v>
      </c>
      <c r="B408" s="114" t="s">
        <v>511</v>
      </c>
      <c r="C408" s="114" t="s">
        <v>577</v>
      </c>
      <c r="D408" s="114" t="s">
        <v>57</v>
      </c>
      <c r="E408" s="114" t="s">
        <v>30</v>
      </c>
      <c r="F408" s="115" t="s">
        <v>1048</v>
      </c>
      <c r="G408" s="116" t="s">
        <v>962</v>
      </c>
      <c r="H408" s="117" t="s">
        <v>956</v>
      </c>
      <c r="I408" s="117">
        <v>36</v>
      </c>
      <c r="J408" s="117" t="s">
        <v>970</v>
      </c>
      <c r="K408" s="118" t="s">
        <v>959</v>
      </c>
      <c r="L408" s="119"/>
      <c r="M408" s="120">
        <v>726.76</v>
      </c>
      <c r="N408" s="124" t="s">
        <v>63</v>
      </c>
      <c r="O408" s="170" t="s">
        <v>63</v>
      </c>
      <c r="P408" s="118" t="s">
        <v>960</v>
      </c>
      <c r="Q408" s="122">
        <v>3</v>
      </c>
      <c r="R408" s="123" t="s">
        <v>53</v>
      </c>
    </row>
    <row r="409" spans="1:18" ht="15.75" x14ac:dyDescent="0.25">
      <c r="A409" s="113">
        <v>87437</v>
      </c>
      <c r="B409" s="114" t="s">
        <v>640</v>
      </c>
      <c r="C409" s="114" t="s">
        <v>577</v>
      </c>
      <c r="D409" s="114" t="s">
        <v>407</v>
      </c>
      <c r="E409" s="114" t="s">
        <v>30</v>
      </c>
      <c r="F409" s="115" t="s">
        <v>1136</v>
      </c>
      <c r="G409" s="116" t="s">
        <v>969</v>
      </c>
      <c r="H409" s="117" t="s">
        <v>969</v>
      </c>
      <c r="I409" s="117">
        <v>16</v>
      </c>
      <c r="J409" s="117" t="s">
        <v>963</v>
      </c>
      <c r="K409" s="118" t="s">
        <v>959</v>
      </c>
      <c r="L409" s="119"/>
      <c r="M409" s="120">
        <v>24.545000000000002</v>
      </c>
      <c r="N409" s="121" t="s">
        <v>63</v>
      </c>
      <c r="O409" s="170">
        <v>1.72</v>
      </c>
      <c r="P409" s="118" t="s">
        <v>960</v>
      </c>
      <c r="Q409" s="122">
        <v>25</v>
      </c>
      <c r="R409" s="123" t="s">
        <v>53</v>
      </c>
    </row>
    <row r="410" spans="1:18" ht="15.75" x14ac:dyDescent="0.25">
      <c r="A410" s="113">
        <v>86794</v>
      </c>
      <c r="B410" s="114" t="s">
        <v>829</v>
      </c>
      <c r="C410" s="114" t="s">
        <v>577</v>
      </c>
      <c r="D410" s="114" t="s">
        <v>57</v>
      </c>
      <c r="E410" s="114" t="s">
        <v>30</v>
      </c>
      <c r="F410" s="115" t="s">
        <v>1048</v>
      </c>
      <c r="G410" s="116" t="s">
        <v>962</v>
      </c>
      <c r="H410" s="117" t="s">
        <v>969</v>
      </c>
      <c r="I410" s="117">
        <v>36</v>
      </c>
      <c r="J410" s="117" t="s">
        <v>970</v>
      </c>
      <c r="K410" s="118" t="s">
        <v>959</v>
      </c>
      <c r="L410" s="119"/>
      <c r="M410" s="120">
        <v>744.8</v>
      </c>
      <c r="N410" s="121" t="s">
        <v>63</v>
      </c>
      <c r="O410" s="170">
        <v>362.91899999999998</v>
      </c>
      <c r="P410" s="118" t="s">
        <v>960</v>
      </c>
      <c r="Q410" s="122">
        <v>87</v>
      </c>
      <c r="R410" s="123" t="s">
        <v>53</v>
      </c>
    </row>
    <row r="411" spans="1:18" ht="15.75" x14ac:dyDescent="0.25">
      <c r="A411" s="113">
        <v>87716</v>
      </c>
      <c r="B411" s="114" t="s">
        <v>583</v>
      </c>
      <c r="C411" s="114" t="s">
        <v>577</v>
      </c>
      <c r="D411" s="114" t="s">
        <v>407</v>
      </c>
      <c r="E411" s="114" t="s">
        <v>30</v>
      </c>
      <c r="F411" s="115" t="s">
        <v>1136</v>
      </c>
      <c r="G411" s="116" t="s">
        <v>969</v>
      </c>
      <c r="H411" s="117" t="s">
        <v>962</v>
      </c>
      <c r="I411" s="117">
        <v>28</v>
      </c>
      <c r="J411" s="117" t="s">
        <v>963</v>
      </c>
      <c r="K411" s="118" t="s">
        <v>959</v>
      </c>
      <c r="L411" s="119"/>
      <c r="M411" s="120">
        <v>32.44</v>
      </c>
      <c r="N411" s="121" t="s">
        <v>63</v>
      </c>
      <c r="O411" s="170" t="s">
        <v>63</v>
      </c>
      <c r="P411" s="118" t="s">
        <v>960</v>
      </c>
      <c r="Q411" s="122">
        <v>88</v>
      </c>
      <c r="R411" s="123" t="s">
        <v>53</v>
      </c>
    </row>
    <row r="412" spans="1:18" ht="15.75" x14ac:dyDescent="0.25">
      <c r="A412" s="113">
        <v>87717</v>
      </c>
      <c r="B412" s="114" t="s">
        <v>583</v>
      </c>
      <c r="C412" s="114" t="s">
        <v>577</v>
      </c>
      <c r="D412" s="114" t="s">
        <v>407</v>
      </c>
      <c r="E412" s="114" t="s">
        <v>30</v>
      </c>
      <c r="F412" s="115" t="s">
        <v>1136</v>
      </c>
      <c r="G412" s="116" t="s">
        <v>969</v>
      </c>
      <c r="H412" s="117" t="s">
        <v>962</v>
      </c>
      <c r="I412" s="117">
        <v>28</v>
      </c>
      <c r="J412" s="117" t="s">
        <v>963</v>
      </c>
      <c r="K412" s="118" t="s">
        <v>959</v>
      </c>
      <c r="L412" s="119"/>
      <c r="M412" s="120">
        <v>34.32</v>
      </c>
      <c r="N412" s="121" t="s">
        <v>63</v>
      </c>
      <c r="O412" s="170" t="s">
        <v>63</v>
      </c>
      <c r="P412" s="118" t="s">
        <v>960</v>
      </c>
      <c r="Q412" s="122">
        <v>88</v>
      </c>
      <c r="R412" s="123" t="s">
        <v>53</v>
      </c>
    </row>
    <row r="413" spans="1:18" ht="15.75" x14ac:dyDescent="0.25">
      <c r="A413" s="113">
        <v>87718</v>
      </c>
      <c r="B413" s="114" t="s">
        <v>576</v>
      </c>
      <c r="C413" s="114" t="s">
        <v>577</v>
      </c>
      <c r="D413" s="114" t="s">
        <v>407</v>
      </c>
      <c r="E413" s="114" t="s">
        <v>30</v>
      </c>
      <c r="F413" s="115" t="s">
        <v>1136</v>
      </c>
      <c r="G413" s="116" t="s">
        <v>956</v>
      </c>
      <c r="H413" s="117" t="s">
        <v>962</v>
      </c>
      <c r="I413" s="117">
        <v>28</v>
      </c>
      <c r="J413" s="117" t="s">
        <v>963</v>
      </c>
      <c r="K413" s="118" t="s">
        <v>959</v>
      </c>
      <c r="L413" s="119"/>
      <c r="M413" s="120">
        <v>46</v>
      </c>
      <c r="N413" s="124" t="s">
        <v>63</v>
      </c>
      <c r="O413" s="171">
        <v>46</v>
      </c>
      <c r="P413" s="118" t="s">
        <v>960</v>
      </c>
      <c r="Q413" s="122">
        <v>67</v>
      </c>
      <c r="R413" s="123" t="s">
        <v>53</v>
      </c>
    </row>
    <row r="414" spans="1:18" ht="15.75" x14ac:dyDescent="0.25">
      <c r="A414" s="113">
        <v>87719</v>
      </c>
      <c r="B414" s="114" t="s">
        <v>583</v>
      </c>
      <c r="C414" s="114" t="s">
        <v>577</v>
      </c>
      <c r="D414" s="114" t="s">
        <v>407</v>
      </c>
      <c r="E414" s="114" t="s">
        <v>30</v>
      </c>
      <c r="F414" s="115" t="s">
        <v>1136</v>
      </c>
      <c r="G414" s="116" t="s">
        <v>969</v>
      </c>
      <c r="H414" s="117" t="s">
        <v>962</v>
      </c>
      <c r="I414" s="117">
        <v>28</v>
      </c>
      <c r="J414" s="117" t="s">
        <v>963</v>
      </c>
      <c r="K414" s="118" t="s">
        <v>959</v>
      </c>
      <c r="L414" s="119"/>
      <c r="M414" s="120">
        <v>28.24</v>
      </c>
      <c r="N414" s="124" t="s">
        <v>63</v>
      </c>
      <c r="O414" s="170" t="s">
        <v>63</v>
      </c>
      <c r="P414" s="118" t="s">
        <v>960</v>
      </c>
      <c r="Q414" s="122">
        <v>88</v>
      </c>
      <c r="R414" s="123" t="s">
        <v>53</v>
      </c>
    </row>
    <row r="415" spans="1:18" ht="15.75" x14ac:dyDescent="0.25">
      <c r="A415" s="113">
        <v>88191</v>
      </c>
      <c r="B415" s="114" t="s">
        <v>583</v>
      </c>
      <c r="C415" s="114" t="s">
        <v>577</v>
      </c>
      <c r="D415" s="114" t="s">
        <v>345</v>
      </c>
      <c r="E415" s="114" t="s">
        <v>30</v>
      </c>
      <c r="F415" s="115" t="s">
        <v>992</v>
      </c>
      <c r="G415" s="116" t="s">
        <v>969</v>
      </c>
      <c r="H415" s="117" t="s">
        <v>962</v>
      </c>
      <c r="I415" s="117">
        <v>28</v>
      </c>
      <c r="J415" s="117" t="s">
        <v>963</v>
      </c>
      <c r="K415" s="118" t="s">
        <v>959</v>
      </c>
      <c r="L415" s="119"/>
      <c r="M415" s="120">
        <v>361.98</v>
      </c>
      <c r="N415" s="124" t="s">
        <v>63</v>
      </c>
      <c r="O415" s="171" t="s">
        <v>63</v>
      </c>
      <c r="P415" s="118" t="s">
        <v>960</v>
      </c>
      <c r="Q415" s="122">
        <v>88</v>
      </c>
      <c r="R415" s="123" t="s">
        <v>53</v>
      </c>
    </row>
    <row r="416" spans="1:18" ht="15.75" x14ac:dyDescent="0.25">
      <c r="A416" s="113">
        <v>88192</v>
      </c>
      <c r="B416" s="114" t="s">
        <v>576</v>
      </c>
      <c r="C416" s="114" t="s">
        <v>577</v>
      </c>
      <c r="D416" s="114" t="s">
        <v>407</v>
      </c>
      <c r="E416" s="114" t="s">
        <v>30</v>
      </c>
      <c r="F416" s="115" t="s">
        <v>992</v>
      </c>
      <c r="G416" s="116" t="s">
        <v>956</v>
      </c>
      <c r="H416" s="117" t="s">
        <v>962</v>
      </c>
      <c r="I416" s="117">
        <v>28</v>
      </c>
      <c r="J416" s="117" t="s">
        <v>963</v>
      </c>
      <c r="K416" s="118" t="s">
        <v>959</v>
      </c>
      <c r="L416" s="119"/>
      <c r="M416" s="120">
        <v>8.2550000000000008</v>
      </c>
      <c r="N416" s="121" t="s">
        <v>63</v>
      </c>
      <c r="O416" s="170" t="s">
        <v>63</v>
      </c>
      <c r="P416" s="118" t="s">
        <v>960</v>
      </c>
      <c r="Q416" s="122">
        <v>67</v>
      </c>
      <c r="R416" s="123" t="s">
        <v>53</v>
      </c>
    </row>
    <row r="417" spans="1:18" ht="15.75" x14ac:dyDescent="0.25">
      <c r="A417" s="113">
        <v>88193</v>
      </c>
      <c r="B417" s="114" t="s">
        <v>576</v>
      </c>
      <c r="C417" s="114" t="s">
        <v>577</v>
      </c>
      <c r="D417" s="114" t="s">
        <v>407</v>
      </c>
      <c r="E417" s="114" t="s">
        <v>30</v>
      </c>
      <c r="F417" s="115" t="s">
        <v>1049</v>
      </c>
      <c r="G417" s="116" t="s">
        <v>956</v>
      </c>
      <c r="H417" s="117" t="s">
        <v>962</v>
      </c>
      <c r="I417" s="117">
        <v>28</v>
      </c>
      <c r="J417" s="117" t="s">
        <v>963</v>
      </c>
      <c r="K417" s="118" t="s">
        <v>959</v>
      </c>
      <c r="L417" s="119"/>
      <c r="M417" s="120">
        <v>36.18</v>
      </c>
      <c r="N417" s="124" t="s">
        <v>63</v>
      </c>
      <c r="O417" s="170" t="s">
        <v>63</v>
      </c>
      <c r="P417" s="118" t="s">
        <v>960</v>
      </c>
      <c r="Q417" s="122">
        <v>67</v>
      </c>
      <c r="R417" s="123" t="s">
        <v>53</v>
      </c>
    </row>
    <row r="418" spans="1:18" ht="15.75" x14ac:dyDescent="0.25">
      <c r="A418" s="113">
        <v>88194</v>
      </c>
      <c r="B418" s="114" t="s">
        <v>576</v>
      </c>
      <c r="C418" s="114" t="s">
        <v>577</v>
      </c>
      <c r="D418" s="114" t="s">
        <v>407</v>
      </c>
      <c r="E418" s="114" t="s">
        <v>30</v>
      </c>
      <c r="F418" s="115" t="s">
        <v>1049</v>
      </c>
      <c r="G418" s="116" t="s">
        <v>956</v>
      </c>
      <c r="H418" s="117" t="s">
        <v>962</v>
      </c>
      <c r="I418" s="117">
        <v>28</v>
      </c>
      <c r="J418" s="117" t="s">
        <v>963</v>
      </c>
      <c r="K418" s="118" t="s">
        <v>959</v>
      </c>
      <c r="L418" s="119"/>
      <c r="M418" s="120">
        <v>50.67</v>
      </c>
      <c r="N418" s="121" t="s">
        <v>63</v>
      </c>
      <c r="O418" s="170" t="s">
        <v>63</v>
      </c>
      <c r="P418" s="118" t="s">
        <v>960</v>
      </c>
      <c r="Q418" s="122">
        <v>67</v>
      </c>
      <c r="R418" s="123" t="s">
        <v>53</v>
      </c>
    </row>
    <row r="419" spans="1:18" ht="15.75" x14ac:dyDescent="0.25">
      <c r="A419" s="113">
        <v>88195</v>
      </c>
      <c r="B419" s="114" t="s">
        <v>601</v>
      </c>
      <c r="C419" s="114" t="s">
        <v>27</v>
      </c>
      <c r="D419" s="114" t="s">
        <v>407</v>
      </c>
      <c r="E419" s="114" t="s">
        <v>30</v>
      </c>
      <c r="F419" s="115" t="s">
        <v>1136</v>
      </c>
      <c r="G419" s="125" t="s">
        <v>969</v>
      </c>
      <c r="H419" s="117" t="s">
        <v>969</v>
      </c>
      <c r="I419" s="117">
        <v>28</v>
      </c>
      <c r="J419" s="117" t="s">
        <v>963</v>
      </c>
      <c r="K419" s="118" t="s">
        <v>959</v>
      </c>
      <c r="L419" s="119"/>
      <c r="M419" s="120">
        <v>5.41</v>
      </c>
      <c r="N419" s="121" t="s">
        <v>63</v>
      </c>
      <c r="O419" s="170">
        <v>5.41</v>
      </c>
      <c r="P419" s="118" t="s">
        <v>960</v>
      </c>
      <c r="Q419" s="122">
        <v>69</v>
      </c>
      <c r="R419" s="123" t="s">
        <v>53</v>
      </c>
    </row>
    <row r="420" spans="1:18" ht="15.75" x14ac:dyDescent="0.25">
      <c r="A420" s="113" t="s">
        <v>834</v>
      </c>
      <c r="B420" s="114" t="s">
        <v>835</v>
      </c>
      <c r="C420" s="114" t="s">
        <v>577</v>
      </c>
      <c r="D420" s="114" t="s">
        <v>57</v>
      </c>
      <c r="E420" s="114" t="s">
        <v>30</v>
      </c>
      <c r="F420" s="115" t="s">
        <v>1128</v>
      </c>
      <c r="G420" s="125" t="s">
        <v>962</v>
      </c>
      <c r="H420" s="117" t="s">
        <v>962</v>
      </c>
      <c r="I420" s="117">
        <v>3</v>
      </c>
      <c r="J420" s="117" t="s">
        <v>998</v>
      </c>
      <c r="K420" s="118" t="s">
        <v>971</v>
      </c>
      <c r="L420" s="119"/>
      <c r="M420" s="120">
        <v>849</v>
      </c>
      <c r="N420" s="121" t="s">
        <v>63</v>
      </c>
      <c r="O420" s="170">
        <v>357.89100000000002</v>
      </c>
      <c r="P420" s="118" t="s">
        <v>960</v>
      </c>
      <c r="Q420" s="122">
        <v>75</v>
      </c>
      <c r="R420" s="123" t="s">
        <v>53</v>
      </c>
    </row>
    <row r="421" spans="1:18" ht="15.75" x14ac:dyDescent="0.25">
      <c r="A421" s="113" t="s">
        <v>838</v>
      </c>
      <c r="B421" s="114" t="s">
        <v>287</v>
      </c>
      <c r="C421" s="114" t="s">
        <v>577</v>
      </c>
      <c r="D421" s="114" t="s">
        <v>28</v>
      </c>
      <c r="E421" s="114" t="s">
        <v>30</v>
      </c>
      <c r="F421" s="115" t="s">
        <v>1022</v>
      </c>
      <c r="G421" s="125" t="s">
        <v>969</v>
      </c>
      <c r="H421" s="117" t="s">
        <v>969</v>
      </c>
      <c r="I421" s="117">
        <v>35</v>
      </c>
      <c r="J421" s="117" t="s">
        <v>970</v>
      </c>
      <c r="K421" s="118" t="s">
        <v>959</v>
      </c>
      <c r="L421" s="119"/>
      <c r="M421" s="120" t="s">
        <v>63</v>
      </c>
      <c r="N421" s="121" t="s">
        <v>63</v>
      </c>
      <c r="O421" s="170">
        <v>0</v>
      </c>
      <c r="P421" s="118" t="s">
        <v>960</v>
      </c>
      <c r="Q421" s="122"/>
      <c r="R421" s="123" t="s">
        <v>45</v>
      </c>
    </row>
    <row r="422" spans="1:18" ht="15.75" x14ac:dyDescent="0.25">
      <c r="A422" s="113" t="s">
        <v>841</v>
      </c>
      <c r="B422" s="114" t="s">
        <v>26</v>
      </c>
      <c r="C422" s="114" t="s">
        <v>842</v>
      </c>
      <c r="D422" s="114" t="s">
        <v>28</v>
      </c>
      <c r="E422" s="114" t="s">
        <v>30</v>
      </c>
      <c r="F422" s="115" t="s">
        <v>955</v>
      </c>
      <c r="G422" s="125" t="s">
        <v>956</v>
      </c>
      <c r="H422" s="117" t="s">
        <v>957</v>
      </c>
      <c r="I422" s="117">
        <v>8</v>
      </c>
      <c r="J422" s="117" t="s">
        <v>958</v>
      </c>
      <c r="K422" s="118" t="s">
        <v>959</v>
      </c>
      <c r="L422" s="119"/>
      <c r="M422" s="120">
        <v>2.17</v>
      </c>
      <c r="N422" s="121">
        <v>2.17</v>
      </c>
      <c r="O422" s="170">
        <v>0</v>
      </c>
      <c r="P422" s="118" t="s">
        <v>960</v>
      </c>
      <c r="Q422" s="122"/>
      <c r="R422" s="123" t="s">
        <v>32</v>
      </c>
    </row>
    <row r="423" spans="1:18" ht="15.75" x14ac:dyDescent="0.25">
      <c r="A423" s="113" t="s">
        <v>845</v>
      </c>
      <c r="B423" s="114" t="s">
        <v>1137</v>
      </c>
      <c r="C423" s="114" t="s">
        <v>842</v>
      </c>
      <c r="D423" s="114" t="s">
        <v>339</v>
      </c>
      <c r="E423" s="114" t="s">
        <v>30</v>
      </c>
      <c r="F423" s="115" t="s">
        <v>1007</v>
      </c>
      <c r="G423" s="125" t="s">
        <v>957</v>
      </c>
      <c r="H423" s="117" t="s">
        <v>957</v>
      </c>
      <c r="I423" s="117">
        <v>3</v>
      </c>
      <c r="J423" s="117" t="s">
        <v>1138</v>
      </c>
      <c r="K423" s="118" t="s">
        <v>959</v>
      </c>
      <c r="L423" s="119"/>
      <c r="M423" s="120">
        <v>13.2</v>
      </c>
      <c r="N423" s="121">
        <v>13.2</v>
      </c>
      <c r="O423" s="170">
        <v>0</v>
      </c>
      <c r="P423" s="118" t="s">
        <v>960</v>
      </c>
      <c r="Q423" s="122">
        <v>86</v>
      </c>
      <c r="R423" s="123" t="s">
        <v>32</v>
      </c>
    </row>
    <row r="424" spans="1:18" ht="16.5" thickBot="1" x14ac:dyDescent="0.3">
      <c r="A424" s="126" t="s">
        <v>849</v>
      </c>
      <c r="B424" s="127" t="s">
        <v>1139</v>
      </c>
      <c r="C424" s="127" t="s">
        <v>842</v>
      </c>
      <c r="D424" s="127" t="s">
        <v>339</v>
      </c>
      <c r="E424" s="127" t="s">
        <v>30</v>
      </c>
      <c r="F424" s="128" t="s">
        <v>1007</v>
      </c>
      <c r="G424" s="129" t="s">
        <v>957</v>
      </c>
      <c r="H424" s="130" t="s">
        <v>957</v>
      </c>
      <c r="I424" s="130">
        <v>3</v>
      </c>
      <c r="J424" s="130" t="s">
        <v>1138</v>
      </c>
      <c r="K424" s="131" t="s">
        <v>959</v>
      </c>
      <c r="L424" s="132"/>
      <c r="M424" s="133">
        <v>13.2</v>
      </c>
      <c r="N424" s="134" t="s">
        <v>63</v>
      </c>
      <c r="O424" s="172">
        <v>0</v>
      </c>
      <c r="P424" s="131" t="s">
        <v>960</v>
      </c>
      <c r="Q424" s="135">
        <v>86</v>
      </c>
      <c r="R424" s="136" t="s">
        <v>32</v>
      </c>
    </row>
    <row r="425" spans="1:18" x14ac:dyDescent="0.25">
      <c r="A425" s="137"/>
      <c r="B425" s="137"/>
      <c r="C425" s="137"/>
      <c r="D425" s="137"/>
      <c r="E425" s="137"/>
      <c r="F425" s="137"/>
      <c r="G425" s="137"/>
      <c r="H425" s="137"/>
      <c r="I425" s="137"/>
      <c r="J425" s="137"/>
      <c r="K425" s="137"/>
      <c r="L425" s="137"/>
      <c r="M425" s="138">
        <f>SUM(M2:M424)</f>
        <v>180090.27299566561</v>
      </c>
      <c r="N425" s="138">
        <f t="shared" ref="N425:O425" si="0">SUM(N2:N424)</f>
        <v>136138.14037637506</v>
      </c>
      <c r="O425" s="173">
        <f t="shared" si="0"/>
        <v>72564.025405624954</v>
      </c>
      <c r="P425" s="137"/>
      <c r="Q425" s="137"/>
      <c r="R425" s="137"/>
    </row>
    <row r="426" spans="1:18" x14ac:dyDescent="0.25">
      <c r="A426" s="139" t="s">
        <v>1140</v>
      </c>
      <c r="B426" s="137"/>
      <c r="C426" s="137"/>
      <c r="D426" s="137"/>
      <c r="E426" s="137"/>
      <c r="F426" s="137"/>
      <c r="G426" s="137"/>
      <c r="H426" s="137"/>
      <c r="I426" s="137"/>
      <c r="J426" s="137"/>
      <c r="K426" s="137"/>
      <c r="L426" s="137"/>
      <c r="M426" s="137"/>
      <c r="N426" s="137"/>
      <c r="O426" s="174"/>
      <c r="P426" s="137"/>
      <c r="Q426" s="137"/>
      <c r="R426" s="137"/>
    </row>
    <row r="427" spans="1:18" ht="15.75" x14ac:dyDescent="0.25">
      <c r="A427" s="140">
        <v>1</v>
      </c>
      <c r="B427" s="141" t="s">
        <v>851</v>
      </c>
      <c r="C427" s="137"/>
      <c r="D427" s="137"/>
      <c r="E427" s="137"/>
      <c r="F427" s="137"/>
      <c r="G427" s="137"/>
      <c r="H427" s="137"/>
      <c r="I427" s="137"/>
      <c r="J427" s="137"/>
      <c r="K427" s="137"/>
      <c r="L427" s="137"/>
      <c r="M427" s="137"/>
      <c r="N427" s="137"/>
      <c r="O427" s="174"/>
      <c r="P427" s="137"/>
      <c r="Q427" s="137"/>
      <c r="R427" s="137"/>
    </row>
    <row r="428" spans="1:18" ht="16.5" x14ac:dyDescent="0.25">
      <c r="A428" s="142">
        <v>2</v>
      </c>
      <c r="B428" s="141" t="s">
        <v>852</v>
      </c>
      <c r="C428" s="137"/>
      <c r="D428" s="137"/>
      <c r="E428" s="137"/>
      <c r="F428" s="137"/>
      <c r="G428" s="137"/>
      <c r="H428" s="137"/>
      <c r="I428" s="137"/>
      <c r="J428" s="137"/>
      <c r="K428" s="137"/>
      <c r="L428" s="137"/>
      <c r="M428" s="137"/>
      <c r="N428" s="137"/>
      <c r="O428" s="174"/>
      <c r="P428" s="137"/>
      <c r="Q428" s="137"/>
      <c r="R428" s="137"/>
    </row>
    <row r="429" spans="1:18" ht="15.75" x14ac:dyDescent="0.25">
      <c r="A429" s="140">
        <v>3</v>
      </c>
      <c r="B429" s="141" t="s">
        <v>853</v>
      </c>
      <c r="C429" s="137"/>
      <c r="D429" s="137"/>
      <c r="E429" s="137"/>
      <c r="F429" s="137"/>
      <c r="G429" s="137"/>
      <c r="H429" s="137"/>
      <c r="I429" s="137"/>
      <c r="J429" s="137"/>
      <c r="K429" s="137"/>
      <c r="L429" s="137"/>
      <c r="M429" s="137"/>
      <c r="N429" s="137"/>
      <c r="O429" s="174"/>
      <c r="P429" s="137"/>
      <c r="Q429" s="137"/>
      <c r="R429" s="137"/>
    </row>
    <row r="430" spans="1:18" ht="15.75" x14ac:dyDescent="0.25">
      <c r="A430" s="140">
        <v>4</v>
      </c>
      <c r="B430" s="141" t="s">
        <v>854</v>
      </c>
      <c r="C430" s="137"/>
      <c r="D430" s="137"/>
      <c r="E430" s="137"/>
      <c r="F430" s="137"/>
      <c r="G430" s="137"/>
      <c r="H430" s="137"/>
      <c r="I430" s="137"/>
      <c r="J430" s="137"/>
      <c r="K430" s="137"/>
      <c r="L430" s="137"/>
      <c r="M430" s="137"/>
      <c r="N430" s="137"/>
      <c r="O430" s="174"/>
      <c r="P430" s="137"/>
      <c r="Q430" s="137"/>
      <c r="R430" s="137"/>
    </row>
    <row r="431" spans="1:18" ht="15.75" x14ac:dyDescent="0.25">
      <c r="A431" s="140">
        <v>5</v>
      </c>
      <c r="B431" s="141" t="s">
        <v>855</v>
      </c>
      <c r="C431" s="137"/>
      <c r="D431" s="137"/>
      <c r="E431" s="137"/>
      <c r="F431" s="137"/>
      <c r="G431" s="137"/>
      <c r="H431" s="137"/>
      <c r="I431" s="137"/>
      <c r="J431" s="137"/>
      <c r="K431" s="137"/>
      <c r="L431" s="137"/>
      <c r="M431" s="137"/>
      <c r="N431" s="137"/>
      <c r="O431" s="174"/>
      <c r="P431" s="137"/>
      <c r="Q431" s="137"/>
      <c r="R431" s="137"/>
    </row>
    <row r="432" spans="1:18" ht="15.75" x14ac:dyDescent="0.25">
      <c r="A432" s="140">
        <v>6</v>
      </c>
      <c r="B432" s="141" t="s">
        <v>856</v>
      </c>
      <c r="C432" s="137"/>
      <c r="D432" s="137"/>
      <c r="E432" s="137"/>
      <c r="F432" s="137"/>
      <c r="G432" s="137"/>
      <c r="H432" s="137"/>
      <c r="I432" s="137"/>
      <c r="J432" s="137"/>
      <c r="K432" s="137"/>
      <c r="L432" s="137"/>
      <c r="M432" s="137"/>
      <c r="N432" s="137"/>
      <c r="O432" s="174"/>
      <c r="P432" s="137"/>
      <c r="Q432" s="137"/>
      <c r="R432" s="137"/>
    </row>
    <row r="433" spans="1:18" ht="15.75" x14ac:dyDescent="0.25">
      <c r="A433" s="140">
        <v>7</v>
      </c>
      <c r="B433" s="141" t="s">
        <v>857</v>
      </c>
      <c r="C433" s="137"/>
      <c r="D433" s="137"/>
      <c r="E433" s="137"/>
      <c r="F433" s="137"/>
      <c r="G433" s="137"/>
      <c r="H433" s="137"/>
      <c r="I433" s="137"/>
      <c r="J433" s="137"/>
      <c r="K433" s="137"/>
      <c r="L433" s="137"/>
      <c r="M433" s="137"/>
      <c r="N433" s="137"/>
      <c r="O433" s="174"/>
      <c r="P433" s="137"/>
      <c r="Q433" s="137"/>
      <c r="R433" s="137"/>
    </row>
    <row r="434" spans="1:18" ht="15.75" x14ac:dyDescent="0.25">
      <c r="A434" s="140">
        <v>8</v>
      </c>
      <c r="B434" s="141" t="s">
        <v>858</v>
      </c>
      <c r="C434" s="137"/>
      <c r="D434" s="137"/>
      <c r="E434" s="137"/>
      <c r="F434" s="137"/>
      <c r="G434" s="137"/>
      <c r="H434" s="137"/>
      <c r="I434" s="137"/>
      <c r="J434" s="137"/>
      <c r="K434" s="137"/>
      <c r="L434" s="137"/>
      <c r="M434" s="137"/>
      <c r="N434" s="137"/>
      <c r="O434" s="174"/>
      <c r="P434" s="137"/>
      <c r="Q434" s="137"/>
      <c r="R434" s="137"/>
    </row>
    <row r="435" spans="1:18" ht="15.75" x14ac:dyDescent="0.25">
      <c r="A435" s="140">
        <v>9</v>
      </c>
      <c r="B435" s="141" t="s">
        <v>859</v>
      </c>
      <c r="C435" s="137"/>
      <c r="D435" s="137"/>
      <c r="E435" s="137"/>
      <c r="F435" s="137"/>
      <c r="G435" s="137"/>
      <c r="H435" s="137"/>
      <c r="I435" s="137"/>
      <c r="J435" s="137"/>
      <c r="K435" s="137"/>
      <c r="L435" s="137"/>
      <c r="M435" s="137"/>
      <c r="N435" s="137"/>
      <c r="O435" s="174"/>
      <c r="P435" s="137"/>
      <c r="Q435" s="137"/>
      <c r="R435" s="137"/>
    </row>
    <row r="436" spans="1:18" ht="15.75" x14ac:dyDescent="0.25">
      <c r="A436" s="140">
        <v>10</v>
      </c>
      <c r="B436" s="141" t="s">
        <v>860</v>
      </c>
      <c r="C436" s="137"/>
      <c r="D436" s="137"/>
      <c r="E436" s="137"/>
      <c r="F436" s="137"/>
      <c r="G436" s="137"/>
      <c r="H436" s="137"/>
      <c r="I436" s="137"/>
      <c r="J436" s="137"/>
      <c r="K436" s="137"/>
      <c r="L436" s="137"/>
      <c r="M436" s="137"/>
      <c r="N436" s="137"/>
      <c r="O436" s="174"/>
      <c r="P436" s="137"/>
      <c r="Q436" s="137"/>
      <c r="R436" s="137"/>
    </row>
    <row r="437" spans="1:18" ht="15.75" x14ac:dyDescent="0.25">
      <c r="A437" s="140">
        <v>11</v>
      </c>
      <c r="B437" s="141" t="s">
        <v>861</v>
      </c>
      <c r="C437" s="137"/>
      <c r="D437" s="137"/>
      <c r="E437" s="137"/>
      <c r="F437" s="137"/>
      <c r="G437" s="137"/>
      <c r="H437" s="137"/>
      <c r="I437" s="137"/>
      <c r="J437" s="137"/>
      <c r="K437" s="137"/>
      <c r="L437" s="137"/>
      <c r="M437" s="137"/>
      <c r="N437" s="137"/>
      <c r="O437" s="174"/>
      <c r="P437" s="137"/>
      <c r="Q437" s="137"/>
      <c r="R437" s="137"/>
    </row>
    <row r="438" spans="1:18" ht="15.75" x14ac:dyDescent="0.25">
      <c r="A438" s="140">
        <v>12</v>
      </c>
      <c r="B438" s="141" t="s">
        <v>862</v>
      </c>
      <c r="C438" s="137"/>
      <c r="D438" s="137"/>
      <c r="E438" s="137"/>
      <c r="F438" s="137"/>
      <c r="G438" s="137"/>
      <c r="H438" s="137"/>
      <c r="I438" s="137"/>
      <c r="J438" s="137"/>
      <c r="K438" s="137"/>
      <c r="L438" s="137"/>
      <c r="M438" s="137"/>
      <c r="N438" s="137"/>
      <c r="O438" s="174"/>
      <c r="P438" s="137"/>
      <c r="Q438" s="137"/>
      <c r="R438" s="137"/>
    </row>
    <row r="439" spans="1:18" ht="15.75" x14ac:dyDescent="0.25">
      <c r="A439" s="140">
        <v>13</v>
      </c>
      <c r="B439" s="141" t="s">
        <v>863</v>
      </c>
      <c r="C439" s="137"/>
      <c r="D439" s="137"/>
      <c r="E439" s="137"/>
      <c r="F439" s="137"/>
      <c r="G439" s="137"/>
      <c r="H439" s="137"/>
      <c r="I439" s="137"/>
      <c r="J439" s="137"/>
      <c r="K439" s="137"/>
      <c r="L439" s="137"/>
      <c r="M439" s="137"/>
      <c r="N439" s="137"/>
      <c r="O439" s="174"/>
      <c r="P439" s="137"/>
      <c r="Q439" s="137"/>
      <c r="R439" s="137"/>
    </row>
    <row r="440" spans="1:18" ht="15.75" x14ac:dyDescent="0.25">
      <c r="A440" s="140">
        <v>14</v>
      </c>
      <c r="B440" s="141" t="s">
        <v>864</v>
      </c>
      <c r="C440" s="137"/>
      <c r="D440" s="137"/>
      <c r="E440" s="137"/>
      <c r="F440" s="137"/>
      <c r="G440" s="137"/>
      <c r="H440" s="137"/>
      <c r="I440" s="137"/>
      <c r="J440" s="137"/>
      <c r="K440" s="137"/>
      <c r="L440" s="137"/>
      <c r="M440" s="137"/>
      <c r="N440" s="137"/>
      <c r="O440" s="174"/>
      <c r="P440" s="137"/>
      <c r="Q440" s="137"/>
      <c r="R440" s="137"/>
    </row>
    <row r="441" spans="1:18" ht="15.75" x14ac:dyDescent="0.25">
      <c r="A441" s="140">
        <v>15</v>
      </c>
      <c r="B441" s="141" t="s">
        <v>865</v>
      </c>
      <c r="C441" s="137"/>
      <c r="D441" s="137"/>
      <c r="E441" s="137"/>
      <c r="F441" s="137"/>
      <c r="G441" s="137"/>
      <c r="H441" s="137"/>
      <c r="I441" s="137"/>
      <c r="J441" s="137"/>
      <c r="K441" s="137"/>
      <c r="L441" s="137"/>
      <c r="M441" s="137"/>
      <c r="N441" s="137"/>
      <c r="O441" s="174"/>
      <c r="P441" s="137"/>
      <c r="Q441" s="137"/>
      <c r="R441" s="137"/>
    </row>
    <row r="442" spans="1:18" ht="15.75" x14ac:dyDescent="0.25">
      <c r="A442" s="140">
        <v>16</v>
      </c>
      <c r="B442" s="141" t="s">
        <v>866</v>
      </c>
      <c r="C442" s="137"/>
      <c r="D442" s="137"/>
      <c r="E442" s="137"/>
      <c r="F442" s="137"/>
      <c r="G442" s="137"/>
      <c r="H442" s="137"/>
      <c r="I442" s="137"/>
      <c r="J442" s="137"/>
      <c r="K442" s="137"/>
      <c r="L442" s="137"/>
      <c r="M442" s="137"/>
      <c r="N442" s="137"/>
      <c r="O442" s="174"/>
      <c r="P442" s="137"/>
      <c r="Q442" s="137"/>
      <c r="R442" s="137"/>
    </row>
    <row r="443" spans="1:18" ht="15.75" x14ac:dyDescent="0.25">
      <c r="A443" s="140">
        <v>17</v>
      </c>
      <c r="B443" s="141" t="s">
        <v>867</v>
      </c>
      <c r="C443" s="137"/>
      <c r="D443" s="137"/>
      <c r="E443" s="137"/>
      <c r="F443" s="137"/>
      <c r="G443" s="137"/>
      <c r="H443" s="137"/>
      <c r="I443" s="137"/>
      <c r="J443" s="137"/>
      <c r="K443" s="137"/>
      <c r="L443" s="137"/>
      <c r="M443" s="137"/>
      <c r="N443" s="137"/>
      <c r="O443" s="174"/>
      <c r="P443" s="137"/>
      <c r="Q443" s="137"/>
      <c r="R443" s="137"/>
    </row>
    <row r="444" spans="1:18" ht="15.75" x14ac:dyDescent="0.25">
      <c r="A444" s="140">
        <v>18</v>
      </c>
      <c r="B444" s="141" t="s">
        <v>868</v>
      </c>
      <c r="C444" s="137"/>
      <c r="D444" s="137"/>
      <c r="E444" s="137"/>
      <c r="F444" s="137"/>
      <c r="G444" s="137"/>
      <c r="H444" s="137"/>
      <c r="I444" s="137"/>
      <c r="J444" s="137"/>
      <c r="K444" s="137"/>
      <c r="L444" s="137"/>
      <c r="M444" s="137"/>
      <c r="N444" s="137"/>
      <c r="O444" s="174"/>
      <c r="P444" s="137"/>
      <c r="Q444" s="137"/>
      <c r="R444" s="137"/>
    </row>
    <row r="445" spans="1:18" ht="15.75" x14ac:dyDescent="0.25">
      <c r="A445" s="140">
        <v>19</v>
      </c>
      <c r="B445" s="141" t="s">
        <v>869</v>
      </c>
      <c r="C445" s="137"/>
      <c r="D445" s="137"/>
      <c r="E445" s="137"/>
      <c r="F445" s="137"/>
      <c r="G445" s="137"/>
      <c r="H445" s="137"/>
      <c r="I445" s="137"/>
      <c r="J445" s="137"/>
      <c r="K445" s="137"/>
      <c r="L445" s="137"/>
      <c r="M445" s="137"/>
      <c r="N445" s="137"/>
      <c r="O445" s="174"/>
      <c r="P445" s="137"/>
      <c r="Q445" s="137"/>
      <c r="R445" s="137"/>
    </row>
    <row r="446" spans="1:18" ht="15.75" x14ac:dyDescent="0.25">
      <c r="A446" s="140">
        <v>20</v>
      </c>
      <c r="B446" s="141" t="s">
        <v>870</v>
      </c>
      <c r="C446" s="137"/>
      <c r="D446" s="137"/>
      <c r="E446" s="137"/>
      <c r="F446" s="137"/>
      <c r="G446" s="137"/>
      <c r="H446" s="137"/>
      <c r="I446" s="137"/>
      <c r="J446" s="137"/>
      <c r="K446" s="137"/>
      <c r="L446" s="137"/>
      <c r="M446" s="137"/>
      <c r="N446" s="137"/>
      <c r="O446" s="174"/>
      <c r="P446" s="137"/>
      <c r="Q446" s="137"/>
      <c r="R446" s="137"/>
    </row>
    <row r="447" spans="1:18" ht="15.75" x14ac:dyDescent="0.25">
      <c r="A447" s="140">
        <v>21</v>
      </c>
      <c r="B447" s="141" t="s">
        <v>871</v>
      </c>
      <c r="C447" s="137"/>
      <c r="D447" s="137"/>
      <c r="E447" s="137"/>
      <c r="F447" s="137"/>
      <c r="G447" s="137"/>
      <c r="H447" s="137"/>
      <c r="I447" s="137"/>
      <c r="J447" s="137"/>
      <c r="K447" s="137"/>
      <c r="L447" s="137"/>
      <c r="M447" s="137"/>
      <c r="N447" s="137"/>
      <c r="O447" s="174"/>
      <c r="P447" s="137"/>
      <c r="Q447" s="137"/>
      <c r="R447" s="137"/>
    </row>
    <row r="448" spans="1:18" ht="15.75" x14ac:dyDescent="0.25">
      <c r="A448" s="140">
        <v>22</v>
      </c>
      <c r="B448" s="141" t="s">
        <v>872</v>
      </c>
      <c r="C448" s="137"/>
      <c r="D448" s="137"/>
      <c r="E448" s="137"/>
      <c r="F448" s="137"/>
      <c r="G448" s="137"/>
      <c r="H448" s="137"/>
      <c r="I448" s="137"/>
      <c r="J448" s="137"/>
      <c r="K448" s="137"/>
      <c r="L448" s="137"/>
      <c r="M448" s="137"/>
      <c r="N448" s="137"/>
      <c r="O448" s="174"/>
      <c r="P448" s="137"/>
      <c r="Q448" s="137"/>
      <c r="R448" s="137"/>
    </row>
    <row r="449" spans="1:18" ht="15.75" x14ac:dyDescent="0.25">
      <c r="A449" s="140">
        <v>23</v>
      </c>
      <c r="B449" s="141" t="s">
        <v>873</v>
      </c>
      <c r="C449" s="137"/>
      <c r="D449" s="137"/>
      <c r="E449" s="137"/>
      <c r="F449" s="137"/>
      <c r="G449" s="137"/>
      <c r="H449" s="137"/>
      <c r="I449" s="137"/>
      <c r="J449" s="137"/>
      <c r="K449" s="137"/>
      <c r="L449" s="137"/>
      <c r="M449" s="137"/>
      <c r="N449" s="137"/>
      <c r="O449" s="174"/>
      <c r="P449" s="137"/>
      <c r="Q449" s="137"/>
      <c r="R449" s="137"/>
    </row>
    <row r="450" spans="1:18" ht="15.75" x14ac:dyDescent="0.25">
      <c r="A450" s="140">
        <v>24</v>
      </c>
      <c r="B450" s="141" t="s">
        <v>874</v>
      </c>
      <c r="C450" s="137"/>
      <c r="D450" s="137"/>
      <c r="E450" s="137"/>
      <c r="F450" s="137"/>
      <c r="G450" s="137"/>
      <c r="H450" s="137"/>
      <c r="I450" s="137"/>
      <c r="J450" s="137"/>
      <c r="K450" s="137"/>
      <c r="L450" s="137"/>
      <c r="M450" s="137"/>
      <c r="N450" s="137"/>
      <c r="O450" s="174"/>
      <c r="P450" s="137"/>
      <c r="Q450" s="137"/>
      <c r="R450" s="137"/>
    </row>
    <row r="451" spans="1:18" ht="15.75" x14ac:dyDescent="0.25">
      <c r="A451" s="140">
        <v>25</v>
      </c>
      <c r="B451" s="141" t="s">
        <v>875</v>
      </c>
      <c r="C451" s="137"/>
      <c r="D451" s="137"/>
      <c r="E451" s="137"/>
      <c r="F451" s="137"/>
      <c r="G451" s="137"/>
      <c r="H451" s="137"/>
      <c r="I451" s="137"/>
      <c r="J451" s="137"/>
      <c r="K451" s="137"/>
      <c r="L451" s="137"/>
      <c r="M451" s="137"/>
      <c r="N451" s="137"/>
      <c r="O451" s="174"/>
      <c r="P451" s="137"/>
      <c r="Q451" s="137"/>
      <c r="R451" s="137"/>
    </row>
    <row r="452" spans="1:18" ht="15.75" x14ac:dyDescent="0.25">
      <c r="A452" s="140">
        <v>26</v>
      </c>
      <c r="B452" s="141" t="s">
        <v>876</v>
      </c>
      <c r="C452" s="137"/>
      <c r="D452" s="137"/>
      <c r="E452" s="137"/>
      <c r="F452" s="137"/>
      <c r="G452" s="137"/>
      <c r="H452" s="137"/>
      <c r="I452" s="137"/>
      <c r="J452" s="137"/>
      <c r="K452" s="137"/>
      <c r="L452" s="137"/>
      <c r="M452" s="137"/>
      <c r="N452" s="137"/>
      <c r="O452" s="174"/>
      <c r="P452" s="137"/>
      <c r="Q452" s="137"/>
      <c r="R452" s="137"/>
    </row>
    <row r="453" spans="1:18" ht="15.75" x14ac:dyDescent="0.25">
      <c r="A453" s="140">
        <v>27</v>
      </c>
      <c r="B453" s="141" t="s">
        <v>877</v>
      </c>
      <c r="C453" s="137"/>
      <c r="D453" s="137"/>
      <c r="E453" s="137"/>
      <c r="F453" s="137"/>
      <c r="G453" s="137"/>
      <c r="H453" s="137"/>
      <c r="I453" s="137"/>
      <c r="J453" s="137"/>
      <c r="K453" s="137"/>
      <c r="L453" s="137"/>
      <c r="M453" s="137"/>
      <c r="N453" s="137"/>
      <c r="O453" s="174"/>
      <c r="P453" s="137"/>
      <c r="Q453" s="137"/>
      <c r="R453" s="137"/>
    </row>
    <row r="454" spans="1:18" ht="15.75" x14ac:dyDescent="0.25">
      <c r="A454" s="140">
        <v>28</v>
      </c>
      <c r="B454" s="141" t="s">
        <v>878</v>
      </c>
      <c r="C454" s="137"/>
      <c r="D454" s="137"/>
      <c r="E454" s="137"/>
      <c r="F454" s="137"/>
      <c r="G454" s="137"/>
      <c r="H454" s="137"/>
      <c r="I454" s="137"/>
      <c r="J454" s="137"/>
      <c r="K454" s="137"/>
      <c r="L454" s="137"/>
      <c r="M454" s="137"/>
      <c r="N454" s="137"/>
      <c r="O454" s="174"/>
      <c r="P454" s="137"/>
      <c r="Q454" s="137"/>
      <c r="R454" s="137"/>
    </row>
    <row r="455" spans="1:18" ht="15.75" x14ac:dyDescent="0.25">
      <c r="A455" s="140">
        <v>29</v>
      </c>
      <c r="B455" s="141" t="s">
        <v>879</v>
      </c>
      <c r="C455" s="137"/>
      <c r="D455" s="137"/>
      <c r="E455" s="137"/>
      <c r="F455" s="137"/>
      <c r="G455" s="137"/>
      <c r="H455" s="137"/>
      <c r="I455" s="137"/>
      <c r="J455" s="137"/>
      <c r="K455" s="137"/>
      <c r="L455" s="137"/>
      <c r="M455" s="137"/>
      <c r="N455" s="137"/>
      <c r="O455" s="174"/>
      <c r="P455" s="137"/>
      <c r="Q455" s="137"/>
      <c r="R455" s="137"/>
    </row>
    <row r="456" spans="1:18" ht="15.75" x14ac:dyDescent="0.25">
      <c r="A456" s="140">
        <v>30</v>
      </c>
      <c r="B456" s="141" t="s">
        <v>880</v>
      </c>
      <c r="C456" s="137"/>
      <c r="D456" s="137"/>
      <c r="E456" s="137"/>
      <c r="F456" s="137"/>
      <c r="G456" s="137"/>
      <c r="H456" s="137"/>
      <c r="I456" s="137"/>
      <c r="J456" s="137"/>
      <c r="K456" s="137"/>
      <c r="L456" s="137"/>
      <c r="M456" s="137"/>
      <c r="N456" s="137"/>
      <c r="O456" s="174"/>
      <c r="P456" s="137"/>
      <c r="Q456" s="137"/>
      <c r="R456" s="137"/>
    </row>
    <row r="457" spans="1:18" ht="15.75" x14ac:dyDescent="0.25">
      <c r="A457" s="140">
        <v>31</v>
      </c>
      <c r="B457" s="141" t="s">
        <v>881</v>
      </c>
      <c r="C457" s="137"/>
      <c r="D457" s="137"/>
      <c r="E457" s="137"/>
      <c r="F457" s="137"/>
      <c r="G457" s="137"/>
      <c r="H457" s="137"/>
      <c r="I457" s="137"/>
      <c r="J457" s="137"/>
      <c r="K457" s="137"/>
      <c r="L457" s="137"/>
      <c r="M457" s="137"/>
      <c r="N457" s="137"/>
      <c r="O457" s="174"/>
      <c r="P457" s="137"/>
      <c r="Q457" s="137"/>
      <c r="R457" s="137"/>
    </row>
    <row r="458" spans="1:18" ht="15.75" x14ac:dyDescent="0.25">
      <c r="A458" s="140">
        <v>32</v>
      </c>
      <c r="B458" s="141" t="s">
        <v>882</v>
      </c>
      <c r="C458" s="137"/>
      <c r="D458" s="137"/>
      <c r="E458" s="137"/>
      <c r="F458" s="137"/>
      <c r="G458" s="137"/>
      <c r="H458" s="137"/>
      <c r="I458" s="137"/>
      <c r="J458" s="137"/>
      <c r="K458" s="137"/>
      <c r="L458" s="137"/>
      <c r="M458" s="137"/>
      <c r="N458" s="137"/>
      <c r="O458" s="174"/>
      <c r="P458" s="137"/>
      <c r="Q458" s="137"/>
      <c r="R458" s="137"/>
    </row>
    <row r="459" spans="1:18" ht="15.75" x14ac:dyDescent="0.25">
      <c r="A459" s="140">
        <v>33</v>
      </c>
      <c r="B459" s="141" t="s">
        <v>883</v>
      </c>
      <c r="C459" s="137"/>
      <c r="D459" s="137"/>
      <c r="E459" s="137"/>
      <c r="F459" s="137"/>
      <c r="G459" s="137"/>
      <c r="H459" s="137"/>
      <c r="I459" s="137"/>
      <c r="J459" s="137"/>
      <c r="K459" s="137"/>
      <c r="L459" s="137"/>
      <c r="M459" s="137"/>
      <c r="N459" s="137"/>
      <c r="O459" s="174"/>
      <c r="P459" s="137"/>
      <c r="Q459" s="137"/>
      <c r="R459" s="137"/>
    </row>
    <row r="460" spans="1:18" ht="15.75" x14ac:dyDescent="0.25">
      <c r="A460" s="140">
        <v>34</v>
      </c>
      <c r="B460" s="141" t="s">
        <v>884</v>
      </c>
      <c r="C460" s="137"/>
      <c r="D460" s="137"/>
      <c r="E460" s="137"/>
      <c r="F460" s="137"/>
      <c r="G460" s="137"/>
      <c r="H460" s="137"/>
      <c r="I460" s="137"/>
      <c r="J460" s="137"/>
      <c r="K460" s="137"/>
      <c r="L460" s="137"/>
      <c r="M460" s="137"/>
      <c r="N460" s="137"/>
      <c r="O460" s="174"/>
      <c r="P460" s="137"/>
      <c r="Q460" s="137"/>
      <c r="R460" s="137"/>
    </row>
    <row r="461" spans="1:18" ht="15.75" x14ac:dyDescent="0.25">
      <c r="A461" s="140">
        <v>35</v>
      </c>
      <c r="B461" s="141" t="s">
        <v>885</v>
      </c>
      <c r="C461" s="137"/>
      <c r="D461" s="137"/>
      <c r="E461" s="137"/>
      <c r="F461" s="137"/>
      <c r="G461" s="137"/>
      <c r="H461" s="137"/>
      <c r="I461" s="137"/>
      <c r="J461" s="137"/>
      <c r="K461" s="137"/>
      <c r="L461" s="137"/>
      <c r="M461" s="137"/>
      <c r="N461" s="137"/>
      <c r="O461" s="174"/>
      <c r="P461" s="137"/>
      <c r="Q461" s="137"/>
      <c r="R461" s="137"/>
    </row>
    <row r="462" spans="1:18" ht="15.75" x14ac:dyDescent="0.25">
      <c r="A462" s="140">
        <v>36</v>
      </c>
      <c r="B462" s="141" t="s">
        <v>886</v>
      </c>
      <c r="C462" s="137"/>
      <c r="D462" s="137"/>
      <c r="E462" s="137"/>
      <c r="F462" s="137"/>
      <c r="G462" s="137"/>
      <c r="H462" s="137"/>
      <c r="I462" s="137"/>
      <c r="J462" s="137"/>
      <c r="K462" s="137"/>
      <c r="L462" s="137"/>
      <c r="M462" s="137"/>
      <c r="N462" s="137"/>
      <c r="O462" s="174"/>
      <c r="P462" s="137"/>
      <c r="Q462" s="137"/>
      <c r="R462" s="137"/>
    </row>
    <row r="463" spans="1:18" ht="15.75" x14ac:dyDescent="0.25">
      <c r="A463" s="140">
        <v>37</v>
      </c>
      <c r="B463" s="141" t="s">
        <v>887</v>
      </c>
      <c r="C463" s="137"/>
      <c r="D463" s="137"/>
      <c r="E463" s="137"/>
      <c r="F463" s="137"/>
      <c r="G463" s="137"/>
      <c r="H463" s="137"/>
      <c r="I463" s="137"/>
      <c r="J463" s="137"/>
      <c r="K463" s="137"/>
      <c r="L463" s="137"/>
      <c r="M463" s="137"/>
      <c r="N463" s="137"/>
      <c r="O463" s="174"/>
      <c r="P463" s="137"/>
      <c r="Q463" s="137"/>
      <c r="R463" s="137"/>
    </row>
    <row r="464" spans="1:18" ht="15.75" x14ac:dyDescent="0.25">
      <c r="A464" s="140">
        <v>38</v>
      </c>
      <c r="B464" s="141" t="s">
        <v>888</v>
      </c>
      <c r="C464" s="137"/>
      <c r="D464" s="137"/>
      <c r="E464" s="137"/>
      <c r="F464" s="137"/>
      <c r="G464" s="137"/>
      <c r="H464" s="137"/>
      <c r="I464" s="137"/>
      <c r="J464" s="137"/>
      <c r="K464" s="137"/>
      <c r="L464" s="137"/>
      <c r="M464" s="137"/>
      <c r="N464" s="137"/>
      <c r="O464" s="174"/>
      <c r="P464" s="137"/>
      <c r="Q464" s="137"/>
      <c r="R464" s="137"/>
    </row>
    <row r="465" spans="1:18" ht="15.75" x14ac:dyDescent="0.25">
      <c r="A465" s="140">
        <v>39</v>
      </c>
      <c r="B465" s="141" t="s">
        <v>889</v>
      </c>
      <c r="C465" s="137"/>
      <c r="D465" s="137"/>
      <c r="E465" s="137"/>
      <c r="F465" s="137"/>
      <c r="G465" s="137"/>
      <c r="H465" s="137"/>
      <c r="I465" s="137"/>
      <c r="J465" s="137"/>
      <c r="K465" s="137"/>
      <c r="L465" s="137"/>
      <c r="M465" s="137"/>
      <c r="N465" s="137"/>
      <c r="O465" s="174"/>
      <c r="P465" s="137"/>
      <c r="Q465" s="137"/>
      <c r="R465" s="137"/>
    </row>
    <row r="466" spans="1:18" ht="15.75" x14ac:dyDescent="0.25">
      <c r="A466" s="140">
        <v>40</v>
      </c>
      <c r="B466" s="141" t="s">
        <v>890</v>
      </c>
      <c r="C466" s="137"/>
      <c r="D466" s="137"/>
      <c r="E466" s="137"/>
      <c r="F466" s="137"/>
      <c r="G466" s="137"/>
      <c r="H466" s="137"/>
      <c r="I466" s="137"/>
      <c r="J466" s="137"/>
      <c r="K466" s="137"/>
      <c r="L466" s="137"/>
      <c r="M466" s="137"/>
      <c r="N466" s="137"/>
      <c r="O466" s="174"/>
      <c r="P466" s="137"/>
      <c r="Q466" s="137"/>
      <c r="R466" s="137"/>
    </row>
    <row r="467" spans="1:18" ht="15.75" x14ac:dyDescent="0.25">
      <c r="A467" s="140">
        <v>41</v>
      </c>
      <c r="B467" s="141" t="s">
        <v>891</v>
      </c>
      <c r="C467" s="137"/>
      <c r="D467" s="137"/>
      <c r="E467" s="137"/>
      <c r="F467" s="137"/>
      <c r="G467" s="137"/>
      <c r="H467" s="137"/>
      <c r="I467" s="137"/>
      <c r="J467" s="137"/>
      <c r="K467" s="137"/>
      <c r="L467" s="137"/>
      <c r="M467" s="137"/>
      <c r="N467" s="137"/>
      <c r="O467" s="174"/>
      <c r="P467" s="137"/>
      <c r="Q467" s="137"/>
      <c r="R467" s="137"/>
    </row>
    <row r="468" spans="1:18" ht="15.75" x14ac:dyDescent="0.25">
      <c r="A468" s="140">
        <v>42</v>
      </c>
      <c r="B468" s="141" t="s">
        <v>892</v>
      </c>
      <c r="C468" s="137"/>
      <c r="D468" s="137"/>
      <c r="E468" s="137"/>
      <c r="F468" s="137"/>
      <c r="G468" s="137"/>
      <c r="H468" s="137"/>
      <c r="I468" s="137"/>
      <c r="J468" s="137"/>
      <c r="K468" s="137"/>
      <c r="L468" s="137"/>
      <c r="M468" s="137"/>
      <c r="N468" s="137"/>
      <c r="O468" s="174"/>
      <c r="P468" s="137"/>
      <c r="Q468" s="137"/>
      <c r="R468" s="137"/>
    </row>
    <row r="469" spans="1:18" ht="15.75" x14ac:dyDescent="0.25">
      <c r="A469" s="140">
        <v>43</v>
      </c>
      <c r="B469" s="141" t="s">
        <v>893</v>
      </c>
      <c r="C469" s="137"/>
      <c r="D469" s="137"/>
      <c r="E469" s="137"/>
      <c r="F469" s="137"/>
      <c r="G469" s="137"/>
      <c r="H469" s="137"/>
      <c r="I469" s="137"/>
      <c r="J469" s="137"/>
      <c r="K469" s="137"/>
      <c r="L469" s="137"/>
      <c r="M469" s="137"/>
      <c r="N469" s="137"/>
      <c r="O469" s="174"/>
      <c r="P469" s="137"/>
      <c r="Q469" s="137"/>
      <c r="R469" s="137"/>
    </row>
    <row r="470" spans="1:18" ht="15.75" x14ac:dyDescent="0.25">
      <c r="A470" s="140">
        <v>44</v>
      </c>
      <c r="B470" s="141" t="s">
        <v>894</v>
      </c>
      <c r="C470" s="137"/>
      <c r="D470" s="137"/>
      <c r="E470" s="137"/>
      <c r="F470" s="137"/>
      <c r="G470" s="137"/>
      <c r="H470" s="137"/>
      <c r="I470" s="137"/>
      <c r="J470" s="137"/>
      <c r="K470" s="137"/>
      <c r="L470" s="137"/>
      <c r="M470" s="137"/>
      <c r="N470" s="137"/>
      <c r="O470" s="174"/>
      <c r="P470" s="137"/>
      <c r="Q470" s="137"/>
      <c r="R470" s="137"/>
    </row>
    <row r="471" spans="1:18" ht="15.75" x14ac:dyDescent="0.25">
      <c r="A471" s="140">
        <v>45</v>
      </c>
      <c r="B471" s="141" t="s">
        <v>895</v>
      </c>
      <c r="C471" s="137"/>
      <c r="D471" s="137"/>
      <c r="E471" s="137"/>
      <c r="F471" s="137"/>
      <c r="G471" s="137"/>
      <c r="H471" s="137"/>
      <c r="I471" s="137"/>
      <c r="J471" s="137"/>
      <c r="K471" s="137"/>
      <c r="L471" s="137"/>
      <c r="M471" s="137"/>
      <c r="N471" s="137"/>
      <c r="O471" s="174"/>
      <c r="P471" s="137"/>
      <c r="Q471" s="137"/>
      <c r="R471" s="137"/>
    </row>
    <row r="472" spans="1:18" ht="15.75" x14ac:dyDescent="0.25">
      <c r="A472" s="140">
        <v>46</v>
      </c>
      <c r="B472" s="141" t="s">
        <v>896</v>
      </c>
      <c r="C472" s="137"/>
      <c r="D472" s="137"/>
      <c r="E472" s="137"/>
      <c r="F472" s="137"/>
      <c r="G472" s="137"/>
      <c r="H472" s="137"/>
      <c r="I472" s="137"/>
      <c r="J472" s="137"/>
      <c r="K472" s="137"/>
      <c r="L472" s="137"/>
      <c r="M472" s="137"/>
      <c r="N472" s="137"/>
      <c r="O472" s="174"/>
      <c r="P472" s="137"/>
      <c r="Q472" s="137"/>
      <c r="R472" s="137"/>
    </row>
    <row r="473" spans="1:18" ht="15.75" x14ac:dyDescent="0.25">
      <c r="A473" s="140">
        <v>47</v>
      </c>
      <c r="B473" s="141" t="s">
        <v>897</v>
      </c>
      <c r="C473" s="137"/>
      <c r="D473" s="137"/>
      <c r="E473" s="137"/>
      <c r="F473" s="137"/>
      <c r="G473" s="137"/>
      <c r="H473" s="137"/>
      <c r="I473" s="137"/>
      <c r="J473" s="137"/>
      <c r="K473" s="137"/>
      <c r="L473" s="137"/>
      <c r="M473" s="137"/>
      <c r="N473" s="137"/>
      <c r="O473" s="174"/>
      <c r="P473" s="137"/>
      <c r="Q473" s="137"/>
      <c r="R473" s="137"/>
    </row>
    <row r="474" spans="1:18" ht="15.75" x14ac:dyDescent="0.25">
      <c r="A474" s="140">
        <v>48</v>
      </c>
      <c r="B474" s="141" t="s">
        <v>898</v>
      </c>
      <c r="C474" s="137"/>
      <c r="D474" s="137"/>
      <c r="E474" s="137"/>
      <c r="F474" s="137"/>
      <c r="G474" s="137"/>
      <c r="H474" s="137"/>
      <c r="I474" s="137"/>
      <c r="J474" s="137"/>
      <c r="K474" s="137"/>
      <c r="L474" s="137"/>
      <c r="M474" s="137"/>
      <c r="N474" s="137"/>
      <c r="O474" s="174"/>
      <c r="P474" s="137"/>
      <c r="Q474" s="137"/>
      <c r="R474" s="137"/>
    </row>
    <row r="475" spans="1:18" ht="15.75" x14ac:dyDescent="0.25">
      <c r="A475" s="140">
        <v>49</v>
      </c>
      <c r="B475" s="141" t="s">
        <v>899</v>
      </c>
      <c r="C475" s="137"/>
      <c r="D475" s="137"/>
      <c r="E475" s="137"/>
      <c r="F475" s="137"/>
      <c r="G475" s="137"/>
      <c r="H475" s="137"/>
      <c r="I475" s="137"/>
      <c r="J475" s="137"/>
      <c r="K475" s="137"/>
      <c r="L475" s="137"/>
      <c r="M475" s="137"/>
      <c r="N475" s="137"/>
      <c r="O475" s="174"/>
      <c r="P475" s="137"/>
      <c r="Q475" s="137"/>
      <c r="R475" s="137"/>
    </row>
    <row r="476" spans="1:18" ht="15.75" x14ac:dyDescent="0.25">
      <c r="A476" s="140">
        <v>50</v>
      </c>
      <c r="B476" s="141" t="s">
        <v>900</v>
      </c>
      <c r="C476" s="137"/>
      <c r="D476" s="137"/>
      <c r="E476" s="137"/>
      <c r="F476" s="137"/>
      <c r="G476" s="137"/>
      <c r="H476" s="137"/>
      <c r="I476" s="137"/>
      <c r="J476" s="137"/>
      <c r="K476" s="137"/>
      <c r="L476" s="137"/>
      <c r="M476" s="137"/>
      <c r="N476" s="137"/>
      <c r="O476" s="174"/>
      <c r="P476" s="137"/>
      <c r="Q476" s="137"/>
      <c r="R476" s="137"/>
    </row>
    <row r="477" spans="1:18" ht="15.75" x14ac:dyDescent="0.25">
      <c r="A477" s="140">
        <v>51</v>
      </c>
      <c r="B477" s="141" t="s">
        <v>901</v>
      </c>
      <c r="C477" s="137"/>
      <c r="D477" s="137"/>
      <c r="E477" s="137"/>
      <c r="F477" s="137"/>
      <c r="G477" s="137"/>
      <c r="H477" s="137"/>
      <c r="I477" s="137"/>
      <c r="J477" s="137"/>
      <c r="K477" s="137"/>
      <c r="L477" s="137"/>
      <c r="M477" s="137"/>
      <c r="N477" s="137"/>
      <c r="O477" s="174"/>
      <c r="P477" s="137"/>
      <c r="Q477" s="137"/>
      <c r="R477" s="137"/>
    </row>
    <row r="478" spans="1:18" ht="15.75" x14ac:dyDescent="0.25">
      <c r="A478" s="140">
        <v>52</v>
      </c>
      <c r="B478" s="141" t="s">
        <v>902</v>
      </c>
      <c r="C478" s="137"/>
      <c r="D478" s="137"/>
      <c r="E478" s="137"/>
      <c r="F478" s="137"/>
      <c r="G478" s="137"/>
      <c r="H478" s="137"/>
      <c r="I478" s="137"/>
      <c r="J478" s="137"/>
      <c r="K478" s="137"/>
      <c r="L478" s="137"/>
      <c r="M478" s="137"/>
      <c r="N478" s="137"/>
      <c r="O478" s="174"/>
      <c r="P478" s="137"/>
      <c r="Q478" s="137"/>
      <c r="R478" s="137"/>
    </row>
    <row r="479" spans="1:18" ht="15.75" x14ac:dyDescent="0.25">
      <c r="A479" s="140">
        <v>53</v>
      </c>
      <c r="B479" s="141" t="s">
        <v>903</v>
      </c>
      <c r="C479" s="137"/>
      <c r="D479" s="137"/>
      <c r="E479" s="137"/>
      <c r="F479" s="137"/>
      <c r="G479" s="137"/>
      <c r="H479" s="137"/>
      <c r="I479" s="137"/>
      <c r="J479" s="137"/>
      <c r="K479" s="137"/>
      <c r="L479" s="137"/>
      <c r="M479" s="137"/>
      <c r="N479" s="137"/>
      <c r="O479" s="174"/>
      <c r="P479" s="137"/>
      <c r="Q479" s="137"/>
      <c r="R479" s="137"/>
    </row>
    <row r="480" spans="1:18" ht="15.75" x14ac:dyDescent="0.25">
      <c r="A480" s="140">
        <v>54</v>
      </c>
      <c r="B480" s="141" t="s">
        <v>904</v>
      </c>
      <c r="C480" s="137"/>
      <c r="D480" s="137"/>
      <c r="E480" s="137"/>
      <c r="F480" s="137"/>
      <c r="G480" s="137"/>
      <c r="H480" s="137"/>
      <c r="I480" s="137"/>
      <c r="J480" s="137"/>
      <c r="K480" s="137"/>
      <c r="L480" s="137"/>
      <c r="M480" s="137"/>
      <c r="N480" s="137"/>
      <c r="O480" s="174"/>
      <c r="P480" s="137"/>
      <c r="Q480" s="137"/>
      <c r="R480" s="137"/>
    </row>
    <row r="481" spans="1:18" ht="15.75" x14ac:dyDescent="0.25">
      <c r="A481" s="140">
        <v>55</v>
      </c>
      <c r="B481" s="141" t="s">
        <v>905</v>
      </c>
      <c r="C481" s="137"/>
      <c r="D481" s="137"/>
      <c r="E481" s="137"/>
      <c r="F481" s="137"/>
      <c r="G481" s="137"/>
      <c r="H481" s="137"/>
      <c r="I481" s="137"/>
      <c r="J481" s="137"/>
      <c r="K481" s="137"/>
      <c r="L481" s="137"/>
      <c r="M481" s="137"/>
      <c r="N481" s="137"/>
      <c r="O481" s="174"/>
      <c r="P481" s="137"/>
      <c r="Q481" s="137"/>
      <c r="R481" s="137"/>
    </row>
    <row r="482" spans="1:18" ht="15.75" x14ac:dyDescent="0.25">
      <c r="A482" s="140">
        <v>56</v>
      </c>
      <c r="B482" s="141" t="s">
        <v>906</v>
      </c>
      <c r="C482" s="137"/>
      <c r="D482" s="137"/>
      <c r="E482" s="137"/>
      <c r="F482" s="137"/>
      <c r="G482" s="137"/>
      <c r="H482" s="137"/>
      <c r="I482" s="137"/>
      <c r="J482" s="137"/>
      <c r="K482" s="137"/>
      <c r="L482" s="137"/>
      <c r="M482" s="137"/>
      <c r="N482" s="137"/>
      <c r="O482" s="174"/>
      <c r="P482" s="137"/>
      <c r="Q482" s="137"/>
      <c r="R482" s="137"/>
    </row>
    <row r="483" spans="1:18" ht="15.75" x14ac:dyDescent="0.25">
      <c r="A483" s="140">
        <v>57</v>
      </c>
      <c r="B483" s="141" t="s">
        <v>907</v>
      </c>
      <c r="C483" s="137"/>
      <c r="D483" s="137"/>
      <c r="E483" s="137"/>
      <c r="F483" s="137"/>
      <c r="G483" s="137"/>
      <c r="H483" s="137"/>
      <c r="I483" s="137"/>
      <c r="J483" s="137"/>
      <c r="K483" s="137"/>
      <c r="L483" s="137"/>
      <c r="M483" s="137"/>
      <c r="N483" s="137"/>
      <c r="O483" s="174"/>
      <c r="P483" s="137"/>
      <c r="Q483" s="137"/>
      <c r="R483" s="137"/>
    </row>
    <row r="484" spans="1:18" ht="15.75" x14ac:dyDescent="0.25">
      <c r="A484" s="140">
        <v>58</v>
      </c>
      <c r="B484" s="141" t="s">
        <v>908</v>
      </c>
      <c r="C484" s="137"/>
      <c r="D484" s="137"/>
      <c r="E484" s="137"/>
      <c r="F484" s="137"/>
      <c r="G484" s="137"/>
      <c r="H484" s="137"/>
      <c r="I484" s="137"/>
      <c r="J484" s="137"/>
      <c r="K484" s="137"/>
      <c r="L484" s="137"/>
      <c r="M484" s="137"/>
      <c r="N484" s="137"/>
      <c r="O484" s="174"/>
      <c r="P484" s="137"/>
      <c r="Q484" s="137"/>
      <c r="R484" s="137"/>
    </row>
    <row r="485" spans="1:18" ht="15.75" x14ac:dyDescent="0.25">
      <c r="A485" s="140">
        <v>59</v>
      </c>
      <c r="B485" s="141" t="s">
        <v>909</v>
      </c>
      <c r="C485" s="137"/>
      <c r="D485" s="137"/>
      <c r="E485" s="137"/>
      <c r="F485" s="137"/>
      <c r="G485" s="137"/>
      <c r="H485" s="137"/>
      <c r="I485" s="137"/>
      <c r="J485" s="137"/>
      <c r="K485" s="137"/>
      <c r="L485" s="137"/>
      <c r="M485" s="137"/>
      <c r="N485" s="137"/>
      <c r="O485" s="174"/>
      <c r="P485" s="137"/>
      <c r="Q485" s="137"/>
      <c r="R485" s="137"/>
    </row>
    <row r="486" spans="1:18" ht="15.75" x14ac:dyDescent="0.25">
      <c r="A486" s="140">
        <v>60</v>
      </c>
      <c r="B486" s="141" t="s">
        <v>910</v>
      </c>
      <c r="C486" s="137"/>
      <c r="D486" s="137"/>
      <c r="E486" s="137"/>
      <c r="F486" s="137"/>
      <c r="G486" s="137"/>
      <c r="H486" s="137"/>
      <c r="I486" s="137"/>
      <c r="J486" s="137"/>
      <c r="K486" s="137"/>
      <c r="L486" s="137"/>
      <c r="M486" s="137"/>
      <c r="N486" s="137"/>
      <c r="O486" s="174"/>
      <c r="P486" s="137"/>
      <c r="Q486" s="137"/>
      <c r="R486" s="137"/>
    </row>
    <row r="487" spans="1:18" ht="15.75" x14ac:dyDescent="0.25">
      <c r="A487" s="140">
        <v>61</v>
      </c>
      <c r="B487" s="141" t="s">
        <v>911</v>
      </c>
      <c r="C487" s="137"/>
      <c r="D487" s="137"/>
      <c r="E487" s="137"/>
      <c r="F487" s="137"/>
      <c r="G487" s="137"/>
      <c r="H487" s="137"/>
      <c r="I487" s="137"/>
      <c r="J487" s="137"/>
      <c r="K487" s="137"/>
      <c r="L487" s="137"/>
      <c r="M487" s="137"/>
      <c r="N487" s="137"/>
      <c r="O487" s="174"/>
      <c r="P487" s="137"/>
      <c r="Q487" s="137"/>
      <c r="R487" s="137"/>
    </row>
    <row r="488" spans="1:18" ht="15.75" x14ac:dyDescent="0.25">
      <c r="A488" s="140">
        <v>62</v>
      </c>
      <c r="B488" s="141" t="s">
        <v>912</v>
      </c>
      <c r="C488" s="137"/>
      <c r="D488" s="137"/>
      <c r="E488" s="137"/>
      <c r="F488" s="137"/>
      <c r="G488" s="137"/>
      <c r="H488" s="137"/>
      <c r="I488" s="137"/>
      <c r="J488" s="137"/>
      <c r="K488" s="137"/>
      <c r="L488" s="137"/>
      <c r="M488" s="137"/>
      <c r="N488" s="137"/>
      <c r="O488" s="174"/>
      <c r="P488" s="137"/>
      <c r="Q488" s="137"/>
      <c r="R488" s="137"/>
    </row>
    <row r="489" spans="1:18" ht="15.75" x14ac:dyDescent="0.25">
      <c r="A489" s="140">
        <v>63</v>
      </c>
      <c r="B489" s="141" t="s">
        <v>913</v>
      </c>
      <c r="C489" s="137"/>
      <c r="D489" s="137"/>
      <c r="E489" s="137"/>
      <c r="F489" s="137"/>
      <c r="G489" s="137"/>
      <c r="H489" s="137"/>
      <c r="I489" s="137"/>
      <c r="J489" s="137"/>
      <c r="K489" s="137"/>
      <c r="L489" s="137"/>
      <c r="M489" s="137"/>
      <c r="N489" s="137"/>
      <c r="O489" s="174"/>
      <c r="P489" s="137"/>
      <c r="Q489" s="137"/>
      <c r="R489" s="137"/>
    </row>
    <row r="490" spans="1:18" ht="15.75" x14ac:dyDescent="0.25">
      <c r="A490" s="140">
        <v>64</v>
      </c>
      <c r="B490" s="141" t="s">
        <v>914</v>
      </c>
      <c r="C490" s="137"/>
      <c r="D490" s="137"/>
      <c r="E490" s="137"/>
      <c r="F490" s="137"/>
      <c r="G490" s="137"/>
      <c r="H490" s="137"/>
      <c r="I490" s="137"/>
      <c r="J490" s="137"/>
      <c r="K490" s="137"/>
      <c r="L490" s="137"/>
      <c r="M490" s="137"/>
      <c r="N490" s="137"/>
      <c r="O490" s="174"/>
      <c r="P490" s="137"/>
      <c r="Q490" s="137"/>
      <c r="R490" s="137"/>
    </row>
    <row r="491" spans="1:18" ht="15.75" x14ac:dyDescent="0.25">
      <c r="A491" s="140">
        <v>65</v>
      </c>
      <c r="B491" s="141" t="s">
        <v>915</v>
      </c>
      <c r="C491" s="137"/>
      <c r="D491" s="137"/>
      <c r="E491" s="137"/>
      <c r="F491" s="137"/>
      <c r="G491" s="137"/>
      <c r="H491" s="137"/>
      <c r="I491" s="137"/>
      <c r="J491" s="137"/>
      <c r="K491" s="137"/>
      <c r="L491" s="137"/>
      <c r="M491" s="137"/>
      <c r="N491" s="137"/>
      <c r="O491" s="174"/>
      <c r="P491" s="137"/>
      <c r="Q491" s="137"/>
      <c r="R491" s="137"/>
    </row>
    <row r="492" spans="1:18" ht="15.75" x14ac:dyDescent="0.25">
      <c r="A492" s="140">
        <v>66</v>
      </c>
      <c r="B492" s="141" t="s">
        <v>916</v>
      </c>
      <c r="C492" s="137"/>
      <c r="D492" s="137"/>
      <c r="E492" s="137"/>
      <c r="F492" s="137"/>
      <c r="G492" s="137"/>
      <c r="H492" s="137"/>
      <c r="I492" s="137"/>
      <c r="J492" s="137"/>
      <c r="K492" s="137"/>
      <c r="L492" s="137"/>
      <c r="M492" s="137"/>
      <c r="N492" s="137"/>
      <c r="O492" s="174"/>
      <c r="P492" s="137"/>
      <c r="Q492" s="137"/>
      <c r="R492" s="137"/>
    </row>
    <row r="493" spans="1:18" ht="15.75" x14ac:dyDescent="0.25">
      <c r="A493" s="140">
        <v>67</v>
      </c>
      <c r="B493" s="141" t="s">
        <v>917</v>
      </c>
      <c r="C493" s="137"/>
      <c r="D493" s="137"/>
      <c r="E493" s="137"/>
      <c r="F493" s="137"/>
      <c r="G493" s="137"/>
      <c r="H493" s="137"/>
      <c r="I493" s="137"/>
      <c r="J493" s="137"/>
      <c r="K493" s="137"/>
      <c r="L493" s="137"/>
      <c r="M493" s="137"/>
      <c r="N493" s="137"/>
      <c r="O493" s="174"/>
      <c r="P493" s="137"/>
      <c r="Q493" s="137"/>
      <c r="R493" s="137"/>
    </row>
    <row r="494" spans="1:18" ht="15.75" x14ac:dyDescent="0.25">
      <c r="A494" s="140">
        <v>68</v>
      </c>
      <c r="B494" s="141" t="s">
        <v>918</v>
      </c>
      <c r="C494" s="137"/>
      <c r="D494" s="137"/>
      <c r="E494" s="137"/>
      <c r="F494" s="137"/>
      <c r="G494" s="137"/>
      <c r="H494" s="137"/>
      <c r="I494" s="137"/>
      <c r="J494" s="137"/>
      <c r="K494" s="137"/>
      <c r="L494" s="137"/>
      <c r="M494" s="137"/>
      <c r="N494" s="137"/>
      <c r="O494" s="174"/>
      <c r="P494" s="137"/>
      <c r="Q494" s="137"/>
      <c r="R494" s="137"/>
    </row>
    <row r="495" spans="1:18" ht="15.75" x14ac:dyDescent="0.25">
      <c r="A495" s="140">
        <v>69</v>
      </c>
      <c r="B495" s="141" t="s">
        <v>919</v>
      </c>
      <c r="C495" s="137"/>
      <c r="D495" s="137"/>
      <c r="E495" s="137"/>
      <c r="F495" s="137"/>
      <c r="G495" s="137"/>
      <c r="H495" s="137"/>
      <c r="I495" s="137"/>
      <c r="J495" s="137"/>
      <c r="K495" s="137"/>
      <c r="L495" s="137"/>
      <c r="M495" s="137"/>
      <c r="N495" s="137"/>
      <c r="O495" s="174"/>
      <c r="P495" s="137"/>
      <c r="Q495" s="137"/>
      <c r="R495" s="137"/>
    </row>
    <row r="496" spans="1:18" ht="15.75" x14ac:dyDescent="0.25">
      <c r="A496" s="140">
        <v>70</v>
      </c>
      <c r="B496" s="141" t="s">
        <v>920</v>
      </c>
      <c r="C496" s="137"/>
      <c r="D496" s="137"/>
      <c r="E496" s="137"/>
      <c r="F496" s="137"/>
      <c r="G496" s="137"/>
      <c r="H496" s="137"/>
      <c r="I496" s="137"/>
      <c r="J496" s="137"/>
      <c r="K496" s="137"/>
      <c r="L496" s="137"/>
      <c r="M496" s="137"/>
      <c r="N496" s="137"/>
      <c r="O496" s="174"/>
      <c r="P496" s="137"/>
      <c r="Q496" s="137"/>
      <c r="R496" s="137"/>
    </row>
    <row r="497" spans="1:18" ht="15.75" x14ac:dyDescent="0.25">
      <c r="A497" s="140">
        <v>71</v>
      </c>
      <c r="B497" s="141" t="s">
        <v>921</v>
      </c>
      <c r="C497" s="137"/>
      <c r="D497" s="137"/>
      <c r="E497" s="137"/>
      <c r="F497" s="137"/>
      <c r="G497" s="137"/>
      <c r="H497" s="137"/>
      <c r="I497" s="137"/>
      <c r="J497" s="137"/>
      <c r="K497" s="137"/>
      <c r="L497" s="137"/>
      <c r="M497" s="137"/>
      <c r="N497" s="137"/>
      <c r="O497" s="174"/>
      <c r="P497" s="137"/>
      <c r="Q497" s="137"/>
      <c r="R497" s="137"/>
    </row>
    <row r="498" spans="1:18" ht="15.75" x14ac:dyDescent="0.25">
      <c r="A498" s="140">
        <v>72</v>
      </c>
      <c r="B498" s="141" t="s">
        <v>922</v>
      </c>
      <c r="C498" s="137"/>
      <c r="D498" s="137"/>
      <c r="E498" s="137"/>
      <c r="F498" s="137"/>
      <c r="G498" s="137"/>
      <c r="H498" s="137"/>
      <c r="I498" s="137"/>
      <c r="J498" s="137"/>
      <c r="K498" s="137"/>
      <c r="L498" s="137"/>
      <c r="M498" s="137"/>
      <c r="N498" s="137"/>
      <c r="O498" s="174"/>
      <c r="P498" s="137"/>
      <c r="Q498" s="137"/>
      <c r="R498" s="137"/>
    </row>
    <row r="499" spans="1:18" ht="15.75" x14ac:dyDescent="0.25">
      <c r="A499" s="140">
        <v>73</v>
      </c>
      <c r="B499" s="141" t="s">
        <v>923</v>
      </c>
      <c r="C499" s="137"/>
      <c r="D499" s="137"/>
      <c r="E499" s="137"/>
      <c r="F499" s="137"/>
      <c r="G499" s="137"/>
      <c r="H499" s="137"/>
      <c r="I499" s="137"/>
      <c r="J499" s="137"/>
      <c r="K499" s="137"/>
      <c r="L499" s="137"/>
      <c r="M499" s="137"/>
      <c r="N499" s="137"/>
      <c r="O499" s="174"/>
      <c r="P499" s="137"/>
      <c r="Q499" s="137"/>
      <c r="R499" s="137"/>
    </row>
    <row r="500" spans="1:18" ht="15.75" x14ac:dyDescent="0.25">
      <c r="A500" s="140">
        <v>74</v>
      </c>
      <c r="B500" s="141" t="s">
        <v>924</v>
      </c>
      <c r="C500" s="137"/>
      <c r="D500" s="137"/>
      <c r="E500" s="137"/>
      <c r="F500" s="137"/>
      <c r="G500" s="137"/>
      <c r="H500" s="137"/>
      <c r="I500" s="137"/>
      <c r="J500" s="137"/>
      <c r="K500" s="137"/>
      <c r="L500" s="137"/>
      <c r="M500" s="137"/>
      <c r="N500" s="137"/>
      <c r="O500" s="174"/>
      <c r="P500" s="137"/>
      <c r="Q500" s="137"/>
      <c r="R500" s="137"/>
    </row>
    <row r="501" spans="1:18" ht="15.75" x14ac:dyDescent="0.25">
      <c r="A501" s="140">
        <v>75</v>
      </c>
      <c r="B501" s="141" t="s">
        <v>925</v>
      </c>
      <c r="C501" s="137"/>
      <c r="D501" s="137"/>
      <c r="E501" s="137"/>
      <c r="F501" s="137"/>
      <c r="G501" s="137"/>
      <c r="H501" s="137"/>
      <c r="I501" s="137"/>
      <c r="J501" s="137"/>
      <c r="K501" s="137"/>
      <c r="L501" s="137"/>
      <c r="M501" s="137"/>
      <c r="N501" s="137"/>
      <c r="O501" s="174"/>
      <c r="P501" s="137"/>
      <c r="Q501" s="137"/>
      <c r="R501" s="137"/>
    </row>
    <row r="502" spans="1:18" ht="15.75" x14ac:dyDescent="0.25">
      <c r="A502" s="140">
        <v>76</v>
      </c>
      <c r="B502" s="141" t="s">
        <v>926</v>
      </c>
      <c r="C502" s="137"/>
      <c r="D502" s="137"/>
      <c r="E502" s="137"/>
      <c r="F502" s="137"/>
      <c r="G502" s="137"/>
      <c r="H502" s="137"/>
      <c r="I502" s="137"/>
      <c r="J502" s="137"/>
      <c r="K502" s="137"/>
      <c r="L502" s="137"/>
      <c r="M502" s="137"/>
      <c r="N502" s="137"/>
      <c r="O502" s="174"/>
      <c r="P502" s="137"/>
      <c r="Q502" s="137"/>
      <c r="R502" s="137"/>
    </row>
    <row r="503" spans="1:18" ht="15.75" x14ac:dyDescent="0.25">
      <c r="A503" s="140">
        <v>77</v>
      </c>
      <c r="B503" s="141" t="s">
        <v>927</v>
      </c>
      <c r="C503" s="137"/>
      <c r="D503" s="137"/>
      <c r="E503" s="137"/>
      <c r="F503" s="137"/>
      <c r="G503" s="137"/>
      <c r="H503" s="137"/>
      <c r="I503" s="137"/>
      <c r="J503" s="137"/>
      <c r="K503" s="137"/>
      <c r="L503" s="137"/>
      <c r="M503" s="137"/>
      <c r="N503" s="137"/>
      <c r="O503" s="174"/>
      <c r="P503" s="137"/>
      <c r="Q503" s="137"/>
      <c r="R503" s="137"/>
    </row>
    <row r="504" spans="1:18" ht="15.75" x14ac:dyDescent="0.25">
      <c r="A504" s="140">
        <v>78</v>
      </c>
      <c r="B504" s="141" t="s">
        <v>928</v>
      </c>
      <c r="C504" s="137"/>
      <c r="D504" s="137"/>
      <c r="E504" s="137"/>
      <c r="F504" s="137"/>
      <c r="G504" s="137"/>
      <c r="H504" s="137"/>
      <c r="I504" s="137"/>
      <c r="J504" s="137"/>
      <c r="K504" s="137"/>
      <c r="L504" s="137"/>
      <c r="M504" s="137"/>
      <c r="N504" s="137"/>
      <c r="O504" s="174"/>
      <c r="P504" s="137"/>
      <c r="Q504" s="137"/>
      <c r="R504" s="137"/>
    </row>
    <row r="505" spans="1:18" ht="15.75" x14ac:dyDescent="0.25">
      <c r="A505" s="140">
        <v>79</v>
      </c>
      <c r="B505" s="141" t="s">
        <v>929</v>
      </c>
      <c r="C505" s="137"/>
      <c r="D505" s="137"/>
      <c r="E505" s="137"/>
      <c r="F505" s="137"/>
      <c r="G505" s="137"/>
      <c r="H505" s="137"/>
      <c r="I505" s="137"/>
      <c r="J505" s="137"/>
      <c r="K505" s="137"/>
      <c r="L505" s="137"/>
      <c r="M505" s="137"/>
      <c r="N505" s="137"/>
      <c r="O505" s="174"/>
      <c r="P505" s="137"/>
      <c r="Q505" s="137"/>
      <c r="R505" s="137"/>
    </row>
    <row r="506" spans="1:18" ht="15.75" x14ac:dyDescent="0.25">
      <c r="A506" s="140">
        <v>80</v>
      </c>
      <c r="B506" s="141" t="s">
        <v>930</v>
      </c>
      <c r="C506" s="137"/>
      <c r="D506" s="137"/>
      <c r="E506" s="137"/>
      <c r="F506" s="137"/>
      <c r="G506" s="137"/>
      <c r="H506" s="137"/>
      <c r="I506" s="137"/>
      <c r="J506" s="137"/>
      <c r="K506" s="137"/>
      <c r="L506" s="137"/>
      <c r="M506" s="137"/>
      <c r="N506" s="137"/>
      <c r="O506" s="174"/>
      <c r="P506" s="137"/>
      <c r="Q506" s="137"/>
      <c r="R506" s="137"/>
    </row>
    <row r="507" spans="1:18" ht="15.75" x14ac:dyDescent="0.25">
      <c r="A507" s="140">
        <v>81</v>
      </c>
      <c r="B507" s="141" t="s">
        <v>931</v>
      </c>
      <c r="C507" s="137"/>
      <c r="D507" s="137"/>
      <c r="E507" s="137"/>
      <c r="F507" s="137"/>
      <c r="G507" s="137"/>
      <c r="H507" s="137"/>
      <c r="I507" s="137"/>
      <c r="J507" s="137"/>
      <c r="K507" s="137"/>
      <c r="L507" s="137"/>
      <c r="M507" s="137"/>
      <c r="N507" s="137"/>
      <c r="O507" s="174"/>
      <c r="P507" s="137"/>
      <c r="Q507" s="137"/>
      <c r="R507" s="137"/>
    </row>
    <row r="508" spans="1:18" ht="15.75" x14ac:dyDescent="0.25">
      <c r="A508" s="140">
        <v>82</v>
      </c>
      <c r="B508" s="141" t="s">
        <v>932</v>
      </c>
      <c r="C508" s="137"/>
      <c r="D508" s="137"/>
      <c r="E508" s="137"/>
      <c r="F508" s="137"/>
      <c r="G508" s="137"/>
      <c r="H508" s="137"/>
      <c r="I508" s="137"/>
      <c r="J508" s="137"/>
      <c r="K508" s="137"/>
      <c r="L508" s="137"/>
      <c r="M508" s="137"/>
      <c r="N508" s="137"/>
      <c r="O508" s="174"/>
      <c r="P508" s="137"/>
      <c r="Q508" s="137"/>
      <c r="R508" s="137"/>
    </row>
    <row r="509" spans="1:18" ht="15.75" x14ac:dyDescent="0.25">
      <c r="A509" s="140">
        <v>83</v>
      </c>
      <c r="B509" s="141" t="s">
        <v>933</v>
      </c>
      <c r="C509" s="137"/>
      <c r="D509" s="137"/>
      <c r="E509" s="137"/>
      <c r="F509" s="137"/>
      <c r="G509" s="137"/>
      <c r="H509" s="137"/>
      <c r="I509" s="137"/>
      <c r="J509" s="137"/>
      <c r="K509" s="137"/>
      <c r="L509" s="137"/>
      <c r="M509" s="137"/>
      <c r="N509" s="137"/>
      <c r="O509" s="174"/>
      <c r="P509" s="137"/>
      <c r="Q509" s="137"/>
      <c r="R509" s="137"/>
    </row>
    <row r="510" spans="1:18" ht="15.75" x14ac:dyDescent="0.25">
      <c r="A510" s="140">
        <v>84</v>
      </c>
      <c r="B510" s="141" t="s">
        <v>934</v>
      </c>
      <c r="C510" s="137"/>
      <c r="D510" s="137"/>
      <c r="E510" s="137"/>
      <c r="F510" s="137"/>
      <c r="G510" s="137"/>
      <c r="H510" s="137"/>
      <c r="I510" s="137"/>
      <c r="J510" s="137"/>
      <c r="K510" s="137"/>
      <c r="L510" s="137"/>
      <c r="M510" s="137"/>
      <c r="N510" s="137"/>
      <c r="O510" s="174"/>
      <c r="P510" s="137"/>
      <c r="Q510" s="137"/>
      <c r="R510" s="137"/>
    </row>
    <row r="511" spans="1:18" ht="15.75" x14ac:dyDescent="0.25">
      <c r="A511" s="140">
        <v>85</v>
      </c>
      <c r="B511" s="141" t="s">
        <v>935</v>
      </c>
      <c r="C511" s="137"/>
      <c r="D511" s="137"/>
      <c r="E511" s="137"/>
      <c r="F511" s="137"/>
      <c r="G511" s="137"/>
      <c r="H511" s="137"/>
      <c r="I511" s="137"/>
      <c r="J511" s="137"/>
      <c r="K511" s="137"/>
      <c r="L511" s="137"/>
      <c r="M511" s="137"/>
      <c r="N511" s="137"/>
      <c r="O511" s="174"/>
      <c r="P511" s="137"/>
      <c r="Q511" s="137"/>
      <c r="R511" s="137"/>
    </row>
    <row r="512" spans="1:18" ht="15.75" x14ac:dyDescent="0.25">
      <c r="A512" s="140">
        <v>86</v>
      </c>
      <c r="B512" s="141" t="s">
        <v>936</v>
      </c>
      <c r="C512" s="137"/>
      <c r="D512" s="137"/>
      <c r="E512" s="137"/>
      <c r="F512" s="137"/>
      <c r="G512" s="137"/>
      <c r="H512" s="137"/>
      <c r="I512" s="137"/>
      <c r="J512" s="137"/>
      <c r="K512" s="137"/>
      <c r="L512" s="137"/>
      <c r="M512" s="137"/>
      <c r="N512" s="137"/>
      <c r="O512" s="174"/>
      <c r="P512" s="137"/>
      <c r="Q512" s="137"/>
      <c r="R512" s="137"/>
    </row>
    <row r="513" spans="1:18" ht="15.75" x14ac:dyDescent="0.25">
      <c r="A513" s="140">
        <v>87</v>
      </c>
      <c r="B513" s="137" t="s">
        <v>830</v>
      </c>
      <c r="C513" s="137"/>
      <c r="D513" s="137"/>
      <c r="E513" s="137"/>
      <c r="F513" s="137"/>
      <c r="G513" s="137"/>
      <c r="H513" s="137"/>
      <c r="I513" s="137"/>
      <c r="J513" s="137"/>
      <c r="K513" s="137"/>
      <c r="L513" s="137"/>
      <c r="M513" s="137"/>
      <c r="N513" s="137"/>
      <c r="O513" s="174"/>
      <c r="P513" s="137"/>
      <c r="Q513" s="137"/>
      <c r="R513" s="137"/>
    </row>
    <row r="514" spans="1:18" ht="15.75" x14ac:dyDescent="0.25">
      <c r="A514" s="140">
        <v>88</v>
      </c>
      <c r="B514" s="141" t="s">
        <v>586</v>
      </c>
      <c r="C514" s="137"/>
      <c r="D514" s="137"/>
      <c r="E514" s="137"/>
      <c r="F514" s="137"/>
      <c r="G514" s="137"/>
      <c r="H514" s="137"/>
      <c r="I514" s="137"/>
      <c r="J514" s="137"/>
      <c r="K514" s="137"/>
      <c r="L514" s="137"/>
      <c r="M514" s="137"/>
      <c r="N514" s="137"/>
      <c r="O514" s="174"/>
      <c r="P514" s="137"/>
      <c r="Q514" s="137"/>
      <c r="R514" s="137"/>
    </row>
    <row r="515" spans="1:18" ht="15.75" x14ac:dyDescent="0.25">
      <c r="A515" s="140">
        <v>89</v>
      </c>
      <c r="B515" s="137" t="s">
        <v>937</v>
      </c>
      <c r="C515" s="137"/>
      <c r="D515" s="137"/>
      <c r="E515" s="137"/>
      <c r="F515" s="137"/>
      <c r="G515" s="137"/>
      <c r="H515" s="137"/>
      <c r="I515" s="137"/>
      <c r="J515" s="137"/>
      <c r="K515" s="137"/>
      <c r="L515" s="137"/>
      <c r="M515" s="137"/>
      <c r="N515" s="137"/>
      <c r="O515" s="174"/>
      <c r="P515" s="137"/>
      <c r="Q515" s="137"/>
      <c r="R515" s="137"/>
    </row>
  </sheetData>
  <conditionalFormatting sqref="A1:R424">
    <cfRule type="expression" dxfId="2" priority="1">
      <formula>MOD(ROW(), 2)=0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12"/>
  <sheetViews>
    <sheetView topLeftCell="A223" workbookViewId="0">
      <selection activeCell="N4" sqref="N4"/>
    </sheetView>
  </sheetViews>
  <sheetFormatPr defaultRowHeight="15" x14ac:dyDescent="0.25"/>
  <cols>
    <col min="1" max="1" width="19.85546875" bestFit="1" customWidth="1"/>
    <col min="2" max="2" width="17" customWidth="1"/>
    <col min="5" max="5" width="22.140625" customWidth="1"/>
    <col min="6" max="6" width="9.42578125" customWidth="1"/>
    <col min="7" max="7" width="9.85546875" customWidth="1"/>
    <col min="8" max="8" width="10" customWidth="1"/>
  </cols>
  <sheetData>
    <row r="1" spans="1:11" ht="39" thickBot="1" x14ac:dyDescent="0.3">
      <c r="A1" s="143" t="s">
        <v>939</v>
      </c>
      <c r="B1" s="144" t="s">
        <v>938</v>
      </c>
      <c r="C1" s="144" t="s">
        <v>941</v>
      </c>
      <c r="D1" s="144" t="s">
        <v>942</v>
      </c>
      <c r="E1" s="144" t="s">
        <v>943</v>
      </c>
      <c r="F1" s="99" t="s">
        <v>1141</v>
      </c>
      <c r="G1" s="145" t="s">
        <v>1142</v>
      </c>
      <c r="H1" s="145" t="s">
        <v>1143</v>
      </c>
      <c r="I1" s="145" t="s">
        <v>1144</v>
      </c>
      <c r="J1" s="145" t="s">
        <v>1145</v>
      </c>
      <c r="K1" s="146" t="s">
        <v>1146</v>
      </c>
    </row>
    <row r="2" spans="1:11" x14ac:dyDescent="0.25">
      <c r="A2" s="102" t="s">
        <v>1137</v>
      </c>
      <c r="B2" s="147" t="s">
        <v>845</v>
      </c>
      <c r="C2" s="147" t="s">
        <v>339</v>
      </c>
      <c r="D2" s="103" t="s">
        <v>30</v>
      </c>
      <c r="E2" s="148" t="s">
        <v>1007</v>
      </c>
      <c r="F2" s="149">
        <v>341.96</v>
      </c>
      <c r="G2" s="149">
        <v>341.96</v>
      </c>
      <c r="H2" s="149">
        <v>13.2</v>
      </c>
      <c r="I2" s="149">
        <v>0</v>
      </c>
      <c r="J2" s="149">
        <v>0</v>
      </c>
      <c r="K2" s="112">
        <v>0</v>
      </c>
    </row>
    <row r="3" spans="1:11" ht="38.25" x14ac:dyDescent="0.25">
      <c r="A3" s="113" t="s">
        <v>1147</v>
      </c>
      <c r="B3" s="150" t="s">
        <v>1148</v>
      </c>
      <c r="C3" s="150" t="s">
        <v>339</v>
      </c>
      <c r="D3" s="151" t="s">
        <v>30</v>
      </c>
      <c r="E3" s="152" t="s">
        <v>978</v>
      </c>
      <c r="F3" s="153">
        <v>1447.57</v>
      </c>
      <c r="G3" s="154">
        <v>1447.57</v>
      </c>
      <c r="H3" s="155" t="s">
        <v>63</v>
      </c>
      <c r="I3" s="154">
        <v>0</v>
      </c>
      <c r="J3" s="154">
        <v>0</v>
      </c>
      <c r="K3" s="123">
        <v>0</v>
      </c>
    </row>
    <row r="4" spans="1:11" x14ac:dyDescent="0.25">
      <c r="A4" s="113" t="s">
        <v>1139</v>
      </c>
      <c r="B4" s="150" t="s">
        <v>849</v>
      </c>
      <c r="C4" s="150" t="s">
        <v>339</v>
      </c>
      <c r="D4" s="114" t="s">
        <v>30</v>
      </c>
      <c r="E4" s="156" t="s">
        <v>1007</v>
      </c>
      <c r="F4" s="154">
        <v>341.96</v>
      </c>
      <c r="G4" s="154">
        <v>341.96</v>
      </c>
      <c r="H4" s="154">
        <v>13.2</v>
      </c>
      <c r="I4" s="154">
        <v>0</v>
      </c>
      <c r="J4" s="154">
        <v>0</v>
      </c>
      <c r="K4" s="123">
        <v>0</v>
      </c>
    </row>
    <row r="5" spans="1:11" ht="25.5" x14ac:dyDescent="0.25">
      <c r="A5" s="113" t="s">
        <v>26</v>
      </c>
      <c r="B5" s="150" t="s">
        <v>1149</v>
      </c>
      <c r="C5" s="150" t="s">
        <v>28</v>
      </c>
      <c r="D5" s="151" t="s">
        <v>30</v>
      </c>
      <c r="E5" s="152" t="s">
        <v>955</v>
      </c>
      <c r="F5" s="153">
        <v>69.468910000000008</v>
      </c>
      <c r="G5" s="154">
        <v>69.468910000000008</v>
      </c>
      <c r="H5" s="154">
        <v>69.38</v>
      </c>
      <c r="I5" s="154">
        <v>2.2599999999999998</v>
      </c>
      <c r="J5" s="154">
        <v>0</v>
      </c>
      <c r="K5" s="123">
        <v>0</v>
      </c>
    </row>
    <row r="6" spans="1:11" ht="63.75" x14ac:dyDescent="0.25">
      <c r="A6" s="113" t="s">
        <v>733</v>
      </c>
      <c r="B6" s="150" t="s">
        <v>1150</v>
      </c>
      <c r="C6" s="150" t="s">
        <v>658</v>
      </c>
      <c r="D6" s="151" t="s">
        <v>30</v>
      </c>
      <c r="E6" s="152" t="s">
        <v>1151</v>
      </c>
      <c r="F6" s="153">
        <v>550.54</v>
      </c>
      <c r="G6" s="154">
        <v>550.54</v>
      </c>
      <c r="H6" s="154">
        <v>550.54</v>
      </c>
      <c r="I6" s="154">
        <v>64.471100000000007</v>
      </c>
      <c r="J6" s="154">
        <v>69.544600000000003</v>
      </c>
      <c r="K6" s="123">
        <v>42.88</v>
      </c>
    </row>
    <row r="7" spans="1:11" x14ac:dyDescent="0.25">
      <c r="A7" s="113" t="s">
        <v>706</v>
      </c>
      <c r="B7" s="150">
        <v>79707</v>
      </c>
      <c r="C7" s="150" t="s">
        <v>658</v>
      </c>
      <c r="D7" s="151" t="s">
        <v>30</v>
      </c>
      <c r="E7" s="152" t="s">
        <v>1049</v>
      </c>
      <c r="F7" s="153">
        <v>7</v>
      </c>
      <c r="G7" s="154">
        <v>7</v>
      </c>
      <c r="H7" s="154">
        <v>7</v>
      </c>
      <c r="I7" s="154">
        <v>73.153630000000007</v>
      </c>
      <c r="J7" s="154">
        <v>90.156800000000004</v>
      </c>
      <c r="K7" s="123">
        <v>72.67</v>
      </c>
    </row>
    <row r="8" spans="1:11" ht="25.5" x14ac:dyDescent="0.25">
      <c r="A8" s="113" t="s">
        <v>705</v>
      </c>
      <c r="B8" s="150">
        <v>79706</v>
      </c>
      <c r="C8" s="150" t="s">
        <v>658</v>
      </c>
      <c r="D8" s="151" t="s">
        <v>30</v>
      </c>
      <c r="E8" s="152" t="s">
        <v>1048</v>
      </c>
      <c r="F8" s="153">
        <v>48</v>
      </c>
      <c r="G8" s="154">
        <v>48</v>
      </c>
      <c r="H8" s="154">
        <v>48</v>
      </c>
      <c r="I8" s="154">
        <v>9.6238709999999994</v>
      </c>
      <c r="J8" s="154">
        <v>1E-3</v>
      </c>
      <c r="K8" s="123">
        <v>17.600000000000001</v>
      </c>
    </row>
    <row r="9" spans="1:11" ht="25.5" x14ac:dyDescent="0.25">
      <c r="A9" s="113" t="s">
        <v>657</v>
      </c>
      <c r="B9" s="150" t="s">
        <v>1152</v>
      </c>
      <c r="C9" s="150" t="s">
        <v>658</v>
      </c>
      <c r="D9" s="151" t="s">
        <v>30</v>
      </c>
      <c r="E9" s="152" t="s">
        <v>1048</v>
      </c>
      <c r="F9" s="153">
        <v>132.4</v>
      </c>
      <c r="G9" s="154">
        <v>132.4</v>
      </c>
      <c r="H9" s="154">
        <v>132.4</v>
      </c>
      <c r="I9" s="154">
        <v>0</v>
      </c>
      <c r="J9" s="154">
        <v>0</v>
      </c>
      <c r="K9" s="123">
        <v>0</v>
      </c>
    </row>
    <row r="10" spans="1:11" ht="25.5" x14ac:dyDescent="0.25">
      <c r="A10" s="113" t="s">
        <v>703</v>
      </c>
      <c r="B10" s="150">
        <v>79705</v>
      </c>
      <c r="C10" s="150" t="s">
        <v>658</v>
      </c>
      <c r="D10" s="151" t="s">
        <v>30</v>
      </c>
      <c r="E10" s="152" t="s">
        <v>1048</v>
      </c>
      <c r="F10" s="153">
        <v>113</v>
      </c>
      <c r="G10" s="154">
        <v>113</v>
      </c>
      <c r="H10" s="154">
        <v>113</v>
      </c>
      <c r="I10" s="154">
        <v>101.1686</v>
      </c>
      <c r="J10" s="154">
        <v>129.26859999999999</v>
      </c>
      <c r="K10" s="123">
        <v>99.14</v>
      </c>
    </row>
    <row r="11" spans="1:11" ht="25.5" x14ac:dyDescent="0.25">
      <c r="A11" s="113" t="s">
        <v>721</v>
      </c>
      <c r="B11" s="150" t="s">
        <v>1153</v>
      </c>
      <c r="C11" s="150" t="s">
        <v>658</v>
      </c>
      <c r="D11" s="151" t="s">
        <v>30</v>
      </c>
      <c r="E11" s="152" t="s">
        <v>1114</v>
      </c>
      <c r="F11" s="153">
        <v>195.30599999999998</v>
      </c>
      <c r="G11" s="154">
        <v>195.30599999999998</v>
      </c>
      <c r="H11" s="154">
        <v>195.31</v>
      </c>
      <c r="I11" s="154">
        <v>159.58189999999999</v>
      </c>
      <c r="J11" s="154">
        <v>239.58510000000001</v>
      </c>
      <c r="K11" s="123">
        <v>201.70999999999998</v>
      </c>
    </row>
    <row r="12" spans="1:11" x14ac:dyDescent="0.25">
      <c r="A12" s="113" t="s">
        <v>344</v>
      </c>
      <c r="B12" s="150">
        <v>26542</v>
      </c>
      <c r="C12" s="150" t="s">
        <v>345</v>
      </c>
      <c r="D12" s="151" t="s">
        <v>30</v>
      </c>
      <c r="E12" s="152" t="s">
        <v>1049</v>
      </c>
      <c r="F12" s="153">
        <v>101.335078</v>
      </c>
      <c r="G12" s="154">
        <v>101.3351</v>
      </c>
      <c r="H12" s="154">
        <v>101.34</v>
      </c>
      <c r="I12" s="154">
        <v>7.1473000000000004</v>
      </c>
      <c r="J12" s="154">
        <v>1.133</v>
      </c>
      <c r="K12" s="123">
        <v>0.12</v>
      </c>
    </row>
    <row r="13" spans="1:11" ht="25.5" x14ac:dyDescent="0.25">
      <c r="A13" s="113" t="s">
        <v>726</v>
      </c>
      <c r="B13" s="150">
        <v>80799</v>
      </c>
      <c r="C13" s="150" t="s">
        <v>658</v>
      </c>
      <c r="D13" s="151" t="s">
        <v>30</v>
      </c>
      <c r="E13" s="152" t="s">
        <v>1114</v>
      </c>
      <c r="F13" s="153">
        <v>123.306</v>
      </c>
      <c r="G13" s="154">
        <v>123.306</v>
      </c>
      <c r="H13" s="154">
        <v>123.31</v>
      </c>
      <c r="I13" s="154">
        <v>5.1732E-2</v>
      </c>
      <c r="J13" s="154">
        <v>8.9999999999999998E-4</v>
      </c>
      <c r="K13" s="123">
        <v>7.82</v>
      </c>
    </row>
    <row r="14" spans="1:11" x14ac:dyDescent="0.25">
      <c r="A14" s="113" t="s">
        <v>1154</v>
      </c>
      <c r="B14" s="150">
        <v>45534</v>
      </c>
      <c r="C14" s="150" t="s">
        <v>345</v>
      </c>
      <c r="D14" s="151" t="s">
        <v>30</v>
      </c>
      <c r="E14" s="152" t="s">
        <v>1099</v>
      </c>
      <c r="F14" s="153">
        <v>8.26</v>
      </c>
      <c r="G14" s="155" t="s">
        <v>63</v>
      </c>
      <c r="H14" s="155" t="s">
        <v>63</v>
      </c>
      <c r="I14" s="154">
        <v>0</v>
      </c>
      <c r="J14" s="155" t="s">
        <v>63</v>
      </c>
      <c r="K14" s="123">
        <v>0</v>
      </c>
    </row>
    <row r="15" spans="1:11" ht="51" x14ac:dyDescent="0.25">
      <c r="A15" s="113" t="s">
        <v>741</v>
      </c>
      <c r="B15" s="150" t="s">
        <v>1155</v>
      </c>
      <c r="C15" s="150" t="s">
        <v>658</v>
      </c>
      <c r="D15" s="151" t="s">
        <v>30</v>
      </c>
      <c r="E15" s="152" t="s">
        <v>1156</v>
      </c>
      <c r="F15" s="153">
        <v>728.5</v>
      </c>
      <c r="G15" s="154">
        <v>728.5</v>
      </c>
      <c r="H15" s="154">
        <v>728.5</v>
      </c>
      <c r="I15" s="154">
        <v>42.397869999999998</v>
      </c>
      <c r="J15" s="154">
        <v>48.014800000000001</v>
      </c>
      <c r="K15" s="123">
        <v>32.520000000000003</v>
      </c>
    </row>
    <row r="16" spans="1:11" ht="25.5" x14ac:dyDescent="0.25">
      <c r="A16" s="113" t="s">
        <v>338</v>
      </c>
      <c r="B16" s="150">
        <v>25820</v>
      </c>
      <c r="C16" s="150" t="s">
        <v>339</v>
      </c>
      <c r="D16" s="151" t="s">
        <v>30</v>
      </c>
      <c r="E16" s="152" t="s">
        <v>1048</v>
      </c>
      <c r="F16" s="153">
        <v>36.826799999999999</v>
      </c>
      <c r="G16" s="154">
        <v>36.826799999999999</v>
      </c>
      <c r="H16" s="154">
        <v>36.83</v>
      </c>
      <c r="I16" s="154">
        <v>0</v>
      </c>
      <c r="J16" s="154">
        <v>0</v>
      </c>
      <c r="K16" s="123">
        <v>0</v>
      </c>
    </row>
    <row r="17" spans="1:11" x14ac:dyDescent="0.25">
      <c r="A17" s="113" t="s">
        <v>373</v>
      </c>
      <c r="B17" s="150">
        <v>29603</v>
      </c>
      <c r="C17" s="150" t="s">
        <v>345</v>
      </c>
      <c r="D17" s="151" t="s">
        <v>30</v>
      </c>
      <c r="E17" s="152" t="s">
        <v>1049</v>
      </c>
      <c r="F17" s="153">
        <v>64.508278000000004</v>
      </c>
      <c r="G17" s="154">
        <v>64.508279999999999</v>
      </c>
      <c r="H17" s="154">
        <v>64.510000000000005</v>
      </c>
      <c r="I17" s="154">
        <v>0.100659</v>
      </c>
      <c r="J17" s="154">
        <v>5.1999999999999998E-2</v>
      </c>
      <c r="K17" s="123">
        <v>7.0000000000000007E-2</v>
      </c>
    </row>
    <row r="18" spans="1:11" ht="38.25" x14ac:dyDescent="0.25">
      <c r="A18" s="157" t="s">
        <v>67</v>
      </c>
      <c r="B18" s="158" t="s">
        <v>1157</v>
      </c>
      <c r="C18" s="158" t="s">
        <v>1158</v>
      </c>
      <c r="D18" s="153" t="s">
        <v>30</v>
      </c>
      <c r="E18" s="159" t="s">
        <v>978</v>
      </c>
      <c r="F18" s="153">
        <v>2192.3700000000003</v>
      </c>
      <c r="G18" s="154">
        <v>2192.3700000000003</v>
      </c>
      <c r="H18" s="154">
        <v>2192.3700000000003</v>
      </c>
      <c r="I18" s="154">
        <v>145.137</v>
      </c>
      <c r="J18" s="154">
        <v>573.23540000000003</v>
      </c>
      <c r="K18" s="123">
        <v>466.19</v>
      </c>
    </row>
    <row r="19" spans="1:11" ht="25.5" x14ac:dyDescent="0.25">
      <c r="A19" s="113" t="s">
        <v>795</v>
      </c>
      <c r="B19" s="150">
        <v>86030</v>
      </c>
      <c r="C19" s="150" t="s">
        <v>28</v>
      </c>
      <c r="D19" s="151" t="s">
        <v>30</v>
      </c>
      <c r="E19" s="152" t="s">
        <v>989</v>
      </c>
      <c r="F19" s="153">
        <v>6.72</v>
      </c>
      <c r="G19" s="154">
        <v>6.72</v>
      </c>
      <c r="H19" s="154">
        <v>6.72</v>
      </c>
      <c r="I19" s="154">
        <v>0</v>
      </c>
      <c r="J19" s="154">
        <v>0</v>
      </c>
      <c r="K19" s="123">
        <v>6.72</v>
      </c>
    </row>
    <row r="20" spans="1:11" x14ac:dyDescent="0.25">
      <c r="A20" s="113" t="s">
        <v>687</v>
      </c>
      <c r="B20" s="150" t="s">
        <v>1159</v>
      </c>
      <c r="C20" s="150" t="s">
        <v>57</v>
      </c>
      <c r="D20" s="151" t="s">
        <v>30</v>
      </c>
      <c r="E20" s="152" t="s">
        <v>1118</v>
      </c>
      <c r="F20" s="153">
        <v>526.4</v>
      </c>
      <c r="G20" s="154">
        <v>526.4</v>
      </c>
      <c r="H20" s="154">
        <v>526.4</v>
      </c>
      <c r="I20" s="154">
        <v>249.33600000000001</v>
      </c>
      <c r="J20" s="154">
        <v>212.6491</v>
      </c>
      <c r="K20" s="123">
        <v>262.62</v>
      </c>
    </row>
    <row r="21" spans="1:11" x14ac:dyDescent="0.25">
      <c r="A21" s="113" t="s">
        <v>685</v>
      </c>
      <c r="B21" s="150">
        <v>78771</v>
      </c>
      <c r="C21" s="150" t="s">
        <v>57</v>
      </c>
      <c r="D21" s="151" t="s">
        <v>30</v>
      </c>
      <c r="E21" s="152" t="s">
        <v>1118</v>
      </c>
      <c r="F21" s="153">
        <v>362.4</v>
      </c>
      <c r="G21" s="154">
        <v>362.4</v>
      </c>
      <c r="H21" s="154">
        <v>362.4</v>
      </c>
      <c r="I21" s="154">
        <v>230.97200000000001</v>
      </c>
      <c r="J21" s="154">
        <v>66.216999999999999</v>
      </c>
      <c r="K21" s="123">
        <v>280.76</v>
      </c>
    </row>
    <row r="22" spans="1:11" x14ac:dyDescent="0.25">
      <c r="A22" s="113" t="s">
        <v>692</v>
      </c>
      <c r="B22" s="150" t="s">
        <v>1160</v>
      </c>
      <c r="C22" s="150" t="s">
        <v>57</v>
      </c>
      <c r="D22" s="151" t="s">
        <v>30</v>
      </c>
      <c r="E22" s="152" t="s">
        <v>1118</v>
      </c>
      <c r="F22" s="153">
        <v>140</v>
      </c>
      <c r="G22" s="154">
        <v>140</v>
      </c>
      <c r="H22" s="154">
        <v>140</v>
      </c>
      <c r="I22" s="154">
        <v>93.146999999999991</v>
      </c>
      <c r="J22" s="154">
        <v>136.12520000000001</v>
      </c>
      <c r="K22" s="123">
        <v>123.18</v>
      </c>
    </row>
    <row r="23" spans="1:11" ht="38.25" x14ac:dyDescent="0.25">
      <c r="A23" s="157" t="s">
        <v>115</v>
      </c>
      <c r="B23" s="158" t="s">
        <v>1161</v>
      </c>
      <c r="C23" s="158" t="s">
        <v>1158</v>
      </c>
      <c r="D23" s="153" t="s">
        <v>30</v>
      </c>
      <c r="E23" s="159" t="s">
        <v>1162</v>
      </c>
      <c r="F23" s="153">
        <v>1280</v>
      </c>
      <c r="G23" s="154">
        <v>1280</v>
      </c>
      <c r="H23" s="154">
        <v>1280</v>
      </c>
      <c r="I23" s="154">
        <v>341.09100000000001</v>
      </c>
      <c r="J23" s="154">
        <v>266.14640000000003</v>
      </c>
      <c r="K23" s="123">
        <v>368.73</v>
      </c>
    </row>
    <row r="24" spans="1:11" x14ac:dyDescent="0.25">
      <c r="A24" s="113" t="s">
        <v>612</v>
      </c>
      <c r="B24" s="150">
        <v>66208</v>
      </c>
      <c r="C24" s="150" t="s">
        <v>407</v>
      </c>
      <c r="D24" s="151" t="s">
        <v>30</v>
      </c>
      <c r="E24" s="152" t="s">
        <v>1099</v>
      </c>
      <c r="F24" s="153">
        <v>215</v>
      </c>
      <c r="G24" s="154">
        <v>215</v>
      </c>
      <c r="H24" s="154">
        <v>215</v>
      </c>
      <c r="I24" s="154">
        <v>0</v>
      </c>
      <c r="J24" s="154">
        <v>0</v>
      </c>
      <c r="K24" s="123">
        <v>0</v>
      </c>
    </row>
    <row r="25" spans="1:11" x14ac:dyDescent="0.25">
      <c r="A25" s="113" t="s">
        <v>588</v>
      </c>
      <c r="B25" s="150">
        <v>57857</v>
      </c>
      <c r="C25" s="150" t="s">
        <v>345</v>
      </c>
      <c r="D25" s="151" t="s">
        <v>30</v>
      </c>
      <c r="E25" s="152" t="s">
        <v>1099</v>
      </c>
      <c r="F25" s="153">
        <v>180</v>
      </c>
      <c r="G25" s="154">
        <v>180</v>
      </c>
      <c r="H25" s="154">
        <v>180</v>
      </c>
      <c r="I25" s="154">
        <v>3.81</v>
      </c>
      <c r="J25" s="154">
        <v>0</v>
      </c>
      <c r="K25" s="123">
        <v>0</v>
      </c>
    </row>
    <row r="26" spans="1:11" ht="38.25" x14ac:dyDescent="0.25">
      <c r="A26" s="157" t="s">
        <v>111</v>
      </c>
      <c r="B26" s="158" t="s">
        <v>1163</v>
      </c>
      <c r="C26" s="158" t="s">
        <v>1158</v>
      </c>
      <c r="D26" s="153" t="s">
        <v>30</v>
      </c>
      <c r="E26" s="159" t="s">
        <v>1164</v>
      </c>
      <c r="F26" s="153">
        <v>1280</v>
      </c>
      <c r="G26" s="154">
        <v>1280</v>
      </c>
      <c r="H26" s="154">
        <v>1278</v>
      </c>
      <c r="I26" s="154">
        <v>331.43939999999998</v>
      </c>
      <c r="J26" s="154">
        <v>286.49959999999999</v>
      </c>
      <c r="K26" s="123">
        <v>365.96</v>
      </c>
    </row>
    <row r="27" spans="1:11" ht="51" x14ac:dyDescent="0.25">
      <c r="A27" s="113" t="s">
        <v>101</v>
      </c>
      <c r="B27" s="150" t="s">
        <v>1165</v>
      </c>
      <c r="C27" s="150" t="s">
        <v>1166</v>
      </c>
      <c r="D27" s="151" t="s">
        <v>30</v>
      </c>
      <c r="E27" s="152" t="s">
        <v>1167</v>
      </c>
      <c r="F27" s="153">
        <v>740.72</v>
      </c>
      <c r="G27" s="154">
        <v>740.72</v>
      </c>
      <c r="H27" s="154">
        <v>740.72</v>
      </c>
      <c r="I27" s="154">
        <v>366.94580000000002</v>
      </c>
      <c r="J27" s="154">
        <v>333.69529999999997</v>
      </c>
      <c r="K27" s="123">
        <v>437.51</v>
      </c>
    </row>
    <row r="28" spans="1:11" ht="25.5" x14ac:dyDescent="0.25">
      <c r="A28" s="113" t="s">
        <v>433</v>
      </c>
      <c r="B28" s="150">
        <v>34950</v>
      </c>
      <c r="C28" s="150" t="s">
        <v>57</v>
      </c>
      <c r="D28" s="151" t="s">
        <v>30</v>
      </c>
      <c r="E28" s="152" t="s">
        <v>989</v>
      </c>
      <c r="F28" s="153">
        <v>502.72</v>
      </c>
      <c r="G28" s="154">
        <v>502.72</v>
      </c>
      <c r="H28" s="154">
        <v>502.72</v>
      </c>
      <c r="I28" s="154">
        <v>211.75290000000001</v>
      </c>
      <c r="J28" s="154">
        <v>156.2559</v>
      </c>
      <c r="K28" s="123">
        <v>166.97</v>
      </c>
    </row>
    <row r="29" spans="1:11" ht="25.5" x14ac:dyDescent="0.25">
      <c r="A29" s="113" t="s">
        <v>403</v>
      </c>
      <c r="B29" s="150" t="s">
        <v>1168</v>
      </c>
      <c r="C29" s="150" t="s">
        <v>57</v>
      </c>
      <c r="D29" s="151" t="s">
        <v>30</v>
      </c>
      <c r="E29" s="152" t="s">
        <v>1169</v>
      </c>
      <c r="F29" s="153">
        <v>563.20000000000005</v>
      </c>
      <c r="G29" s="154">
        <v>563.20000000000005</v>
      </c>
      <c r="H29" s="154">
        <v>563.20000000000005</v>
      </c>
      <c r="I29" s="154">
        <v>296.8347</v>
      </c>
      <c r="J29" s="154">
        <v>258.6148</v>
      </c>
      <c r="K29" s="123">
        <v>396.22</v>
      </c>
    </row>
    <row r="30" spans="1:11" x14ac:dyDescent="0.25">
      <c r="A30" s="113" t="s">
        <v>402</v>
      </c>
      <c r="B30" s="150">
        <v>31454</v>
      </c>
      <c r="C30" s="150" t="s">
        <v>57</v>
      </c>
      <c r="D30" s="151" t="s">
        <v>30</v>
      </c>
      <c r="E30" s="152" t="s">
        <v>1064</v>
      </c>
      <c r="F30" s="153">
        <v>520</v>
      </c>
      <c r="G30" s="154">
        <v>520</v>
      </c>
      <c r="H30" s="154">
        <v>520</v>
      </c>
      <c r="I30" s="154">
        <v>300.5265</v>
      </c>
      <c r="J30" s="154">
        <v>256.1413</v>
      </c>
      <c r="K30" s="123">
        <v>391.31</v>
      </c>
    </row>
    <row r="31" spans="1:11" ht="25.5" x14ac:dyDescent="0.25">
      <c r="A31" s="113" t="s">
        <v>180</v>
      </c>
      <c r="B31" s="150">
        <v>19526</v>
      </c>
      <c r="C31" s="150" t="s">
        <v>52</v>
      </c>
      <c r="D31" s="151" t="s">
        <v>30</v>
      </c>
      <c r="E31" s="152" t="s">
        <v>1012</v>
      </c>
      <c r="F31" s="153">
        <v>1204</v>
      </c>
      <c r="G31" s="154">
        <v>1204</v>
      </c>
      <c r="H31" s="154">
        <v>1204</v>
      </c>
      <c r="I31" s="154">
        <v>733.79409999999996</v>
      </c>
      <c r="J31" s="154">
        <v>418.12</v>
      </c>
      <c r="K31" s="123">
        <v>569.41</v>
      </c>
    </row>
    <row r="32" spans="1:11" x14ac:dyDescent="0.25">
      <c r="A32" s="113" t="s">
        <v>610</v>
      </c>
      <c r="B32" s="150">
        <v>66207</v>
      </c>
      <c r="C32" s="150" t="s">
        <v>407</v>
      </c>
      <c r="D32" s="151" t="s">
        <v>30</v>
      </c>
      <c r="E32" s="152" t="s">
        <v>1099</v>
      </c>
      <c r="F32" s="153">
        <v>10</v>
      </c>
      <c r="G32" s="154">
        <v>10</v>
      </c>
      <c r="H32" s="154">
        <v>10</v>
      </c>
      <c r="I32" s="154">
        <v>0.19423000000000001</v>
      </c>
      <c r="J32" s="154">
        <v>0.45600000000000002</v>
      </c>
      <c r="K32" s="123">
        <v>0.3</v>
      </c>
    </row>
    <row r="33" spans="1:11" ht="63.75" x14ac:dyDescent="0.25">
      <c r="A33" s="113" t="s">
        <v>640</v>
      </c>
      <c r="B33" s="150" t="s">
        <v>1170</v>
      </c>
      <c r="C33" s="150" t="s">
        <v>407</v>
      </c>
      <c r="D33" s="151" t="s">
        <v>30</v>
      </c>
      <c r="E33" s="152" t="s">
        <v>1171</v>
      </c>
      <c r="F33" s="153">
        <v>34.396000000000001</v>
      </c>
      <c r="G33" s="154">
        <v>34.396000000000001</v>
      </c>
      <c r="H33" s="154">
        <v>34.4</v>
      </c>
      <c r="I33" s="154">
        <v>11.804500000000001</v>
      </c>
      <c r="J33" s="154">
        <v>12.271000000000001</v>
      </c>
      <c r="K33" s="123">
        <v>11.57</v>
      </c>
    </row>
    <row r="34" spans="1:11" ht="38.25" x14ac:dyDescent="0.25">
      <c r="A34" s="113" t="s">
        <v>318</v>
      </c>
      <c r="B34" s="150">
        <v>24214</v>
      </c>
      <c r="C34" s="150" t="s">
        <v>57</v>
      </c>
      <c r="D34" s="151" t="s">
        <v>30</v>
      </c>
      <c r="E34" s="152" t="s">
        <v>1044</v>
      </c>
      <c r="F34" s="153">
        <v>624.99</v>
      </c>
      <c r="G34" s="154">
        <v>624.99</v>
      </c>
      <c r="H34" s="154">
        <v>624.99</v>
      </c>
      <c r="I34" s="154">
        <v>166.5145</v>
      </c>
      <c r="J34" s="154">
        <v>81.110600000000005</v>
      </c>
      <c r="K34" s="123">
        <v>0</v>
      </c>
    </row>
    <row r="35" spans="1:11" x14ac:dyDescent="0.25">
      <c r="A35" s="113" t="s">
        <v>135</v>
      </c>
      <c r="B35" s="150">
        <v>19191</v>
      </c>
      <c r="C35" s="150" t="s">
        <v>52</v>
      </c>
      <c r="D35" s="151" t="s">
        <v>30</v>
      </c>
      <c r="E35" s="152" t="s">
        <v>999</v>
      </c>
      <c r="F35" s="153">
        <v>524.29999999999995</v>
      </c>
      <c r="G35" s="154">
        <v>524.29999999999995</v>
      </c>
      <c r="H35" s="154">
        <v>524.29999999999995</v>
      </c>
      <c r="I35" s="154">
        <v>248.89869999999999</v>
      </c>
      <c r="J35" s="154">
        <v>170.66370000000001</v>
      </c>
      <c r="K35" s="123">
        <v>252.93</v>
      </c>
    </row>
    <row r="36" spans="1:11" x14ac:dyDescent="0.25">
      <c r="A36" s="113" t="s">
        <v>571</v>
      </c>
      <c r="B36" s="150">
        <v>54409</v>
      </c>
      <c r="C36" s="150" t="s">
        <v>407</v>
      </c>
      <c r="D36" s="151" t="s">
        <v>30</v>
      </c>
      <c r="E36" s="152" t="s">
        <v>1098</v>
      </c>
      <c r="F36" s="153">
        <v>4</v>
      </c>
      <c r="G36" s="154">
        <v>4</v>
      </c>
      <c r="H36" s="154">
        <v>4</v>
      </c>
      <c r="I36" s="154">
        <v>4</v>
      </c>
      <c r="J36" s="154">
        <v>7.1999999999999995E-2</v>
      </c>
      <c r="K36" s="123">
        <v>0</v>
      </c>
    </row>
    <row r="37" spans="1:11" x14ac:dyDescent="0.25">
      <c r="A37" s="113" t="s">
        <v>591</v>
      </c>
      <c r="B37" s="150">
        <v>63052</v>
      </c>
      <c r="C37" s="150" t="s">
        <v>407</v>
      </c>
      <c r="D37" s="151" t="s">
        <v>30</v>
      </c>
      <c r="E37" s="152" t="s">
        <v>1045</v>
      </c>
      <c r="F37" s="153">
        <v>44.731999999999999</v>
      </c>
      <c r="G37" s="154">
        <v>44.731999999999999</v>
      </c>
      <c r="H37" s="154">
        <v>44.73</v>
      </c>
      <c r="I37" s="154">
        <v>44.731999999999999</v>
      </c>
      <c r="J37" s="154">
        <v>0</v>
      </c>
      <c r="K37" s="123">
        <v>1.28</v>
      </c>
    </row>
    <row r="38" spans="1:11" x14ac:dyDescent="0.25">
      <c r="A38" s="157" t="s">
        <v>137</v>
      </c>
      <c r="B38" s="158" t="s">
        <v>1172</v>
      </c>
      <c r="C38" s="158" t="s">
        <v>1158</v>
      </c>
      <c r="D38" s="153" t="s">
        <v>30</v>
      </c>
      <c r="E38" s="159" t="s">
        <v>1000</v>
      </c>
      <c r="F38" s="153">
        <v>1849.4</v>
      </c>
      <c r="G38" s="154">
        <v>1849.4</v>
      </c>
      <c r="H38" s="154">
        <v>1849.4</v>
      </c>
      <c r="I38" s="154">
        <v>889.57600000000002</v>
      </c>
      <c r="J38" s="154">
        <v>564.46280000000002</v>
      </c>
      <c r="K38" s="123">
        <v>805.19</v>
      </c>
    </row>
    <row r="39" spans="1:11" ht="38.25" x14ac:dyDescent="0.25">
      <c r="A39" s="113" t="s">
        <v>256</v>
      </c>
      <c r="B39" s="150">
        <v>22217</v>
      </c>
      <c r="C39" s="150" t="s">
        <v>57</v>
      </c>
      <c r="D39" s="151" t="s">
        <v>30</v>
      </c>
      <c r="E39" s="152" t="s">
        <v>1032</v>
      </c>
      <c r="F39" s="153">
        <v>654.28</v>
      </c>
      <c r="G39" s="154">
        <v>654.28</v>
      </c>
      <c r="H39" s="154">
        <v>644.28</v>
      </c>
      <c r="I39" s="154">
        <v>175.42259999999999</v>
      </c>
      <c r="J39" s="154">
        <v>121.5928</v>
      </c>
      <c r="K39" s="123">
        <v>134.41</v>
      </c>
    </row>
    <row r="40" spans="1:11" ht="25.5" x14ac:dyDescent="0.25">
      <c r="A40" s="113" t="s">
        <v>175</v>
      </c>
      <c r="B40" s="150">
        <v>19501</v>
      </c>
      <c r="C40" s="150" t="s">
        <v>52</v>
      </c>
      <c r="D40" s="151" t="s">
        <v>30</v>
      </c>
      <c r="E40" s="152" t="s">
        <v>1010</v>
      </c>
      <c r="F40" s="153">
        <v>657.92</v>
      </c>
      <c r="G40" s="154">
        <v>657.92</v>
      </c>
      <c r="H40" s="154">
        <v>657.92</v>
      </c>
      <c r="I40" s="154">
        <v>365.1302</v>
      </c>
      <c r="J40" s="154">
        <v>165.3201</v>
      </c>
      <c r="K40" s="123">
        <v>375.29</v>
      </c>
    </row>
    <row r="41" spans="1:11" ht="25.5" x14ac:dyDescent="0.25">
      <c r="A41" s="113" t="s">
        <v>173</v>
      </c>
      <c r="B41" s="150">
        <v>19500</v>
      </c>
      <c r="C41" s="150" t="s">
        <v>57</v>
      </c>
      <c r="D41" s="151" t="s">
        <v>30</v>
      </c>
      <c r="E41" s="152" t="s">
        <v>1010</v>
      </c>
      <c r="F41" s="153">
        <v>664.4</v>
      </c>
      <c r="G41" s="154">
        <v>664.4</v>
      </c>
      <c r="H41" s="154">
        <v>664.4</v>
      </c>
      <c r="I41" s="154">
        <v>296.94970000000001</v>
      </c>
      <c r="J41" s="154">
        <v>238.37</v>
      </c>
      <c r="K41" s="123">
        <v>258.52</v>
      </c>
    </row>
    <row r="42" spans="1:11" ht="25.5" x14ac:dyDescent="0.25">
      <c r="A42" s="113" t="s">
        <v>178</v>
      </c>
      <c r="B42" s="150">
        <v>19502</v>
      </c>
      <c r="C42" s="150" t="s">
        <v>57</v>
      </c>
      <c r="D42" s="151" t="s">
        <v>30</v>
      </c>
      <c r="E42" s="152" t="s">
        <v>1010</v>
      </c>
      <c r="F42" s="153">
        <v>609.08000000000004</v>
      </c>
      <c r="G42" s="154">
        <v>609.08000000000004</v>
      </c>
      <c r="H42" s="154">
        <v>609.08000000000004</v>
      </c>
      <c r="I42" s="154">
        <v>394.84739999999999</v>
      </c>
      <c r="J42" s="154">
        <v>298.37400000000002</v>
      </c>
      <c r="K42" s="123">
        <v>412.54</v>
      </c>
    </row>
    <row r="43" spans="1:11" ht="51" x14ac:dyDescent="0.25">
      <c r="A43" s="113" t="s">
        <v>224</v>
      </c>
      <c r="B43" s="150">
        <v>20694</v>
      </c>
      <c r="C43" s="150" t="s">
        <v>52</v>
      </c>
      <c r="D43" s="151" t="s">
        <v>30</v>
      </c>
      <c r="E43" s="152" t="s">
        <v>1021</v>
      </c>
      <c r="F43" s="153">
        <v>688.88800000000003</v>
      </c>
      <c r="G43" s="154">
        <v>688.88800000000003</v>
      </c>
      <c r="H43" s="154">
        <v>688.89</v>
      </c>
      <c r="I43" s="154">
        <v>306.82080000000002</v>
      </c>
      <c r="J43" s="154">
        <v>218.63220000000001</v>
      </c>
      <c r="K43" s="123">
        <v>337.73</v>
      </c>
    </row>
    <row r="44" spans="1:11" x14ac:dyDescent="0.25">
      <c r="A44" s="113" t="s">
        <v>329</v>
      </c>
      <c r="B44" s="150">
        <v>24378</v>
      </c>
      <c r="C44" s="150" t="s">
        <v>57</v>
      </c>
      <c r="D44" s="151" t="s">
        <v>30</v>
      </c>
      <c r="E44" s="152" t="s">
        <v>1045</v>
      </c>
      <c r="F44" s="153">
        <v>298.8</v>
      </c>
      <c r="G44" s="154">
        <v>298.8</v>
      </c>
      <c r="H44" s="154">
        <v>298.8</v>
      </c>
      <c r="I44" s="154">
        <v>0</v>
      </c>
      <c r="J44" s="154">
        <v>0</v>
      </c>
      <c r="K44" s="123">
        <v>0</v>
      </c>
    </row>
    <row r="45" spans="1:11" x14ac:dyDescent="0.25">
      <c r="A45" s="113" t="s">
        <v>238</v>
      </c>
      <c r="B45" s="150">
        <v>21561</v>
      </c>
      <c r="C45" s="150" t="s">
        <v>57</v>
      </c>
      <c r="D45" s="151" t="s">
        <v>30</v>
      </c>
      <c r="E45" s="152" t="s">
        <v>1025</v>
      </c>
      <c r="F45" s="153">
        <v>519.67999999999995</v>
      </c>
      <c r="G45" s="154">
        <v>519.67999999999995</v>
      </c>
      <c r="H45" s="154">
        <v>519.67999999999995</v>
      </c>
      <c r="I45" s="154">
        <v>144.79910000000001</v>
      </c>
      <c r="J45" s="154">
        <v>295.8723</v>
      </c>
      <c r="K45" s="123">
        <v>335.07</v>
      </c>
    </row>
    <row r="46" spans="1:11" ht="38.25" x14ac:dyDescent="0.25">
      <c r="A46" s="157" t="s">
        <v>141</v>
      </c>
      <c r="B46" s="158" t="s">
        <v>1173</v>
      </c>
      <c r="C46" s="158" t="s">
        <v>1158</v>
      </c>
      <c r="D46" s="153" t="s">
        <v>30</v>
      </c>
      <c r="E46" s="159" t="s">
        <v>1174</v>
      </c>
      <c r="F46" s="153">
        <v>1638.4399989999999</v>
      </c>
      <c r="G46" s="154">
        <v>1638.44</v>
      </c>
      <c r="H46" s="154">
        <v>1638.44</v>
      </c>
      <c r="I46" s="154">
        <v>323.62</v>
      </c>
      <c r="J46" s="154">
        <v>203.03</v>
      </c>
      <c r="K46" s="123">
        <v>286.41000000000003</v>
      </c>
    </row>
    <row r="47" spans="1:11" x14ac:dyDescent="0.25">
      <c r="A47" s="113" t="s">
        <v>738</v>
      </c>
      <c r="B47" s="150">
        <v>81650</v>
      </c>
      <c r="C47" s="150" t="s">
        <v>57</v>
      </c>
      <c r="D47" s="151" t="s">
        <v>30</v>
      </c>
      <c r="E47" s="152" t="s">
        <v>1125</v>
      </c>
      <c r="F47" s="153">
        <v>106.44799999999999</v>
      </c>
      <c r="G47" s="154">
        <v>106.44799999999999</v>
      </c>
      <c r="H47" s="154">
        <v>106.45</v>
      </c>
      <c r="I47" s="154">
        <v>0</v>
      </c>
      <c r="J47" s="154">
        <v>0</v>
      </c>
      <c r="K47" s="123">
        <v>0</v>
      </c>
    </row>
    <row r="48" spans="1:11" ht="51" x14ac:dyDescent="0.25">
      <c r="A48" s="113" t="s">
        <v>230</v>
      </c>
      <c r="B48" s="150">
        <v>21399</v>
      </c>
      <c r="C48" s="150" t="s">
        <v>57</v>
      </c>
      <c r="D48" s="151" t="s">
        <v>30</v>
      </c>
      <c r="E48" s="152" t="s">
        <v>1021</v>
      </c>
      <c r="F48" s="153">
        <v>1013.16</v>
      </c>
      <c r="G48" s="154">
        <v>1013.16</v>
      </c>
      <c r="H48" s="154">
        <v>1013.16</v>
      </c>
      <c r="I48" s="154">
        <v>0</v>
      </c>
      <c r="J48" s="154">
        <v>0</v>
      </c>
      <c r="K48" s="123">
        <v>0</v>
      </c>
    </row>
    <row r="49" spans="1:11" x14ac:dyDescent="0.25">
      <c r="A49" s="113" t="s">
        <v>516</v>
      </c>
      <c r="B49" s="150">
        <v>44783</v>
      </c>
      <c r="C49" s="150" t="s">
        <v>28</v>
      </c>
      <c r="D49" s="151" t="s">
        <v>30</v>
      </c>
      <c r="E49" s="152" t="s">
        <v>1085</v>
      </c>
      <c r="F49" s="153">
        <v>1.442383</v>
      </c>
      <c r="G49" s="154">
        <v>1.442383</v>
      </c>
      <c r="H49" s="154">
        <v>1.44</v>
      </c>
      <c r="I49" s="154">
        <v>1.470564</v>
      </c>
      <c r="J49" s="154">
        <v>1.470564</v>
      </c>
      <c r="K49" s="123">
        <v>1.47</v>
      </c>
    </row>
    <row r="50" spans="1:11" ht="25.5" x14ac:dyDescent="0.25">
      <c r="A50" s="113" t="s">
        <v>681</v>
      </c>
      <c r="B50" s="150" t="s">
        <v>1175</v>
      </c>
      <c r="C50" s="150" t="s">
        <v>1176</v>
      </c>
      <c r="D50" s="151" t="s">
        <v>30</v>
      </c>
      <c r="E50" s="152" t="s">
        <v>1177</v>
      </c>
      <c r="F50" s="153">
        <v>4</v>
      </c>
      <c r="G50" s="154">
        <v>4</v>
      </c>
      <c r="H50" s="154">
        <v>4</v>
      </c>
      <c r="I50" s="154">
        <v>1</v>
      </c>
      <c r="J50" s="154">
        <v>2.508</v>
      </c>
      <c r="K50" s="123">
        <v>0.03</v>
      </c>
    </row>
    <row r="51" spans="1:11" ht="38.25" x14ac:dyDescent="0.25">
      <c r="A51" s="113" t="s">
        <v>297</v>
      </c>
      <c r="B51" s="150" t="s">
        <v>1178</v>
      </c>
      <c r="C51" s="150" t="s">
        <v>57</v>
      </c>
      <c r="D51" s="151" t="s">
        <v>30</v>
      </c>
      <c r="E51" s="152" t="s">
        <v>1179</v>
      </c>
      <c r="F51" s="153">
        <v>1059.56</v>
      </c>
      <c r="G51" s="154">
        <v>1059.56</v>
      </c>
      <c r="H51" s="154">
        <v>1059.56</v>
      </c>
      <c r="I51" s="154">
        <v>284.69850000000002</v>
      </c>
      <c r="J51" s="154">
        <v>264.7038</v>
      </c>
      <c r="K51" s="123">
        <v>394.33</v>
      </c>
    </row>
    <row r="52" spans="1:11" ht="38.25" x14ac:dyDescent="0.25">
      <c r="A52" s="113" t="s">
        <v>293</v>
      </c>
      <c r="B52" s="150" t="s">
        <v>1180</v>
      </c>
      <c r="C52" s="150" t="s">
        <v>57</v>
      </c>
      <c r="D52" s="151" t="s">
        <v>30</v>
      </c>
      <c r="E52" s="152" t="s">
        <v>1179</v>
      </c>
      <c r="F52" s="153">
        <v>1059.56</v>
      </c>
      <c r="G52" s="154">
        <v>1059.56</v>
      </c>
      <c r="H52" s="154">
        <v>1059.56</v>
      </c>
      <c r="I52" s="154">
        <v>242.6437</v>
      </c>
      <c r="J52" s="154">
        <v>215.26169999999999</v>
      </c>
      <c r="K52" s="123">
        <v>283.64999999999998</v>
      </c>
    </row>
    <row r="53" spans="1:11" ht="63.75" x14ac:dyDescent="0.25">
      <c r="A53" s="113" t="s">
        <v>601</v>
      </c>
      <c r="B53" s="150" t="s">
        <v>1181</v>
      </c>
      <c r="C53" s="150" t="s">
        <v>407</v>
      </c>
      <c r="D53" s="151" t="s">
        <v>30</v>
      </c>
      <c r="E53" s="152" t="s">
        <v>1182</v>
      </c>
      <c r="F53" s="153">
        <v>17.728999999999999</v>
      </c>
      <c r="G53" s="154">
        <v>17.728000000000002</v>
      </c>
      <c r="H53" s="154">
        <v>17.73</v>
      </c>
      <c r="I53" s="154">
        <v>18.1721</v>
      </c>
      <c r="J53" s="154">
        <v>18.060000000000002</v>
      </c>
      <c r="K53" s="123">
        <v>38.010000000000005</v>
      </c>
    </row>
    <row r="54" spans="1:11" ht="76.5" x14ac:dyDescent="0.25">
      <c r="A54" s="113" t="s">
        <v>576</v>
      </c>
      <c r="B54" s="150" t="s">
        <v>1183</v>
      </c>
      <c r="C54" s="150" t="s">
        <v>1184</v>
      </c>
      <c r="D54" s="151" t="s">
        <v>30</v>
      </c>
      <c r="E54" s="152" t="s">
        <v>1185</v>
      </c>
      <c r="F54" s="153">
        <v>168.8475</v>
      </c>
      <c r="G54" s="154">
        <v>817.09299999999996</v>
      </c>
      <c r="H54" s="154">
        <v>817.09999999999991</v>
      </c>
      <c r="I54" s="154">
        <v>16</v>
      </c>
      <c r="J54" s="154">
        <v>65.704999999999998</v>
      </c>
      <c r="K54" s="123">
        <v>93.14</v>
      </c>
    </row>
    <row r="55" spans="1:11" ht="63.75" x14ac:dyDescent="0.25">
      <c r="A55" s="113" t="s">
        <v>583</v>
      </c>
      <c r="B55" s="150" t="s">
        <v>1186</v>
      </c>
      <c r="C55" s="150" t="s">
        <v>1184</v>
      </c>
      <c r="D55" s="151" t="s">
        <v>30</v>
      </c>
      <c r="E55" s="152" t="s">
        <v>1187</v>
      </c>
      <c r="F55" s="153">
        <v>656.97721300000001</v>
      </c>
      <c r="G55" s="154">
        <v>656.98019999999997</v>
      </c>
      <c r="H55" s="154">
        <v>656.98</v>
      </c>
      <c r="I55" s="154">
        <v>67.429500000000004</v>
      </c>
      <c r="J55" s="154">
        <v>72.885999999999996</v>
      </c>
      <c r="K55" s="123">
        <v>74.92</v>
      </c>
    </row>
    <row r="56" spans="1:11" ht="38.25" x14ac:dyDescent="0.25">
      <c r="A56" s="113" t="s">
        <v>527</v>
      </c>
      <c r="B56" s="150" t="s">
        <v>1188</v>
      </c>
      <c r="C56" s="150" t="s">
        <v>57</v>
      </c>
      <c r="D56" s="151" t="s">
        <v>30</v>
      </c>
      <c r="E56" s="152" t="s">
        <v>1189</v>
      </c>
      <c r="F56" s="153">
        <v>1589.6000000000001</v>
      </c>
      <c r="G56" s="154">
        <v>1589.6000000000001</v>
      </c>
      <c r="H56" s="154">
        <v>1589.6000000000001</v>
      </c>
      <c r="I56" s="154">
        <v>327.08159999999998</v>
      </c>
      <c r="J56" s="154">
        <v>158.7073</v>
      </c>
      <c r="K56" s="123">
        <v>268.04000000000002</v>
      </c>
    </row>
    <row r="57" spans="1:11" x14ac:dyDescent="0.25">
      <c r="A57" s="113" t="s">
        <v>446</v>
      </c>
      <c r="B57" s="150">
        <v>35418</v>
      </c>
      <c r="C57" s="150" t="s">
        <v>57</v>
      </c>
      <c r="D57" s="151" t="s">
        <v>30</v>
      </c>
      <c r="E57" s="152" t="s">
        <v>1071</v>
      </c>
      <c r="F57" s="153">
        <v>4</v>
      </c>
      <c r="G57" s="154">
        <v>4</v>
      </c>
      <c r="H57" s="154">
        <v>4</v>
      </c>
      <c r="I57" s="154">
        <v>0</v>
      </c>
      <c r="J57" s="154">
        <v>0</v>
      </c>
      <c r="K57" s="123">
        <v>0</v>
      </c>
    </row>
    <row r="58" spans="1:11" x14ac:dyDescent="0.25">
      <c r="A58" s="113" t="s">
        <v>1190</v>
      </c>
      <c r="B58" s="150">
        <v>49924</v>
      </c>
      <c r="C58" s="150" t="s">
        <v>407</v>
      </c>
      <c r="D58" s="151" t="s">
        <v>30</v>
      </c>
      <c r="E58" s="152" t="s">
        <v>1112</v>
      </c>
      <c r="F58" s="153">
        <v>0</v>
      </c>
      <c r="G58" s="155" t="s">
        <v>63</v>
      </c>
      <c r="H58" s="155" t="s">
        <v>63</v>
      </c>
      <c r="I58" s="154">
        <v>0</v>
      </c>
      <c r="J58" s="155" t="s">
        <v>63</v>
      </c>
      <c r="K58" s="123">
        <v>0</v>
      </c>
    </row>
    <row r="59" spans="1:11" ht="25.5" x14ac:dyDescent="0.25">
      <c r="A59" s="113" t="s">
        <v>737</v>
      </c>
      <c r="B59" s="150">
        <v>81614</v>
      </c>
      <c r="C59" s="150" t="s">
        <v>28</v>
      </c>
      <c r="D59" s="151" t="s">
        <v>30</v>
      </c>
      <c r="E59" s="152" t="s">
        <v>1124</v>
      </c>
      <c r="F59" s="153">
        <v>2.5760000000000001</v>
      </c>
      <c r="G59" s="154">
        <v>2.5760000000000001</v>
      </c>
      <c r="H59" s="154">
        <v>2.58</v>
      </c>
      <c r="I59" s="154">
        <v>2.5760000000000001</v>
      </c>
      <c r="J59" s="154">
        <v>2.5760000000000001</v>
      </c>
      <c r="K59" s="123">
        <v>2.58</v>
      </c>
    </row>
    <row r="60" spans="1:11" ht="25.5" x14ac:dyDescent="0.25">
      <c r="A60" s="113" t="s">
        <v>652</v>
      </c>
      <c r="B60" s="150">
        <v>73629</v>
      </c>
      <c r="C60" s="150" t="s">
        <v>28</v>
      </c>
      <c r="D60" s="151" t="s">
        <v>30</v>
      </c>
      <c r="E60" s="152" t="s">
        <v>1114</v>
      </c>
      <c r="F60" s="153">
        <v>1.875</v>
      </c>
      <c r="G60" s="154">
        <v>1.875</v>
      </c>
      <c r="H60" s="154">
        <v>1.88</v>
      </c>
      <c r="I60" s="154">
        <v>1.875</v>
      </c>
      <c r="J60" s="154">
        <v>1.875</v>
      </c>
      <c r="K60" s="123">
        <v>1.88</v>
      </c>
    </row>
    <row r="61" spans="1:11" x14ac:dyDescent="0.25">
      <c r="A61" s="113" t="s">
        <v>36</v>
      </c>
      <c r="B61" s="150">
        <v>10827</v>
      </c>
      <c r="C61" s="150" t="s">
        <v>28</v>
      </c>
      <c r="D61" s="151" t="s">
        <v>30</v>
      </c>
      <c r="E61" s="152" t="s">
        <v>961</v>
      </c>
      <c r="F61" s="153">
        <v>67.300977000000003</v>
      </c>
      <c r="G61" s="154">
        <v>67.300979999999996</v>
      </c>
      <c r="H61" s="154">
        <v>67.3</v>
      </c>
      <c r="I61" s="154">
        <v>0</v>
      </c>
      <c r="J61" s="154">
        <v>0</v>
      </c>
      <c r="K61" s="123">
        <v>0</v>
      </c>
    </row>
    <row r="62" spans="1:11" ht="38.25" x14ac:dyDescent="0.25">
      <c r="A62" s="113" t="s">
        <v>624</v>
      </c>
      <c r="B62" s="150" t="s">
        <v>1191</v>
      </c>
      <c r="C62" s="150" t="s">
        <v>1192</v>
      </c>
      <c r="D62" s="151" t="s">
        <v>30</v>
      </c>
      <c r="E62" s="152" t="s">
        <v>1193</v>
      </c>
      <c r="F62" s="153">
        <v>342</v>
      </c>
      <c r="G62" s="154">
        <v>342</v>
      </c>
      <c r="H62" s="154">
        <v>342</v>
      </c>
      <c r="I62" s="154">
        <v>1.4829E-2</v>
      </c>
      <c r="J62" s="154">
        <v>4.5093999999999994</v>
      </c>
      <c r="K62" s="123">
        <v>3.98</v>
      </c>
    </row>
    <row r="63" spans="1:11" ht="38.25" x14ac:dyDescent="0.25">
      <c r="A63" s="113" t="s">
        <v>222</v>
      </c>
      <c r="B63" s="150">
        <v>20565</v>
      </c>
      <c r="C63" s="150" t="s">
        <v>57</v>
      </c>
      <c r="D63" s="151" t="s">
        <v>30</v>
      </c>
      <c r="E63" s="152" t="s">
        <v>1020</v>
      </c>
      <c r="F63" s="153">
        <v>256</v>
      </c>
      <c r="G63" s="154">
        <v>256</v>
      </c>
      <c r="H63" s="154">
        <v>250</v>
      </c>
      <c r="I63" s="154">
        <v>108.08799999999999</v>
      </c>
      <c r="J63" s="154">
        <v>76.2059</v>
      </c>
      <c r="K63" s="123">
        <v>103.1</v>
      </c>
    </row>
    <row r="64" spans="1:11" ht="51" x14ac:dyDescent="0.25">
      <c r="A64" s="113" t="s">
        <v>164</v>
      </c>
      <c r="B64" s="150" t="s">
        <v>1194</v>
      </c>
      <c r="C64" s="150" t="s">
        <v>1195</v>
      </c>
      <c r="D64" s="151" t="s">
        <v>30</v>
      </c>
      <c r="E64" s="152" t="s">
        <v>1196</v>
      </c>
      <c r="F64" s="153">
        <v>746.8</v>
      </c>
      <c r="G64" s="154">
        <v>746.8</v>
      </c>
      <c r="H64" s="154">
        <v>746.8</v>
      </c>
      <c r="I64" s="154">
        <v>195.1437</v>
      </c>
      <c r="J64" s="154">
        <v>73.706999999999994</v>
      </c>
      <c r="K64" s="123">
        <v>196.71</v>
      </c>
    </row>
    <row r="65" spans="1:11" ht="25.5" x14ac:dyDescent="0.25">
      <c r="A65" s="113" t="s">
        <v>650</v>
      </c>
      <c r="B65" s="150">
        <v>73204</v>
      </c>
      <c r="C65" s="150" t="s">
        <v>339</v>
      </c>
      <c r="D65" s="151" t="s">
        <v>30</v>
      </c>
      <c r="E65" s="152" t="s">
        <v>1048</v>
      </c>
      <c r="F65" s="153">
        <v>16</v>
      </c>
      <c r="G65" s="154">
        <v>16</v>
      </c>
      <c r="H65" s="154">
        <v>16</v>
      </c>
      <c r="I65" s="154">
        <v>0.67617899999999997</v>
      </c>
      <c r="J65" s="154">
        <v>0.80210000000000004</v>
      </c>
      <c r="K65" s="123">
        <v>0.85</v>
      </c>
    </row>
    <row r="66" spans="1:11" x14ac:dyDescent="0.25">
      <c r="A66" s="113" t="s">
        <v>517</v>
      </c>
      <c r="B66" s="150">
        <v>44784</v>
      </c>
      <c r="C66" s="150" t="s">
        <v>28</v>
      </c>
      <c r="D66" s="151" t="s">
        <v>30</v>
      </c>
      <c r="E66" s="152" t="s">
        <v>1086</v>
      </c>
      <c r="F66" s="153">
        <v>1.1048039999999999</v>
      </c>
      <c r="G66" s="154">
        <v>1.1048039999999999</v>
      </c>
      <c r="H66" s="154">
        <v>1.1000000000000001</v>
      </c>
      <c r="I66" s="154">
        <v>1.131203</v>
      </c>
      <c r="J66" s="154">
        <v>1.131203</v>
      </c>
      <c r="K66" s="123">
        <v>1.1299999999999999</v>
      </c>
    </row>
    <row r="67" spans="1:11" x14ac:dyDescent="0.25">
      <c r="A67" s="113" t="s">
        <v>356</v>
      </c>
      <c r="B67" s="150">
        <v>28160</v>
      </c>
      <c r="C67" s="150" t="s">
        <v>57</v>
      </c>
      <c r="D67" s="151" t="s">
        <v>30</v>
      </c>
      <c r="E67" s="152" t="s">
        <v>1014</v>
      </c>
      <c r="F67" s="153">
        <v>500.32</v>
      </c>
      <c r="G67" s="154">
        <v>500.32</v>
      </c>
      <c r="H67" s="154">
        <v>500.32</v>
      </c>
      <c r="I67" s="154">
        <v>416.48430000000002</v>
      </c>
      <c r="J67" s="154">
        <v>283.8809</v>
      </c>
      <c r="K67" s="123">
        <v>302.79000000000002</v>
      </c>
    </row>
    <row r="68" spans="1:11" x14ac:dyDescent="0.25">
      <c r="A68" s="113" t="s">
        <v>200</v>
      </c>
      <c r="B68" s="150">
        <v>19971</v>
      </c>
      <c r="C68" s="150" t="s">
        <v>52</v>
      </c>
      <c r="D68" s="151" t="s">
        <v>30</v>
      </c>
      <c r="E68" s="152" t="s">
        <v>1014</v>
      </c>
      <c r="F68" s="153">
        <v>779.16</v>
      </c>
      <c r="G68" s="154">
        <v>779.16</v>
      </c>
      <c r="H68" s="154">
        <v>779.16</v>
      </c>
      <c r="I68" s="154">
        <v>0</v>
      </c>
      <c r="J68" s="154">
        <v>0</v>
      </c>
      <c r="K68" s="123">
        <v>0</v>
      </c>
    </row>
    <row r="69" spans="1:11" x14ac:dyDescent="0.25">
      <c r="A69" s="113" t="s">
        <v>520</v>
      </c>
      <c r="B69" s="150">
        <v>46348</v>
      </c>
      <c r="C69" s="150" t="s">
        <v>57</v>
      </c>
      <c r="D69" s="151" t="s">
        <v>30</v>
      </c>
      <c r="E69" s="152" t="s">
        <v>1014</v>
      </c>
      <c r="F69" s="153">
        <v>525.12</v>
      </c>
      <c r="G69" s="154">
        <v>525.12</v>
      </c>
      <c r="H69" s="154">
        <v>525.12</v>
      </c>
      <c r="I69" s="154">
        <v>331.66039999999998</v>
      </c>
      <c r="J69" s="154">
        <v>244.12350000000001</v>
      </c>
      <c r="K69" s="123">
        <v>324.76</v>
      </c>
    </row>
    <row r="70" spans="1:11" x14ac:dyDescent="0.25">
      <c r="A70" s="113" t="s">
        <v>203</v>
      </c>
      <c r="B70" s="150">
        <v>19972</v>
      </c>
      <c r="C70" s="150" t="s">
        <v>57</v>
      </c>
      <c r="D70" s="151" t="s">
        <v>30</v>
      </c>
      <c r="E70" s="152" t="s">
        <v>1014</v>
      </c>
      <c r="F70" s="153">
        <v>756.2</v>
      </c>
      <c r="G70" s="154">
        <v>756.2</v>
      </c>
      <c r="H70" s="154">
        <v>756.2</v>
      </c>
      <c r="I70" s="154">
        <v>0</v>
      </c>
      <c r="J70" s="154">
        <v>0</v>
      </c>
      <c r="K70" s="123">
        <v>0</v>
      </c>
    </row>
    <row r="71" spans="1:11" x14ac:dyDescent="0.25">
      <c r="A71" s="113" t="s">
        <v>431</v>
      </c>
      <c r="B71" s="150">
        <v>34948</v>
      </c>
      <c r="C71" s="150" t="s">
        <v>57</v>
      </c>
      <c r="D71" s="151" t="s">
        <v>30</v>
      </c>
      <c r="E71" s="152" t="s">
        <v>1014</v>
      </c>
      <c r="F71" s="153">
        <v>505.6</v>
      </c>
      <c r="G71" s="154">
        <v>505.6</v>
      </c>
      <c r="H71" s="154">
        <v>505.6</v>
      </c>
      <c r="I71" s="154">
        <v>285.82350000000002</v>
      </c>
      <c r="J71" s="154">
        <v>202.5248</v>
      </c>
      <c r="K71" s="123">
        <v>238.14</v>
      </c>
    </row>
    <row r="72" spans="1:11" x14ac:dyDescent="0.25">
      <c r="A72" s="113" t="s">
        <v>206</v>
      </c>
      <c r="B72" s="150">
        <v>19973</v>
      </c>
      <c r="C72" s="150" t="s">
        <v>57</v>
      </c>
      <c r="D72" s="151" t="s">
        <v>30</v>
      </c>
      <c r="E72" s="152" t="s">
        <v>1017</v>
      </c>
      <c r="F72" s="153">
        <v>775.72</v>
      </c>
      <c r="G72" s="154">
        <v>775.72</v>
      </c>
      <c r="H72" s="154">
        <v>775.72</v>
      </c>
      <c r="I72" s="154">
        <v>0</v>
      </c>
      <c r="J72" s="154">
        <v>0</v>
      </c>
      <c r="K72" s="123">
        <v>0</v>
      </c>
    </row>
    <row r="73" spans="1:11" x14ac:dyDescent="0.25">
      <c r="A73" s="113" t="s">
        <v>185</v>
      </c>
      <c r="B73" s="150">
        <v>19563</v>
      </c>
      <c r="C73" s="150" t="s">
        <v>52</v>
      </c>
      <c r="D73" s="151" t="s">
        <v>30</v>
      </c>
      <c r="E73" s="152" t="s">
        <v>1014</v>
      </c>
      <c r="F73" s="153">
        <v>1279.48</v>
      </c>
      <c r="G73" s="154">
        <v>1279.48</v>
      </c>
      <c r="H73" s="154">
        <v>1279.48</v>
      </c>
      <c r="I73" s="154">
        <v>425.83519999999999</v>
      </c>
      <c r="J73" s="154">
        <v>248.09469999999999</v>
      </c>
      <c r="K73" s="123">
        <v>342.97</v>
      </c>
    </row>
    <row r="74" spans="1:11" ht="51" x14ac:dyDescent="0.25">
      <c r="A74" s="113" t="s">
        <v>278</v>
      </c>
      <c r="B74" s="150" t="s">
        <v>1197</v>
      </c>
      <c r="C74" s="150" t="s">
        <v>1198</v>
      </c>
      <c r="D74" s="151" t="s">
        <v>30</v>
      </c>
      <c r="E74" s="152" t="s">
        <v>1199</v>
      </c>
      <c r="F74" s="153">
        <v>765.02</v>
      </c>
      <c r="G74" s="154">
        <v>765.02</v>
      </c>
      <c r="H74" s="154">
        <v>765.02</v>
      </c>
      <c r="I74" s="154">
        <v>326.50599999999997</v>
      </c>
      <c r="J74" s="154">
        <v>403.02940000000001</v>
      </c>
      <c r="K74" s="123">
        <v>434.35</v>
      </c>
    </row>
    <row r="75" spans="1:11" x14ac:dyDescent="0.25">
      <c r="A75" s="113" t="s">
        <v>567</v>
      </c>
      <c r="B75" s="150">
        <v>51647</v>
      </c>
      <c r="C75" s="150" t="s">
        <v>57</v>
      </c>
      <c r="D75" s="151" t="s">
        <v>30</v>
      </c>
      <c r="E75" s="152" t="s">
        <v>1096</v>
      </c>
      <c r="F75" s="153">
        <v>578.79999999999995</v>
      </c>
      <c r="G75" s="154">
        <v>578.79999999999995</v>
      </c>
      <c r="H75" s="154">
        <v>578.79999999999995</v>
      </c>
      <c r="I75" s="154">
        <v>425.58800000000002</v>
      </c>
      <c r="J75" s="154">
        <v>362.17649999999998</v>
      </c>
      <c r="K75" s="123">
        <v>411.81</v>
      </c>
    </row>
    <row r="76" spans="1:11" x14ac:dyDescent="0.25">
      <c r="A76" s="113" t="s">
        <v>518</v>
      </c>
      <c r="B76" s="150">
        <v>46287</v>
      </c>
      <c r="C76" s="150" t="s">
        <v>57</v>
      </c>
      <c r="D76" s="151" t="s">
        <v>30</v>
      </c>
      <c r="E76" s="152" t="s">
        <v>1087</v>
      </c>
      <c r="F76" s="153">
        <v>632</v>
      </c>
      <c r="G76" s="154">
        <v>632</v>
      </c>
      <c r="H76" s="154">
        <v>632</v>
      </c>
      <c r="I76" s="154">
        <v>464.70600000000002</v>
      </c>
      <c r="J76" s="154">
        <v>363.29410000000001</v>
      </c>
      <c r="K76" s="123">
        <v>321.91000000000003</v>
      </c>
    </row>
    <row r="77" spans="1:11" ht="25.5" x14ac:dyDescent="0.25">
      <c r="A77" s="113" t="s">
        <v>349</v>
      </c>
      <c r="B77" s="150">
        <v>27976</v>
      </c>
      <c r="C77" s="150" t="s">
        <v>57</v>
      </c>
      <c r="D77" s="151" t="s">
        <v>30</v>
      </c>
      <c r="E77" s="152" t="s">
        <v>1051</v>
      </c>
      <c r="F77" s="153">
        <v>504.48</v>
      </c>
      <c r="G77" s="154">
        <v>504.48</v>
      </c>
      <c r="H77" s="154">
        <v>504.48</v>
      </c>
      <c r="I77" s="154">
        <v>325.67399999999998</v>
      </c>
      <c r="J77" s="154">
        <v>369.29410000000001</v>
      </c>
      <c r="K77" s="123">
        <v>378.77</v>
      </c>
    </row>
    <row r="78" spans="1:11" ht="25.5" x14ac:dyDescent="0.25">
      <c r="A78" s="113" t="s">
        <v>152</v>
      </c>
      <c r="B78" s="150">
        <v>19324</v>
      </c>
      <c r="C78" s="150" t="s">
        <v>52</v>
      </c>
      <c r="D78" s="151" t="s">
        <v>30</v>
      </c>
      <c r="E78" s="152" t="s">
        <v>989</v>
      </c>
      <c r="F78" s="153">
        <v>632</v>
      </c>
      <c r="G78" s="154">
        <v>632</v>
      </c>
      <c r="H78" s="154">
        <v>632</v>
      </c>
      <c r="I78" s="154">
        <v>294.61279999999999</v>
      </c>
      <c r="J78" s="154">
        <v>345.34140000000002</v>
      </c>
      <c r="K78" s="123">
        <v>410.5</v>
      </c>
    </row>
    <row r="79" spans="1:11" x14ac:dyDescent="0.25">
      <c r="A79" s="113" t="s">
        <v>271</v>
      </c>
      <c r="B79" s="150">
        <v>22648</v>
      </c>
      <c r="C79" s="150" t="s">
        <v>57</v>
      </c>
      <c r="D79" s="151" t="s">
        <v>30</v>
      </c>
      <c r="E79" s="152" t="s">
        <v>1033</v>
      </c>
      <c r="F79" s="153">
        <v>1140.32</v>
      </c>
      <c r="G79" s="154">
        <v>1140.32</v>
      </c>
      <c r="H79" s="154">
        <v>1140.32</v>
      </c>
      <c r="I79" s="154">
        <v>154.41900000000001</v>
      </c>
      <c r="J79" s="154">
        <v>352.61799999999999</v>
      </c>
      <c r="K79" s="123">
        <v>541.11</v>
      </c>
    </row>
    <row r="80" spans="1:11" ht="38.25" x14ac:dyDescent="0.25">
      <c r="A80" s="113" t="s">
        <v>274</v>
      </c>
      <c r="B80" s="150" t="s">
        <v>1200</v>
      </c>
      <c r="C80" s="150" t="s">
        <v>1198</v>
      </c>
      <c r="D80" s="151" t="s">
        <v>30</v>
      </c>
      <c r="E80" s="152" t="s">
        <v>1201</v>
      </c>
      <c r="F80" s="153">
        <v>1151.56</v>
      </c>
      <c r="G80" s="154">
        <v>1151.56</v>
      </c>
      <c r="H80" s="154">
        <v>1151.56</v>
      </c>
      <c r="I80" s="154">
        <v>587.15</v>
      </c>
      <c r="J80" s="154">
        <v>453.76499999999999</v>
      </c>
      <c r="K80" s="123">
        <v>323.28000000000003</v>
      </c>
    </row>
    <row r="81" spans="1:11" ht="38.25" x14ac:dyDescent="0.25">
      <c r="A81" s="113" t="s">
        <v>253</v>
      </c>
      <c r="B81" s="150">
        <v>22194</v>
      </c>
      <c r="C81" s="150" t="s">
        <v>57</v>
      </c>
      <c r="D81" s="151" t="s">
        <v>30</v>
      </c>
      <c r="E81" s="152" t="s">
        <v>1031</v>
      </c>
      <c r="F81" s="153">
        <v>536</v>
      </c>
      <c r="G81" s="154">
        <v>536</v>
      </c>
      <c r="H81" s="154">
        <v>536</v>
      </c>
      <c r="I81" s="154">
        <v>419.452</v>
      </c>
      <c r="J81" s="154">
        <v>283.548</v>
      </c>
      <c r="K81" s="123">
        <v>429.97</v>
      </c>
    </row>
    <row r="82" spans="1:11" ht="38.25" x14ac:dyDescent="0.25">
      <c r="A82" s="113" t="s">
        <v>549</v>
      </c>
      <c r="B82" s="150">
        <v>49731</v>
      </c>
      <c r="C82" s="150" t="s">
        <v>28</v>
      </c>
      <c r="D82" s="151" t="s">
        <v>30</v>
      </c>
      <c r="E82" s="152" t="s">
        <v>1031</v>
      </c>
      <c r="F82" s="153">
        <v>8.9611879999999999</v>
      </c>
      <c r="G82" s="154">
        <v>8.9611879999999999</v>
      </c>
      <c r="H82" s="154">
        <v>8.9600000000000009</v>
      </c>
      <c r="I82" s="154">
        <v>10</v>
      </c>
      <c r="J82" s="154">
        <v>10</v>
      </c>
      <c r="K82" s="123">
        <v>10</v>
      </c>
    </row>
    <row r="83" spans="1:11" ht="38.25" x14ac:dyDescent="0.25">
      <c r="A83" s="113" t="s">
        <v>254</v>
      </c>
      <c r="B83" s="150">
        <v>22195</v>
      </c>
      <c r="C83" s="150" t="s">
        <v>57</v>
      </c>
      <c r="D83" s="151" t="s">
        <v>30</v>
      </c>
      <c r="E83" s="152" t="s">
        <v>1031</v>
      </c>
      <c r="F83" s="153">
        <v>622</v>
      </c>
      <c r="G83" s="154">
        <v>622</v>
      </c>
      <c r="H83" s="154">
        <v>622</v>
      </c>
      <c r="I83" s="154">
        <v>324.03899999999999</v>
      </c>
      <c r="J83" s="154">
        <v>241.733</v>
      </c>
      <c r="K83" s="123">
        <v>389.48</v>
      </c>
    </row>
    <row r="84" spans="1:11" ht="51" x14ac:dyDescent="0.25">
      <c r="A84" s="113" t="s">
        <v>104</v>
      </c>
      <c r="B84" s="150" t="s">
        <v>1202</v>
      </c>
      <c r="C84" s="150" t="s">
        <v>1166</v>
      </c>
      <c r="D84" s="151" t="s">
        <v>30</v>
      </c>
      <c r="E84" s="152" t="s">
        <v>1203</v>
      </c>
      <c r="F84" s="153">
        <v>1034.5999999999999</v>
      </c>
      <c r="G84" s="154">
        <v>1034.5999999999999</v>
      </c>
      <c r="H84" s="154">
        <v>1034.5999999999999</v>
      </c>
      <c r="I84" s="154">
        <v>7.114592</v>
      </c>
      <c r="J84" s="154">
        <v>283.32670000000002</v>
      </c>
      <c r="K84" s="123">
        <v>418.67</v>
      </c>
    </row>
    <row r="85" spans="1:11" ht="25.5" x14ac:dyDescent="0.25">
      <c r="A85" s="113" t="s">
        <v>474</v>
      </c>
      <c r="B85" s="150" t="s">
        <v>1204</v>
      </c>
      <c r="C85" s="150" t="s">
        <v>57</v>
      </c>
      <c r="D85" s="151" t="s">
        <v>30</v>
      </c>
      <c r="E85" s="152" t="s">
        <v>990</v>
      </c>
      <c r="F85" s="153">
        <v>543.24</v>
      </c>
      <c r="G85" s="154">
        <v>543.24</v>
      </c>
      <c r="H85" s="154">
        <v>543.24</v>
      </c>
      <c r="I85" s="154">
        <v>359.25080000000003</v>
      </c>
      <c r="J85" s="154">
        <v>329.61950000000002</v>
      </c>
      <c r="K85" s="123">
        <v>402.96</v>
      </c>
    </row>
    <row r="86" spans="1:11" ht="25.5" x14ac:dyDescent="0.25">
      <c r="A86" s="113" t="s">
        <v>456</v>
      </c>
      <c r="B86" s="150" t="s">
        <v>1205</v>
      </c>
      <c r="C86" s="150" t="s">
        <v>57</v>
      </c>
      <c r="D86" s="151" t="s">
        <v>30</v>
      </c>
      <c r="E86" s="152" t="s">
        <v>990</v>
      </c>
      <c r="F86" s="153">
        <v>1104.24</v>
      </c>
      <c r="G86" s="154">
        <v>1104.24</v>
      </c>
      <c r="H86" s="154">
        <v>1104.24</v>
      </c>
      <c r="I86" s="154">
        <v>348.99650000000003</v>
      </c>
      <c r="J86" s="154">
        <v>378.77179999999998</v>
      </c>
      <c r="K86" s="123">
        <v>427.91</v>
      </c>
    </row>
    <row r="87" spans="1:11" ht="25.5" x14ac:dyDescent="0.25">
      <c r="A87" s="113" t="s">
        <v>460</v>
      </c>
      <c r="B87" s="150">
        <v>39553</v>
      </c>
      <c r="C87" s="150" t="s">
        <v>57</v>
      </c>
      <c r="D87" s="151" t="s">
        <v>30</v>
      </c>
      <c r="E87" s="152" t="s">
        <v>990</v>
      </c>
      <c r="F87" s="153">
        <v>0</v>
      </c>
      <c r="G87" s="154">
        <v>543.24</v>
      </c>
      <c r="H87" s="154">
        <v>543.24</v>
      </c>
      <c r="I87" s="154">
        <v>230</v>
      </c>
      <c r="J87" s="154">
        <v>364.44119999999998</v>
      </c>
      <c r="K87" s="123">
        <v>414.11</v>
      </c>
    </row>
    <row r="88" spans="1:11" ht="25.5" x14ac:dyDescent="0.25">
      <c r="A88" s="113" t="s">
        <v>108</v>
      </c>
      <c r="B88" s="150">
        <v>18981</v>
      </c>
      <c r="C88" s="150" t="s">
        <v>52</v>
      </c>
      <c r="D88" s="151" t="s">
        <v>30</v>
      </c>
      <c r="E88" s="152" t="s">
        <v>990</v>
      </c>
      <c r="F88" s="153">
        <v>80.760000000000005</v>
      </c>
      <c r="G88" s="154">
        <v>80.760000000000005</v>
      </c>
      <c r="H88" s="154">
        <v>80.760000000000005</v>
      </c>
      <c r="I88" s="154">
        <v>0</v>
      </c>
      <c r="J88" s="154">
        <v>0</v>
      </c>
      <c r="K88" s="123">
        <v>0</v>
      </c>
    </row>
    <row r="89" spans="1:11" ht="25.5" x14ac:dyDescent="0.25">
      <c r="A89" s="113" t="s">
        <v>306</v>
      </c>
      <c r="B89" s="150">
        <v>24012</v>
      </c>
      <c r="C89" s="150" t="s">
        <v>28</v>
      </c>
      <c r="D89" s="151" t="s">
        <v>30</v>
      </c>
      <c r="E89" s="152" t="s">
        <v>964</v>
      </c>
      <c r="F89" s="153">
        <v>5.5853979999999996</v>
      </c>
      <c r="G89" s="154">
        <v>5.5853979999999996</v>
      </c>
      <c r="H89" s="154">
        <v>5.59</v>
      </c>
      <c r="I89" s="154">
        <v>5.6560160000000002</v>
      </c>
      <c r="J89" s="154">
        <v>5.6560160000000002</v>
      </c>
      <c r="K89" s="123">
        <v>5.66</v>
      </c>
    </row>
    <row r="90" spans="1:11" ht="25.5" x14ac:dyDescent="0.25">
      <c r="A90" s="113" t="s">
        <v>608</v>
      </c>
      <c r="B90" s="150">
        <v>65877</v>
      </c>
      <c r="C90" s="150" t="s">
        <v>28</v>
      </c>
      <c r="D90" s="151" t="s">
        <v>30</v>
      </c>
      <c r="E90" s="152" t="s">
        <v>1107</v>
      </c>
      <c r="F90" s="153">
        <v>4.480594</v>
      </c>
      <c r="G90" s="154">
        <v>4.480594</v>
      </c>
      <c r="H90" s="154">
        <v>4.4800000000000004</v>
      </c>
      <c r="I90" s="154">
        <v>4.524813</v>
      </c>
      <c r="J90" s="154">
        <v>4.524813</v>
      </c>
      <c r="K90" s="123">
        <v>4.5199999999999996</v>
      </c>
    </row>
    <row r="91" spans="1:11" ht="25.5" x14ac:dyDescent="0.25">
      <c r="A91" s="113" t="s">
        <v>551</v>
      </c>
      <c r="B91" s="150">
        <v>49732</v>
      </c>
      <c r="C91" s="150" t="s">
        <v>28</v>
      </c>
      <c r="D91" s="151" t="s">
        <v>30</v>
      </c>
      <c r="E91" s="152" t="s">
        <v>1092</v>
      </c>
      <c r="F91" s="153">
        <v>8.9611879999999999</v>
      </c>
      <c r="G91" s="154">
        <v>8.9611879999999999</v>
      </c>
      <c r="H91" s="154">
        <v>8.9600000000000009</v>
      </c>
      <c r="I91" s="154">
        <v>10</v>
      </c>
      <c r="J91" s="154">
        <v>10</v>
      </c>
      <c r="K91" s="123">
        <v>10</v>
      </c>
    </row>
    <row r="92" spans="1:11" x14ac:dyDescent="0.25">
      <c r="A92" s="113" t="s">
        <v>541</v>
      </c>
      <c r="B92" s="150" t="s">
        <v>1206</v>
      </c>
      <c r="C92" s="150" t="s">
        <v>57</v>
      </c>
      <c r="D92" s="151" t="s">
        <v>30</v>
      </c>
      <c r="E92" s="152" t="s">
        <v>1052</v>
      </c>
      <c r="F92" s="153">
        <v>499.11599999999999</v>
      </c>
      <c r="G92" s="154">
        <v>499.11599999999999</v>
      </c>
      <c r="H92" s="154">
        <v>499.12</v>
      </c>
      <c r="I92" s="154">
        <v>333.41300000000001</v>
      </c>
      <c r="J92" s="154">
        <v>286.01499999999999</v>
      </c>
      <c r="K92" s="123">
        <v>359.54</v>
      </c>
    </row>
    <row r="93" spans="1:11" ht="38.25" x14ac:dyDescent="0.25">
      <c r="A93" s="113" t="s">
        <v>351</v>
      </c>
      <c r="B93" s="150" t="s">
        <v>1207</v>
      </c>
      <c r="C93" s="150" t="s">
        <v>57</v>
      </c>
      <c r="D93" s="151" t="s">
        <v>30</v>
      </c>
      <c r="E93" s="152" t="s">
        <v>1208</v>
      </c>
      <c r="F93" s="153">
        <v>478.56</v>
      </c>
      <c r="G93" s="154">
        <v>478.56</v>
      </c>
      <c r="H93" s="154">
        <v>478.56</v>
      </c>
      <c r="I93" s="154">
        <v>384.53100000000001</v>
      </c>
      <c r="J93" s="154">
        <v>283.17899999999997</v>
      </c>
      <c r="K93" s="123">
        <v>343.14</v>
      </c>
    </row>
    <row r="94" spans="1:11" ht="38.25" x14ac:dyDescent="0.25">
      <c r="A94" s="113" t="s">
        <v>425</v>
      </c>
      <c r="B94" s="150">
        <v>34596</v>
      </c>
      <c r="C94" s="150" t="s">
        <v>57</v>
      </c>
      <c r="D94" s="151" t="s">
        <v>30</v>
      </c>
      <c r="E94" s="152" t="s">
        <v>1068</v>
      </c>
      <c r="F94" s="153">
        <v>501.82</v>
      </c>
      <c r="G94" s="154">
        <v>501.82</v>
      </c>
      <c r="H94" s="154">
        <v>501.82</v>
      </c>
      <c r="I94" s="154">
        <v>162.5189</v>
      </c>
      <c r="J94" s="154">
        <v>298.31079999999997</v>
      </c>
      <c r="K94" s="123">
        <v>428.59</v>
      </c>
    </row>
    <row r="95" spans="1:11" ht="38.25" x14ac:dyDescent="0.25">
      <c r="A95" s="113" t="s">
        <v>533</v>
      </c>
      <c r="B95" s="150" t="s">
        <v>1209</v>
      </c>
      <c r="C95" s="150" t="s">
        <v>57</v>
      </c>
      <c r="D95" s="151" t="s">
        <v>30</v>
      </c>
      <c r="E95" s="152" t="s">
        <v>1068</v>
      </c>
      <c r="F95" s="153">
        <v>782.3</v>
      </c>
      <c r="G95" s="154">
        <v>782.3</v>
      </c>
      <c r="H95" s="154">
        <v>782.3</v>
      </c>
      <c r="I95" s="154">
        <v>250.71549999999999</v>
      </c>
      <c r="J95" s="154">
        <v>220.58519999999999</v>
      </c>
      <c r="K95" s="123">
        <v>0.28999999999999998</v>
      </c>
    </row>
    <row r="96" spans="1:11" ht="25.5" x14ac:dyDescent="0.25">
      <c r="A96" s="113" t="s">
        <v>441</v>
      </c>
      <c r="B96" s="150" t="s">
        <v>1210</v>
      </c>
      <c r="C96" s="150" t="s">
        <v>57</v>
      </c>
      <c r="D96" s="151" t="s">
        <v>30</v>
      </c>
      <c r="E96" s="152" t="s">
        <v>1002</v>
      </c>
      <c r="F96" s="153">
        <v>345.47999999999996</v>
      </c>
      <c r="G96" s="154">
        <v>345.47999999999996</v>
      </c>
      <c r="H96" s="154">
        <v>345.47999999999996</v>
      </c>
      <c r="I96" s="154">
        <v>187.93700000000001</v>
      </c>
      <c r="J96" s="154">
        <v>170.60399999999998</v>
      </c>
      <c r="K96" s="123">
        <v>145.76</v>
      </c>
    </row>
    <row r="97" spans="1:11" ht="51" x14ac:dyDescent="0.25">
      <c r="A97" s="113" t="s">
        <v>145</v>
      </c>
      <c r="B97" s="150" t="s">
        <v>1211</v>
      </c>
      <c r="C97" s="150" t="s">
        <v>1198</v>
      </c>
      <c r="D97" s="151" t="s">
        <v>30</v>
      </c>
      <c r="E97" s="152" t="s">
        <v>1212</v>
      </c>
      <c r="F97" s="153">
        <v>724.69999999999993</v>
      </c>
      <c r="G97" s="154">
        <v>724.69999999999993</v>
      </c>
      <c r="H97" s="154">
        <v>724.69999999999993</v>
      </c>
      <c r="I97" s="154">
        <v>518.03499999999997</v>
      </c>
      <c r="J97" s="154">
        <v>284.19</v>
      </c>
      <c r="K97" s="123">
        <v>506.03000000000003</v>
      </c>
    </row>
    <row r="98" spans="1:11" ht="25.5" x14ac:dyDescent="0.25">
      <c r="A98" s="113" t="s">
        <v>268</v>
      </c>
      <c r="B98" s="150">
        <v>22567</v>
      </c>
      <c r="C98" s="150" t="s">
        <v>57</v>
      </c>
      <c r="D98" s="151" t="s">
        <v>30</v>
      </c>
      <c r="E98" s="152" t="s">
        <v>1019</v>
      </c>
      <c r="F98" s="153">
        <v>640</v>
      </c>
      <c r="G98" s="154">
        <v>640</v>
      </c>
      <c r="H98" s="154">
        <v>640</v>
      </c>
      <c r="I98" s="154">
        <v>370.67599999999999</v>
      </c>
      <c r="J98" s="154">
        <v>370.67649999999998</v>
      </c>
      <c r="K98" s="123">
        <v>262.01</v>
      </c>
    </row>
    <row r="99" spans="1:11" x14ac:dyDescent="0.25">
      <c r="A99" s="113" t="s">
        <v>370</v>
      </c>
      <c r="B99" s="150">
        <v>29405</v>
      </c>
      <c r="C99" s="150" t="s">
        <v>57</v>
      </c>
      <c r="D99" s="151" t="s">
        <v>30</v>
      </c>
      <c r="E99" s="152" t="s">
        <v>1047</v>
      </c>
      <c r="F99" s="153">
        <v>591.32000000000005</v>
      </c>
      <c r="G99" s="154">
        <v>591.32000000000005</v>
      </c>
      <c r="H99" s="154">
        <v>591.32000000000005</v>
      </c>
      <c r="I99" s="154">
        <v>306.88830000000002</v>
      </c>
      <c r="J99" s="154">
        <v>304.04500000000002</v>
      </c>
      <c r="K99" s="123">
        <v>440.07</v>
      </c>
    </row>
    <row r="100" spans="1:11" ht="38.25" x14ac:dyDescent="0.25">
      <c r="A100" s="113" t="s">
        <v>331</v>
      </c>
      <c r="B100" s="150" t="s">
        <v>1213</v>
      </c>
      <c r="C100" s="150" t="s">
        <v>1166</v>
      </c>
      <c r="D100" s="151" t="s">
        <v>30</v>
      </c>
      <c r="E100" s="152" t="s">
        <v>1214</v>
      </c>
      <c r="F100" s="153">
        <v>687.4</v>
      </c>
      <c r="G100" s="154">
        <v>687.4</v>
      </c>
      <c r="H100" s="154">
        <v>687.4</v>
      </c>
      <c r="I100" s="154">
        <v>331.43939999999998</v>
      </c>
      <c r="J100" s="154">
        <v>281.7978</v>
      </c>
      <c r="K100" s="123">
        <v>399.3</v>
      </c>
    </row>
    <row r="101" spans="1:11" ht="25.5" x14ac:dyDescent="0.25">
      <c r="A101" s="113" t="s">
        <v>266</v>
      </c>
      <c r="B101" s="150">
        <v>22566</v>
      </c>
      <c r="C101" s="150" t="s">
        <v>57</v>
      </c>
      <c r="D101" s="151" t="s">
        <v>30</v>
      </c>
      <c r="E101" s="152" t="s">
        <v>1019</v>
      </c>
      <c r="F101" s="153">
        <v>468</v>
      </c>
      <c r="G101" s="154">
        <v>468</v>
      </c>
      <c r="H101" s="154">
        <v>468</v>
      </c>
      <c r="I101" s="154">
        <v>302.428</v>
      </c>
      <c r="J101" s="154">
        <v>256.86919999999998</v>
      </c>
      <c r="K101" s="123">
        <v>296.36</v>
      </c>
    </row>
    <row r="102" spans="1:11" ht="25.5" x14ac:dyDescent="0.25">
      <c r="A102" s="113" t="s">
        <v>323</v>
      </c>
      <c r="B102" s="150">
        <v>24263</v>
      </c>
      <c r="C102" s="150" t="s">
        <v>57</v>
      </c>
      <c r="D102" s="151" t="s">
        <v>30</v>
      </c>
      <c r="E102" s="152" t="s">
        <v>1019</v>
      </c>
      <c r="F102" s="153">
        <v>452.4</v>
      </c>
      <c r="G102" s="154">
        <v>452.4</v>
      </c>
      <c r="H102" s="154">
        <v>452.4</v>
      </c>
      <c r="I102" s="154">
        <v>349.49669999999998</v>
      </c>
      <c r="J102" s="154">
        <v>268.07619999999997</v>
      </c>
      <c r="K102" s="123">
        <v>348.89</v>
      </c>
    </row>
    <row r="103" spans="1:11" ht="25.5" x14ac:dyDescent="0.25">
      <c r="A103" s="113" t="s">
        <v>317</v>
      </c>
      <c r="B103" s="150">
        <v>24204</v>
      </c>
      <c r="C103" s="150" t="s">
        <v>28</v>
      </c>
      <c r="D103" s="151" t="s">
        <v>30</v>
      </c>
      <c r="E103" s="152" t="s">
        <v>1043</v>
      </c>
      <c r="F103" s="153">
        <v>44.19</v>
      </c>
      <c r="G103" s="154">
        <v>44.19</v>
      </c>
      <c r="H103" s="154">
        <v>44.19</v>
      </c>
      <c r="I103" s="154">
        <v>45.248130000000003</v>
      </c>
      <c r="J103" s="154">
        <v>45.248130000000003</v>
      </c>
      <c r="K103" s="123">
        <v>45.25</v>
      </c>
    </row>
    <row r="104" spans="1:11" ht="25.5" x14ac:dyDescent="0.25">
      <c r="A104" s="113" t="s">
        <v>321</v>
      </c>
      <c r="B104" s="150">
        <v>24262</v>
      </c>
      <c r="C104" s="150" t="s">
        <v>57</v>
      </c>
      <c r="D104" s="151" t="s">
        <v>30</v>
      </c>
      <c r="E104" s="152" t="s">
        <v>1019</v>
      </c>
      <c r="F104" s="153">
        <v>476.52</v>
      </c>
      <c r="G104" s="154">
        <v>476.52</v>
      </c>
      <c r="H104" s="154">
        <v>476.52</v>
      </c>
      <c r="I104" s="154">
        <v>327.50510000000003</v>
      </c>
      <c r="J104" s="154">
        <v>263.22430000000003</v>
      </c>
      <c r="K104" s="123">
        <v>299.45999999999998</v>
      </c>
    </row>
    <row r="105" spans="1:11" ht="25.5" x14ac:dyDescent="0.25">
      <c r="A105" s="113" t="s">
        <v>325</v>
      </c>
      <c r="B105" s="150">
        <v>24265</v>
      </c>
      <c r="C105" s="150" t="s">
        <v>57</v>
      </c>
      <c r="D105" s="151" t="s">
        <v>30</v>
      </c>
      <c r="E105" s="152" t="s">
        <v>1019</v>
      </c>
      <c r="F105" s="153">
        <v>944</v>
      </c>
      <c r="G105" s="154">
        <v>944</v>
      </c>
      <c r="H105" s="154">
        <v>944</v>
      </c>
      <c r="I105" s="154">
        <v>115.4361</v>
      </c>
      <c r="J105" s="154">
        <v>290.52809999999999</v>
      </c>
      <c r="K105" s="123">
        <v>385.99</v>
      </c>
    </row>
    <row r="106" spans="1:11" ht="25.5" x14ac:dyDescent="0.25">
      <c r="A106" s="113" t="s">
        <v>324</v>
      </c>
      <c r="B106" s="150">
        <v>24264</v>
      </c>
      <c r="C106" s="150" t="s">
        <v>57</v>
      </c>
      <c r="D106" s="151" t="s">
        <v>30</v>
      </c>
      <c r="E106" s="152" t="s">
        <v>1043</v>
      </c>
      <c r="F106" s="153">
        <v>928.92</v>
      </c>
      <c r="G106" s="154">
        <v>928.92</v>
      </c>
      <c r="H106" s="154">
        <v>928.92</v>
      </c>
      <c r="I106" s="154">
        <v>208.94800000000001</v>
      </c>
      <c r="J106" s="154">
        <v>235.6473</v>
      </c>
      <c r="K106" s="123">
        <v>337.01</v>
      </c>
    </row>
    <row r="107" spans="1:11" x14ac:dyDescent="0.25">
      <c r="A107" s="113" t="s">
        <v>307</v>
      </c>
      <c r="B107" s="150">
        <v>24127</v>
      </c>
      <c r="C107" s="150" t="s">
        <v>57</v>
      </c>
      <c r="D107" s="151" t="s">
        <v>30</v>
      </c>
      <c r="E107" s="152" t="s">
        <v>1041</v>
      </c>
      <c r="F107" s="153">
        <v>1280</v>
      </c>
      <c r="G107" s="154">
        <v>1280</v>
      </c>
      <c r="H107" s="154">
        <v>1280</v>
      </c>
      <c r="I107" s="154">
        <v>312.01369999999997</v>
      </c>
      <c r="J107" s="154">
        <v>246.6311</v>
      </c>
      <c r="K107" s="123">
        <v>386.82</v>
      </c>
    </row>
    <row r="108" spans="1:11" x14ac:dyDescent="0.25">
      <c r="A108" s="113" t="s">
        <v>645</v>
      </c>
      <c r="B108" s="150">
        <v>72936</v>
      </c>
      <c r="C108" s="150" t="s">
        <v>407</v>
      </c>
      <c r="D108" s="151" t="s">
        <v>30</v>
      </c>
      <c r="E108" s="152" t="s">
        <v>1099</v>
      </c>
      <c r="F108" s="153">
        <v>15</v>
      </c>
      <c r="G108" s="154">
        <v>15</v>
      </c>
      <c r="H108" s="154">
        <v>15</v>
      </c>
      <c r="I108" s="154">
        <v>7.6461230000000002</v>
      </c>
      <c r="J108" s="154">
        <v>8.3460000000000001</v>
      </c>
      <c r="K108" s="123">
        <v>11.75</v>
      </c>
    </row>
    <row r="109" spans="1:11" x14ac:dyDescent="0.25">
      <c r="A109" s="113" t="s">
        <v>311</v>
      </c>
      <c r="B109" s="150">
        <v>24129</v>
      </c>
      <c r="C109" s="150" t="s">
        <v>57</v>
      </c>
      <c r="D109" s="151" t="s">
        <v>30</v>
      </c>
      <c r="E109" s="152" t="s">
        <v>1042</v>
      </c>
      <c r="F109" s="153">
        <v>1240.8</v>
      </c>
      <c r="G109" s="154">
        <v>1240.8</v>
      </c>
      <c r="H109" s="154">
        <v>1240.8</v>
      </c>
      <c r="I109" s="154">
        <v>349.38839999999999</v>
      </c>
      <c r="J109" s="154">
        <v>261.78160000000003</v>
      </c>
      <c r="K109" s="123">
        <v>386.07</v>
      </c>
    </row>
    <row r="110" spans="1:11" x14ac:dyDescent="0.25">
      <c r="A110" s="113" t="s">
        <v>313</v>
      </c>
      <c r="B110" s="150">
        <v>24130</v>
      </c>
      <c r="C110" s="150" t="s">
        <v>57</v>
      </c>
      <c r="D110" s="151" t="s">
        <v>30</v>
      </c>
      <c r="E110" s="152" t="s">
        <v>1042</v>
      </c>
      <c r="F110" s="153">
        <v>1240.8</v>
      </c>
      <c r="G110" s="154">
        <v>1240.8</v>
      </c>
      <c r="H110" s="154">
        <v>1240.8</v>
      </c>
      <c r="I110" s="154">
        <v>363</v>
      </c>
      <c r="J110" s="154">
        <v>253.1061</v>
      </c>
      <c r="K110" s="123">
        <v>377.59</v>
      </c>
    </row>
    <row r="111" spans="1:11" x14ac:dyDescent="0.25">
      <c r="A111" s="113" t="s">
        <v>310</v>
      </c>
      <c r="B111" s="150">
        <v>24128</v>
      </c>
      <c r="C111" s="150" t="s">
        <v>57</v>
      </c>
      <c r="D111" s="151" t="s">
        <v>30</v>
      </c>
      <c r="E111" s="152" t="s">
        <v>1041</v>
      </c>
      <c r="F111" s="153">
        <v>1280</v>
      </c>
      <c r="G111" s="154">
        <v>1280</v>
      </c>
      <c r="H111" s="154">
        <v>1280</v>
      </c>
      <c r="I111" s="154">
        <v>301.75990000000002</v>
      </c>
      <c r="J111" s="154">
        <v>227.07859999999999</v>
      </c>
      <c r="K111" s="123">
        <v>349.88</v>
      </c>
    </row>
    <row r="112" spans="1:11" ht="51" x14ac:dyDescent="0.25">
      <c r="A112" s="113" t="s">
        <v>234</v>
      </c>
      <c r="B112" s="150" t="s">
        <v>1215</v>
      </c>
      <c r="C112" s="150" t="s">
        <v>1198</v>
      </c>
      <c r="D112" s="151" t="s">
        <v>30</v>
      </c>
      <c r="E112" s="152" t="s">
        <v>1199</v>
      </c>
      <c r="F112" s="153">
        <v>473.96</v>
      </c>
      <c r="G112" s="154">
        <v>473.96</v>
      </c>
      <c r="H112" s="154">
        <v>473.96</v>
      </c>
      <c r="I112" s="154">
        <v>317.29680000000002</v>
      </c>
      <c r="J112" s="154">
        <v>282.46109999999999</v>
      </c>
      <c r="K112" s="123">
        <v>340.23</v>
      </c>
    </row>
    <row r="113" spans="1:11" ht="25.5" x14ac:dyDescent="0.25">
      <c r="A113" s="113" t="s">
        <v>394</v>
      </c>
      <c r="B113" s="150">
        <v>31113</v>
      </c>
      <c r="C113" s="150" t="s">
        <v>57</v>
      </c>
      <c r="D113" s="151" t="s">
        <v>30</v>
      </c>
      <c r="E113" s="152" t="s">
        <v>1062</v>
      </c>
      <c r="F113" s="153">
        <v>533.6</v>
      </c>
      <c r="G113" s="154">
        <v>533.6</v>
      </c>
      <c r="H113" s="154">
        <v>533.6</v>
      </c>
      <c r="I113" s="154">
        <v>244.61269999999999</v>
      </c>
      <c r="J113" s="154">
        <v>222.12909999999999</v>
      </c>
      <c r="K113" s="123">
        <v>324.52999999999997</v>
      </c>
    </row>
    <row r="114" spans="1:11" ht="25.5" x14ac:dyDescent="0.25">
      <c r="A114" s="113" t="s">
        <v>395</v>
      </c>
      <c r="B114" s="150">
        <v>31114</v>
      </c>
      <c r="C114" s="150" t="s">
        <v>57</v>
      </c>
      <c r="D114" s="151" t="s">
        <v>30</v>
      </c>
      <c r="E114" s="152" t="s">
        <v>982</v>
      </c>
      <c r="F114" s="153">
        <v>537.6</v>
      </c>
      <c r="G114" s="154">
        <v>537.6</v>
      </c>
      <c r="H114" s="154">
        <v>537.6</v>
      </c>
      <c r="I114" s="154">
        <v>395.29399999999998</v>
      </c>
      <c r="J114" s="154">
        <v>219.5335</v>
      </c>
      <c r="K114" s="123">
        <v>332.23</v>
      </c>
    </row>
    <row r="115" spans="1:11" ht="25.5" x14ac:dyDescent="0.25">
      <c r="A115" s="113" t="s">
        <v>791</v>
      </c>
      <c r="B115" s="150" t="s">
        <v>1216</v>
      </c>
      <c r="C115" s="150" t="s">
        <v>1198</v>
      </c>
      <c r="D115" s="151" t="s">
        <v>30</v>
      </c>
      <c r="E115" s="152" t="s">
        <v>1132</v>
      </c>
      <c r="F115" s="153">
        <v>489.59999999999997</v>
      </c>
      <c r="G115" s="154">
        <v>489.59999999999997</v>
      </c>
      <c r="H115" s="154">
        <v>489.59999999999997</v>
      </c>
      <c r="I115" s="154">
        <v>297.14299999999997</v>
      </c>
      <c r="J115" s="154">
        <v>382.67880000000002</v>
      </c>
      <c r="K115" s="123">
        <v>418.90999999999997</v>
      </c>
    </row>
    <row r="116" spans="1:11" ht="25.5" x14ac:dyDescent="0.25">
      <c r="A116" s="113" t="s">
        <v>196</v>
      </c>
      <c r="B116" s="150">
        <v>19966</v>
      </c>
      <c r="C116" s="150" t="s">
        <v>57</v>
      </c>
      <c r="D116" s="151" t="s">
        <v>30</v>
      </c>
      <c r="E116" s="152" t="s">
        <v>1016</v>
      </c>
      <c r="F116" s="153">
        <v>218.2</v>
      </c>
      <c r="G116" s="154">
        <v>218.2</v>
      </c>
      <c r="H116" s="154">
        <v>218.2</v>
      </c>
      <c r="I116" s="154">
        <v>35.167999999999999</v>
      </c>
      <c r="J116" s="154">
        <v>365.5</v>
      </c>
      <c r="K116" s="123">
        <v>218.2</v>
      </c>
    </row>
    <row r="117" spans="1:11" ht="25.5" x14ac:dyDescent="0.25">
      <c r="A117" s="113" t="s">
        <v>710</v>
      </c>
      <c r="B117" s="150">
        <v>80581</v>
      </c>
      <c r="C117" s="150" t="s">
        <v>57</v>
      </c>
      <c r="D117" s="151" t="s">
        <v>30</v>
      </c>
      <c r="E117" s="152" t="s">
        <v>1016</v>
      </c>
      <c r="F117" s="153">
        <v>405.8</v>
      </c>
      <c r="G117" s="154">
        <v>405.8</v>
      </c>
      <c r="H117" s="154">
        <v>405.8</v>
      </c>
      <c r="I117" s="154">
        <v>582.09900000000005</v>
      </c>
      <c r="J117" s="154">
        <v>0</v>
      </c>
      <c r="K117" s="123">
        <v>63.01</v>
      </c>
    </row>
    <row r="118" spans="1:11" ht="25.5" x14ac:dyDescent="0.25">
      <c r="A118" s="113" t="s">
        <v>388</v>
      </c>
      <c r="B118" s="150">
        <v>31063</v>
      </c>
      <c r="C118" s="150" t="s">
        <v>57</v>
      </c>
      <c r="D118" s="151" t="s">
        <v>30</v>
      </c>
      <c r="E118" s="152" t="s">
        <v>1016</v>
      </c>
      <c r="F118" s="153">
        <v>523.20000000000005</v>
      </c>
      <c r="G118" s="154">
        <v>523.20000000000005</v>
      </c>
      <c r="H118" s="154">
        <v>523.20000000000005</v>
      </c>
      <c r="I118" s="154">
        <v>384.70600000000002</v>
      </c>
      <c r="J118" s="154">
        <v>374.35289999999998</v>
      </c>
      <c r="K118" s="123">
        <v>338.5</v>
      </c>
    </row>
    <row r="119" spans="1:11" ht="25.5" x14ac:dyDescent="0.25">
      <c r="A119" s="113" t="s">
        <v>386</v>
      </c>
      <c r="B119" s="150">
        <v>31062</v>
      </c>
      <c r="C119" s="150" t="s">
        <v>57</v>
      </c>
      <c r="D119" s="151" t="s">
        <v>30</v>
      </c>
      <c r="E119" s="152" t="s">
        <v>1016</v>
      </c>
      <c r="F119" s="153">
        <v>553.67999899999995</v>
      </c>
      <c r="G119" s="154">
        <v>553.67999999999995</v>
      </c>
      <c r="H119" s="154">
        <v>553.67999999999995</v>
      </c>
      <c r="I119" s="154">
        <v>407.11799999999999</v>
      </c>
      <c r="J119" s="154">
        <v>0</v>
      </c>
      <c r="K119" s="123">
        <v>62.28</v>
      </c>
    </row>
    <row r="120" spans="1:11" ht="25.5" x14ac:dyDescent="0.25">
      <c r="A120" s="113" t="s">
        <v>193</v>
      </c>
      <c r="B120" s="150">
        <v>19965</v>
      </c>
      <c r="C120" s="150" t="s">
        <v>52</v>
      </c>
      <c r="D120" s="151" t="s">
        <v>30</v>
      </c>
      <c r="E120" s="152" t="s">
        <v>1016</v>
      </c>
      <c r="F120" s="153">
        <v>632</v>
      </c>
      <c r="G120" s="154">
        <v>632</v>
      </c>
      <c r="H120" s="154">
        <v>632</v>
      </c>
      <c r="I120" s="154">
        <v>49.098199999999999</v>
      </c>
      <c r="J120" s="154">
        <v>7.8948</v>
      </c>
      <c r="K120" s="123">
        <v>208.3</v>
      </c>
    </row>
    <row r="121" spans="1:11" ht="25.5" x14ac:dyDescent="0.25">
      <c r="A121" s="113" t="s">
        <v>677</v>
      </c>
      <c r="B121" s="150">
        <v>78447</v>
      </c>
      <c r="C121" s="150" t="s">
        <v>57</v>
      </c>
      <c r="D121" s="151" t="s">
        <v>30</v>
      </c>
      <c r="E121" s="152" t="s">
        <v>1016</v>
      </c>
      <c r="F121" s="153">
        <v>0</v>
      </c>
      <c r="G121" s="154">
        <v>0</v>
      </c>
      <c r="H121" s="154">
        <v>0</v>
      </c>
      <c r="I121" s="154">
        <v>361.46100000000001</v>
      </c>
      <c r="J121" s="154">
        <v>63.654000000000003</v>
      </c>
      <c r="K121" s="123">
        <v>0</v>
      </c>
    </row>
    <row r="122" spans="1:11" ht="25.5" x14ac:dyDescent="0.25">
      <c r="A122" s="113" t="s">
        <v>71</v>
      </c>
      <c r="B122" s="150">
        <v>18786</v>
      </c>
      <c r="C122" s="150" t="s">
        <v>52</v>
      </c>
      <c r="D122" s="151" t="s">
        <v>30</v>
      </c>
      <c r="E122" s="152" t="s">
        <v>981</v>
      </c>
      <c r="F122" s="153">
        <v>1280</v>
      </c>
      <c r="G122" s="154">
        <v>1280</v>
      </c>
      <c r="H122" s="154">
        <v>1280</v>
      </c>
      <c r="I122" s="154">
        <v>236.11699999999999</v>
      </c>
      <c r="J122" s="154">
        <v>193.37029999999999</v>
      </c>
      <c r="K122" s="123">
        <v>173.52</v>
      </c>
    </row>
    <row r="123" spans="1:11" ht="25.5" x14ac:dyDescent="0.25">
      <c r="A123" s="113" t="s">
        <v>822</v>
      </c>
      <c r="B123" s="150">
        <v>86253</v>
      </c>
      <c r="C123" s="150" t="s">
        <v>57</v>
      </c>
      <c r="D123" s="151" t="s">
        <v>30</v>
      </c>
      <c r="E123" s="152" t="s">
        <v>981</v>
      </c>
      <c r="F123" s="153">
        <v>725</v>
      </c>
      <c r="G123" s="154">
        <v>725</v>
      </c>
      <c r="H123" s="154">
        <v>725</v>
      </c>
      <c r="I123" s="154">
        <v>0</v>
      </c>
      <c r="J123" s="154">
        <v>0</v>
      </c>
      <c r="K123" s="123">
        <v>70.77</v>
      </c>
    </row>
    <row r="124" spans="1:11" ht="25.5" x14ac:dyDescent="0.25">
      <c r="A124" s="113" t="s">
        <v>73</v>
      </c>
      <c r="B124" s="150">
        <v>18787</v>
      </c>
      <c r="C124" s="150" t="s">
        <v>52</v>
      </c>
      <c r="D124" s="151" t="s">
        <v>30</v>
      </c>
      <c r="E124" s="152" t="s">
        <v>981</v>
      </c>
      <c r="F124" s="153">
        <v>1280</v>
      </c>
      <c r="G124" s="154">
        <v>1280</v>
      </c>
      <c r="H124" s="154">
        <v>1280</v>
      </c>
      <c r="I124" s="154">
        <v>277.851</v>
      </c>
      <c r="J124" s="154">
        <v>262.18389999999999</v>
      </c>
      <c r="K124" s="123">
        <v>173.52</v>
      </c>
    </row>
    <row r="125" spans="1:11" ht="25.5" x14ac:dyDescent="0.25">
      <c r="A125" s="113" t="s">
        <v>820</v>
      </c>
      <c r="B125" s="150">
        <v>86252</v>
      </c>
      <c r="C125" s="150" t="s">
        <v>57</v>
      </c>
      <c r="D125" s="151" t="s">
        <v>30</v>
      </c>
      <c r="E125" s="152" t="s">
        <v>981</v>
      </c>
      <c r="F125" s="153">
        <v>725</v>
      </c>
      <c r="G125" s="154">
        <v>725</v>
      </c>
      <c r="H125" s="154">
        <v>725</v>
      </c>
      <c r="I125" s="154">
        <v>0</v>
      </c>
      <c r="J125" s="154">
        <v>0</v>
      </c>
      <c r="K125" s="123">
        <v>143.76</v>
      </c>
    </row>
    <row r="126" spans="1:11" ht="25.5" x14ac:dyDescent="0.25">
      <c r="A126" s="113" t="s">
        <v>77</v>
      </c>
      <c r="B126" s="150">
        <v>18789</v>
      </c>
      <c r="C126" s="150" t="s">
        <v>52</v>
      </c>
      <c r="D126" s="151" t="s">
        <v>30</v>
      </c>
      <c r="E126" s="152" t="s">
        <v>981</v>
      </c>
      <c r="F126" s="153">
        <v>1280</v>
      </c>
      <c r="G126" s="154">
        <v>1280</v>
      </c>
      <c r="H126" s="154">
        <v>1280</v>
      </c>
      <c r="I126" s="154">
        <v>159.94399999999999</v>
      </c>
      <c r="J126" s="154">
        <v>159.94380000000001</v>
      </c>
      <c r="K126" s="123">
        <v>103.33</v>
      </c>
    </row>
    <row r="127" spans="1:11" ht="25.5" x14ac:dyDescent="0.25">
      <c r="A127" s="113" t="s">
        <v>75</v>
      </c>
      <c r="B127" s="150">
        <v>18788</v>
      </c>
      <c r="C127" s="150" t="s">
        <v>52</v>
      </c>
      <c r="D127" s="151" t="s">
        <v>30</v>
      </c>
      <c r="E127" s="152" t="s">
        <v>981</v>
      </c>
      <c r="F127" s="153">
        <v>1280</v>
      </c>
      <c r="G127" s="154">
        <v>1280</v>
      </c>
      <c r="H127" s="154">
        <v>1280</v>
      </c>
      <c r="I127" s="154">
        <v>0</v>
      </c>
      <c r="J127" s="154">
        <v>0</v>
      </c>
      <c r="K127" s="123">
        <v>0</v>
      </c>
    </row>
    <row r="128" spans="1:11" ht="25.5" x14ac:dyDescent="0.25">
      <c r="A128" s="113" t="s">
        <v>672</v>
      </c>
      <c r="B128" s="150">
        <v>78062</v>
      </c>
      <c r="C128" s="150" t="s">
        <v>57</v>
      </c>
      <c r="D128" s="151" t="s">
        <v>30</v>
      </c>
      <c r="E128" s="152" t="s">
        <v>982</v>
      </c>
      <c r="F128" s="153">
        <v>628</v>
      </c>
      <c r="G128" s="154">
        <v>628</v>
      </c>
      <c r="H128" s="154">
        <v>628</v>
      </c>
      <c r="I128" s="154">
        <v>230.05</v>
      </c>
      <c r="J128" s="154">
        <v>217.76</v>
      </c>
      <c r="K128" s="123">
        <v>125.51</v>
      </c>
    </row>
    <row r="129" spans="1:11" ht="25.5" x14ac:dyDescent="0.25">
      <c r="A129" s="113" t="s">
        <v>391</v>
      </c>
      <c r="B129" s="150">
        <v>31108</v>
      </c>
      <c r="C129" s="150" t="s">
        <v>57</v>
      </c>
      <c r="D129" s="151" t="s">
        <v>30</v>
      </c>
      <c r="E129" s="152" t="s">
        <v>982</v>
      </c>
      <c r="F129" s="153">
        <v>541.44000000000005</v>
      </c>
      <c r="G129" s="154">
        <v>541.44000000000005</v>
      </c>
      <c r="H129" s="154">
        <v>541.44000000000005</v>
      </c>
      <c r="I129" s="154">
        <v>237.55369999999999</v>
      </c>
      <c r="J129" s="154">
        <v>193.5873</v>
      </c>
      <c r="K129" s="123">
        <v>280.82</v>
      </c>
    </row>
    <row r="130" spans="1:11" ht="25.5" x14ac:dyDescent="0.25">
      <c r="A130" s="113" t="s">
        <v>393</v>
      </c>
      <c r="B130" s="150">
        <v>31110</v>
      </c>
      <c r="C130" s="150" t="s">
        <v>57</v>
      </c>
      <c r="D130" s="151" t="s">
        <v>30</v>
      </c>
      <c r="E130" s="152" t="s">
        <v>982</v>
      </c>
      <c r="F130" s="153">
        <v>541.44000000000005</v>
      </c>
      <c r="G130" s="154">
        <v>541.44000000000005</v>
      </c>
      <c r="H130" s="154">
        <v>541.44000000000005</v>
      </c>
      <c r="I130" s="154">
        <v>256.50220000000002</v>
      </c>
      <c r="J130" s="154">
        <v>196.9956</v>
      </c>
      <c r="K130" s="123">
        <v>242.31</v>
      </c>
    </row>
    <row r="131" spans="1:11" ht="25.5" x14ac:dyDescent="0.25">
      <c r="A131" s="113" t="s">
        <v>730</v>
      </c>
      <c r="B131" s="150">
        <v>81269</v>
      </c>
      <c r="C131" s="150" t="s">
        <v>57</v>
      </c>
      <c r="D131" s="151" t="s">
        <v>30</v>
      </c>
      <c r="E131" s="152" t="s">
        <v>982</v>
      </c>
      <c r="F131" s="153">
        <v>207.22</v>
      </c>
      <c r="G131" s="154">
        <v>207.22</v>
      </c>
      <c r="H131" s="154">
        <v>207.22</v>
      </c>
      <c r="I131" s="154">
        <v>0</v>
      </c>
      <c r="J131" s="154">
        <v>0</v>
      </c>
      <c r="K131" s="123">
        <v>0</v>
      </c>
    </row>
    <row r="132" spans="1:11" ht="25.5" x14ac:dyDescent="0.25">
      <c r="A132" s="113" t="s">
        <v>662</v>
      </c>
      <c r="B132" s="150">
        <v>77569</v>
      </c>
      <c r="C132" s="150" t="s">
        <v>57</v>
      </c>
      <c r="D132" s="151" t="s">
        <v>30</v>
      </c>
      <c r="E132" s="152" t="s">
        <v>982</v>
      </c>
      <c r="F132" s="153">
        <v>326.38</v>
      </c>
      <c r="G132" s="154">
        <v>326.38</v>
      </c>
      <c r="H132" s="154">
        <v>326.38</v>
      </c>
      <c r="I132" s="154">
        <v>218.94</v>
      </c>
      <c r="J132" s="154">
        <v>94.18</v>
      </c>
      <c r="K132" s="123">
        <v>223.34</v>
      </c>
    </row>
    <row r="133" spans="1:11" ht="38.25" x14ac:dyDescent="0.25">
      <c r="A133" s="113" t="s">
        <v>478</v>
      </c>
      <c r="B133" s="150">
        <v>42021</v>
      </c>
      <c r="C133" s="150" t="s">
        <v>57</v>
      </c>
      <c r="D133" s="151" t="s">
        <v>30</v>
      </c>
      <c r="E133" s="152" t="s">
        <v>1068</v>
      </c>
      <c r="F133" s="153">
        <v>548.79999999999995</v>
      </c>
      <c r="G133" s="154">
        <v>548.79999999999995</v>
      </c>
      <c r="H133" s="154">
        <v>548.79999999999995</v>
      </c>
      <c r="I133" s="154">
        <v>38.28125</v>
      </c>
      <c r="J133" s="154">
        <v>290.077</v>
      </c>
      <c r="K133" s="123">
        <v>381.01</v>
      </c>
    </row>
    <row r="134" spans="1:11" x14ac:dyDescent="0.25">
      <c r="A134" s="113" t="s">
        <v>119</v>
      </c>
      <c r="B134" s="150">
        <v>18999</v>
      </c>
      <c r="C134" s="150" t="s">
        <v>52</v>
      </c>
      <c r="D134" s="151" t="s">
        <v>30</v>
      </c>
      <c r="E134" s="152" t="s">
        <v>993</v>
      </c>
      <c r="F134" s="153">
        <v>91.2</v>
      </c>
      <c r="G134" s="154">
        <v>91.2</v>
      </c>
      <c r="H134" s="154">
        <v>91.2</v>
      </c>
      <c r="I134" s="154">
        <v>0</v>
      </c>
      <c r="J134" s="154">
        <v>0</v>
      </c>
      <c r="K134" s="123">
        <v>0</v>
      </c>
    </row>
    <row r="135" spans="1:11" ht="38.25" x14ac:dyDescent="0.25">
      <c r="A135" s="113" t="s">
        <v>247</v>
      </c>
      <c r="B135" s="150">
        <v>21844</v>
      </c>
      <c r="C135" s="150" t="s">
        <v>57</v>
      </c>
      <c r="D135" s="151" t="s">
        <v>30</v>
      </c>
      <c r="E135" s="152" t="s">
        <v>1029</v>
      </c>
      <c r="F135" s="153">
        <v>632</v>
      </c>
      <c r="G135" s="154">
        <v>632</v>
      </c>
      <c r="H135" s="154">
        <v>632</v>
      </c>
      <c r="I135" s="154">
        <v>253.76599999999999</v>
      </c>
      <c r="J135" s="154">
        <v>365.85289999999998</v>
      </c>
      <c r="K135" s="123">
        <v>457.8</v>
      </c>
    </row>
    <row r="136" spans="1:11" ht="51" x14ac:dyDescent="0.25">
      <c r="A136" s="113" t="s">
        <v>243</v>
      </c>
      <c r="B136" s="150" t="s">
        <v>1217</v>
      </c>
      <c r="C136" s="150" t="s">
        <v>1198</v>
      </c>
      <c r="D136" s="151" t="s">
        <v>30</v>
      </c>
      <c r="E136" s="152" t="s">
        <v>1218</v>
      </c>
      <c r="F136" s="153">
        <v>643.24200299999995</v>
      </c>
      <c r="G136" s="154">
        <v>643.24199999999996</v>
      </c>
      <c r="H136" s="154">
        <v>643.24</v>
      </c>
      <c r="I136" s="154">
        <v>314.14620000000002</v>
      </c>
      <c r="J136" s="154">
        <v>252.08420000000001</v>
      </c>
      <c r="K136" s="123">
        <v>357.99</v>
      </c>
    </row>
    <row r="137" spans="1:11" ht="25.5" x14ac:dyDescent="0.25">
      <c r="A137" s="113" t="s">
        <v>232</v>
      </c>
      <c r="B137" s="150">
        <v>21426</v>
      </c>
      <c r="C137" s="150" t="s">
        <v>57</v>
      </c>
      <c r="D137" s="151" t="s">
        <v>30</v>
      </c>
      <c r="E137" s="152" t="s">
        <v>1023</v>
      </c>
      <c r="F137" s="153">
        <v>640</v>
      </c>
      <c r="G137" s="154">
        <v>640</v>
      </c>
      <c r="H137" s="154">
        <v>640</v>
      </c>
      <c r="I137" s="154">
        <v>307.85500000000002</v>
      </c>
      <c r="J137" s="154">
        <v>251.63310000000001</v>
      </c>
      <c r="K137" s="123">
        <v>320.18</v>
      </c>
    </row>
    <row r="138" spans="1:11" ht="63.75" x14ac:dyDescent="0.25">
      <c r="A138" s="113" t="s">
        <v>409</v>
      </c>
      <c r="B138" s="150">
        <v>33018</v>
      </c>
      <c r="C138" s="150" t="s">
        <v>57</v>
      </c>
      <c r="D138" s="151" t="s">
        <v>30</v>
      </c>
      <c r="E138" s="152" t="s">
        <v>1065</v>
      </c>
      <c r="F138" s="153">
        <v>480</v>
      </c>
      <c r="G138" s="154">
        <v>480</v>
      </c>
      <c r="H138" s="154">
        <v>480</v>
      </c>
      <c r="I138" s="154">
        <v>397.0736</v>
      </c>
      <c r="J138" s="154">
        <v>287.53410000000002</v>
      </c>
      <c r="K138" s="123">
        <v>443.18</v>
      </c>
    </row>
    <row r="139" spans="1:11" ht="38.25" x14ac:dyDescent="0.25">
      <c r="A139" s="113" t="s">
        <v>435</v>
      </c>
      <c r="B139" s="150" t="s">
        <v>1219</v>
      </c>
      <c r="C139" s="150" t="s">
        <v>1198</v>
      </c>
      <c r="D139" s="151" t="s">
        <v>30</v>
      </c>
      <c r="E139" s="152" t="s">
        <v>1201</v>
      </c>
      <c r="F139" s="153">
        <v>495.56</v>
      </c>
      <c r="G139" s="154">
        <v>495.56</v>
      </c>
      <c r="H139" s="154">
        <v>495.56</v>
      </c>
      <c r="I139" s="154">
        <v>48.14931</v>
      </c>
      <c r="J139" s="154">
        <v>268.42689999999999</v>
      </c>
      <c r="K139" s="123">
        <v>410.41</v>
      </c>
    </row>
    <row r="140" spans="1:11" ht="25.5" x14ac:dyDescent="0.25">
      <c r="A140" s="113" t="s">
        <v>239</v>
      </c>
      <c r="B140" s="150">
        <v>21839</v>
      </c>
      <c r="C140" s="150" t="s">
        <v>57</v>
      </c>
      <c r="D140" s="151" t="s">
        <v>30</v>
      </c>
      <c r="E140" s="152" t="s">
        <v>1026</v>
      </c>
      <c r="F140" s="153">
        <v>632</v>
      </c>
      <c r="G140" s="154">
        <v>632</v>
      </c>
      <c r="H140" s="154">
        <v>632</v>
      </c>
      <c r="I140" s="154">
        <v>271.52499999999998</v>
      </c>
      <c r="J140" s="154">
        <v>212.40299999999999</v>
      </c>
      <c r="K140" s="123">
        <v>362.07</v>
      </c>
    </row>
    <row r="141" spans="1:11" ht="63.75" x14ac:dyDescent="0.25">
      <c r="A141" s="113" t="s">
        <v>410</v>
      </c>
      <c r="B141" s="150">
        <v>33019</v>
      </c>
      <c r="C141" s="150" t="s">
        <v>57</v>
      </c>
      <c r="D141" s="151" t="s">
        <v>30</v>
      </c>
      <c r="E141" s="152" t="s">
        <v>1065</v>
      </c>
      <c r="F141" s="153">
        <v>480</v>
      </c>
      <c r="G141" s="154">
        <v>480</v>
      </c>
      <c r="H141" s="154">
        <v>480</v>
      </c>
      <c r="I141" s="154">
        <v>387.7491</v>
      </c>
      <c r="J141" s="154">
        <v>265.43450000000001</v>
      </c>
      <c r="K141" s="123">
        <v>393.22</v>
      </c>
    </row>
    <row r="142" spans="1:11" ht="25.5" x14ac:dyDescent="0.25">
      <c r="A142" s="113" t="s">
        <v>498</v>
      </c>
      <c r="B142" s="150">
        <v>43272</v>
      </c>
      <c r="C142" s="150" t="s">
        <v>57</v>
      </c>
      <c r="D142" s="151" t="s">
        <v>30</v>
      </c>
      <c r="E142" s="152" t="s">
        <v>1081</v>
      </c>
      <c r="F142" s="153">
        <v>525.61500000000001</v>
      </c>
      <c r="G142" s="154">
        <v>525.61500000000001</v>
      </c>
      <c r="H142" s="154">
        <v>525.62</v>
      </c>
      <c r="I142" s="154">
        <v>263.04320000000001</v>
      </c>
      <c r="J142" s="154">
        <v>205.2868</v>
      </c>
      <c r="K142" s="123">
        <v>322.95</v>
      </c>
    </row>
    <row r="143" spans="1:11" ht="25.5" x14ac:dyDescent="0.25">
      <c r="A143" s="113" t="s">
        <v>496</v>
      </c>
      <c r="B143" s="150">
        <v>43271</v>
      </c>
      <c r="C143" s="150" t="s">
        <v>57</v>
      </c>
      <c r="D143" s="151" t="s">
        <v>30</v>
      </c>
      <c r="E143" s="152" t="s">
        <v>1081</v>
      </c>
      <c r="F143" s="153">
        <v>525.61500000000001</v>
      </c>
      <c r="G143" s="154">
        <v>525.61500000000001</v>
      </c>
      <c r="H143" s="154">
        <v>525.62</v>
      </c>
      <c r="I143" s="154">
        <v>285.27730000000003</v>
      </c>
      <c r="J143" s="154">
        <v>220.82149999999999</v>
      </c>
      <c r="K143" s="123">
        <v>326.02999999999997</v>
      </c>
    </row>
    <row r="144" spans="1:11" ht="25.5" x14ac:dyDescent="0.25">
      <c r="A144" s="113" t="s">
        <v>499</v>
      </c>
      <c r="B144" s="150">
        <v>43273</v>
      </c>
      <c r="C144" s="150" t="s">
        <v>57</v>
      </c>
      <c r="D144" s="151" t="s">
        <v>30</v>
      </c>
      <c r="E144" s="152" t="s">
        <v>1081</v>
      </c>
      <c r="F144" s="153">
        <v>514.38499999999999</v>
      </c>
      <c r="G144" s="154">
        <v>514.38499999999999</v>
      </c>
      <c r="H144" s="154">
        <v>514.39</v>
      </c>
      <c r="I144" s="154">
        <v>317.96089999999998</v>
      </c>
      <c r="J144" s="154">
        <v>217.01609999999999</v>
      </c>
      <c r="K144" s="123">
        <v>347.98</v>
      </c>
    </row>
    <row r="145" spans="1:11" ht="25.5" x14ac:dyDescent="0.25">
      <c r="A145" s="113" t="s">
        <v>500</v>
      </c>
      <c r="B145" s="150">
        <v>43274</v>
      </c>
      <c r="C145" s="150" t="s">
        <v>57</v>
      </c>
      <c r="D145" s="151" t="s">
        <v>30</v>
      </c>
      <c r="E145" s="152" t="s">
        <v>1081</v>
      </c>
      <c r="F145" s="153">
        <v>514.38499999999999</v>
      </c>
      <c r="G145" s="154">
        <v>514.38499999999999</v>
      </c>
      <c r="H145" s="154">
        <v>514.39</v>
      </c>
      <c r="I145" s="154">
        <v>245.00739999999999</v>
      </c>
      <c r="J145" s="154">
        <v>221.6746</v>
      </c>
      <c r="K145" s="123">
        <v>346.83</v>
      </c>
    </row>
    <row r="146" spans="1:11" ht="25.5" x14ac:dyDescent="0.25">
      <c r="A146" s="113" t="s">
        <v>490</v>
      </c>
      <c r="B146" s="150" t="s">
        <v>1220</v>
      </c>
      <c r="C146" s="150" t="s">
        <v>57</v>
      </c>
      <c r="D146" s="151" t="s">
        <v>30</v>
      </c>
      <c r="E146" s="152" t="s">
        <v>1080</v>
      </c>
      <c r="F146" s="153">
        <v>520</v>
      </c>
      <c r="G146" s="154">
        <v>520</v>
      </c>
      <c r="H146" s="154">
        <v>520.02</v>
      </c>
      <c r="I146" s="154">
        <v>389.30009999999999</v>
      </c>
      <c r="J146" s="154">
        <v>252.7379</v>
      </c>
      <c r="K146" s="123">
        <v>378.64</v>
      </c>
    </row>
    <row r="147" spans="1:11" ht="25.5" x14ac:dyDescent="0.25">
      <c r="A147" s="113" t="s">
        <v>214</v>
      </c>
      <c r="B147" s="150">
        <v>20087</v>
      </c>
      <c r="C147" s="150" t="s">
        <v>52</v>
      </c>
      <c r="D147" s="151" t="s">
        <v>30</v>
      </c>
      <c r="E147" s="152" t="s">
        <v>1013</v>
      </c>
      <c r="F147" s="153">
        <v>624</v>
      </c>
      <c r="G147" s="154">
        <v>624</v>
      </c>
      <c r="H147" s="154">
        <v>624</v>
      </c>
      <c r="I147" s="154">
        <v>396.91090000000003</v>
      </c>
      <c r="J147" s="154">
        <v>346.10559999999998</v>
      </c>
      <c r="K147" s="123">
        <v>286.2</v>
      </c>
    </row>
    <row r="148" spans="1:11" ht="25.5" x14ac:dyDescent="0.25">
      <c r="A148" s="113" t="s">
        <v>216</v>
      </c>
      <c r="B148" s="150">
        <v>20088</v>
      </c>
      <c r="C148" s="150" t="s">
        <v>52</v>
      </c>
      <c r="D148" s="151" t="s">
        <v>30</v>
      </c>
      <c r="E148" s="152" t="s">
        <v>1013</v>
      </c>
      <c r="F148" s="153">
        <v>632</v>
      </c>
      <c r="G148" s="154">
        <v>632</v>
      </c>
      <c r="H148" s="154">
        <v>632</v>
      </c>
      <c r="I148" s="154">
        <v>378.16930000000002</v>
      </c>
      <c r="J148" s="154">
        <v>335.7389</v>
      </c>
      <c r="K148" s="123">
        <v>370.72</v>
      </c>
    </row>
    <row r="149" spans="1:11" ht="38.25" x14ac:dyDescent="0.25">
      <c r="A149" s="113" t="s">
        <v>524</v>
      </c>
      <c r="B149" s="150">
        <v>47304</v>
      </c>
      <c r="C149" s="150" t="s">
        <v>525</v>
      </c>
      <c r="D149" s="151" t="s">
        <v>30</v>
      </c>
      <c r="E149" s="152" t="s">
        <v>1089</v>
      </c>
      <c r="F149" s="153">
        <v>2.7926989999999998</v>
      </c>
      <c r="G149" s="154">
        <v>2.7926989999999998</v>
      </c>
      <c r="H149" s="154">
        <v>2.79</v>
      </c>
      <c r="I149" s="154">
        <v>1.6605730000000001</v>
      </c>
      <c r="J149" s="154">
        <v>1.7470000000000001</v>
      </c>
      <c r="K149" s="123">
        <v>2.75</v>
      </c>
    </row>
    <row r="150" spans="1:11" ht="25.5" x14ac:dyDescent="0.25">
      <c r="A150" s="113" t="s">
        <v>335</v>
      </c>
      <c r="B150" s="150">
        <v>24606</v>
      </c>
      <c r="C150" s="150" t="s">
        <v>52</v>
      </c>
      <c r="D150" s="151" t="s">
        <v>30</v>
      </c>
      <c r="E150" s="152" t="s">
        <v>1013</v>
      </c>
      <c r="F150" s="153">
        <v>1232</v>
      </c>
      <c r="G150" s="154">
        <v>1232</v>
      </c>
      <c r="H150" s="154">
        <v>1232</v>
      </c>
      <c r="I150" s="154">
        <v>319.17919999999998</v>
      </c>
      <c r="J150" s="154">
        <v>233.9195</v>
      </c>
      <c r="K150" s="123">
        <v>331.02</v>
      </c>
    </row>
    <row r="151" spans="1:11" ht="25.5" x14ac:dyDescent="0.25">
      <c r="A151" s="113" t="s">
        <v>337</v>
      </c>
      <c r="B151" s="150">
        <v>24610</v>
      </c>
      <c r="C151" s="150" t="s">
        <v>28</v>
      </c>
      <c r="D151" s="151" t="s">
        <v>30</v>
      </c>
      <c r="E151" s="152" t="s">
        <v>1013</v>
      </c>
      <c r="F151" s="153">
        <v>44.80594</v>
      </c>
      <c r="G151" s="154">
        <v>44.80594</v>
      </c>
      <c r="H151" s="154">
        <v>44.81</v>
      </c>
      <c r="I151" s="154">
        <v>45.248130000000003</v>
      </c>
      <c r="J151" s="154">
        <v>45.248130000000003</v>
      </c>
      <c r="K151" s="123">
        <v>45.25</v>
      </c>
    </row>
    <row r="152" spans="1:11" ht="25.5" x14ac:dyDescent="0.25">
      <c r="A152" s="113" t="s">
        <v>336</v>
      </c>
      <c r="B152" s="150">
        <v>24607</v>
      </c>
      <c r="C152" s="150" t="s">
        <v>52</v>
      </c>
      <c r="D152" s="151" t="s">
        <v>30</v>
      </c>
      <c r="E152" s="152" t="s">
        <v>1013</v>
      </c>
      <c r="F152" s="153">
        <v>1232</v>
      </c>
      <c r="G152" s="154">
        <v>1232</v>
      </c>
      <c r="H152" s="154">
        <v>1232</v>
      </c>
      <c r="I152" s="154">
        <v>358.72480000000002</v>
      </c>
      <c r="J152" s="154">
        <v>217.38130000000001</v>
      </c>
      <c r="K152" s="123">
        <v>306.01</v>
      </c>
    </row>
    <row r="153" spans="1:11" x14ac:dyDescent="0.25">
      <c r="A153" s="113" t="s">
        <v>315</v>
      </c>
      <c r="B153" s="150">
        <v>24202</v>
      </c>
      <c r="C153" s="150" t="s">
        <v>28</v>
      </c>
      <c r="D153" s="151" t="s">
        <v>30</v>
      </c>
      <c r="E153" s="152" t="s">
        <v>1003</v>
      </c>
      <c r="F153" s="153">
        <v>27.497343999999998</v>
      </c>
      <c r="G153" s="154">
        <v>27.497340000000001</v>
      </c>
      <c r="H153" s="154">
        <v>27.5</v>
      </c>
      <c r="I153" s="154">
        <v>45.248130000000003</v>
      </c>
      <c r="J153" s="154">
        <v>45.248130000000003</v>
      </c>
      <c r="K153" s="123">
        <v>45.25</v>
      </c>
    </row>
    <row r="154" spans="1:11" x14ac:dyDescent="0.25">
      <c r="A154" s="113" t="s">
        <v>149</v>
      </c>
      <c r="B154" s="150">
        <v>19292</v>
      </c>
      <c r="C154" s="150" t="s">
        <v>52</v>
      </c>
      <c r="D154" s="151" t="s">
        <v>30</v>
      </c>
      <c r="E154" s="152" t="s">
        <v>1003</v>
      </c>
      <c r="F154" s="153">
        <v>559.20000000000005</v>
      </c>
      <c r="G154" s="154">
        <v>559.20000000000005</v>
      </c>
      <c r="H154" s="154">
        <v>559.20000000000005</v>
      </c>
      <c r="I154" s="154">
        <v>338.49779999999998</v>
      </c>
      <c r="J154" s="154">
        <v>326.35430000000002</v>
      </c>
      <c r="K154" s="123">
        <v>364.18</v>
      </c>
    </row>
    <row r="155" spans="1:11" ht="38.25" x14ac:dyDescent="0.25">
      <c r="A155" s="113" t="s">
        <v>242</v>
      </c>
      <c r="B155" s="150">
        <v>21841</v>
      </c>
      <c r="C155" s="150" t="s">
        <v>57</v>
      </c>
      <c r="D155" s="151" t="s">
        <v>30</v>
      </c>
      <c r="E155" s="152" t="s">
        <v>1027</v>
      </c>
      <c r="F155" s="153">
        <v>632</v>
      </c>
      <c r="G155" s="154">
        <v>632</v>
      </c>
      <c r="H155" s="154">
        <v>632</v>
      </c>
      <c r="I155" s="154">
        <v>315.38330000000002</v>
      </c>
      <c r="J155" s="154">
        <v>231.41839999999999</v>
      </c>
      <c r="K155" s="123">
        <v>341.33</v>
      </c>
    </row>
    <row r="156" spans="1:11" ht="38.25" x14ac:dyDescent="0.25">
      <c r="A156" s="113" t="s">
        <v>440</v>
      </c>
      <c r="B156" s="150">
        <v>35013</v>
      </c>
      <c r="C156" s="150" t="s">
        <v>57</v>
      </c>
      <c r="D156" s="151" t="s">
        <v>30</v>
      </c>
      <c r="E156" s="152" t="s">
        <v>1027</v>
      </c>
      <c r="F156" s="153">
        <v>546.64</v>
      </c>
      <c r="G156" s="154">
        <v>546.64</v>
      </c>
      <c r="H156" s="154">
        <v>546.64</v>
      </c>
      <c r="I156" s="154">
        <v>334.62</v>
      </c>
      <c r="J156" s="154">
        <v>274.14890000000003</v>
      </c>
      <c r="K156" s="123">
        <v>438.09</v>
      </c>
    </row>
    <row r="157" spans="1:11" x14ac:dyDescent="0.25">
      <c r="A157" s="113" t="s">
        <v>151</v>
      </c>
      <c r="B157" s="150">
        <v>19293</v>
      </c>
      <c r="C157" s="150" t="s">
        <v>52</v>
      </c>
      <c r="D157" s="151" t="s">
        <v>30</v>
      </c>
      <c r="E157" s="152" t="s">
        <v>1003</v>
      </c>
      <c r="F157" s="153">
        <v>529.6</v>
      </c>
      <c r="G157" s="154">
        <v>529.6</v>
      </c>
      <c r="H157" s="154">
        <v>529.6</v>
      </c>
      <c r="I157" s="154">
        <v>322.4169</v>
      </c>
      <c r="J157" s="154">
        <v>258.5872</v>
      </c>
      <c r="K157" s="123">
        <v>398.8</v>
      </c>
    </row>
    <row r="158" spans="1:11" x14ac:dyDescent="0.25">
      <c r="A158" s="113" t="s">
        <v>316</v>
      </c>
      <c r="B158" s="150">
        <v>24203</v>
      </c>
      <c r="C158" s="150" t="s">
        <v>28</v>
      </c>
      <c r="D158" s="151" t="s">
        <v>30</v>
      </c>
      <c r="E158" s="152" t="s">
        <v>1003</v>
      </c>
      <c r="F158" s="153">
        <v>36.918866999999999</v>
      </c>
      <c r="G158" s="154">
        <v>36.918869999999998</v>
      </c>
      <c r="H158" s="154">
        <v>36.92</v>
      </c>
      <c r="I158" s="154">
        <v>45.248130000000003</v>
      </c>
      <c r="J158" s="154">
        <v>45.248130000000003</v>
      </c>
      <c r="K158" s="123">
        <v>45.25</v>
      </c>
    </row>
    <row r="159" spans="1:11" ht="25.5" x14ac:dyDescent="0.25">
      <c r="A159" s="113" t="s">
        <v>282</v>
      </c>
      <c r="B159" s="150">
        <v>22982</v>
      </c>
      <c r="C159" s="150" t="s">
        <v>57</v>
      </c>
      <c r="D159" s="151" t="s">
        <v>30</v>
      </c>
      <c r="E159" s="152" t="s">
        <v>1030</v>
      </c>
      <c r="F159" s="153">
        <v>1260.8</v>
      </c>
      <c r="G159" s="154">
        <v>1260.8</v>
      </c>
      <c r="H159" s="154">
        <v>1260.8</v>
      </c>
      <c r="I159" s="154">
        <v>540.92430000000002</v>
      </c>
      <c r="J159" s="154">
        <v>208.99709999999999</v>
      </c>
      <c r="K159" s="123">
        <v>584.26</v>
      </c>
    </row>
    <row r="160" spans="1:11" ht="25.5" x14ac:dyDescent="0.25">
      <c r="A160" s="113" t="s">
        <v>220</v>
      </c>
      <c r="B160" s="150">
        <v>20487</v>
      </c>
      <c r="C160" s="150" t="s">
        <v>57</v>
      </c>
      <c r="D160" s="151" t="s">
        <v>30</v>
      </c>
      <c r="E160" s="152" t="s">
        <v>1019</v>
      </c>
      <c r="F160" s="153">
        <v>510.8</v>
      </c>
      <c r="G160" s="154">
        <v>510.8</v>
      </c>
      <c r="H160" s="154">
        <v>510.8</v>
      </c>
      <c r="I160" s="154">
        <v>369.7697</v>
      </c>
      <c r="J160" s="154">
        <v>230.27860000000001</v>
      </c>
      <c r="K160" s="123">
        <v>340.64</v>
      </c>
    </row>
    <row r="161" spans="1:11" x14ac:dyDescent="0.25">
      <c r="A161" s="113" t="s">
        <v>439</v>
      </c>
      <c r="B161" s="150">
        <v>35012</v>
      </c>
      <c r="C161" s="150" t="s">
        <v>57</v>
      </c>
      <c r="D161" s="151" t="s">
        <v>30</v>
      </c>
      <c r="E161" s="152" t="s">
        <v>1069</v>
      </c>
      <c r="F161" s="153">
        <v>511.6</v>
      </c>
      <c r="G161" s="154">
        <v>511.6</v>
      </c>
      <c r="H161" s="154">
        <v>511.6</v>
      </c>
      <c r="I161" s="154">
        <v>7.5962230000000002</v>
      </c>
      <c r="J161" s="154">
        <v>252.72550000000001</v>
      </c>
      <c r="K161" s="123">
        <v>358.6</v>
      </c>
    </row>
    <row r="162" spans="1:11" ht="25.5" x14ac:dyDescent="0.25">
      <c r="A162" s="157" t="s">
        <v>79</v>
      </c>
      <c r="B162" s="158" t="s">
        <v>1221</v>
      </c>
      <c r="C162" s="158" t="s">
        <v>1158</v>
      </c>
      <c r="D162" s="153" t="s">
        <v>30</v>
      </c>
      <c r="E162" s="159" t="s">
        <v>982</v>
      </c>
      <c r="F162" s="153">
        <v>638</v>
      </c>
      <c r="G162" s="154">
        <v>638</v>
      </c>
      <c r="H162" s="154">
        <v>638</v>
      </c>
      <c r="I162" s="154">
        <v>108.2509</v>
      </c>
      <c r="J162" s="154">
        <v>184.8612</v>
      </c>
      <c r="K162" s="123">
        <v>224.24</v>
      </c>
    </row>
    <row r="163" spans="1:11" ht="25.5" x14ac:dyDescent="0.25">
      <c r="A163" s="113" t="s">
        <v>655</v>
      </c>
      <c r="B163" s="150">
        <v>76358</v>
      </c>
      <c r="C163" s="150" t="s">
        <v>57</v>
      </c>
      <c r="D163" s="151" t="s">
        <v>30</v>
      </c>
      <c r="E163" s="152" t="s">
        <v>982</v>
      </c>
      <c r="F163" s="153">
        <v>545.44000000000005</v>
      </c>
      <c r="G163" s="154">
        <v>545.44000000000005</v>
      </c>
      <c r="H163" s="154">
        <v>545.44000000000005</v>
      </c>
      <c r="I163" s="154">
        <v>401.15899999999999</v>
      </c>
      <c r="J163" s="154">
        <v>208.65979999999999</v>
      </c>
      <c r="K163" s="123">
        <v>226.93</v>
      </c>
    </row>
    <row r="164" spans="1:11" ht="25.5" x14ac:dyDescent="0.25">
      <c r="A164" s="113" t="s">
        <v>86</v>
      </c>
      <c r="B164" s="150">
        <v>18797</v>
      </c>
      <c r="C164" s="150" t="s">
        <v>52</v>
      </c>
      <c r="D164" s="151" t="s">
        <v>30</v>
      </c>
      <c r="E164" s="152" t="s">
        <v>983</v>
      </c>
      <c r="F164" s="153">
        <v>640</v>
      </c>
      <c r="G164" s="154">
        <v>640</v>
      </c>
      <c r="H164" s="154">
        <v>640</v>
      </c>
      <c r="I164" s="154">
        <v>0</v>
      </c>
      <c r="J164" s="154">
        <v>365.35289999999998</v>
      </c>
      <c r="K164" s="123">
        <v>175.1</v>
      </c>
    </row>
    <row r="165" spans="1:11" ht="25.5" x14ac:dyDescent="0.25">
      <c r="A165" s="113" t="s">
        <v>83</v>
      </c>
      <c r="B165" s="150">
        <v>18796</v>
      </c>
      <c r="C165" s="150" t="s">
        <v>52</v>
      </c>
      <c r="D165" s="151" t="s">
        <v>30</v>
      </c>
      <c r="E165" s="152" t="s">
        <v>983</v>
      </c>
      <c r="F165" s="153">
        <v>640</v>
      </c>
      <c r="G165" s="154">
        <v>640</v>
      </c>
      <c r="H165" s="154">
        <v>640</v>
      </c>
      <c r="I165" s="154">
        <v>0</v>
      </c>
      <c r="J165" s="154">
        <v>0</v>
      </c>
      <c r="K165" s="123">
        <v>0</v>
      </c>
    </row>
    <row r="166" spans="1:11" x14ac:dyDescent="0.25">
      <c r="A166" s="113" t="s">
        <v>347</v>
      </c>
      <c r="B166" s="150">
        <v>26664</v>
      </c>
      <c r="C166" s="150" t="s">
        <v>57</v>
      </c>
      <c r="D166" s="151" t="s">
        <v>30</v>
      </c>
      <c r="E166" s="152" t="s">
        <v>1050</v>
      </c>
      <c r="F166" s="153">
        <v>160</v>
      </c>
      <c r="G166" s="154">
        <v>160</v>
      </c>
      <c r="H166" s="154">
        <v>160</v>
      </c>
      <c r="I166" s="154">
        <v>116.324</v>
      </c>
      <c r="J166" s="154">
        <v>81.169200000000004</v>
      </c>
      <c r="K166" s="123">
        <v>53.73</v>
      </c>
    </row>
    <row r="167" spans="1:11" ht="38.25" x14ac:dyDescent="0.25">
      <c r="A167" s="113" t="s">
        <v>479</v>
      </c>
      <c r="B167" s="150" t="s">
        <v>1222</v>
      </c>
      <c r="C167" s="150" t="s">
        <v>57</v>
      </c>
      <c r="D167" s="151" t="s">
        <v>30</v>
      </c>
      <c r="E167" s="152" t="s">
        <v>1223</v>
      </c>
      <c r="F167" s="153">
        <v>480</v>
      </c>
      <c r="G167" s="154">
        <v>480</v>
      </c>
      <c r="H167" s="154">
        <v>480</v>
      </c>
      <c r="I167" s="154">
        <v>352.94100000000003</v>
      </c>
      <c r="J167" s="154">
        <v>194.61259999999999</v>
      </c>
      <c r="K167" s="123">
        <v>252.15</v>
      </c>
    </row>
    <row r="168" spans="1:11" ht="25.5" x14ac:dyDescent="0.25">
      <c r="A168" s="113" t="s">
        <v>98</v>
      </c>
      <c r="B168" s="150">
        <v>18927</v>
      </c>
      <c r="C168" s="150" t="s">
        <v>52</v>
      </c>
      <c r="D168" s="151" t="s">
        <v>30</v>
      </c>
      <c r="E168" s="152" t="s">
        <v>988</v>
      </c>
      <c r="F168" s="153">
        <v>1280</v>
      </c>
      <c r="G168" s="154">
        <v>1280</v>
      </c>
      <c r="H168" s="154">
        <v>1280</v>
      </c>
      <c r="I168" s="154">
        <v>704.29399999999998</v>
      </c>
      <c r="J168" s="154">
        <v>375.47059999999999</v>
      </c>
      <c r="K168" s="123">
        <v>107.33</v>
      </c>
    </row>
    <row r="169" spans="1:11" ht="25.5" x14ac:dyDescent="0.25">
      <c r="A169" s="113" t="s">
        <v>100</v>
      </c>
      <c r="B169" s="150">
        <v>18928</v>
      </c>
      <c r="C169" s="150" t="s">
        <v>52</v>
      </c>
      <c r="D169" s="151" t="s">
        <v>30</v>
      </c>
      <c r="E169" s="152" t="s">
        <v>988</v>
      </c>
      <c r="F169" s="153">
        <v>1280</v>
      </c>
      <c r="G169" s="154">
        <v>1280</v>
      </c>
      <c r="H169" s="154">
        <v>1280</v>
      </c>
      <c r="I169" s="154">
        <v>0</v>
      </c>
      <c r="J169" s="154">
        <v>364.17649999999998</v>
      </c>
      <c r="K169" s="123">
        <v>305.64</v>
      </c>
    </row>
    <row r="170" spans="1:11" ht="25.5" x14ac:dyDescent="0.25">
      <c r="A170" s="113" t="s">
        <v>251</v>
      </c>
      <c r="B170" s="150">
        <v>21930</v>
      </c>
      <c r="C170" s="150" t="s">
        <v>57</v>
      </c>
      <c r="D170" s="151" t="s">
        <v>30</v>
      </c>
      <c r="E170" s="152" t="s">
        <v>1030</v>
      </c>
      <c r="F170" s="153">
        <v>635.20000000000005</v>
      </c>
      <c r="G170" s="154">
        <v>635.20000000000005</v>
      </c>
      <c r="H170" s="154">
        <v>635.20000000000005</v>
      </c>
      <c r="I170" s="154">
        <v>270.13850000000002</v>
      </c>
      <c r="J170" s="154">
        <v>200.2201</v>
      </c>
      <c r="K170" s="123">
        <v>281.83999999999997</v>
      </c>
    </row>
    <row r="171" spans="1:11" x14ac:dyDescent="0.25">
      <c r="A171" s="113" t="s">
        <v>599</v>
      </c>
      <c r="B171" s="150">
        <v>6369</v>
      </c>
      <c r="C171" s="150" t="s">
        <v>28</v>
      </c>
      <c r="D171" s="151" t="s">
        <v>30</v>
      </c>
      <c r="E171" s="152" t="s">
        <v>1104</v>
      </c>
      <c r="F171" s="153">
        <v>6.2298669999999996</v>
      </c>
      <c r="G171" s="154">
        <v>6.2298669999999996</v>
      </c>
      <c r="H171" s="154">
        <v>6.23</v>
      </c>
      <c r="I171" s="154">
        <v>10.75</v>
      </c>
      <c r="J171" s="154">
        <v>10.75</v>
      </c>
      <c r="K171" s="123">
        <v>10.75</v>
      </c>
    </row>
    <row r="172" spans="1:11" ht="25.5" x14ac:dyDescent="0.25">
      <c r="A172" s="113" t="s">
        <v>421</v>
      </c>
      <c r="B172" s="150">
        <v>33817</v>
      </c>
      <c r="C172" s="150" t="s">
        <v>57</v>
      </c>
      <c r="D172" s="151" t="s">
        <v>30</v>
      </c>
      <c r="E172" s="152" t="s">
        <v>1067</v>
      </c>
      <c r="F172" s="153">
        <v>511.6</v>
      </c>
      <c r="G172" s="154">
        <v>511.6</v>
      </c>
      <c r="H172" s="154">
        <v>511.6</v>
      </c>
      <c r="I172" s="154">
        <v>305.80099999999999</v>
      </c>
      <c r="J172" s="154">
        <v>226.536</v>
      </c>
      <c r="K172" s="123">
        <v>311.08</v>
      </c>
    </row>
    <row r="173" spans="1:11" ht="25.5" x14ac:dyDescent="0.25">
      <c r="A173" s="113" t="s">
        <v>422</v>
      </c>
      <c r="B173" s="150">
        <v>33818</v>
      </c>
      <c r="C173" s="150" t="s">
        <v>57</v>
      </c>
      <c r="D173" s="151" t="s">
        <v>30</v>
      </c>
      <c r="E173" s="152" t="s">
        <v>1067</v>
      </c>
      <c r="F173" s="153">
        <v>510.8</v>
      </c>
      <c r="G173" s="154">
        <v>510.8</v>
      </c>
      <c r="H173" s="154">
        <v>510.8</v>
      </c>
      <c r="I173" s="154">
        <v>277.72000000000003</v>
      </c>
      <c r="J173" s="154">
        <v>219.11799999999999</v>
      </c>
      <c r="K173" s="123">
        <v>289.74</v>
      </c>
    </row>
    <row r="174" spans="1:11" ht="25.5" x14ac:dyDescent="0.25">
      <c r="A174" s="113" t="s">
        <v>259</v>
      </c>
      <c r="B174" s="150">
        <v>22316</v>
      </c>
      <c r="C174" s="150" t="s">
        <v>57</v>
      </c>
      <c r="D174" s="151" t="s">
        <v>30</v>
      </c>
      <c r="E174" s="152" t="s">
        <v>1030</v>
      </c>
      <c r="F174" s="153">
        <v>628.79999999999995</v>
      </c>
      <c r="G174" s="154">
        <v>628.79999999999995</v>
      </c>
      <c r="H174" s="154">
        <v>628.79999999999995</v>
      </c>
      <c r="I174" s="154">
        <v>272.9588</v>
      </c>
      <c r="J174" s="154">
        <v>197.09289999999999</v>
      </c>
      <c r="K174" s="123">
        <v>320.77999999999997</v>
      </c>
    </row>
    <row r="175" spans="1:11" ht="25.5" x14ac:dyDescent="0.25">
      <c r="A175" s="113" t="s">
        <v>184</v>
      </c>
      <c r="B175" s="150" t="s">
        <v>1224</v>
      </c>
      <c r="C175" s="150" t="s">
        <v>57</v>
      </c>
      <c r="D175" s="151" t="s">
        <v>30</v>
      </c>
      <c r="E175" s="152" t="s">
        <v>1013</v>
      </c>
      <c r="F175" s="153">
        <v>1354.67</v>
      </c>
      <c r="G175" s="154">
        <v>1354.67</v>
      </c>
      <c r="H175" s="154">
        <v>468</v>
      </c>
      <c r="I175" s="154">
        <v>338.04399999999998</v>
      </c>
      <c r="J175" s="154">
        <v>275.0609</v>
      </c>
      <c r="K175" s="123">
        <v>287.82</v>
      </c>
    </row>
    <row r="176" spans="1:11" ht="25.5" x14ac:dyDescent="0.25">
      <c r="A176" s="113" t="s">
        <v>697</v>
      </c>
      <c r="B176" s="150" t="s">
        <v>1225</v>
      </c>
      <c r="C176" s="150" t="s">
        <v>57</v>
      </c>
      <c r="D176" s="151" t="s">
        <v>30</v>
      </c>
      <c r="E176" s="152" t="s">
        <v>1119</v>
      </c>
      <c r="F176" s="153">
        <v>1683.6</v>
      </c>
      <c r="G176" s="154">
        <v>1683.6</v>
      </c>
      <c r="H176" s="154">
        <v>1683.6</v>
      </c>
      <c r="I176" s="154">
        <v>583.75379999999996</v>
      </c>
      <c r="J176" s="154">
        <v>490.89859999999999</v>
      </c>
      <c r="K176" s="123">
        <v>708.21</v>
      </c>
    </row>
    <row r="177" spans="1:11" ht="25.5" x14ac:dyDescent="0.25">
      <c r="A177" s="113" t="s">
        <v>249</v>
      </c>
      <c r="B177" s="150">
        <v>21929</v>
      </c>
      <c r="C177" s="150" t="s">
        <v>57</v>
      </c>
      <c r="D177" s="151" t="s">
        <v>30</v>
      </c>
      <c r="E177" s="152" t="s">
        <v>1013</v>
      </c>
      <c r="F177" s="153">
        <v>630.4</v>
      </c>
      <c r="G177" s="154">
        <v>630.4</v>
      </c>
      <c r="H177" s="154">
        <v>630.4</v>
      </c>
      <c r="I177" s="154">
        <v>260.3426</v>
      </c>
      <c r="J177" s="154">
        <v>202.22409999999999</v>
      </c>
      <c r="K177" s="123">
        <v>343.24</v>
      </c>
    </row>
    <row r="178" spans="1:11" ht="25.5" x14ac:dyDescent="0.25">
      <c r="A178" s="113" t="s">
        <v>291</v>
      </c>
      <c r="B178" s="150">
        <v>23480</v>
      </c>
      <c r="C178" s="150" t="s">
        <v>28</v>
      </c>
      <c r="D178" s="151" t="s">
        <v>30</v>
      </c>
      <c r="E178" s="152" t="s">
        <v>1013</v>
      </c>
      <c r="F178" s="153">
        <v>26.791497</v>
      </c>
      <c r="G178" s="154">
        <v>26.791499999999999</v>
      </c>
      <c r="H178" s="154">
        <v>26.79</v>
      </c>
      <c r="I178" s="154">
        <v>90.496250000000003</v>
      </c>
      <c r="J178" s="154">
        <v>90.496250000000003</v>
      </c>
      <c r="K178" s="123">
        <v>90.5</v>
      </c>
    </row>
    <row r="179" spans="1:11" ht="25.5" x14ac:dyDescent="0.25">
      <c r="A179" s="113" t="s">
        <v>290</v>
      </c>
      <c r="B179" s="150">
        <v>23479</v>
      </c>
      <c r="C179" s="150" t="s">
        <v>28</v>
      </c>
      <c r="D179" s="151" t="s">
        <v>30</v>
      </c>
      <c r="E179" s="152" t="s">
        <v>1013</v>
      </c>
      <c r="F179" s="153">
        <v>89.611879999999999</v>
      </c>
      <c r="G179" s="154">
        <v>89.611879999999999</v>
      </c>
      <c r="H179" s="154">
        <v>89.61</v>
      </c>
      <c r="I179" s="154">
        <v>90.496250000000003</v>
      </c>
      <c r="J179" s="154">
        <v>90.496250000000003</v>
      </c>
      <c r="K179" s="123">
        <v>90.5</v>
      </c>
    </row>
    <row r="180" spans="1:11" ht="25.5" x14ac:dyDescent="0.25">
      <c r="A180" s="113" t="s">
        <v>182</v>
      </c>
      <c r="B180" s="150" t="s">
        <v>1226</v>
      </c>
      <c r="C180" s="150" t="s">
        <v>57</v>
      </c>
      <c r="D180" s="151" t="s">
        <v>30</v>
      </c>
      <c r="E180" s="152" t="s">
        <v>1013</v>
      </c>
      <c r="F180" s="153">
        <v>711.73</v>
      </c>
      <c r="G180" s="154">
        <v>711.73</v>
      </c>
      <c r="H180" s="154">
        <v>565.20000000000005</v>
      </c>
      <c r="I180" s="154">
        <v>368.40699999999998</v>
      </c>
      <c r="J180" s="154">
        <v>284.83530000000002</v>
      </c>
      <c r="K180" s="123">
        <v>316.68</v>
      </c>
    </row>
    <row r="181" spans="1:11" ht="25.5" x14ac:dyDescent="0.25">
      <c r="A181" s="157" t="s">
        <v>189</v>
      </c>
      <c r="B181" s="158" t="s">
        <v>1227</v>
      </c>
      <c r="C181" s="158" t="s">
        <v>1158</v>
      </c>
      <c r="D181" s="153" t="s">
        <v>30</v>
      </c>
      <c r="E181" s="159" t="s">
        <v>1013</v>
      </c>
      <c r="F181" s="153">
        <v>1740.14</v>
      </c>
      <c r="G181" s="154">
        <v>1740.14</v>
      </c>
      <c r="H181" s="154">
        <v>1740.14</v>
      </c>
      <c r="I181" s="154">
        <v>270.63560000000001</v>
      </c>
      <c r="J181" s="154">
        <v>229.62309999999999</v>
      </c>
      <c r="K181" s="123">
        <v>347.55</v>
      </c>
    </row>
    <row r="182" spans="1:11" x14ac:dyDescent="0.25">
      <c r="A182" s="113" t="s">
        <v>160</v>
      </c>
      <c r="B182" s="150">
        <v>19379</v>
      </c>
      <c r="C182" s="150" t="s">
        <v>52</v>
      </c>
      <c r="D182" s="151" t="s">
        <v>30</v>
      </c>
      <c r="E182" s="152" t="s">
        <v>1005</v>
      </c>
      <c r="F182" s="153">
        <v>632</v>
      </c>
      <c r="G182" s="154">
        <v>632</v>
      </c>
      <c r="H182" s="154">
        <v>632</v>
      </c>
      <c r="I182" s="154">
        <v>19.922270000000001</v>
      </c>
      <c r="J182" s="154">
        <v>285.75599999999997</v>
      </c>
      <c r="K182" s="123">
        <v>327.64999999999998</v>
      </c>
    </row>
    <row r="183" spans="1:11" x14ac:dyDescent="0.25">
      <c r="A183" s="113" t="s">
        <v>162</v>
      </c>
      <c r="B183" s="150">
        <v>19381</v>
      </c>
      <c r="C183" s="150" t="s">
        <v>57</v>
      </c>
      <c r="D183" s="151" t="s">
        <v>30</v>
      </c>
      <c r="E183" s="152" t="s">
        <v>1005</v>
      </c>
      <c r="F183" s="153">
        <v>960</v>
      </c>
      <c r="G183" s="154">
        <v>960</v>
      </c>
      <c r="H183" s="154">
        <v>960</v>
      </c>
      <c r="I183" s="154">
        <v>206.5582</v>
      </c>
      <c r="J183" s="154">
        <v>306.50290000000001</v>
      </c>
      <c r="K183" s="123">
        <v>511.18</v>
      </c>
    </row>
    <row r="184" spans="1:11" x14ac:dyDescent="0.25">
      <c r="A184" s="157" t="s">
        <v>208</v>
      </c>
      <c r="B184" s="158" t="s">
        <v>1228</v>
      </c>
      <c r="C184" s="158" t="s">
        <v>1158</v>
      </c>
      <c r="D184" s="153" t="s">
        <v>30</v>
      </c>
      <c r="E184" s="159" t="s">
        <v>1005</v>
      </c>
      <c r="F184" s="153">
        <v>940</v>
      </c>
      <c r="G184" s="154">
        <v>940</v>
      </c>
      <c r="H184" s="154">
        <v>940</v>
      </c>
      <c r="I184" s="154">
        <v>303.62799999999999</v>
      </c>
      <c r="J184" s="154">
        <v>124.864</v>
      </c>
      <c r="K184" s="123">
        <v>161.80000000000001</v>
      </c>
    </row>
    <row r="185" spans="1:11" x14ac:dyDescent="0.25">
      <c r="A185" s="113" t="s">
        <v>158</v>
      </c>
      <c r="B185" s="150">
        <v>19378</v>
      </c>
      <c r="C185" s="150" t="s">
        <v>57</v>
      </c>
      <c r="D185" s="151" t="s">
        <v>30</v>
      </c>
      <c r="E185" s="152" t="s">
        <v>1005</v>
      </c>
      <c r="F185" s="153">
        <v>979.2</v>
      </c>
      <c r="G185" s="154">
        <v>979.2</v>
      </c>
      <c r="H185" s="154">
        <v>979.2</v>
      </c>
      <c r="I185" s="154">
        <v>225.50190000000001</v>
      </c>
      <c r="J185" s="154">
        <v>264.87130000000002</v>
      </c>
      <c r="K185" s="123">
        <v>248.41</v>
      </c>
    </row>
    <row r="186" spans="1:11" x14ac:dyDescent="0.25">
      <c r="A186" s="113" t="s">
        <v>211</v>
      </c>
      <c r="B186" s="150">
        <v>20015</v>
      </c>
      <c r="C186" s="150" t="s">
        <v>52</v>
      </c>
      <c r="D186" s="151" t="s">
        <v>30</v>
      </c>
      <c r="E186" s="152" t="s">
        <v>1005</v>
      </c>
      <c r="F186" s="153">
        <v>632</v>
      </c>
      <c r="G186" s="154">
        <v>632</v>
      </c>
      <c r="H186" s="154">
        <v>632</v>
      </c>
      <c r="I186" s="154">
        <v>78.130089999999996</v>
      </c>
      <c r="J186" s="154">
        <v>21.437100000000001</v>
      </c>
      <c r="K186" s="123">
        <v>381.69</v>
      </c>
    </row>
    <row r="187" spans="1:11" ht="38.25" x14ac:dyDescent="0.25">
      <c r="A187" s="113" t="s">
        <v>171</v>
      </c>
      <c r="B187" s="150">
        <v>19492</v>
      </c>
      <c r="C187" s="150" t="s">
        <v>52</v>
      </c>
      <c r="D187" s="151" t="s">
        <v>30</v>
      </c>
      <c r="E187" s="152" t="s">
        <v>1009</v>
      </c>
      <c r="F187" s="153">
        <v>1256</v>
      </c>
      <c r="G187" s="154">
        <v>1256</v>
      </c>
      <c r="H187" s="154">
        <v>1256</v>
      </c>
      <c r="I187" s="154">
        <v>348.4873</v>
      </c>
      <c r="J187" s="154">
        <v>290.92059999999998</v>
      </c>
      <c r="K187" s="123">
        <v>365.91</v>
      </c>
    </row>
    <row r="188" spans="1:11" x14ac:dyDescent="0.25">
      <c r="A188" s="113" t="s">
        <v>766</v>
      </c>
      <c r="B188" s="150">
        <v>83623</v>
      </c>
      <c r="C188" s="150" t="s">
        <v>57</v>
      </c>
      <c r="D188" s="151" t="s">
        <v>30</v>
      </c>
      <c r="E188" s="152" t="s">
        <v>1130</v>
      </c>
      <c r="F188" s="153">
        <v>402</v>
      </c>
      <c r="G188" s="154">
        <v>402</v>
      </c>
      <c r="H188" s="154">
        <v>402</v>
      </c>
      <c r="I188" s="154">
        <v>0</v>
      </c>
      <c r="J188" s="154">
        <v>0</v>
      </c>
      <c r="K188" s="123">
        <v>0</v>
      </c>
    </row>
    <row r="189" spans="1:11" x14ac:dyDescent="0.25">
      <c r="A189" s="113" t="s">
        <v>226</v>
      </c>
      <c r="B189" s="150" t="s">
        <v>1229</v>
      </c>
      <c r="C189" s="150" t="s">
        <v>1166</v>
      </c>
      <c r="D189" s="151" t="s">
        <v>30</v>
      </c>
      <c r="E189" s="152" t="s">
        <v>1022</v>
      </c>
      <c r="F189" s="153">
        <v>636.80148500000007</v>
      </c>
      <c r="G189" s="154">
        <v>636.80149000000006</v>
      </c>
      <c r="H189" s="154">
        <v>636.80000000000007</v>
      </c>
      <c r="I189" s="154">
        <v>327.53879999999998</v>
      </c>
      <c r="J189" s="154">
        <v>259.39120000000003</v>
      </c>
      <c r="K189" s="123">
        <v>325.61</v>
      </c>
    </row>
    <row r="190" spans="1:11" x14ac:dyDescent="0.25">
      <c r="A190" s="113" t="s">
        <v>301</v>
      </c>
      <c r="B190" s="150">
        <v>23803</v>
      </c>
      <c r="C190" s="150" t="s">
        <v>57</v>
      </c>
      <c r="D190" s="151" t="s">
        <v>30</v>
      </c>
      <c r="E190" s="152" t="s">
        <v>1022</v>
      </c>
      <c r="F190" s="153">
        <v>684.8</v>
      </c>
      <c r="G190" s="154">
        <v>684.8</v>
      </c>
      <c r="H190" s="154">
        <v>684.8</v>
      </c>
      <c r="I190" s="154">
        <v>0</v>
      </c>
      <c r="J190" s="154">
        <v>243.8074</v>
      </c>
      <c r="K190" s="123">
        <v>448.01</v>
      </c>
    </row>
    <row r="191" spans="1:11" ht="25.5" x14ac:dyDescent="0.25">
      <c r="A191" s="113" t="s">
        <v>287</v>
      </c>
      <c r="B191" s="150">
        <v>23462</v>
      </c>
      <c r="C191" s="150" t="s">
        <v>57</v>
      </c>
      <c r="D191" s="151" t="s">
        <v>30</v>
      </c>
      <c r="E191" s="152" t="s">
        <v>1036</v>
      </c>
      <c r="F191" s="153">
        <v>1216</v>
      </c>
      <c r="G191" s="154">
        <v>1216</v>
      </c>
      <c r="H191" s="154">
        <v>1216</v>
      </c>
      <c r="I191" s="154">
        <v>328.47</v>
      </c>
      <c r="J191" s="154">
        <v>0</v>
      </c>
      <c r="K191" s="123">
        <v>0</v>
      </c>
    </row>
    <row r="192" spans="1:11" ht="25.5" x14ac:dyDescent="0.25">
      <c r="A192" s="113" t="s">
        <v>401</v>
      </c>
      <c r="B192" s="150">
        <v>31389</v>
      </c>
      <c r="C192" s="150" t="s">
        <v>28</v>
      </c>
      <c r="D192" s="151" t="s">
        <v>30</v>
      </c>
      <c r="E192" s="152" t="s">
        <v>1063</v>
      </c>
      <c r="F192" s="153">
        <v>17.922376</v>
      </c>
      <c r="G192" s="154">
        <v>17.92238</v>
      </c>
      <c r="H192" s="154">
        <v>17.920000000000002</v>
      </c>
      <c r="I192" s="154">
        <v>18.099250000000001</v>
      </c>
      <c r="J192" s="154">
        <v>18.099250000000001</v>
      </c>
      <c r="K192" s="123">
        <v>18.100000000000001</v>
      </c>
    </row>
    <row r="193" spans="1:11" x14ac:dyDescent="0.25">
      <c r="A193" s="113" t="s">
        <v>764</v>
      </c>
      <c r="B193" s="150">
        <v>83622</v>
      </c>
      <c r="C193" s="150" t="s">
        <v>57</v>
      </c>
      <c r="D193" s="151" t="s">
        <v>30</v>
      </c>
      <c r="E193" s="152" t="s">
        <v>1130</v>
      </c>
      <c r="F193" s="153">
        <v>836</v>
      </c>
      <c r="G193" s="154">
        <v>836</v>
      </c>
      <c r="H193" s="154">
        <v>836</v>
      </c>
      <c r="I193" s="154">
        <v>0</v>
      </c>
      <c r="J193" s="154">
        <v>2.3999000000000001</v>
      </c>
      <c r="K193" s="123">
        <v>0</v>
      </c>
    </row>
    <row r="194" spans="1:11" ht="38.25" x14ac:dyDescent="0.25">
      <c r="A194" s="113" t="s">
        <v>62</v>
      </c>
      <c r="B194" s="150" t="s">
        <v>1230</v>
      </c>
      <c r="C194" s="150" t="s">
        <v>1166</v>
      </c>
      <c r="D194" s="151" t="s">
        <v>30</v>
      </c>
      <c r="E194" s="152" t="s">
        <v>1231</v>
      </c>
      <c r="F194" s="153">
        <v>2.5419999999999998</v>
      </c>
      <c r="G194" s="154">
        <v>825.74</v>
      </c>
      <c r="H194" s="154">
        <v>825.74</v>
      </c>
      <c r="I194" s="154">
        <v>236.304</v>
      </c>
      <c r="J194" s="154">
        <v>165.98</v>
      </c>
      <c r="K194" s="123">
        <v>192.39000000000001</v>
      </c>
    </row>
    <row r="195" spans="1:11" ht="25.5" x14ac:dyDescent="0.25">
      <c r="A195" s="113" t="s">
        <v>59</v>
      </c>
      <c r="B195" s="150">
        <v>18621</v>
      </c>
      <c r="C195" s="150" t="s">
        <v>52</v>
      </c>
      <c r="D195" s="151" t="s">
        <v>30</v>
      </c>
      <c r="E195" s="152" t="s">
        <v>976</v>
      </c>
      <c r="F195" s="153">
        <v>129.96</v>
      </c>
      <c r="G195" s="154">
        <v>129.96</v>
      </c>
      <c r="H195" s="154">
        <v>129.96</v>
      </c>
      <c r="I195" s="154">
        <v>0</v>
      </c>
      <c r="J195" s="154">
        <v>9.4499999999999993</v>
      </c>
      <c r="K195" s="123">
        <v>1.55</v>
      </c>
    </row>
    <row r="196" spans="1:11" ht="25.5" x14ac:dyDescent="0.25">
      <c r="A196" s="113" t="s">
        <v>511</v>
      </c>
      <c r="B196" s="150" t="s">
        <v>1232</v>
      </c>
      <c r="C196" s="150" t="s">
        <v>57</v>
      </c>
      <c r="D196" s="151" t="s">
        <v>30</v>
      </c>
      <c r="E196" s="152" t="s">
        <v>1048</v>
      </c>
      <c r="F196" s="153">
        <v>825.16</v>
      </c>
      <c r="G196" s="154">
        <v>2247.12</v>
      </c>
      <c r="H196" s="154">
        <v>2247.12</v>
      </c>
      <c r="I196" s="154">
        <v>297.68169999999998</v>
      </c>
      <c r="J196" s="154">
        <v>186.31</v>
      </c>
      <c r="K196" s="123">
        <v>323.06</v>
      </c>
    </row>
    <row r="197" spans="1:11" ht="25.5" x14ac:dyDescent="0.25">
      <c r="A197" s="113" t="s">
        <v>829</v>
      </c>
      <c r="B197" s="150" t="s">
        <v>1233</v>
      </c>
      <c r="C197" s="150" t="s">
        <v>57</v>
      </c>
      <c r="D197" s="151" t="s">
        <v>30</v>
      </c>
      <c r="E197" s="152" t="s">
        <v>1048</v>
      </c>
      <c r="F197" s="153">
        <v>726.76</v>
      </c>
      <c r="G197" s="154">
        <v>744.8</v>
      </c>
      <c r="H197" s="154">
        <v>744.8</v>
      </c>
      <c r="I197" s="154">
        <v>305.452</v>
      </c>
      <c r="J197" s="154">
        <v>222.82919999999999</v>
      </c>
      <c r="K197" s="123">
        <v>362.92</v>
      </c>
    </row>
    <row r="198" spans="1:11" ht="51" x14ac:dyDescent="0.25">
      <c r="A198" s="113" t="s">
        <v>538</v>
      </c>
      <c r="B198" s="150" t="s">
        <v>1234</v>
      </c>
      <c r="C198" s="150" t="s">
        <v>57</v>
      </c>
      <c r="D198" s="151" t="s">
        <v>30</v>
      </c>
      <c r="E198" s="152" t="s">
        <v>1091</v>
      </c>
      <c r="F198" s="153">
        <v>623.59500000000003</v>
      </c>
      <c r="G198" s="154">
        <v>623.59500000000003</v>
      </c>
      <c r="H198" s="154">
        <v>623.6</v>
      </c>
      <c r="I198" s="154">
        <v>192.672</v>
      </c>
      <c r="J198" s="154">
        <v>148.3253</v>
      </c>
      <c r="K198" s="123">
        <v>178.67</v>
      </c>
    </row>
    <row r="199" spans="1:11" ht="51" x14ac:dyDescent="0.25">
      <c r="A199" s="113" t="s">
        <v>632</v>
      </c>
      <c r="B199" s="150" t="s">
        <v>1235</v>
      </c>
      <c r="C199" s="150" t="s">
        <v>57</v>
      </c>
      <c r="D199" s="151" t="s">
        <v>30</v>
      </c>
      <c r="E199" s="152" t="s">
        <v>1091</v>
      </c>
      <c r="F199" s="153">
        <v>352.66499999999996</v>
      </c>
      <c r="G199" s="154">
        <v>352.66499999999996</v>
      </c>
      <c r="H199" s="154">
        <v>352.67</v>
      </c>
      <c r="I199" s="154">
        <v>311.67099999999999</v>
      </c>
      <c r="J199" s="154">
        <v>213.71090000000001</v>
      </c>
      <c r="K199" s="123">
        <v>318.82</v>
      </c>
    </row>
    <row r="200" spans="1:11" x14ac:dyDescent="0.25">
      <c r="A200" s="113" t="s">
        <v>121</v>
      </c>
      <c r="B200" s="150">
        <v>19014</v>
      </c>
      <c r="C200" s="150" t="s">
        <v>57</v>
      </c>
      <c r="D200" s="151" t="s">
        <v>30</v>
      </c>
      <c r="E200" s="152" t="s">
        <v>994</v>
      </c>
      <c r="F200" s="153">
        <v>640</v>
      </c>
      <c r="G200" s="154">
        <v>640</v>
      </c>
      <c r="H200" s="154">
        <v>640</v>
      </c>
      <c r="I200" s="154">
        <v>290.58350000000002</v>
      </c>
      <c r="J200" s="154">
        <v>225.90360000000001</v>
      </c>
      <c r="K200" s="123">
        <v>273.77</v>
      </c>
    </row>
    <row r="201" spans="1:11" x14ac:dyDescent="0.25">
      <c r="A201" s="113" t="s">
        <v>757</v>
      </c>
      <c r="B201" s="150">
        <v>83615</v>
      </c>
      <c r="C201" s="150" t="s">
        <v>57</v>
      </c>
      <c r="D201" s="151" t="s">
        <v>30</v>
      </c>
      <c r="E201" s="152" t="s">
        <v>1129</v>
      </c>
      <c r="F201" s="153">
        <v>189.36</v>
      </c>
      <c r="G201" s="154">
        <v>189.36</v>
      </c>
      <c r="H201" s="154">
        <v>189.36</v>
      </c>
      <c r="I201" s="154">
        <v>0.40300000000000002</v>
      </c>
      <c r="J201" s="154">
        <v>0</v>
      </c>
      <c r="K201" s="123">
        <v>0</v>
      </c>
    </row>
    <row r="202" spans="1:11" x14ac:dyDescent="0.25">
      <c r="A202" s="113" t="s">
        <v>762</v>
      </c>
      <c r="B202" s="150">
        <v>83617</v>
      </c>
      <c r="C202" s="150" t="s">
        <v>57</v>
      </c>
      <c r="D202" s="151" t="s">
        <v>30</v>
      </c>
      <c r="E202" s="152" t="s">
        <v>1129</v>
      </c>
      <c r="F202" s="153">
        <v>442.64</v>
      </c>
      <c r="G202" s="154">
        <v>442.64</v>
      </c>
      <c r="H202" s="154">
        <v>442.64</v>
      </c>
      <c r="I202" s="154">
        <v>331.88740000000001</v>
      </c>
      <c r="J202" s="154">
        <v>291.26459999999997</v>
      </c>
      <c r="K202" s="123">
        <v>352.63</v>
      </c>
    </row>
    <row r="203" spans="1:11" x14ac:dyDescent="0.25">
      <c r="A203" s="113" t="s">
        <v>760</v>
      </c>
      <c r="B203" s="150">
        <v>83616</v>
      </c>
      <c r="C203" s="150" t="s">
        <v>57</v>
      </c>
      <c r="D203" s="151" t="s">
        <v>30</v>
      </c>
      <c r="E203" s="152" t="s">
        <v>1129</v>
      </c>
      <c r="F203" s="153">
        <v>544</v>
      </c>
      <c r="G203" s="154">
        <v>544</v>
      </c>
      <c r="H203" s="154">
        <v>544</v>
      </c>
      <c r="I203" s="154">
        <v>376.9468</v>
      </c>
      <c r="J203" s="154">
        <v>273.87639999999999</v>
      </c>
      <c r="K203" s="123">
        <v>331.25</v>
      </c>
    </row>
    <row r="204" spans="1:11" ht="38.25" x14ac:dyDescent="0.25">
      <c r="A204" s="113" t="s">
        <v>94</v>
      </c>
      <c r="B204" s="150">
        <v>18851</v>
      </c>
      <c r="C204" s="150" t="s">
        <v>52</v>
      </c>
      <c r="D204" s="151" t="s">
        <v>30</v>
      </c>
      <c r="E204" s="152" t="s">
        <v>986</v>
      </c>
      <c r="F204" s="153">
        <v>516.44000000000005</v>
      </c>
      <c r="G204" s="154">
        <v>516.44000000000005</v>
      </c>
      <c r="H204" s="154">
        <v>512.44000000000005</v>
      </c>
      <c r="I204" s="154">
        <v>229.60769999999999</v>
      </c>
      <c r="J204" s="154">
        <v>228.09469999999999</v>
      </c>
      <c r="K204" s="123">
        <v>295.23</v>
      </c>
    </row>
    <row r="205" spans="1:11" ht="25.5" x14ac:dyDescent="0.25">
      <c r="A205" s="113" t="s">
        <v>523</v>
      </c>
      <c r="B205" s="150">
        <v>46505</v>
      </c>
      <c r="C205" s="150" t="s">
        <v>57</v>
      </c>
      <c r="D205" s="151" t="s">
        <v>30</v>
      </c>
      <c r="E205" s="152" t="s">
        <v>1015</v>
      </c>
      <c r="F205" s="153">
        <v>510.4</v>
      </c>
      <c r="G205" s="154">
        <v>510.4</v>
      </c>
      <c r="H205" s="154">
        <v>510.4</v>
      </c>
      <c r="I205" s="154">
        <v>239.99969999999999</v>
      </c>
      <c r="J205" s="154">
        <v>277.33499999999998</v>
      </c>
      <c r="K205" s="123">
        <v>332.88</v>
      </c>
    </row>
    <row r="206" spans="1:11" ht="25.5" x14ac:dyDescent="0.25">
      <c r="A206" s="113" t="s">
        <v>327</v>
      </c>
      <c r="B206" s="150">
        <v>24272</v>
      </c>
      <c r="C206" s="150" t="s">
        <v>57</v>
      </c>
      <c r="D206" s="151" t="s">
        <v>30</v>
      </c>
      <c r="E206" s="152" t="s">
        <v>1015</v>
      </c>
      <c r="F206" s="153">
        <v>640</v>
      </c>
      <c r="G206" s="154">
        <v>640</v>
      </c>
      <c r="H206" s="154">
        <v>640</v>
      </c>
      <c r="I206" s="154">
        <v>410.87810000000002</v>
      </c>
      <c r="J206" s="154">
        <v>314.08949999999999</v>
      </c>
      <c r="K206" s="123">
        <v>271.24</v>
      </c>
    </row>
    <row r="207" spans="1:11" ht="25.5" x14ac:dyDescent="0.25">
      <c r="A207" s="113" t="s">
        <v>355</v>
      </c>
      <c r="B207" s="150">
        <v>28061</v>
      </c>
      <c r="C207" s="150" t="s">
        <v>57</v>
      </c>
      <c r="D207" s="151" t="s">
        <v>30</v>
      </c>
      <c r="E207" s="152" t="s">
        <v>1015</v>
      </c>
      <c r="F207" s="153">
        <v>502.4</v>
      </c>
      <c r="G207" s="154">
        <v>502.4</v>
      </c>
      <c r="H207" s="154">
        <v>502.4</v>
      </c>
      <c r="I207" s="154">
        <v>265.97800000000001</v>
      </c>
      <c r="J207" s="154">
        <v>369.41180000000003</v>
      </c>
      <c r="K207" s="123">
        <v>303.02</v>
      </c>
    </row>
    <row r="208" spans="1:11" ht="25.5" x14ac:dyDescent="0.25">
      <c r="A208" s="113" t="s">
        <v>187</v>
      </c>
      <c r="B208" s="150">
        <v>19760</v>
      </c>
      <c r="C208" s="150" t="s">
        <v>52</v>
      </c>
      <c r="D208" s="151" t="s">
        <v>30</v>
      </c>
      <c r="E208" s="152" t="s">
        <v>1015</v>
      </c>
      <c r="F208" s="153">
        <v>1276</v>
      </c>
      <c r="G208" s="154">
        <v>1276</v>
      </c>
      <c r="H208" s="154">
        <v>1276</v>
      </c>
      <c r="I208" s="154">
        <v>295.42700000000002</v>
      </c>
      <c r="J208" s="154">
        <v>203.9862</v>
      </c>
      <c r="K208" s="123">
        <v>298.37</v>
      </c>
    </row>
    <row r="209" spans="1:11" x14ac:dyDescent="0.25">
      <c r="A209" s="113" t="s">
        <v>43</v>
      </c>
      <c r="B209" s="150">
        <v>13200</v>
      </c>
      <c r="C209" s="150" t="s">
        <v>28</v>
      </c>
      <c r="D209" s="151" t="s">
        <v>30</v>
      </c>
      <c r="E209" s="152" t="s">
        <v>968</v>
      </c>
      <c r="F209" s="153">
        <v>25.410492000000001</v>
      </c>
      <c r="G209" s="154">
        <v>25.410489999999999</v>
      </c>
      <c r="H209" s="154">
        <v>25.41</v>
      </c>
      <c r="I209" s="154">
        <v>26.017669999999999</v>
      </c>
      <c r="J209" s="154">
        <v>26.017669999999999</v>
      </c>
      <c r="K209" s="123">
        <v>26.02</v>
      </c>
    </row>
    <row r="210" spans="1:11" x14ac:dyDescent="0.25">
      <c r="A210" s="113" t="s">
        <v>96</v>
      </c>
      <c r="B210" s="150">
        <v>18911</v>
      </c>
      <c r="C210" s="150" t="s">
        <v>52</v>
      </c>
      <c r="D210" s="151" t="s">
        <v>30</v>
      </c>
      <c r="E210" s="152" t="s">
        <v>987</v>
      </c>
      <c r="F210" s="153">
        <v>1176</v>
      </c>
      <c r="G210" s="154">
        <v>1176</v>
      </c>
      <c r="H210" s="154">
        <v>1176</v>
      </c>
      <c r="I210" s="154">
        <v>0</v>
      </c>
      <c r="J210" s="154">
        <v>0</v>
      </c>
      <c r="K210" s="123">
        <v>0</v>
      </c>
    </row>
    <row r="211" spans="1:11" x14ac:dyDescent="0.25">
      <c r="A211" s="113" t="s">
        <v>123</v>
      </c>
      <c r="B211" s="150">
        <v>19052</v>
      </c>
      <c r="C211" s="150" t="s">
        <v>52</v>
      </c>
      <c r="D211" s="151" t="s">
        <v>30</v>
      </c>
      <c r="E211" s="152" t="s">
        <v>985</v>
      </c>
      <c r="F211" s="153">
        <v>1276.23</v>
      </c>
      <c r="G211" s="154">
        <v>1276.23</v>
      </c>
      <c r="H211" s="154">
        <v>1276.23</v>
      </c>
      <c r="I211" s="154">
        <v>257.85680000000002</v>
      </c>
      <c r="J211" s="154">
        <v>200.65</v>
      </c>
      <c r="K211" s="123">
        <v>246.67</v>
      </c>
    </row>
    <row r="212" spans="1:11" x14ac:dyDescent="0.25">
      <c r="A212" s="113" t="s">
        <v>124</v>
      </c>
      <c r="B212" s="150">
        <v>19053</v>
      </c>
      <c r="C212" s="150" t="s">
        <v>57</v>
      </c>
      <c r="D212" s="151" t="s">
        <v>30</v>
      </c>
      <c r="E212" s="152" t="s">
        <v>985</v>
      </c>
      <c r="F212" s="153">
        <v>1277.8</v>
      </c>
      <c r="G212" s="154">
        <v>1277.8</v>
      </c>
      <c r="H212" s="154">
        <v>1277.8</v>
      </c>
      <c r="I212" s="154">
        <v>0</v>
      </c>
      <c r="J212" s="154">
        <v>0</v>
      </c>
      <c r="K212" s="123">
        <v>108.72</v>
      </c>
    </row>
    <row r="213" spans="1:11" x14ac:dyDescent="0.25">
      <c r="A213" s="113" t="s">
        <v>92</v>
      </c>
      <c r="B213" s="150">
        <v>18835</v>
      </c>
      <c r="C213" s="150" t="s">
        <v>57</v>
      </c>
      <c r="D213" s="151" t="s">
        <v>30</v>
      </c>
      <c r="E213" s="152" t="s">
        <v>985</v>
      </c>
      <c r="F213" s="153">
        <v>1277.8</v>
      </c>
      <c r="G213" s="154">
        <v>1277.8</v>
      </c>
      <c r="H213" s="154">
        <v>1277.8</v>
      </c>
      <c r="I213" s="154">
        <v>738.971</v>
      </c>
      <c r="J213" s="154">
        <v>369.411</v>
      </c>
      <c r="K213" s="123">
        <v>351.95</v>
      </c>
    </row>
    <row r="214" spans="1:11" x14ac:dyDescent="0.25">
      <c r="A214" s="113" t="s">
        <v>90</v>
      </c>
      <c r="B214" s="150">
        <v>18834</v>
      </c>
      <c r="C214" s="150" t="s">
        <v>57</v>
      </c>
      <c r="D214" s="151" t="s">
        <v>30</v>
      </c>
      <c r="E214" s="152" t="s">
        <v>985</v>
      </c>
      <c r="F214" s="153">
        <v>1276.23</v>
      </c>
      <c r="G214" s="154">
        <v>1276.23</v>
      </c>
      <c r="H214" s="154">
        <v>1276.23</v>
      </c>
      <c r="I214" s="154">
        <v>82.859800000000007</v>
      </c>
      <c r="J214" s="154">
        <v>206.26329999999999</v>
      </c>
      <c r="K214" s="123">
        <v>307.17</v>
      </c>
    </row>
    <row r="215" spans="1:11" x14ac:dyDescent="0.25">
      <c r="A215" s="113" t="s">
        <v>411</v>
      </c>
      <c r="B215" s="150">
        <v>33668</v>
      </c>
      <c r="C215" s="150" t="s">
        <v>57</v>
      </c>
      <c r="D215" s="151" t="s">
        <v>30</v>
      </c>
      <c r="E215" s="152" t="s">
        <v>1066</v>
      </c>
      <c r="F215" s="153">
        <v>1223.74</v>
      </c>
      <c r="G215" s="154">
        <v>1223.74</v>
      </c>
      <c r="H215" s="154">
        <v>1223.74</v>
      </c>
      <c r="I215" s="154">
        <v>321.93299999999999</v>
      </c>
      <c r="J215" s="154">
        <v>249.38499999999999</v>
      </c>
      <c r="K215" s="123">
        <v>361.11</v>
      </c>
    </row>
    <row r="216" spans="1:11" x14ac:dyDescent="0.25">
      <c r="A216" s="113" t="s">
        <v>418</v>
      </c>
      <c r="B216" s="150">
        <v>33671</v>
      </c>
      <c r="C216" s="150" t="s">
        <v>57</v>
      </c>
      <c r="D216" s="151" t="s">
        <v>30</v>
      </c>
      <c r="E216" s="152" t="s">
        <v>1066</v>
      </c>
      <c r="F216" s="153">
        <v>1264.7</v>
      </c>
      <c r="G216" s="154">
        <v>1264.7</v>
      </c>
      <c r="H216" s="154">
        <v>1264.7</v>
      </c>
      <c r="I216" s="154">
        <v>311.601</v>
      </c>
      <c r="J216" s="154">
        <v>246.83600000000001</v>
      </c>
      <c r="K216" s="123">
        <v>358.38</v>
      </c>
    </row>
    <row r="217" spans="1:11" x14ac:dyDescent="0.25">
      <c r="A217" s="113" t="s">
        <v>415</v>
      </c>
      <c r="B217" s="150">
        <v>33670</v>
      </c>
      <c r="C217" s="150" t="s">
        <v>57</v>
      </c>
      <c r="D217" s="151" t="s">
        <v>30</v>
      </c>
      <c r="E217" s="152" t="s">
        <v>1066</v>
      </c>
      <c r="F217" s="153">
        <v>1264.7</v>
      </c>
      <c r="G217" s="154">
        <v>1264.7</v>
      </c>
      <c r="H217" s="154">
        <v>1264.7</v>
      </c>
      <c r="I217" s="154">
        <v>0</v>
      </c>
      <c r="J217" s="154">
        <v>0</v>
      </c>
      <c r="K217" s="123">
        <v>0</v>
      </c>
    </row>
    <row r="218" spans="1:11" x14ac:dyDescent="0.25">
      <c r="A218" s="113" t="s">
        <v>413</v>
      </c>
      <c r="B218" s="150">
        <v>33669</v>
      </c>
      <c r="C218" s="150" t="s">
        <v>57</v>
      </c>
      <c r="D218" s="151" t="s">
        <v>30</v>
      </c>
      <c r="E218" s="152" t="s">
        <v>1066</v>
      </c>
      <c r="F218" s="153">
        <v>1223.74</v>
      </c>
      <c r="G218" s="154">
        <v>1223.74</v>
      </c>
      <c r="H218" s="154">
        <v>1223.74</v>
      </c>
      <c r="I218" s="154">
        <v>0</v>
      </c>
      <c r="J218" s="154">
        <v>0</v>
      </c>
      <c r="K218" s="123">
        <v>0</v>
      </c>
    </row>
    <row r="219" spans="1:11" x14ac:dyDescent="0.25">
      <c r="A219" s="113" t="s">
        <v>41</v>
      </c>
      <c r="B219" s="150">
        <v>13198</v>
      </c>
      <c r="C219" s="150" t="s">
        <v>28</v>
      </c>
      <c r="D219" s="151" t="s">
        <v>30</v>
      </c>
      <c r="E219" s="152" t="s">
        <v>968</v>
      </c>
      <c r="F219" s="153">
        <v>25.410492000000001</v>
      </c>
      <c r="G219" s="154">
        <v>25.410489999999999</v>
      </c>
      <c r="H219" s="154">
        <v>25.41</v>
      </c>
      <c r="I219" s="154">
        <v>0</v>
      </c>
      <c r="J219" s="154">
        <v>0</v>
      </c>
      <c r="K219" s="123">
        <v>0</v>
      </c>
    </row>
    <row r="220" spans="1:11" ht="25.5" x14ac:dyDescent="0.25">
      <c r="A220" s="113" t="s">
        <v>515</v>
      </c>
      <c r="B220" s="150">
        <v>44743</v>
      </c>
      <c r="C220" s="150" t="s">
        <v>28</v>
      </c>
      <c r="D220" s="151" t="s">
        <v>30</v>
      </c>
      <c r="E220" s="152" t="s">
        <v>964</v>
      </c>
      <c r="F220" s="153">
        <v>2.884765969</v>
      </c>
      <c r="G220" s="154">
        <v>2.8847659999999999</v>
      </c>
      <c r="H220" s="154">
        <v>2.88</v>
      </c>
      <c r="I220" s="154">
        <v>3.4614820000000002</v>
      </c>
      <c r="J220" s="154">
        <v>3.4614820000000002</v>
      </c>
      <c r="K220" s="123">
        <v>3.46</v>
      </c>
    </row>
    <row r="221" spans="1:11" ht="63.75" x14ac:dyDescent="0.25">
      <c r="A221" s="113" t="s">
        <v>462</v>
      </c>
      <c r="B221" s="150" t="s">
        <v>1236</v>
      </c>
      <c r="C221" s="150" t="s">
        <v>57</v>
      </c>
      <c r="D221" s="151" t="s">
        <v>30</v>
      </c>
      <c r="E221" s="152" t="s">
        <v>1076</v>
      </c>
      <c r="F221" s="153">
        <v>502.64</v>
      </c>
      <c r="G221" s="154">
        <v>502.64</v>
      </c>
      <c r="H221" s="154">
        <v>502.64</v>
      </c>
      <c r="I221" s="154">
        <v>332.96129999999999</v>
      </c>
      <c r="J221" s="154">
        <v>138.22620000000001</v>
      </c>
      <c r="K221" s="123">
        <v>375.41</v>
      </c>
    </row>
    <row r="222" spans="1:11" ht="38.25" x14ac:dyDescent="0.25">
      <c r="A222" s="113" t="s">
        <v>466</v>
      </c>
      <c r="B222" s="150" t="s">
        <v>1237</v>
      </c>
      <c r="C222" s="150" t="s">
        <v>57</v>
      </c>
      <c r="D222" s="151" t="s">
        <v>30</v>
      </c>
      <c r="E222" s="152" t="s">
        <v>1055</v>
      </c>
      <c r="F222" s="153">
        <v>501.63</v>
      </c>
      <c r="G222" s="154">
        <v>501.63</v>
      </c>
      <c r="H222" s="154">
        <v>501.63</v>
      </c>
      <c r="I222" s="154">
        <v>285.40609999999998</v>
      </c>
      <c r="J222" s="154">
        <v>210.97</v>
      </c>
      <c r="K222" s="123">
        <v>286.37</v>
      </c>
    </row>
    <row r="223" spans="1:11" ht="51" x14ac:dyDescent="0.25">
      <c r="A223" s="113" t="s">
        <v>712</v>
      </c>
      <c r="B223" s="150" t="s">
        <v>1238</v>
      </c>
      <c r="C223" s="150" t="s">
        <v>57</v>
      </c>
      <c r="D223" s="151" t="s">
        <v>30</v>
      </c>
      <c r="E223" s="152" t="s">
        <v>1239</v>
      </c>
      <c r="F223" s="153">
        <v>620</v>
      </c>
      <c r="G223" s="154">
        <v>620</v>
      </c>
      <c r="H223" s="154">
        <v>620</v>
      </c>
      <c r="I223" s="154">
        <v>324.04300000000001</v>
      </c>
      <c r="J223" s="154">
        <v>289.96339999999998</v>
      </c>
      <c r="K223" s="123">
        <v>374.08000000000004</v>
      </c>
    </row>
    <row r="224" spans="1:11" ht="25.5" x14ac:dyDescent="0.25">
      <c r="A224" s="113" t="s">
        <v>303</v>
      </c>
      <c r="B224" s="150">
        <v>23918</v>
      </c>
      <c r="C224" s="150" t="s">
        <v>57</v>
      </c>
      <c r="D224" s="151" t="s">
        <v>30</v>
      </c>
      <c r="E224" s="152" t="s">
        <v>1039</v>
      </c>
      <c r="F224" s="153">
        <v>44.4</v>
      </c>
      <c r="G224" s="154">
        <v>44.4</v>
      </c>
      <c r="H224" s="154">
        <v>44.4</v>
      </c>
      <c r="I224" s="154">
        <v>0</v>
      </c>
      <c r="J224" s="154">
        <v>0</v>
      </c>
      <c r="K224" s="123">
        <v>0</v>
      </c>
    </row>
    <row r="225" spans="1:11" x14ac:dyDescent="0.25">
      <c r="A225" s="113" t="s">
        <v>717</v>
      </c>
      <c r="B225" s="150">
        <v>80718</v>
      </c>
      <c r="C225" s="150" t="s">
        <v>57</v>
      </c>
      <c r="D225" s="151" t="s">
        <v>30</v>
      </c>
      <c r="E225" s="152" t="s">
        <v>1121</v>
      </c>
      <c r="F225" s="153">
        <v>135.6</v>
      </c>
      <c r="G225" s="154">
        <v>135.6</v>
      </c>
      <c r="H225" s="154">
        <v>135.6</v>
      </c>
      <c r="I225" s="154">
        <v>325.13279999999997</v>
      </c>
      <c r="J225" s="154">
        <v>251.16970000000001</v>
      </c>
      <c r="K225" s="123">
        <v>409.48</v>
      </c>
    </row>
    <row r="226" spans="1:11" x14ac:dyDescent="0.25">
      <c r="A226" s="113" t="s">
        <v>664</v>
      </c>
      <c r="B226" s="150" t="s">
        <v>1240</v>
      </c>
      <c r="C226" s="150" t="s">
        <v>57</v>
      </c>
      <c r="D226" s="151" t="s">
        <v>30</v>
      </c>
      <c r="E226" s="152" t="s">
        <v>1116</v>
      </c>
      <c r="F226" s="153">
        <v>888.64</v>
      </c>
      <c r="G226" s="154">
        <v>888.64</v>
      </c>
      <c r="H226" s="154">
        <v>888.64</v>
      </c>
      <c r="I226" s="154">
        <v>181.57049999999998</v>
      </c>
      <c r="J226" s="154">
        <v>202.87469999999999</v>
      </c>
      <c r="K226" s="123">
        <v>312.87</v>
      </c>
    </row>
    <row r="227" spans="1:11" ht="25.5" x14ac:dyDescent="0.25">
      <c r="A227" s="113" t="s">
        <v>679</v>
      </c>
      <c r="B227" s="150">
        <v>78568</v>
      </c>
      <c r="C227" s="150" t="s">
        <v>57</v>
      </c>
      <c r="D227" s="151" t="s">
        <v>30</v>
      </c>
      <c r="E227" s="152" t="s">
        <v>995</v>
      </c>
      <c r="F227" s="153">
        <v>327.8</v>
      </c>
      <c r="G227" s="154">
        <v>327.8</v>
      </c>
      <c r="H227" s="154">
        <v>327.8</v>
      </c>
      <c r="I227" s="154">
        <v>193.42140000000001</v>
      </c>
      <c r="J227" s="154">
        <v>195.48480000000001</v>
      </c>
      <c r="K227" s="123">
        <v>263.83999999999997</v>
      </c>
    </row>
    <row r="228" spans="1:11" ht="25.5" x14ac:dyDescent="0.25">
      <c r="A228" s="113" t="s">
        <v>619</v>
      </c>
      <c r="B228" s="150">
        <v>67172</v>
      </c>
      <c r="C228" s="150" t="s">
        <v>57</v>
      </c>
      <c r="D228" s="151" t="s">
        <v>30</v>
      </c>
      <c r="E228" s="152" t="s">
        <v>995</v>
      </c>
      <c r="F228" s="153">
        <v>495.07</v>
      </c>
      <c r="G228" s="154">
        <v>495.07</v>
      </c>
      <c r="H228" s="154">
        <v>495.07</v>
      </c>
      <c r="I228" s="154">
        <v>319.2989</v>
      </c>
      <c r="J228" s="154">
        <v>250.82599999999999</v>
      </c>
      <c r="K228" s="123">
        <v>348.35</v>
      </c>
    </row>
    <row r="229" spans="1:11" ht="25.5" x14ac:dyDescent="0.25">
      <c r="A229" s="113" t="s">
        <v>814</v>
      </c>
      <c r="B229" s="150" t="s">
        <v>813</v>
      </c>
      <c r="C229" s="150" t="s">
        <v>658</v>
      </c>
      <c r="D229" s="151" t="s">
        <v>30</v>
      </c>
      <c r="E229" s="152" t="s">
        <v>1133</v>
      </c>
      <c r="F229" s="153"/>
      <c r="G229" s="154">
        <v>164</v>
      </c>
      <c r="H229" s="154">
        <v>164</v>
      </c>
      <c r="I229" s="155" t="s">
        <v>63</v>
      </c>
      <c r="J229" s="154">
        <v>0</v>
      </c>
      <c r="K229" s="123">
        <v>0</v>
      </c>
    </row>
    <row r="230" spans="1:11" ht="25.5" x14ac:dyDescent="0.25">
      <c r="A230" s="113" t="s">
        <v>807</v>
      </c>
      <c r="B230" s="150" t="s">
        <v>806</v>
      </c>
      <c r="C230" s="150" t="s">
        <v>658</v>
      </c>
      <c r="D230" s="151" t="s">
        <v>30</v>
      </c>
      <c r="E230" s="152" t="s">
        <v>1133</v>
      </c>
      <c r="F230" s="153"/>
      <c r="G230" s="154">
        <v>147.6</v>
      </c>
      <c r="H230" s="154">
        <v>147.6</v>
      </c>
      <c r="I230" s="155" t="s">
        <v>63</v>
      </c>
      <c r="J230" s="154">
        <v>0</v>
      </c>
      <c r="K230" s="123">
        <v>0</v>
      </c>
    </row>
    <row r="231" spans="1:11" ht="25.5" x14ac:dyDescent="0.25">
      <c r="A231" s="113" t="s">
        <v>803</v>
      </c>
      <c r="B231" s="150" t="s">
        <v>802</v>
      </c>
      <c r="C231" s="150" t="s">
        <v>658</v>
      </c>
      <c r="D231" s="151" t="s">
        <v>30</v>
      </c>
      <c r="E231" s="152" t="s">
        <v>1133</v>
      </c>
      <c r="F231" s="153"/>
      <c r="G231" s="154">
        <v>155.47999999999999</v>
      </c>
      <c r="H231" s="154">
        <v>155.47999999999999</v>
      </c>
      <c r="I231" s="155" t="s">
        <v>63</v>
      </c>
      <c r="J231" s="154">
        <v>0</v>
      </c>
      <c r="K231" s="123">
        <v>0</v>
      </c>
    </row>
    <row r="232" spans="1:11" ht="25.5" x14ac:dyDescent="0.25">
      <c r="A232" s="113" t="s">
        <v>811</v>
      </c>
      <c r="B232" s="150" t="s">
        <v>810</v>
      </c>
      <c r="C232" s="150" t="s">
        <v>658</v>
      </c>
      <c r="D232" s="151" t="s">
        <v>30</v>
      </c>
      <c r="E232" s="152" t="s">
        <v>1133</v>
      </c>
      <c r="F232" s="153"/>
      <c r="G232" s="154">
        <v>164</v>
      </c>
      <c r="H232" s="154">
        <v>164</v>
      </c>
      <c r="I232" s="155" t="s">
        <v>63</v>
      </c>
      <c r="J232" s="154">
        <v>0</v>
      </c>
      <c r="K232" s="123">
        <v>0</v>
      </c>
    </row>
    <row r="233" spans="1:11" x14ac:dyDescent="0.25">
      <c r="A233" s="113" t="s">
        <v>1241</v>
      </c>
      <c r="B233" s="150" t="s">
        <v>1242</v>
      </c>
      <c r="C233" s="150" t="s">
        <v>339</v>
      </c>
      <c r="D233" s="151" t="s">
        <v>30</v>
      </c>
      <c r="E233" s="152" t="s">
        <v>1243</v>
      </c>
      <c r="F233" s="153">
        <v>10</v>
      </c>
      <c r="G233" s="154">
        <v>10</v>
      </c>
      <c r="H233" s="155" t="s">
        <v>63</v>
      </c>
      <c r="I233" s="154">
        <v>0</v>
      </c>
      <c r="J233" s="154">
        <v>0</v>
      </c>
      <c r="K233" s="123">
        <v>0</v>
      </c>
    </row>
    <row r="234" spans="1:11" ht="25.5" x14ac:dyDescent="0.25">
      <c r="A234" s="113" t="s">
        <v>817</v>
      </c>
      <c r="B234" s="150" t="s">
        <v>816</v>
      </c>
      <c r="C234" s="150" t="s">
        <v>658</v>
      </c>
      <c r="D234" s="151" t="s">
        <v>30</v>
      </c>
      <c r="E234" s="152" t="s">
        <v>1133</v>
      </c>
      <c r="F234" s="153"/>
      <c r="G234" s="154">
        <v>303.08</v>
      </c>
      <c r="H234" s="154">
        <v>303.08</v>
      </c>
      <c r="I234" s="155" t="s">
        <v>63</v>
      </c>
      <c r="J234" s="154">
        <v>0</v>
      </c>
      <c r="K234" s="123">
        <v>0</v>
      </c>
    </row>
    <row r="235" spans="1:11" ht="25.5" x14ac:dyDescent="0.25">
      <c r="A235" s="113" t="s">
        <v>38</v>
      </c>
      <c r="B235" s="150">
        <v>11004</v>
      </c>
      <c r="C235" s="150" t="s">
        <v>28</v>
      </c>
      <c r="D235" s="151" t="s">
        <v>30</v>
      </c>
      <c r="E235" s="152" t="s">
        <v>964</v>
      </c>
      <c r="F235" s="153">
        <v>68.329058500000002</v>
      </c>
      <c r="G235" s="154">
        <v>68.329059999999998</v>
      </c>
      <c r="H235" s="154">
        <v>68.33</v>
      </c>
      <c r="I235" s="154">
        <v>0</v>
      </c>
      <c r="J235" s="154">
        <v>0</v>
      </c>
      <c r="K235" s="123">
        <v>0</v>
      </c>
    </row>
    <row r="236" spans="1:11" ht="25.5" x14ac:dyDescent="0.25">
      <c r="A236" s="113" t="s">
        <v>532</v>
      </c>
      <c r="B236" s="150">
        <v>47907</v>
      </c>
      <c r="C236" s="150" t="s">
        <v>28</v>
      </c>
      <c r="D236" s="151" t="s">
        <v>30</v>
      </c>
      <c r="E236" s="152" t="s">
        <v>964</v>
      </c>
      <c r="F236" s="153">
        <v>5.0636850000000004</v>
      </c>
      <c r="G236" s="154">
        <v>5.0636850000000004</v>
      </c>
      <c r="H236" s="154">
        <v>5.0599999999999996</v>
      </c>
      <c r="I236" s="154">
        <v>9.5021059999999995</v>
      </c>
      <c r="J236" s="154">
        <v>9.5021059999999995</v>
      </c>
      <c r="K236" s="123">
        <v>9.5</v>
      </c>
    </row>
    <row r="237" spans="1:11" x14ac:dyDescent="0.25">
      <c r="A237" s="113" t="s">
        <v>365</v>
      </c>
      <c r="B237" s="150">
        <v>29121</v>
      </c>
      <c r="C237" s="150" t="s">
        <v>339</v>
      </c>
      <c r="D237" s="151" t="s">
        <v>30</v>
      </c>
      <c r="E237" s="152" t="s">
        <v>1058</v>
      </c>
      <c r="F237" s="153">
        <v>0.36826799999999998</v>
      </c>
      <c r="G237" s="154">
        <v>0.36826799999999998</v>
      </c>
      <c r="H237" s="154">
        <v>0.37</v>
      </c>
      <c r="I237" s="154">
        <v>0</v>
      </c>
      <c r="J237" s="154">
        <v>0</v>
      </c>
      <c r="K237" s="123">
        <v>0</v>
      </c>
    </row>
    <row r="238" spans="1:11" x14ac:dyDescent="0.25">
      <c r="A238" s="113" t="s">
        <v>360</v>
      </c>
      <c r="B238" s="150">
        <v>29120</v>
      </c>
      <c r="C238" s="150" t="s">
        <v>339</v>
      </c>
      <c r="D238" s="151" t="s">
        <v>30</v>
      </c>
      <c r="E238" s="152" t="s">
        <v>1056</v>
      </c>
      <c r="F238" s="153">
        <v>243.399</v>
      </c>
      <c r="G238" s="154">
        <v>243.4</v>
      </c>
      <c r="H238" s="154">
        <v>253.4</v>
      </c>
      <c r="I238" s="154">
        <v>0</v>
      </c>
      <c r="J238" s="154">
        <v>0</v>
      </c>
      <c r="K238" s="123">
        <v>0</v>
      </c>
    </row>
    <row r="239" spans="1:11" ht="25.5" x14ac:dyDescent="0.25">
      <c r="A239" s="113" t="s">
        <v>40</v>
      </c>
      <c r="B239" s="150">
        <v>11008</v>
      </c>
      <c r="C239" s="150" t="s">
        <v>28</v>
      </c>
      <c r="D239" s="151" t="s">
        <v>30</v>
      </c>
      <c r="E239" s="152" t="s">
        <v>964</v>
      </c>
      <c r="F239" s="153">
        <v>67.208910000000003</v>
      </c>
      <c r="G239" s="154">
        <v>67.208910000000003</v>
      </c>
      <c r="H239" s="154">
        <v>67.209999999999994</v>
      </c>
      <c r="I239" s="154">
        <v>0</v>
      </c>
      <c r="J239" s="154">
        <v>0</v>
      </c>
      <c r="K239" s="123">
        <v>0</v>
      </c>
    </row>
    <row r="240" spans="1:11" ht="25.5" x14ac:dyDescent="0.25">
      <c r="A240" s="113" t="s">
        <v>654</v>
      </c>
      <c r="B240" s="150">
        <v>73899</v>
      </c>
      <c r="C240" s="150" t="s">
        <v>57</v>
      </c>
      <c r="D240" s="151" t="s">
        <v>30</v>
      </c>
      <c r="E240" s="152" t="s">
        <v>1115</v>
      </c>
      <c r="F240" s="153">
        <v>508.77600000000001</v>
      </c>
      <c r="G240" s="154">
        <v>508.77600000000001</v>
      </c>
      <c r="H240" s="154">
        <v>508.78</v>
      </c>
      <c r="I240" s="154">
        <v>204.75360000000001</v>
      </c>
      <c r="J240" s="154">
        <v>230.8134</v>
      </c>
      <c r="K240" s="123">
        <v>339.82</v>
      </c>
    </row>
    <row r="241" spans="1:11" ht="63.75" x14ac:dyDescent="0.25">
      <c r="A241" s="113" t="s">
        <v>452</v>
      </c>
      <c r="B241" s="150" t="s">
        <v>1244</v>
      </c>
      <c r="C241" s="150" t="s">
        <v>1198</v>
      </c>
      <c r="D241" s="151" t="s">
        <v>30</v>
      </c>
      <c r="E241" s="152" t="s">
        <v>1245</v>
      </c>
      <c r="F241" s="153">
        <v>1261.4414850000001</v>
      </c>
      <c r="G241" s="154">
        <v>1261.4414899999999</v>
      </c>
      <c r="H241" s="154">
        <v>1261.44</v>
      </c>
      <c r="I241" s="154">
        <v>237.08349999999999</v>
      </c>
      <c r="J241" s="154">
        <v>214.26329999999999</v>
      </c>
      <c r="K241" s="123">
        <v>316.33</v>
      </c>
    </row>
    <row r="242" spans="1:11" ht="51" x14ac:dyDescent="0.25">
      <c r="A242" s="113" t="s">
        <v>574</v>
      </c>
      <c r="B242" s="150">
        <v>55535</v>
      </c>
      <c r="C242" s="150" t="s">
        <v>57</v>
      </c>
      <c r="D242" s="151" t="s">
        <v>30</v>
      </c>
      <c r="E242" s="152" t="s">
        <v>1075</v>
      </c>
      <c r="F242" s="153">
        <v>502.4</v>
      </c>
      <c r="G242" s="154">
        <v>502.4</v>
      </c>
      <c r="H242" s="154">
        <v>502.4</v>
      </c>
      <c r="I242" s="154">
        <v>198.88820000000001</v>
      </c>
      <c r="J242" s="154">
        <v>218.53819999999999</v>
      </c>
      <c r="K242" s="123">
        <v>212.53</v>
      </c>
    </row>
    <row r="243" spans="1:11" ht="25.5" x14ac:dyDescent="0.25">
      <c r="A243" s="113" t="s">
        <v>397</v>
      </c>
      <c r="B243" s="150" t="s">
        <v>1246</v>
      </c>
      <c r="C243" s="150" t="s">
        <v>1247</v>
      </c>
      <c r="D243" s="151" t="s">
        <v>30</v>
      </c>
      <c r="E243" s="152" t="s">
        <v>1004</v>
      </c>
      <c r="F243" s="153">
        <v>20.162376000000002</v>
      </c>
      <c r="G243" s="154">
        <v>20.162379999999999</v>
      </c>
      <c r="H243" s="154">
        <v>20.160000000000004</v>
      </c>
      <c r="I243" s="154">
        <v>2.2400000000000002</v>
      </c>
      <c r="J243" s="154">
        <v>20.33925</v>
      </c>
      <c r="K243" s="123">
        <v>20.340000000000003</v>
      </c>
    </row>
    <row r="244" spans="1:11" ht="25.5" x14ac:dyDescent="0.25">
      <c r="A244" s="113" t="s">
        <v>153</v>
      </c>
      <c r="B244" s="150" t="s">
        <v>1248</v>
      </c>
      <c r="C244" s="150" t="s">
        <v>1166</v>
      </c>
      <c r="D244" s="151" t="s">
        <v>30</v>
      </c>
      <c r="E244" s="152" t="s">
        <v>1004</v>
      </c>
      <c r="F244" s="153">
        <v>631.20148500000005</v>
      </c>
      <c r="G244" s="154">
        <v>631.20149000000004</v>
      </c>
      <c r="H244" s="154">
        <v>631.20000000000005</v>
      </c>
      <c r="I244" s="154">
        <v>246.87629999999999</v>
      </c>
      <c r="J244" s="154">
        <v>257.23689999999999</v>
      </c>
      <c r="K244" s="123">
        <v>307.68</v>
      </c>
    </row>
    <row r="245" spans="1:11" ht="25.5" x14ac:dyDescent="0.25">
      <c r="A245" s="113" t="s">
        <v>157</v>
      </c>
      <c r="B245" s="150">
        <v>19361</v>
      </c>
      <c r="C245" s="150" t="s">
        <v>52</v>
      </c>
      <c r="D245" s="151" t="s">
        <v>30</v>
      </c>
      <c r="E245" s="152" t="s">
        <v>1004</v>
      </c>
      <c r="F245" s="153">
        <v>620</v>
      </c>
      <c r="G245" s="154">
        <v>620</v>
      </c>
      <c r="H245" s="154">
        <v>620</v>
      </c>
      <c r="I245" s="154">
        <v>360.5324</v>
      </c>
      <c r="J245" s="154">
        <v>334.19220000000001</v>
      </c>
      <c r="K245" s="123">
        <v>460.28</v>
      </c>
    </row>
    <row r="246" spans="1:11" x14ac:dyDescent="0.25">
      <c r="A246" s="113" t="s">
        <v>168</v>
      </c>
      <c r="B246" s="150">
        <v>19490</v>
      </c>
      <c r="C246" s="150" t="s">
        <v>52</v>
      </c>
      <c r="D246" s="151" t="s">
        <v>30</v>
      </c>
      <c r="E246" s="152" t="s">
        <v>1007</v>
      </c>
      <c r="F246" s="153">
        <v>0</v>
      </c>
      <c r="G246" s="154">
        <v>0</v>
      </c>
      <c r="H246" s="154">
        <v>0</v>
      </c>
      <c r="I246" s="154">
        <v>0</v>
      </c>
      <c r="J246" s="154">
        <v>0</v>
      </c>
      <c r="K246" s="123">
        <v>0</v>
      </c>
    </row>
    <row r="247" spans="1:11" ht="25.5" x14ac:dyDescent="0.25">
      <c r="A247" s="113" t="s">
        <v>56</v>
      </c>
      <c r="B247" s="150">
        <v>18242</v>
      </c>
      <c r="C247" s="150" t="s">
        <v>57</v>
      </c>
      <c r="D247" s="151" t="s">
        <v>30</v>
      </c>
      <c r="E247" s="152" t="s">
        <v>975</v>
      </c>
      <c r="F247" s="153">
        <v>1280</v>
      </c>
      <c r="G247" s="154">
        <v>1280</v>
      </c>
      <c r="H247" s="154">
        <v>1280</v>
      </c>
      <c r="I247" s="154">
        <v>41.429900000000004</v>
      </c>
      <c r="J247" s="154">
        <v>112.0633</v>
      </c>
      <c r="K247" s="123">
        <v>205.43</v>
      </c>
    </row>
    <row r="248" spans="1:11" ht="25.5" x14ac:dyDescent="0.25">
      <c r="A248" s="113" t="s">
        <v>644</v>
      </c>
      <c r="B248" s="150">
        <v>72370</v>
      </c>
      <c r="C248" s="150" t="s">
        <v>57</v>
      </c>
      <c r="D248" s="151" t="s">
        <v>30</v>
      </c>
      <c r="E248" s="152" t="s">
        <v>1113</v>
      </c>
      <c r="F248" s="153">
        <v>1280</v>
      </c>
      <c r="G248" s="154">
        <v>1280</v>
      </c>
      <c r="H248" s="154">
        <v>1280</v>
      </c>
      <c r="I248" s="154">
        <v>326.67959999999999</v>
      </c>
      <c r="J248" s="154">
        <v>166.60169999999999</v>
      </c>
      <c r="K248" s="123">
        <v>476.05</v>
      </c>
    </row>
    <row r="249" spans="1:11" ht="51" x14ac:dyDescent="0.25">
      <c r="A249" s="113" t="s">
        <v>88</v>
      </c>
      <c r="B249" s="150">
        <v>18802</v>
      </c>
      <c r="C249" s="150" t="s">
        <v>57</v>
      </c>
      <c r="D249" s="151" t="s">
        <v>30</v>
      </c>
      <c r="E249" s="152" t="s">
        <v>984</v>
      </c>
      <c r="F249" s="153">
        <v>640</v>
      </c>
      <c r="G249" s="154">
        <v>640</v>
      </c>
      <c r="H249" s="154">
        <v>640</v>
      </c>
      <c r="I249" s="154">
        <v>299.35730000000001</v>
      </c>
      <c r="J249" s="154">
        <v>236.80420000000001</v>
      </c>
      <c r="K249" s="123">
        <v>388.2</v>
      </c>
    </row>
    <row r="250" spans="1:11" ht="51" x14ac:dyDescent="0.25">
      <c r="A250" s="113" t="s">
        <v>639</v>
      </c>
      <c r="B250" s="150">
        <v>71748</v>
      </c>
      <c r="C250" s="150" t="s">
        <v>57</v>
      </c>
      <c r="D250" s="151" t="s">
        <v>30</v>
      </c>
      <c r="E250" s="152" t="s">
        <v>984</v>
      </c>
      <c r="F250" s="153">
        <v>506.8</v>
      </c>
      <c r="G250" s="154">
        <v>506.8</v>
      </c>
      <c r="H250" s="154">
        <v>506.8</v>
      </c>
      <c r="I250" s="154">
        <v>415.36720000000003</v>
      </c>
      <c r="J250" s="154">
        <v>367.8793</v>
      </c>
      <c r="K250" s="123">
        <v>394.81</v>
      </c>
    </row>
    <row r="251" spans="1:11" ht="25.5" x14ac:dyDescent="0.25">
      <c r="A251" s="113" t="s">
        <v>486</v>
      </c>
      <c r="B251" s="150" t="s">
        <v>1249</v>
      </c>
      <c r="C251" s="150" t="s">
        <v>57</v>
      </c>
      <c r="D251" s="151" t="s">
        <v>30</v>
      </c>
      <c r="E251" s="152" t="s">
        <v>995</v>
      </c>
      <c r="F251" s="153">
        <v>1782.1</v>
      </c>
      <c r="G251" s="154">
        <v>1782.1</v>
      </c>
      <c r="H251" s="154">
        <v>1782.1</v>
      </c>
      <c r="I251" s="154">
        <v>314.8306</v>
      </c>
      <c r="J251" s="154">
        <v>165.2962</v>
      </c>
      <c r="K251" s="123">
        <v>404.02</v>
      </c>
    </row>
    <row r="252" spans="1:11" ht="25.5" x14ac:dyDescent="0.25">
      <c r="A252" s="113" t="s">
        <v>494</v>
      </c>
      <c r="B252" s="150">
        <v>43270</v>
      </c>
      <c r="C252" s="150" t="s">
        <v>57</v>
      </c>
      <c r="D252" s="151" t="s">
        <v>30</v>
      </c>
      <c r="E252" s="152" t="s">
        <v>995</v>
      </c>
      <c r="F252" s="153">
        <v>629.38</v>
      </c>
      <c r="G252" s="154">
        <v>629.38</v>
      </c>
      <c r="H252" s="154">
        <v>629.38</v>
      </c>
      <c r="I252" s="154">
        <v>369.5856</v>
      </c>
      <c r="J252" s="154">
        <v>243.02180000000001</v>
      </c>
      <c r="K252" s="123">
        <v>396.18</v>
      </c>
    </row>
    <row r="253" spans="1:11" ht="25.5" x14ac:dyDescent="0.25">
      <c r="A253" s="113" t="s">
        <v>674</v>
      </c>
      <c r="B253" s="150">
        <v>78358</v>
      </c>
      <c r="C253" s="150" t="s">
        <v>57</v>
      </c>
      <c r="D253" s="151" t="s">
        <v>30</v>
      </c>
      <c r="E253" s="152" t="s">
        <v>1117</v>
      </c>
      <c r="F253" s="153">
        <v>122.4</v>
      </c>
      <c r="G253" s="154">
        <v>122.4</v>
      </c>
      <c r="H253" s="154">
        <v>122.4</v>
      </c>
      <c r="I253" s="154">
        <v>0</v>
      </c>
      <c r="J253" s="154">
        <v>0</v>
      </c>
      <c r="K253" s="123">
        <v>0</v>
      </c>
    </row>
    <row r="254" spans="1:11" ht="25.5" x14ac:dyDescent="0.25">
      <c r="A254" s="113" t="s">
        <v>262</v>
      </c>
      <c r="B254" s="150" t="s">
        <v>1250</v>
      </c>
      <c r="C254" s="150" t="s">
        <v>1198</v>
      </c>
      <c r="D254" s="151" t="s">
        <v>30</v>
      </c>
      <c r="E254" s="152" t="s">
        <v>995</v>
      </c>
      <c r="F254" s="153">
        <v>651.24200299999995</v>
      </c>
      <c r="G254" s="154">
        <v>651.24199999999996</v>
      </c>
      <c r="H254" s="154">
        <v>651.24</v>
      </c>
      <c r="I254" s="154">
        <v>337.60169999999999</v>
      </c>
      <c r="J254" s="154">
        <v>245.85130000000001</v>
      </c>
      <c r="K254" s="123">
        <v>379.67</v>
      </c>
    </row>
    <row r="255" spans="1:11" ht="25.5" x14ac:dyDescent="0.25">
      <c r="A255" s="113" t="s">
        <v>424</v>
      </c>
      <c r="B255" s="150">
        <v>34562</v>
      </c>
      <c r="C255" s="150" t="s">
        <v>57</v>
      </c>
      <c r="D255" s="151" t="s">
        <v>30</v>
      </c>
      <c r="E255" s="152" t="s">
        <v>995</v>
      </c>
      <c r="F255" s="153">
        <v>499.48</v>
      </c>
      <c r="G255" s="154">
        <v>499.48</v>
      </c>
      <c r="H255" s="154">
        <v>499.48</v>
      </c>
      <c r="I255" s="154">
        <v>388.10329999999999</v>
      </c>
      <c r="J255" s="154">
        <v>294.8184</v>
      </c>
      <c r="K255" s="123">
        <v>337.07</v>
      </c>
    </row>
    <row r="256" spans="1:11" ht="25.5" x14ac:dyDescent="0.25">
      <c r="A256" s="113" t="s">
        <v>423</v>
      </c>
      <c r="B256" s="150">
        <v>34561</v>
      </c>
      <c r="C256" s="150" t="s">
        <v>57</v>
      </c>
      <c r="D256" s="151" t="s">
        <v>30</v>
      </c>
      <c r="E256" s="152" t="s">
        <v>995</v>
      </c>
      <c r="F256" s="153">
        <v>516.01</v>
      </c>
      <c r="G256" s="154">
        <v>516.01</v>
      </c>
      <c r="H256" s="154">
        <v>516.01</v>
      </c>
      <c r="I256" s="154">
        <v>379.47969999999998</v>
      </c>
      <c r="J256" s="154">
        <v>270.71850000000001</v>
      </c>
      <c r="K256" s="123">
        <v>426.77</v>
      </c>
    </row>
    <row r="257" spans="1:11" ht="25.5" x14ac:dyDescent="0.25">
      <c r="A257" s="113" t="s">
        <v>636</v>
      </c>
      <c r="B257" s="150">
        <v>70940</v>
      </c>
      <c r="C257" s="150" t="s">
        <v>57</v>
      </c>
      <c r="D257" s="151" t="s">
        <v>30</v>
      </c>
      <c r="E257" s="152" t="s">
        <v>995</v>
      </c>
      <c r="F257" s="153">
        <v>502.72</v>
      </c>
      <c r="G257" s="154">
        <v>502.72</v>
      </c>
      <c r="H257" s="154">
        <v>502.72</v>
      </c>
      <c r="I257" s="154">
        <v>0</v>
      </c>
      <c r="J257" s="154">
        <v>221.8005</v>
      </c>
      <c r="K257" s="123">
        <v>172.5</v>
      </c>
    </row>
    <row r="258" spans="1:11" ht="25.5" x14ac:dyDescent="0.25">
      <c r="A258" s="113" t="s">
        <v>260</v>
      </c>
      <c r="B258" s="150">
        <v>22352</v>
      </c>
      <c r="C258" s="150" t="s">
        <v>57</v>
      </c>
      <c r="D258" s="151" t="s">
        <v>30</v>
      </c>
      <c r="E258" s="152" t="s">
        <v>995</v>
      </c>
      <c r="F258" s="153">
        <v>129.27999879999999</v>
      </c>
      <c r="G258" s="154">
        <v>129.28</v>
      </c>
      <c r="H258" s="154">
        <v>129.28</v>
      </c>
      <c r="I258" s="154">
        <v>288.05459999999999</v>
      </c>
      <c r="J258" s="154">
        <v>0</v>
      </c>
      <c r="K258" s="123">
        <v>303.2</v>
      </c>
    </row>
    <row r="259" spans="1:11" ht="25.5" x14ac:dyDescent="0.25">
      <c r="A259" s="113" t="s">
        <v>218</v>
      </c>
      <c r="B259" s="150">
        <v>20366</v>
      </c>
      <c r="C259" s="150" t="s">
        <v>57</v>
      </c>
      <c r="D259" s="151" t="s">
        <v>30</v>
      </c>
      <c r="E259" s="152" t="s">
        <v>995</v>
      </c>
      <c r="F259" s="153">
        <v>638.30999899999995</v>
      </c>
      <c r="G259" s="154">
        <v>638.30999999999995</v>
      </c>
      <c r="H259" s="154">
        <v>638.30999999999995</v>
      </c>
      <c r="I259" s="154">
        <v>400.24990000000003</v>
      </c>
      <c r="J259" s="154">
        <v>254.42269999999999</v>
      </c>
      <c r="K259" s="123">
        <v>429.23</v>
      </c>
    </row>
    <row r="260" spans="1:11" ht="25.5" x14ac:dyDescent="0.25">
      <c r="A260" s="157" t="s">
        <v>125</v>
      </c>
      <c r="B260" s="158" t="s">
        <v>1251</v>
      </c>
      <c r="C260" s="158" t="s">
        <v>1158</v>
      </c>
      <c r="D260" s="153" t="s">
        <v>30</v>
      </c>
      <c r="E260" s="159" t="s">
        <v>1252</v>
      </c>
      <c r="F260" s="153">
        <v>946</v>
      </c>
      <c r="G260" s="154">
        <v>946</v>
      </c>
      <c r="H260" s="154">
        <v>946</v>
      </c>
      <c r="I260" s="154">
        <v>595.83000000000004</v>
      </c>
      <c r="J260" s="154">
        <v>264.1173</v>
      </c>
      <c r="K260" s="123">
        <v>379.38</v>
      </c>
    </row>
    <row r="261" spans="1:11" ht="25.5" x14ac:dyDescent="0.25">
      <c r="A261" s="113" t="s">
        <v>427</v>
      </c>
      <c r="B261" s="150" t="s">
        <v>1253</v>
      </c>
      <c r="C261" s="150" t="s">
        <v>57</v>
      </c>
      <c r="D261" s="151" t="s">
        <v>30</v>
      </c>
      <c r="E261" s="152" t="s">
        <v>995</v>
      </c>
      <c r="F261" s="153">
        <v>792.8</v>
      </c>
      <c r="G261" s="154">
        <v>792.8</v>
      </c>
      <c r="H261" s="154">
        <v>792.8</v>
      </c>
      <c r="I261" s="154">
        <v>376.0548</v>
      </c>
      <c r="J261" s="154">
        <v>228.65940000000001</v>
      </c>
      <c r="K261" s="123">
        <v>433.54</v>
      </c>
    </row>
    <row r="262" spans="1:11" ht="89.25" x14ac:dyDescent="0.25">
      <c r="A262" s="113" t="s">
        <v>507</v>
      </c>
      <c r="B262" s="150" t="s">
        <v>1254</v>
      </c>
      <c r="C262" s="150" t="s">
        <v>57</v>
      </c>
      <c r="D262" s="151" t="s">
        <v>30</v>
      </c>
      <c r="E262" s="152" t="s">
        <v>1255</v>
      </c>
      <c r="F262" s="153">
        <v>786.40000000000009</v>
      </c>
      <c r="G262" s="154">
        <v>786.40000000000009</v>
      </c>
      <c r="H262" s="154">
        <v>786.40000000000009</v>
      </c>
      <c r="I262" s="154">
        <v>369.70590000000004</v>
      </c>
      <c r="J262" s="154">
        <v>268.88670000000002</v>
      </c>
      <c r="K262" s="123">
        <v>410.85</v>
      </c>
    </row>
    <row r="263" spans="1:11" x14ac:dyDescent="0.25">
      <c r="A263" s="113" t="s">
        <v>129</v>
      </c>
      <c r="B263" s="150">
        <v>19111</v>
      </c>
      <c r="C263" s="150" t="s">
        <v>52</v>
      </c>
      <c r="D263" s="151" t="s">
        <v>30</v>
      </c>
      <c r="E263" s="152" t="s">
        <v>996</v>
      </c>
      <c r="F263" s="153">
        <v>622</v>
      </c>
      <c r="G263" s="154">
        <v>622</v>
      </c>
      <c r="H263" s="154">
        <v>622</v>
      </c>
      <c r="I263" s="154">
        <v>17.39</v>
      </c>
      <c r="J263" s="154">
        <v>96.561800000000005</v>
      </c>
      <c r="K263" s="123">
        <v>121.31</v>
      </c>
    </row>
    <row r="264" spans="1:11" ht="38.25" x14ac:dyDescent="0.25">
      <c r="A264" s="113" t="s">
        <v>503</v>
      </c>
      <c r="B264" s="150">
        <v>44451</v>
      </c>
      <c r="C264" s="150" t="s">
        <v>57</v>
      </c>
      <c r="D264" s="151" t="s">
        <v>30</v>
      </c>
      <c r="E264" s="152" t="s">
        <v>1082</v>
      </c>
      <c r="F264" s="153">
        <v>576.58000000000004</v>
      </c>
      <c r="G264" s="154">
        <v>576.58000000000004</v>
      </c>
      <c r="H264" s="154">
        <v>576.58000000000004</v>
      </c>
      <c r="I264" s="154">
        <v>205.61519999999999</v>
      </c>
      <c r="J264" s="154">
        <v>126.0314</v>
      </c>
      <c r="K264" s="123">
        <v>303.85000000000002</v>
      </c>
    </row>
    <row r="265" spans="1:11" ht="38.25" x14ac:dyDescent="0.25">
      <c r="A265" s="113" t="s">
        <v>505</v>
      </c>
      <c r="B265" s="150">
        <v>44452</v>
      </c>
      <c r="C265" s="150" t="s">
        <v>57</v>
      </c>
      <c r="D265" s="151" t="s">
        <v>30</v>
      </c>
      <c r="E265" s="152" t="s">
        <v>1083</v>
      </c>
      <c r="F265" s="153">
        <v>640</v>
      </c>
      <c r="G265" s="154">
        <v>640</v>
      </c>
      <c r="H265" s="154">
        <v>640</v>
      </c>
      <c r="I265" s="154">
        <v>364.97190000000001</v>
      </c>
      <c r="J265" s="154">
        <v>333.85550000000001</v>
      </c>
      <c r="K265" s="123">
        <v>446.42</v>
      </c>
    </row>
    <row r="266" spans="1:11" ht="25.5" x14ac:dyDescent="0.25">
      <c r="A266" s="113" t="s">
        <v>569</v>
      </c>
      <c r="B266" s="150">
        <v>53872</v>
      </c>
      <c r="C266" s="150" t="s">
        <v>57</v>
      </c>
      <c r="D266" s="151" t="s">
        <v>30</v>
      </c>
      <c r="E266" s="152" t="s">
        <v>1097</v>
      </c>
      <c r="F266" s="153">
        <v>617.20000000000005</v>
      </c>
      <c r="G266" s="154">
        <v>617.20000000000005</v>
      </c>
      <c r="H266" s="154">
        <v>617.20000000000005</v>
      </c>
      <c r="I266" s="154">
        <v>451.47879999999998</v>
      </c>
      <c r="J266" s="154">
        <v>304.99180000000001</v>
      </c>
      <c r="K266" s="123">
        <v>371.43</v>
      </c>
    </row>
    <row r="267" spans="1:11" ht="38.25" x14ac:dyDescent="0.25">
      <c r="A267" s="113" t="s">
        <v>51</v>
      </c>
      <c r="B267" s="150">
        <v>14948</v>
      </c>
      <c r="C267" s="150" t="s">
        <v>52</v>
      </c>
      <c r="D267" s="151" t="s">
        <v>30</v>
      </c>
      <c r="E267" s="152" t="s">
        <v>974</v>
      </c>
      <c r="F267" s="153">
        <v>617.20000000000005</v>
      </c>
      <c r="G267" s="154">
        <v>617.20000000000005</v>
      </c>
      <c r="H267" s="154">
        <v>617.20000000000005</v>
      </c>
      <c r="I267" s="154">
        <v>0.28540599999999999</v>
      </c>
      <c r="J267" s="154">
        <v>278.77550000000002</v>
      </c>
      <c r="K267" s="123">
        <v>433.09</v>
      </c>
    </row>
    <row r="268" spans="1:11" x14ac:dyDescent="0.25">
      <c r="A268" s="113" t="s">
        <v>368</v>
      </c>
      <c r="B268" s="150">
        <v>29278</v>
      </c>
      <c r="C268" s="150" t="s">
        <v>57</v>
      </c>
      <c r="D268" s="151" t="s">
        <v>30</v>
      </c>
      <c r="E268" s="152" t="s">
        <v>1035</v>
      </c>
      <c r="F268" s="153">
        <v>480</v>
      </c>
      <c r="G268" s="154">
        <v>480</v>
      </c>
      <c r="H268" s="154">
        <v>480</v>
      </c>
      <c r="I268" s="154">
        <v>267.86320000000001</v>
      </c>
      <c r="J268" s="154">
        <v>239.83600000000001</v>
      </c>
      <c r="K268" s="123">
        <v>363.97</v>
      </c>
    </row>
    <row r="269" spans="1:11" x14ac:dyDescent="0.25">
      <c r="A269" s="113" t="s">
        <v>358</v>
      </c>
      <c r="B269" s="150">
        <v>28641</v>
      </c>
      <c r="C269" s="150" t="s">
        <v>57</v>
      </c>
      <c r="D269" s="151" t="s">
        <v>30</v>
      </c>
      <c r="E269" s="152" t="s">
        <v>1035</v>
      </c>
      <c r="F269" s="153">
        <v>640</v>
      </c>
      <c r="G269" s="154">
        <v>640</v>
      </c>
      <c r="H269" s="154">
        <v>640</v>
      </c>
      <c r="I269" s="154">
        <v>356.00830000000002</v>
      </c>
      <c r="J269" s="154">
        <v>310.52100000000002</v>
      </c>
      <c r="K269" s="123">
        <v>399.21</v>
      </c>
    </row>
    <row r="270" spans="1:11" x14ac:dyDescent="0.25">
      <c r="A270" s="113" t="s">
        <v>285</v>
      </c>
      <c r="B270" s="150">
        <v>23272</v>
      </c>
      <c r="C270" s="150" t="s">
        <v>57</v>
      </c>
      <c r="D270" s="151" t="s">
        <v>30</v>
      </c>
      <c r="E270" s="152" t="s">
        <v>1035</v>
      </c>
      <c r="F270" s="153">
        <v>640</v>
      </c>
      <c r="G270" s="154">
        <v>640</v>
      </c>
      <c r="H270" s="154">
        <v>640</v>
      </c>
      <c r="I270" s="154">
        <v>153.00810000000001</v>
      </c>
      <c r="J270" s="154">
        <v>253.6113</v>
      </c>
      <c r="K270" s="123">
        <v>476.73</v>
      </c>
    </row>
    <row r="271" spans="1:11" x14ac:dyDescent="0.25">
      <c r="A271" s="113" t="s">
        <v>629</v>
      </c>
      <c r="B271" s="150">
        <v>70249</v>
      </c>
      <c r="C271" s="150" t="s">
        <v>57</v>
      </c>
      <c r="D271" s="151" t="s">
        <v>30</v>
      </c>
      <c r="E271" s="152" t="s">
        <v>1035</v>
      </c>
      <c r="F271" s="153">
        <v>1270.8</v>
      </c>
      <c r="G271" s="154">
        <v>1270.8</v>
      </c>
      <c r="H271" s="154">
        <v>1270.8</v>
      </c>
      <c r="I271" s="154">
        <v>311.2679</v>
      </c>
      <c r="J271" s="154">
        <v>253.20400000000001</v>
      </c>
      <c r="K271" s="123">
        <v>360.29</v>
      </c>
    </row>
    <row r="272" spans="1:11" ht="25.5" x14ac:dyDescent="0.25">
      <c r="A272" s="113" t="s">
        <v>376</v>
      </c>
      <c r="B272" s="150">
        <v>29895</v>
      </c>
      <c r="C272" s="150" t="s">
        <v>57</v>
      </c>
      <c r="D272" s="151" t="s">
        <v>30</v>
      </c>
      <c r="E272" s="152" t="s">
        <v>1060</v>
      </c>
      <c r="F272" s="153">
        <v>502.64</v>
      </c>
      <c r="G272" s="154">
        <v>502.64</v>
      </c>
      <c r="H272" s="154">
        <v>502.64</v>
      </c>
      <c r="I272" s="154">
        <v>255.74799999999999</v>
      </c>
      <c r="J272" s="154">
        <v>369.58819999999997</v>
      </c>
      <c r="K272" s="123">
        <v>270.33</v>
      </c>
    </row>
    <row r="273" spans="1:11" ht="38.25" x14ac:dyDescent="0.25">
      <c r="A273" s="113" t="s">
        <v>212</v>
      </c>
      <c r="B273" s="150">
        <v>20046</v>
      </c>
      <c r="C273" s="150" t="s">
        <v>57</v>
      </c>
      <c r="D273" s="151" t="s">
        <v>30</v>
      </c>
      <c r="E273" s="152" t="s">
        <v>1018</v>
      </c>
      <c r="F273" s="153">
        <v>640</v>
      </c>
      <c r="G273" s="154">
        <v>640</v>
      </c>
      <c r="H273" s="154">
        <v>640</v>
      </c>
      <c r="I273" s="154">
        <v>1.2276E-2</v>
      </c>
      <c r="J273" s="154">
        <v>252.8956</v>
      </c>
      <c r="K273" s="123">
        <v>323.87</v>
      </c>
    </row>
    <row r="274" spans="1:11" ht="38.25" x14ac:dyDescent="0.25">
      <c r="A274" s="113" t="s">
        <v>357</v>
      </c>
      <c r="B274" s="150">
        <v>28561</v>
      </c>
      <c r="C274" s="150" t="s">
        <v>57</v>
      </c>
      <c r="D274" s="151" t="s">
        <v>30</v>
      </c>
      <c r="E274" s="152" t="s">
        <v>1055</v>
      </c>
      <c r="F274" s="153">
        <v>520</v>
      </c>
      <c r="G274" s="154">
        <v>520</v>
      </c>
      <c r="H274" s="154">
        <v>520</v>
      </c>
      <c r="I274" s="154">
        <v>304.45159999999998</v>
      </c>
      <c r="J274" s="154">
        <v>248.5427</v>
      </c>
      <c r="K274" s="123">
        <v>333.14</v>
      </c>
    </row>
    <row r="275" spans="1:11" x14ac:dyDescent="0.25">
      <c r="A275" s="113" t="s">
        <v>381</v>
      </c>
      <c r="B275" s="150" t="s">
        <v>1256</v>
      </c>
      <c r="C275" s="150" t="s">
        <v>57</v>
      </c>
      <c r="D275" s="151" t="s">
        <v>30</v>
      </c>
      <c r="E275" s="152" t="s">
        <v>1061</v>
      </c>
      <c r="F275" s="153">
        <v>571.76</v>
      </c>
      <c r="G275" s="154">
        <v>571.76</v>
      </c>
      <c r="H275" s="154">
        <v>571.76</v>
      </c>
      <c r="I275" s="154">
        <v>7.6721999999999999E-2</v>
      </c>
      <c r="J275" s="154">
        <v>101.8943</v>
      </c>
      <c r="K275" s="123">
        <v>338.23</v>
      </c>
    </row>
    <row r="276" spans="1:11" x14ac:dyDescent="0.25">
      <c r="A276" s="113" t="s">
        <v>47</v>
      </c>
      <c r="B276" s="150">
        <v>13580</v>
      </c>
      <c r="C276" s="150" t="s">
        <v>28</v>
      </c>
      <c r="D276" s="151" t="s">
        <v>30</v>
      </c>
      <c r="E276" s="152" t="s">
        <v>968</v>
      </c>
      <c r="F276" s="153">
        <v>25.349114</v>
      </c>
      <c r="G276" s="154">
        <v>25.34911</v>
      </c>
      <c r="H276" s="154">
        <v>25.35</v>
      </c>
      <c r="I276" s="154">
        <v>26.017669999999999</v>
      </c>
      <c r="J276" s="154">
        <v>26.017669999999999</v>
      </c>
      <c r="K276" s="123">
        <v>26.02</v>
      </c>
    </row>
    <row r="277" spans="1:11" ht="25.5" x14ac:dyDescent="0.25">
      <c r="A277" s="113" t="s">
        <v>563</v>
      </c>
      <c r="B277" s="150" t="s">
        <v>1257</v>
      </c>
      <c r="C277" s="150" t="s">
        <v>57</v>
      </c>
      <c r="D277" s="151" t="s">
        <v>30</v>
      </c>
      <c r="E277" s="152" t="s">
        <v>964</v>
      </c>
      <c r="F277" s="153">
        <v>473.2</v>
      </c>
      <c r="G277" s="154">
        <v>473.2</v>
      </c>
      <c r="H277" s="154">
        <v>473.2</v>
      </c>
      <c r="I277" s="154">
        <v>0</v>
      </c>
      <c r="J277" s="154">
        <v>0</v>
      </c>
      <c r="K277" s="123">
        <v>0</v>
      </c>
    </row>
    <row r="278" spans="1:11" ht="25.5" x14ac:dyDescent="0.25">
      <c r="A278" s="113" t="s">
        <v>1258</v>
      </c>
      <c r="B278" s="150" t="s">
        <v>1259</v>
      </c>
      <c r="C278" s="150" t="s">
        <v>57</v>
      </c>
      <c r="D278" s="151" t="s">
        <v>30</v>
      </c>
      <c r="E278" s="152" t="s">
        <v>964</v>
      </c>
      <c r="F278" s="153">
        <v>934.15999999999985</v>
      </c>
      <c r="G278" s="154">
        <v>0</v>
      </c>
      <c r="H278" s="155" t="s">
        <v>63</v>
      </c>
      <c r="I278" s="154">
        <v>0</v>
      </c>
      <c r="J278" s="154">
        <v>0</v>
      </c>
      <c r="K278" s="123">
        <v>0</v>
      </c>
    </row>
    <row r="279" spans="1:11" ht="25.5" x14ac:dyDescent="0.25">
      <c r="A279" s="113" t="s">
        <v>623</v>
      </c>
      <c r="B279" s="150">
        <v>68122</v>
      </c>
      <c r="C279" s="150" t="s">
        <v>28</v>
      </c>
      <c r="D279" s="151" t="s">
        <v>30</v>
      </c>
      <c r="E279" s="152" t="s">
        <v>964</v>
      </c>
      <c r="F279" s="153">
        <v>8.9611879999999999</v>
      </c>
      <c r="G279" s="154">
        <v>8.9611879999999999</v>
      </c>
      <c r="H279" s="154">
        <v>8.9600000000000009</v>
      </c>
      <c r="I279" s="154">
        <v>9.0496250000000007</v>
      </c>
      <c r="J279" s="154">
        <v>9.0496250000000007</v>
      </c>
      <c r="K279" s="123">
        <v>9.0500000000000007</v>
      </c>
    </row>
    <row r="280" spans="1:11" x14ac:dyDescent="0.25">
      <c r="A280" s="113" t="s">
        <v>749</v>
      </c>
      <c r="B280" s="150">
        <v>81825</v>
      </c>
      <c r="C280" s="150" t="s">
        <v>57</v>
      </c>
      <c r="D280" s="151" t="s">
        <v>30</v>
      </c>
      <c r="E280" s="152" t="s">
        <v>1128</v>
      </c>
      <c r="F280" s="153">
        <v>632</v>
      </c>
      <c r="G280" s="154">
        <v>849</v>
      </c>
      <c r="H280" s="154">
        <v>849</v>
      </c>
      <c r="I280" s="154">
        <v>465.12729999999999</v>
      </c>
      <c r="J280" s="154">
        <v>479.096</v>
      </c>
      <c r="K280" s="123">
        <v>786</v>
      </c>
    </row>
    <row r="281" spans="1:11" x14ac:dyDescent="0.25">
      <c r="A281" s="113" t="s">
        <v>835</v>
      </c>
      <c r="B281" s="150">
        <v>87661</v>
      </c>
      <c r="C281" s="150" t="s">
        <v>57</v>
      </c>
      <c r="D281" s="151" t="s">
        <v>30</v>
      </c>
      <c r="E281" s="152" t="s">
        <v>1128</v>
      </c>
      <c r="F281" s="153"/>
      <c r="G281" s="154">
        <v>849</v>
      </c>
      <c r="H281" s="154">
        <v>849</v>
      </c>
      <c r="I281" s="155" t="s">
        <v>63</v>
      </c>
      <c r="J281" s="154">
        <v>212.78</v>
      </c>
      <c r="K281" s="123">
        <v>357.89</v>
      </c>
    </row>
    <row r="282" spans="1:11" x14ac:dyDescent="0.25">
      <c r="A282" s="113" t="s">
        <v>1260</v>
      </c>
      <c r="B282" s="150">
        <v>82572</v>
      </c>
      <c r="C282" s="150" t="s">
        <v>57</v>
      </c>
      <c r="D282" s="151" t="s">
        <v>30</v>
      </c>
      <c r="E282" s="152" t="s">
        <v>1128</v>
      </c>
      <c r="F282" s="153">
        <v>632</v>
      </c>
      <c r="G282" s="154">
        <v>0</v>
      </c>
      <c r="H282" s="155" t="s">
        <v>63</v>
      </c>
      <c r="I282" s="154">
        <v>160.179</v>
      </c>
      <c r="J282" s="154">
        <v>0</v>
      </c>
      <c r="K282" s="123">
        <v>0</v>
      </c>
    </row>
    <row r="283" spans="1:11" ht="25.5" x14ac:dyDescent="0.25">
      <c r="A283" s="113" t="s">
        <v>501</v>
      </c>
      <c r="B283" s="150">
        <v>43397</v>
      </c>
      <c r="C283" s="150" t="s">
        <v>57</v>
      </c>
      <c r="D283" s="151" t="s">
        <v>30</v>
      </c>
      <c r="E283" s="152" t="s">
        <v>1059</v>
      </c>
      <c r="F283" s="153">
        <v>640</v>
      </c>
      <c r="G283" s="154">
        <v>640</v>
      </c>
      <c r="H283" s="154">
        <v>640</v>
      </c>
      <c r="I283" s="154">
        <v>337.86259999999999</v>
      </c>
      <c r="J283" s="154">
        <v>182.3202</v>
      </c>
      <c r="K283" s="123">
        <v>242.43</v>
      </c>
    </row>
    <row r="284" spans="1:11" ht="25.5" x14ac:dyDescent="0.25">
      <c r="A284" s="113" t="s">
        <v>371</v>
      </c>
      <c r="B284" s="150">
        <v>29557</v>
      </c>
      <c r="C284" s="150" t="s">
        <v>57</v>
      </c>
      <c r="D284" s="151" t="s">
        <v>30</v>
      </c>
      <c r="E284" s="152" t="s">
        <v>1059</v>
      </c>
      <c r="F284" s="153">
        <v>487.36</v>
      </c>
      <c r="G284" s="154">
        <v>487.36</v>
      </c>
      <c r="H284" s="154">
        <v>487.36</v>
      </c>
      <c r="I284" s="154">
        <v>507.89400000000001</v>
      </c>
      <c r="J284" s="154">
        <v>220.6438</v>
      </c>
      <c r="K284" s="123">
        <v>225.4</v>
      </c>
    </row>
    <row r="285" spans="1:11" ht="25.5" x14ac:dyDescent="0.25">
      <c r="A285" s="113" t="s">
        <v>755</v>
      </c>
      <c r="B285" s="150">
        <v>83568</v>
      </c>
      <c r="C285" s="150" t="s">
        <v>28</v>
      </c>
      <c r="D285" s="151" t="s">
        <v>30</v>
      </c>
      <c r="E285" s="152" t="s">
        <v>1016</v>
      </c>
      <c r="F285" s="153">
        <v>4.4800000000000004</v>
      </c>
      <c r="G285" s="154">
        <v>4.4800000000000004</v>
      </c>
      <c r="H285" s="154">
        <v>4.4800000000000004</v>
      </c>
      <c r="I285" s="154">
        <v>4.4800000000000004</v>
      </c>
      <c r="J285" s="154">
        <v>4.4800000000000004</v>
      </c>
      <c r="K285" s="123">
        <v>4.4800000000000004</v>
      </c>
    </row>
    <row r="286" spans="1:11" ht="25.5" x14ac:dyDescent="0.25">
      <c r="A286" s="113" t="s">
        <v>668</v>
      </c>
      <c r="B286" s="150" t="s">
        <v>1261</v>
      </c>
      <c r="C286" s="150" t="s">
        <v>57</v>
      </c>
      <c r="D286" s="151" t="s">
        <v>30</v>
      </c>
      <c r="E286" s="152" t="s">
        <v>1016</v>
      </c>
      <c r="F286" s="153">
        <v>543.4</v>
      </c>
      <c r="G286" s="154">
        <v>543.4</v>
      </c>
      <c r="H286" s="154">
        <v>543.4</v>
      </c>
      <c r="I286" s="154">
        <v>429.58820000000003</v>
      </c>
      <c r="J286" s="154">
        <v>299</v>
      </c>
      <c r="K286" s="123">
        <v>194.02</v>
      </c>
    </row>
    <row r="287" spans="1:11" x14ac:dyDescent="0.25">
      <c r="A287" s="113" t="s">
        <v>379</v>
      </c>
      <c r="B287" s="150">
        <v>30913</v>
      </c>
      <c r="C287" s="150" t="s">
        <v>57</v>
      </c>
      <c r="D287" s="151" t="s">
        <v>30</v>
      </c>
      <c r="E287" s="152" t="s">
        <v>1005</v>
      </c>
      <c r="F287" s="153">
        <v>477.8</v>
      </c>
      <c r="G287" s="154">
        <v>477.8</v>
      </c>
      <c r="H287" s="154">
        <v>477.8</v>
      </c>
      <c r="I287" s="154">
        <v>375.17599999999999</v>
      </c>
      <c r="J287" s="154">
        <v>214.39769999999999</v>
      </c>
      <c r="K287" s="123">
        <v>257.31</v>
      </c>
    </row>
    <row r="288" spans="1:11" x14ac:dyDescent="0.25">
      <c r="A288" s="113" t="s">
        <v>521</v>
      </c>
      <c r="B288" s="150">
        <v>46461</v>
      </c>
      <c r="C288" s="150" t="s">
        <v>57</v>
      </c>
      <c r="D288" s="151" t="s">
        <v>30</v>
      </c>
      <c r="E288" s="152" t="s">
        <v>1005</v>
      </c>
      <c r="F288" s="153">
        <v>576</v>
      </c>
      <c r="G288" s="154">
        <v>576</v>
      </c>
      <c r="H288" s="154">
        <v>576</v>
      </c>
      <c r="I288" s="154">
        <v>210.20500000000001</v>
      </c>
      <c r="J288" s="154">
        <v>178.309</v>
      </c>
      <c r="K288" s="123">
        <v>223.46</v>
      </c>
    </row>
    <row r="289" spans="1:11" x14ac:dyDescent="0.25">
      <c r="A289" s="113" t="s">
        <v>547</v>
      </c>
      <c r="B289" s="150">
        <v>49188</v>
      </c>
      <c r="C289" s="150" t="s">
        <v>57</v>
      </c>
      <c r="D289" s="151" t="s">
        <v>30</v>
      </c>
      <c r="E289" s="152" t="s">
        <v>1005</v>
      </c>
      <c r="F289" s="153">
        <v>502.72</v>
      </c>
      <c r="G289" s="154">
        <v>502.72</v>
      </c>
      <c r="H289" s="154">
        <v>502.72</v>
      </c>
      <c r="I289" s="154">
        <v>369.64699999999999</v>
      </c>
      <c r="J289" s="154">
        <v>156.47929999999999</v>
      </c>
      <c r="K289" s="123">
        <v>203.93</v>
      </c>
    </row>
    <row r="290" spans="1:11" x14ac:dyDescent="0.25">
      <c r="A290" s="113" t="s">
        <v>545</v>
      </c>
      <c r="B290" s="150">
        <v>49185</v>
      </c>
      <c r="C290" s="150" t="s">
        <v>57</v>
      </c>
      <c r="D290" s="151" t="s">
        <v>30</v>
      </c>
      <c r="E290" s="152" t="s">
        <v>1005</v>
      </c>
      <c r="F290" s="153">
        <v>502.72</v>
      </c>
      <c r="G290" s="154">
        <v>502.72</v>
      </c>
      <c r="H290" s="154">
        <v>502.72</v>
      </c>
      <c r="I290" s="154">
        <v>198.70599999999999</v>
      </c>
      <c r="J290" s="154">
        <v>171.334</v>
      </c>
      <c r="K290" s="123">
        <v>217.73</v>
      </c>
    </row>
    <row r="291" spans="1:11" x14ac:dyDescent="0.25">
      <c r="A291" s="113" t="s">
        <v>531</v>
      </c>
      <c r="B291" s="150">
        <v>47591</v>
      </c>
      <c r="C291" s="150" t="s">
        <v>57</v>
      </c>
      <c r="D291" s="151" t="s">
        <v>30</v>
      </c>
      <c r="E291" s="152" t="s">
        <v>1005</v>
      </c>
      <c r="F291" s="153">
        <v>508.8</v>
      </c>
      <c r="G291" s="154">
        <v>508.8</v>
      </c>
      <c r="H291" s="154">
        <v>508.8</v>
      </c>
      <c r="I291" s="154">
        <v>75.408600000000007</v>
      </c>
      <c r="J291" s="154">
        <v>148.97190000000001</v>
      </c>
      <c r="K291" s="123">
        <v>275.58999999999997</v>
      </c>
    </row>
    <row r="292" spans="1:11" x14ac:dyDescent="0.25">
      <c r="A292" s="113" t="s">
        <v>471</v>
      </c>
      <c r="B292" s="150">
        <v>40402</v>
      </c>
      <c r="C292" s="150" t="s">
        <v>57</v>
      </c>
      <c r="D292" s="151" t="s">
        <v>30</v>
      </c>
      <c r="E292" s="152" t="s">
        <v>1005</v>
      </c>
      <c r="F292" s="153">
        <v>508.8</v>
      </c>
      <c r="G292" s="154">
        <v>508.8</v>
      </c>
      <c r="H292" s="154">
        <v>508.8</v>
      </c>
      <c r="I292" s="154">
        <v>207.30279999999999</v>
      </c>
      <c r="J292" s="154">
        <v>205.17509999999999</v>
      </c>
      <c r="K292" s="123">
        <v>239.56</v>
      </c>
    </row>
    <row r="293" spans="1:11" x14ac:dyDescent="0.25">
      <c r="A293" s="113" t="s">
        <v>554</v>
      </c>
      <c r="B293" s="150">
        <v>50095</v>
      </c>
      <c r="C293" s="150" t="s">
        <v>57</v>
      </c>
      <c r="D293" s="151" t="s">
        <v>30</v>
      </c>
      <c r="E293" s="152" t="s">
        <v>1005</v>
      </c>
      <c r="F293" s="153">
        <v>508.8</v>
      </c>
      <c r="G293" s="154">
        <v>508.8</v>
      </c>
      <c r="H293" s="154">
        <v>508.8</v>
      </c>
      <c r="I293" s="154">
        <v>100.408</v>
      </c>
      <c r="J293" s="154">
        <v>220.62100000000001</v>
      </c>
      <c r="K293" s="123">
        <v>349.83</v>
      </c>
    </row>
    <row r="294" spans="1:11" x14ac:dyDescent="0.25">
      <c r="A294" s="113" t="s">
        <v>342</v>
      </c>
      <c r="B294" s="150">
        <v>26437</v>
      </c>
      <c r="C294" s="150" t="s">
        <v>57</v>
      </c>
      <c r="D294" s="151" t="s">
        <v>30</v>
      </c>
      <c r="E294" s="152" t="s">
        <v>1005</v>
      </c>
      <c r="F294" s="153">
        <v>508.8</v>
      </c>
      <c r="G294" s="154">
        <v>508.8</v>
      </c>
      <c r="H294" s="154">
        <v>508.8</v>
      </c>
      <c r="I294" s="154">
        <v>153.49940000000001</v>
      </c>
      <c r="J294" s="154">
        <v>110.19750000000001</v>
      </c>
      <c r="K294" s="123">
        <v>228.47</v>
      </c>
    </row>
    <row r="295" spans="1:11" ht="25.5" x14ac:dyDescent="0.25">
      <c r="A295" s="113" t="s">
        <v>728</v>
      </c>
      <c r="B295" s="150">
        <v>81268</v>
      </c>
      <c r="C295" s="150" t="s">
        <v>57</v>
      </c>
      <c r="D295" s="151" t="s">
        <v>30</v>
      </c>
      <c r="E295" s="152" t="s">
        <v>1123</v>
      </c>
      <c r="F295" s="153">
        <v>1280</v>
      </c>
      <c r="G295" s="154">
        <v>1280</v>
      </c>
      <c r="H295" s="154">
        <v>1280</v>
      </c>
      <c r="I295" s="154">
        <v>482.3886</v>
      </c>
      <c r="J295" s="154">
        <v>229.34690000000001</v>
      </c>
      <c r="K295" s="123">
        <v>371.77</v>
      </c>
    </row>
    <row r="296" spans="1:11" x14ac:dyDescent="0.25">
      <c r="A296" s="113" t="s">
        <v>561</v>
      </c>
      <c r="B296" s="150">
        <v>50650</v>
      </c>
      <c r="C296" s="150" t="s">
        <v>57</v>
      </c>
      <c r="D296" s="151" t="s">
        <v>30</v>
      </c>
      <c r="E296" s="152" t="s">
        <v>997</v>
      </c>
      <c r="F296" s="153">
        <v>640</v>
      </c>
      <c r="G296" s="154">
        <v>640</v>
      </c>
      <c r="H296" s="154">
        <v>640</v>
      </c>
      <c r="I296" s="154">
        <v>237.5</v>
      </c>
      <c r="J296" s="154">
        <v>0</v>
      </c>
      <c r="K296" s="123">
        <v>0</v>
      </c>
    </row>
    <row r="297" spans="1:11" x14ac:dyDescent="0.25">
      <c r="A297" s="113" t="s">
        <v>378</v>
      </c>
      <c r="B297" s="150">
        <v>30102</v>
      </c>
      <c r="C297" s="150" t="s">
        <v>57</v>
      </c>
      <c r="D297" s="151" t="s">
        <v>30</v>
      </c>
      <c r="E297" s="152" t="s">
        <v>997</v>
      </c>
      <c r="F297" s="153">
        <v>890.27</v>
      </c>
      <c r="G297" s="154">
        <v>890.27</v>
      </c>
      <c r="H297" s="154">
        <v>890.27</v>
      </c>
      <c r="I297" s="154">
        <v>0</v>
      </c>
      <c r="J297" s="154">
        <v>228.20769999999999</v>
      </c>
      <c r="K297" s="123">
        <v>277.87</v>
      </c>
    </row>
    <row r="298" spans="1:11" x14ac:dyDescent="0.25">
      <c r="A298" s="157" t="s">
        <v>131</v>
      </c>
      <c r="B298" s="158" t="s">
        <v>1262</v>
      </c>
      <c r="C298" s="158" t="s">
        <v>1158</v>
      </c>
      <c r="D298" s="153" t="s">
        <v>30</v>
      </c>
      <c r="E298" s="159" t="s">
        <v>997</v>
      </c>
      <c r="F298" s="153">
        <v>1920</v>
      </c>
      <c r="G298" s="154">
        <v>1920</v>
      </c>
      <c r="H298" s="154">
        <v>1920</v>
      </c>
      <c r="I298" s="154">
        <v>450.3433</v>
      </c>
      <c r="J298" s="154">
        <v>142.8246</v>
      </c>
      <c r="K298" s="123">
        <v>188.82</v>
      </c>
    </row>
    <row r="299" spans="1:11" x14ac:dyDescent="0.25">
      <c r="A299" s="113" t="s">
        <v>449</v>
      </c>
      <c r="B299" s="150">
        <v>36070</v>
      </c>
      <c r="C299" s="150" t="s">
        <v>57</v>
      </c>
      <c r="D299" s="151" t="s">
        <v>30</v>
      </c>
      <c r="E299" s="152" t="s">
        <v>997</v>
      </c>
      <c r="F299" s="153">
        <v>640</v>
      </c>
      <c r="G299" s="154">
        <v>640</v>
      </c>
      <c r="H299" s="154">
        <v>640</v>
      </c>
      <c r="I299" s="154">
        <v>326.37569999999999</v>
      </c>
      <c r="J299" s="154">
        <v>225.67679999999999</v>
      </c>
      <c r="K299" s="123">
        <v>220.02</v>
      </c>
    </row>
    <row r="300" spans="1:11" x14ac:dyDescent="0.25">
      <c r="A300" s="113" t="s">
        <v>631</v>
      </c>
      <c r="B300" s="150">
        <v>70305</v>
      </c>
      <c r="C300" s="150" t="s">
        <v>28</v>
      </c>
      <c r="D300" s="151" t="s">
        <v>30</v>
      </c>
      <c r="E300" s="152" t="s">
        <v>1111</v>
      </c>
      <c r="F300" s="153">
        <v>4.4800000000000004</v>
      </c>
      <c r="G300" s="154">
        <v>4.4800000000000004</v>
      </c>
      <c r="H300" s="154">
        <v>4.4800000000000004</v>
      </c>
      <c r="I300" s="154">
        <v>4.524813</v>
      </c>
      <c r="J300" s="154">
        <v>4.524813</v>
      </c>
      <c r="K300" s="123">
        <v>4.5199999999999996</v>
      </c>
    </row>
    <row r="301" spans="1:11" x14ac:dyDescent="0.25">
      <c r="A301" s="113" t="s">
        <v>745</v>
      </c>
      <c r="B301" s="150">
        <v>81720</v>
      </c>
      <c r="C301" s="150" t="s">
        <v>57</v>
      </c>
      <c r="D301" s="151" t="s">
        <v>30</v>
      </c>
      <c r="E301" s="152" t="s">
        <v>1127</v>
      </c>
      <c r="F301" s="153">
        <v>5100</v>
      </c>
      <c r="G301" s="154">
        <v>5100</v>
      </c>
      <c r="H301" s="154">
        <v>5100</v>
      </c>
      <c r="I301" s="154">
        <v>0</v>
      </c>
      <c r="J301" s="154">
        <v>3629.28</v>
      </c>
      <c r="K301" s="123">
        <v>3086.99</v>
      </c>
    </row>
    <row r="302" spans="1:11" x14ac:dyDescent="0.25">
      <c r="A302" s="113" t="s">
        <v>783</v>
      </c>
      <c r="B302" s="150" t="s">
        <v>1263</v>
      </c>
      <c r="C302" s="150" t="s">
        <v>57</v>
      </c>
      <c r="D302" s="151" t="s">
        <v>30</v>
      </c>
      <c r="E302" s="152" t="s">
        <v>1127</v>
      </c>
      <c r="F302" s="153">
        <v>1106.8200000000002</v>
      </c>
      <c r="G302" s="154">
        <v>1106.8200000000002</v>
      </c>
      <c r="H302" s="154">
        <v>1106.8200000000002</v>
      </c>
      <c r="I302" s="154">
        <v>821.77020000000005</v>
      </c>
      <c r="J302" s="154">
        <v>530.35519999999997</v>
      </c>
      <c r="K302" s="123">
        <v>798.21</v>
      </c>
    </row>
    <row r="303" spans="1:11" x14ac:dyDescent="0.25">
      <c r="A303" s="113" t="s">
        <v>617</v>
      </c>
      <c r="B303" s="150">
        <v>67144</v>
      </c>
      <c r="C303" s="150" t="s">
        <v>28</v>
      </c>
      <c r="D303" s="151" t="s">
        <v>30</v>
      </c>
      <c r="E303" s="152" t="s">
        <v>1073</v>
      </c>
      <c r="F303" s="153">
        <v>9.0489999999999995</v>
      </c>
      <c r="G303" s="154">
        <v>9.0489999999999995</v>
      </c>
      <c r="H303" s="154">
        <v>9.0500000000000007</v>
      </c>
      <c r="I303" s="154">
        <v>9.0496250000000007</v>
      </c>
      <c r="J303" s="154">
        <v>9.0496250000000007</v>
      </c>
      <c r="K303" s="123">
        <v>9.0500000000000007</v>
      </c>
    </row>
    <row r="304" spans="1:11" x14ac:dyDescent="0.25">
      <c r="A304" s="113" t="s">
        <v>595</v>
      </c>
      <c r="B304" s="150">
        <v>63497</v>
      </c>
      <c r="C304" s="150" t="s">
        <v>57</v>
      </c>
      <c r="D304" s="151" t="s">
        <v>30</v>
      </c>
      <c r="E304" s="152" t="s">
        <v>1073</v>
      </c>
      <c r="F304" s="153">
        <v>408.3</v>
      </c>
      <c r="G304" s="154">
        <v>408.3</v>
      </c>
      <c r="H304" s="154">
        <v>408.3</v>
      </c>
      <c r="I304" s="154">
        <v>480.61799999999999</v>
      </c>
      <c r="J304" s="154">
        <v>419.721</v>
      </c>
      <c r="K304" s="123">
        <v>513.6</v>
      </c>
    </row>
    <row r="305" spans="1:11" x14ac:dyDescent="0.25">
      <c r="A305" s="113" t="s">
        <v>555</v>
      </c>
      <c r="B305" s="150">
        <v>50581</v>
      </c>
      <c r="C305" s="150" t="s">
        <v>57</v>
      </c>
      <c r="D305" s="151" t="s">
        <v>30</v>
      </c>
      <c r="E305" s="152" t="s">
        <v>1094</v>
      </c>
      <c r="F305" s="153">
        <v>249.65999450000001</v>
      </c>
      <c r="G305" s="154">
        <v>249.66</v>
      </c>
      <c r="H305" s="154">
        <v>249.66</v>
      </c>
      <c r="I305" s="154">
        <v>206.398</v>
      </c>
      <c r="J305" s="154">
        <v>418.47809999999998</v>
      </c>
      <c r="K305" s="123">
        <v>425.81</v>
      </c>
    </row>
    <row r="306" spans="1:11" x14ac:dyDescent="0.25">
      <c r="A306" s="113" t="s">
        <v>559</v>
      </c>
      <c r="B306" s="150">
        <v>50582</v>
      </c>
      <c r="C306" s="150" t="s">
        <v>57</v>
      </c>
      <c r="D306" s="151" t="s">
        <v>30</v>
      </c>
      <c r="E306" s="152" t="s">
        <v>1094</v>
      </c>
      <c r="F306" s="153">
        <v>1100.0399829999999</v>
      </c>
      <c r="G306" s="154">
        <v>1100.04</v>
      </c>
      <c r="H306" s="154">
        <v>1100.04</v>
      </c>
      <c r="I306" s="154">
        <v>368.89909999999998</v>
      </c>
      <c r="J306" s="154">
        <v>299.779</v>
      </c>
      <c r="K306" s="123">
        <v>421.21</v>
      </c>
    </row>
    <row r="307" spans="1:11" ht="25.5" x14ac:dyDescent="0.25">
      <c r="A307" s="113" t="s">
        <v>777</v>
      </c>
      <c r="B307" s="150" t="s">
        <v>1264</v>
      </c>
      <c r="C307" s="150" t="s">
        <v>57</v>
      </c>
      <c r="D307" s="151" t="s">
        <v>30</v>
      </c>
      <c r="E307" s="152" t="s">
        <v>1131</v>
      </c>
      <c r="F307" s="153">
        <v>368.4</v>
      </c>
      <c r="G307" s="154">
        <v>368.4</v>
      </c>
      <c r="H307" s="154">
        <v>368.4</v>
      </c>
      <c r="I307" s="154">
        <v>283.12</v>
      </c>
      <c r="J307" s="154">
        <v>286.29410000000001</v>
      </c>
      <c r="K307" s="123">
        <v>368.4</v>
      </c>
    </row>
    <row r="308" spans="1:11" ht="25.5" x14ac:dyDescent="0.25">
      <c r="A308" s="113" t="s">
        <v>771</v>
      </c>
      <c r="B308" s="150" t="s">
        <v>1265</v>
      </c>
      <c r="C308" s="150" t="s">
        <v>57</v>
      </c>
      <c r="D308" s="151" t="s">
        <v>30</v>
      </c>
      <c r="E308" s="152" t="s">
        <v>1131</v>
      </c>
      <c r="F308" s="153">
        <v>161.60000000000002</v>
      </c>
      <c r="G308" s="154">
        <v>161.60000000000002</v>
      </c>
      <c r="H308" s="154">
        <v>161.60000000000002</v>
      </c>
      <c r="I308" s="154">
        <v>161.60000000000002</v>
      </c>
      <c r="J308" s="154">
        <v>360.32499999999999</v>
      </c>
      <c r="K308" s="123">
        <v>161.60000000000002</v>
      </c>
    </row>
    <row r="309" spans="1:11" x14ac:dyDescent="0.25">
      <c r="A309" s="113" t="s">
        <v>50</v>
      </c>
      <c r="B309" s="160">
        <v>13727</v>
      </c>
      <c r="C309" s="161" t="s">
        <v>28</v>
      </c>
      <c r="D309" s="151" t="s">
        <v>30</v>
      </c>
      <c r="E309" s="152" t="s">
        <v>972</v>
      </c>
      <c r="F309" s="153">
        <v>8.9600000000000009</v>
      </c>
      <c r="G309" s="154">
        <v>8.9600000000000009</v>
      </c>
      <c r="H309" s="154">
        <v>8.9600000000000009</v>
      </c>
      <c r="I309" s="154">
        <v>9.0496250000000007</v>
      </c>
      <c r="J309" s="154">
        <v>9.0496250000000007</v>
      </c>
      <c r="K309" s="123">
        <v>9.0500000000000007</v>
      </c>
    </row>
    <row r="310" spans="1:11" x14ac:dyDescent="0.25">
      <c r="A310" s="113" t="s">
        <v>49</v>
      </c>
      <c r="B310" s="160">
        <v>13726</v>
      </c>
      <c r="C310" s="161" t="s">
        <v>28</v>
      </c>
      <c r="D310" s="151" t="s">
        <v>30</v>
      </c>
      <c r="E310" s="152" t="s">
        <v>972</v>
      </c>
      <c r="F310" s="153">
        <v>6.72</v>
      </c>
      <c r="G310" s="154">
        <v>6.72</v>
      </c>
      <c r="H310" s="154">
        <v>6.72</v>
      </c>
      <c r="I310" s="154">
        <v>6.7872190000000003</v>
      </c>
      <c r="J310" s="154">
        <v>6.7872190000000003</v>
      </c>
      <c r="K310" s="123">
        <v>6.79</v>
      </c>
    </row>
    <row r="311" spans="1:11" x14ac:dyDescent="0.25">
      <c r="A311" s="113" t="s">
        <v>451</v>
      </c>
      <c r="B311" s="160">
        <v>37933</v>
      </c>
      <c r="C311" s="161" t="s">
        <v>28</v>
      </c>
      <c r="D311" s="151" t="s">
        <v>30</v>
      </c>
      <c r="E311" s="152" t="s">
        <v>1073</v>
      </c>
      <c r="F311" s="153">
        <v>5.7388430000000001</v>
      </c>
      <c r="G311" s="154">
        <v>5.7388430000000001</v>
      </c>
      <c r="H311" s="154">
        <v>5.74</v>
      </c>
      <c r="I311" s="154">
        <v>5.79176</v>
      </c>
      <c r="J311" s="154">
        <v>5.79176</v>
      </c>
      <c r="K311" s="123">
        <v>5.79</v>
      </c>
    </row>
    <row r="312" spans="1:11" ht="15.75" thickBot="1" x14ac:dyDescent="0.3">
      <c r="A312" s="126" t="s">
        <v>607</v>
      </c>
      <c r="B312" s="162">
        <v>6584</v>
      </c>
      <c r="C312" s="163" t="s">
        <v>28</v>
      </c>
      <c r="D312" s="164" t="s">
        <v>30</v>
      </c>
      <c r="E312" s="165" t="s">
        <v>1106</v>
      </c>
      <c r="F312" s="166">
        <v>12.030087999999999</v>
      </c>
      <c r="G312" s="167">
        <v>12.03009</v>
      </c>
      <c r="H312" s="167">
        <v>12.03</v>
      </c>
      <c r="I312" s="167">
        <v>18.100000000000001</v>
      </c>
      <c r="J312" s="167">
        <v>18.100000000000001</v>
      </c>
      <c r="K312" s="136">
        <v>18.100000000000001</v>
      </c>
    </row>
  </sheetData>
  <conditionalFormatting sqref="A1:K312">
    <cfRule type="expression" dxfId="1" priority="1">
      <formula>MOD(ROW(),2)=0</formula>
    </cfRule>
  </conditionalFormatting>
  <conditionalFormatting sqref="A2:A312">
    <cfRule type="duplicateValues" dxfId="0" priority="2"/>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WorkingDataFile</vt:lpstr>
      <vt:lpstr>Appendix A</vt:lpstr>
      <vt:lpstr>Appendix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Jared McCrum</dc:creator>
  <cp:lastModifiedBy>tott</cp:lastModifiedBy>
  <dcterms:created xsi:type="dcterms:W3CDTF">2021-12-06T19:08:03Z</dcterms:created>
  <dcterms:modified xsi:type="dcterms:W3CDTF">2023-08-18T20:33:05Z</dcterms:modified>
</cp:coreProperties>
</file>