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4/Figure4D/"/>
    </mc:Choice>
  </mc:AlternateContent>
  <xr:revisionPtr revIDLastSave="0" documentId="8_{7D7CA306-5861-3343-9007-77A00AA823F2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Plate 1 - Sheet1" sheetId="1" r:id="rId1"/>
  </sheets>
  <definedNames>
    <definedName name="MethodPointer1">312613232</definedName>
    <definedName name="MethodPointer2">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59" i="1" l="1"/>
  <c r="AA160" i="1"/>
  <c r="AA161" i="1"/>
  <c r="AA162" i="1"/>
  <c r="AA163" i="1"/>
  <c r="AA164" i="1"/>
  <c r="AA158" i="1"/>
  <c r="Z159" i="1"/>
  <c r="Z160" i="1"/>
  <c r="Z161" i="1"/>
  <c r="Z162" i="1"/>
  <c r="Z163" i="1"/>
  <c r="Z164" i="1"/>
  <c r="Z158" i="1"/>
  <c r="Y159" i="1"/>
  <c r="Y160" i="1"/>
  <c r="Y161" i="1"/>
  <c r="Y162" i="1"/>
  <c r="Y163" i="1"/>
  <c r="Y164" i="1"/>
  <c r="Y158" i="1"/>
  <c r="W159" i="1"/>
  <c r="W160" i="1"/>
  <c r="W161" i="1"/>
  <c r="W162" i="1"/>
  <c r="W163" i="1"/>
  <c r="W164" i="1"/>
  <c r="W158" i="1"/>
  <c r="AG102" i="1" l="1"/>
  <c r="AG107" i="1"/>
  <c r="AG97" i="1"/>
  <c r="AG92" i="1"/>
  <c r="AG87" i="1"/>
  <c r="AG82" i="1"/>
  <c r="AG77" i="1"/>
  <c r="AD107" i="1"/>
  <c r="AD102" i="1"/>
  <c r="AD97" i="1"/>
  <c r="AD92" i="1"/>
  <c r="AD87" i="1"/>
  <c r="AD82" i="1"/>
  <c r="AD77" i="1"/>
  <c r="AI77" i="1"/>
  <c r="AH107" i="1" l="1"/>
  <c r="AH102" i="1"/>
  <c r="AH97" i="1"/>
  <c r="AF97" i="1"/>
  <c r="AH92" i="1"/>
  <c r="AH87" i="1"/>
  <c r="AH82" i="1"/>
  <c r="AH77" i="1"/>
  <c r="AE107" i="1"/>
  <c r="AE102" i="1"/>
  <c r="AE97" i="1"/>
  <c r="AE92" i="1"/>
  <c r="AE87" i="1"/>
  <c r="AE82" i="1"/>
  <c r="AE77" i="1"/>
  <c r="AF107" i="1"/>
  <c r="AF102" i="1"/>
  <c r="AF92" i="1"/>
  <c r="AF87" i="1"/>
  <c r="AF82" i="1"/>
  <c r="AF77" i="1"/>
  <c r="AC107" i="1" l="1"/>
  <c r="AC102" i="1"/>
  <c r="AC97" i="1"/>
  <c r="AC92" i="1"/>
  <c r="AC87" i="1"/>
  <c r="AC82" i="1"/>
  <c r="AC77" i="1"/>
  <c r="AB82" i="1"/>
  <c r="AB87" i="1" s="1"/>
  <c r="AB92" i="1" s="1"/>
  <c r="AB97" i="1" s="1"/>
  <c r="AB102" i="1" s="1"/>
  <c r="AB107" i="1" s="1"/>
</calcChain>
</file>

<file path=xl/sharedStrings.xml><?xml version="1.0" encoding="utf-8"?>
<sst xmlns="http://schemas.openxmlformats.org/spreadsheetml/2006/main" count="277" uniqueCount="127">
  <si>
    <t>Software Version</t>
  </si>
  <si>
    <t>3.08.01</t>
  </si>
  <si>
    <t>Experiment File Path:</t>
  </si>
  <si>
    <t>C:\Users\Montpetit Lab\Documents\Arvind\Gel Doc\in vitro\FP\07-27-2020_Expt\Dbp5 fixed FITC16RNA fixed_varying pA or tRNA.xpt</t>
  </si>
  <si>
    <t>Protocol File Path:</t>
  </si>
  <si>
    <t>C:\Users\Public\Documents\Protocols\FITC FP.prt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</si>
  <si>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</si>
  <si>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</si>
  <si>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</si>
  <si>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</si>
  <si>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</si>
  <si>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</si>
  <si>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</si>
  <si>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</si>
  <si>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</si>
  <si>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</si>
  <si>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</si>
  <si>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Greiner 384 F bottom</t>
  </si>
  <si>
    <t>Well Selection</t>
  </si>
  <si>
    <t>Runtime</t>
  </si>
  <si>
    <t>Eject plate on completion</t>
  </si>
  <si>
    <t>Read</t>
  </si>
  <si>
    <t>Fluorescence Endpoint</t>
  </si>
  <si>
    <t>Full Plate</t>
  </si>
  <si>
    <t>Filter Set 1</t>
  </si>
  <si>
    <t xml:space="preserve">    Excitation: 485/20,  Emission: 528/20</t>
  </si>
  <si>
    <t xml:space="preserve">    Optics: Top,  Gain: AutoScale</t>
  </si>
  <si>
    <t>Filter Set 2</t>
  </si>
  <si>
    <t xml:space="preserve">    Optics: Top,  Gain: Use first filter</t>
  </si>
  <si>
    <t>Fluorescence Polarization</t>
  </si>
  <si>
    <t>Light Source: Xenon Flash,  Lamp Energy: Low,  Standard Dynamic Range</t>
  </si>
  <si>
    <t>Read Speed: Normal,  Delay: 0 msec,  Measurements/Data Point: 10</t>
  </si>
  <si>
    <t>Read Height: 5 mm</t>
  </si>
  <si>
    <t>Automatic gain values</t>
  </si>
  <si>
    <t>Gain(485/20,528/20 [Parallel])</t>
  </si>
  <si>
    <t>Layout</t>
  </si>
  <si>
    <t>A</t>
  </si>
  <si>
    <t>SPL1</t>
  </si>
  <si>
    <t>SPL3</t>
  </si>
  <si>
    <t>SPL2</t>
  </si>
  <si>
    <t>SPL4</t>
  </si>
  <si>
    <t>Well ID</t>
  </si>
  <si>
    <t>Dbp5 and ADPBefx and FITC16RNA fixed conc, varying pA</t>
  </si>
  <si>
    <t>Dbp5p and ADP and FITC16RNA</t>
  </si>
  <si>
    <t>Dbp5 and ADPBefx and FITC16RNA fixed conc, varying tRNA</t>
  </si>
  <si>
    <t>FITC alone</t>
  </si>
  <si>
    <t>Name</t>
  </si>
  <si>
    <t>B</t>
  </si>
  <si>
    <t>SPL6</t>
  </si>
  <si>
    <t>SPL5</t>
  </si>
  <si>
    <t>SPL12</t>
  </si>
  <si>
    <t>SPL18</t>
  </si>
  <si>
    <t>SPL24</t>
  </si>
  <si>
    <t>SPL30</t>
  </si>
  <si>
    <t>SPL36</t>
  </si>
  <si>
    <t>Dbp5p alone</t>
  </si>
  <si>
    <t>C</t>
  </si>
  <si>
    <t>SPL7</t>
  </si>
  <si>
    <t>SPL13</t>
  </si>
  <si>
    <t>SPL19</t>
  </si>
  <si>
    <t>SPL25</t>
  </si>
  <si>
    <t>SPL31</t>
  </si>
  <si>
    <t>SPL37</t>
  </si>
  <si>
    <t>D</t>
  </si>
  <si>
    <t>SPL8</t>
  </si>
  <si>
    <t>SPL14</t>
  </si>
  <si>
    <t>SPL20</t>
  </si>
  <si>
    <t>SPL26</t>
  </si>
  <si>
    <t>SPL32</t>
  </si>
  <si>
    <t>SPL38</t>
  </si>
  <si>
    <t>E</t>
  </si>
  <si>
    <t>SPL9</t>
  </si>
  <si>
    <t>SPL15</t>
  </si>
  <si>
    <t>SPL21</t>
  </si>
  <si>
    <t>SPL27</t>
  </si>
  <si>
    <t>SPL33</t>
  </si>
  <si>
    <t>SPL39</t>
  </si>
  <si>
    <t>F</t>
  </si>
  <si>
    <t>SPL10</t>
  </si>
  <si>
    <t>SPL16</t>
  </si>
  <si>
    <t>SPL22</t>
  </si>
  <si>
    <t>SPL28</t>
  </si>
  <si>
    <t>SPL34</t>
  </si>
  <si>
    <t>SPL40</t>
  </si>
  <si>
    <t>G</t>
  </si>
  <si>
    <t>SPL11</t>
  </si>
  <si>
    <t>SPL17</t>
  </si>
  <si>
    <t>SPL23</t>
  </si>
  <si>
    <t>SPL29</t>
  </si>
  <si>
    <t>SPL35</t>
  </si>
  <si>
    <t>SPL41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</si>
  <si>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</si>
  <si>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</si>
  <si>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</si>
  <si>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</si>
  <si>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</si>
  <si>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</si>
  <si>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</si>
  <si>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</si>
  <si>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</si>
  <si>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Results</t>
  </si>
  <si>
    <t>Actual Temperature:</t>
  </si>
  <si>
    <t>485/20,528/20 [Parallel]</t>
  </si>
  <si>
    <t>485/20,528/20 [Perpendicular]</t>
  </si>
  <si>
    <t>Parallel Intensity</t>
  </si>
  <si>
    <t>Perpendicular Intensity</t>
  </si>
  <si>
    <t>Polarization</t>
  </si>
  <si>
    <t>[Comp RNA]</t>
  </si>
  <si>
    <t>st dev</t>
  </si>
  <si>
    <t>normalized FP for pA</t>
  </si>
  <si>
    <t>FITC alone average</t>
  </si>
  <si>
    <t>normalized FP for tRNA</t>
  </si>
  <si>
    <t>average FP with increasing competitor pA RNA</t>
  </si>
  <si>
    <t>average FP with increasing competitor yeast tRNA</t>
  </si>
  <si>
    <t>mg/ml</t>
  </si>
  <si>
    <t>g/ml</t>
  </si>
  <si>
    <t>g/L</t>
  </si>
  <si>
    <t>mol/L</t>
  </si>
  <si>
    <t>uM</t>
  </si>
  <si>
    <t>nM</t>
  </si>
  <si>
    <t>estimated mw of yeast tRNA ~25000g/mol (~25kDa)</t>
  </si>
  <si>
    <t>rep1</t>
  </si>
  <si>
    <t>rep2</t>
  </si>
  <si>
    <t>rep3</t>
  </si>
  <si>
    <t>tRNA titration</t>
  </si>
  <si>
    <t>pA titration</t>
  </si>
  <si>
    <t>[RNA]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</si>
</sst>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</a:t>
            </a:r>
            <a:r>
              <a:rPr lang="en-US" baseline="0"/>
              <a:t> Polarization with FITC-16RNA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'Plate 1 - Sheet1'!$AC$72</c:f>
              <c:strCache>
                <c:ptCount val="1"/>
                <c:pt idx="0">
                  <c:v>average FP with increasing competitor pA RNA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('Plate 1 - Sheet1'!$AE$77,'Plate 1 - Sheet1'!$AE$82,'Plate 1 - Sheet1'!$AE$87,'Plate 1 - Sheet1'!$AE$92,'Plate 1 - Sheet1'!$AE$97,'Plate 1 - Sheet1'!$AE$102,'Plate 1 - Sheet1'!$AE$107)</c:f>
                <c:numCache>
                  <c:formatCode>General</c:formatCode>
                  <c:ptCount val="7"/>
                  <c:pt idx="0">
                    <c:v>4.7842333648024411</c:v>
                  </c:pt>
                  <c:pt idx="1">
                    <c:v>3.0912061651652345</c:v>
                  </c:pt>
                  <c:pt idx="2">
                    <c:v>3.6817870057290869</c:v>
                  </c:pt>
                  <c:pt idx="3">
                    <c:v>2.0548046676563256</c:v>
                  </c:pt>
                  <c:pt idx="4">
                    <c:v>2.9439202887759488</c:v>
                  </c:pt>
                  <c:pt idx="5">
                    <c:v>4.1899350299921778</c:v>
                  </c:pt>
                  <c:pt idx="6">
                    <c:v>3.0912061651652345</c:v>
                  </c:pt>
                </c:numCache>
              </c:numRef>
            </c:plus>
            <c:minus>
              <c:numRef>
                <c:f>('Plate 1 - Sheet1'!$AE$77,'Plate 1 - Sheet1'!$AE$82,'Plate 1 - Sheet1'!$AE$87,'Plate 1 - Sheet1'!$AE$92,'Plate 1 - Sheet1'!$AE$97,'Plate 1 - Sheet1'!$AE$102,'Plate 1 - Sheet1'!$AE$107)</c:f>
                <c:numCache>
                  <c:formatCode>General</c:formatCode>
                  <c:ptCount val="7"/>
                  <c:pt idx="0">
                    <c:v>4.7842333648024411</c:v>
                  </c:pt>
                  <c:pt idx="1">
                    <c:v>3.0912061651652345</c:v>
                  </c:pt>
                  <c:pt idx="2">
                    <c:v>3.6817870057290869</c:v>
                  </c:pt>
                  <c:pt idx="3">
                    <c:v>2.0548046676563256</c:v>
                  </c:pt>
                  <c:pt idx="4">
                    <c:v>2.9439202887759488</c:v>
                  </c:pt>
                  <c:pt idx="5">
                    <c:v>4.1899350299921778</c:v>
                  </c:pt>
                  <c:pt idx="6">
                    <c:v>3.0912061651652345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'Plate 1 - Sheet1'!$AB$73:$AB$116</c:f>
              <c:numCache>
                <c:formatCode>General</c:formatCode>
                <c:ptCount val="44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Sheet1'!$AC$73:$AC$116</c:f>
              <c:numCache>
                <c:formatCode>General</c:formatCode>
                <c:ptCount val="44"/>
                <c:pt idx="4">
                  <c:v>125.66666666666667</c:v>
                </c:pt>
                <c:pt idx="9">
                  <c:v>190.66666666666666</c:v>
                </c:pt>
                <c:pt idx="14">
                  <c:v>217.33333333333334</c:v>
                </c:pt>
                <c:pt idx="19">
                  <c:v>236.66666666666666</c:v>
                </c:pt>
                <c:pt idx="24">
                  <c:v>240</c:v>
                </c:pt>
                <c:pt idx="29">
                  <c:v>247.33333333333334</c:v>
                </c:pt>
                <c:pt idx="34">
                  <c:v>242.33333333333334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057-AF0E-AA2C7A43A403}"/>
            </c:ext>
          </c:extLst>
        </c:ser>
        <c:ser>
          <c:idx val="0"/>
          <c:order val="1"/>
          <c:tx>
            <c:strRef>
              <c:f>'Plate 1 - Sheet1'!$AF$72</c:f>
              <c:strCache>
                <c:ptCount val="1"/>
                <c:pt idx="0">
                  <c:v>average FP with increasing competitor yeast tRNA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('Plate 1 - Sheet1'!$AH$77,'Plate 1 - Sheet1'!$AH$82,'Plate 1 - Sheet1'!$AH$87,'Plate 1 - Sheet1'!$AH$92,'Plate 1 - Sheet1'!$AH$97,'Plate 1 - Sheet1'!$AH$102,'Plate 1 - Sheet1'!$AH$107)</c:f>
                <c:numCache>
                  <c:formatCode>General</c:formatCode>
                  <c:ptCount val="7"/>
                  <c:pt idx="0">
                    <c:v>0.47140452079103168</c:v>
                  </c:pt>
                  <c:pt idx="1">
                    <c:v>2.3570226039551585</c:v>
                  </c:pt>
                  <c:pt idx="2">
                    <c:v>2.8284271247461903</c:v>
                  </c:pt>
                  <c:pt idx="3">
                    <c:v>2.8284271247461903</c:v>
                  </c:pt>
                  <c:pt idx="4">
                    <c:v>0.47140452079103168</c:v>
                  </c:pt>
                  <c:pt idx="5">
                    <c:v>2.8674417556808756</c:v>
                  </c:pt>
                  <c:pt idx="6">
                    <c:v>11.145502331533658</c:v>
                  </c:pt>
                </c:numCache>
              </c:numRef>
            </c:plus>
            <c:minus>
              <c:numRef>
                <c:f>('Plate 1 - Sheet1'!$AH$77,'Plate 1 - Sheet1'!$AH$82,'Plate 1 - Sheet1'!$AH$87,'Plate 1 - Sheet1'!$AH$92,'Plate 1 - Sheet1'!$AH$97,'Plate 1 - Sheet1'!$AH$102,'Plate 1 - Sheet1'!$AH$107)</c:f>
                <c:numCache>
                  <c:formatCode>General</c:formatCode>
                  <c:ptCount val="7"/>
                  <c:pt idx="0">
                    <c:v>0.47140452079103168</c:v>
                  </c:pt>
                  <c:pt idx="1">
                    <c:v>2.3570226039551585</c:v>
                  </c:pt>
                  <c:pt idx="2">
                    <c:v>2.8284271247461903</c:v>
                  </c:pt>
                  <c:pt idx="3">
                    <c:v>2.8284271247461903</c:v>
                  </c:pt>
                  <c:pt idx="4">
                    <c:v>0.47140452079103168</c:v>
                  </c:pt>
                  <c:pt idx="5">
                    <c:v>2.8674417556808756</c:v>
                  </c:pt>
                  <c:pt idx="6">
                    <c:v>11.145502331533658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'Plate 1 - Sheet1'!$AB$73:$AB$108</c:f>
              <c:numCache>
                <c:formatCode>General</c:formatCode>
                <c:ptCount val="36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Sheet1'!$AF$73:$AF$108</c:f>
              <c:numCache>
                <c:formatCode>General</c:formatCode>
                <c:ptCount val="36"/>
                <c:pt idx="4">
                  <c:v>149.33333333333334</c:v>
                </c:pt>
                <c:pt idx="9">
                  <c:v>197.66666666666666</c:v>
                </c:pt>
                <c:pt idx="14">
                  <c:v>221</c:v>
                </c:pt>
                <c:pt idx="19">
                  <c:v>229</c:v>
                </c:pt>
                <c:pt idx="24">
                  <c:v>241.66666666666666</c:v>
                </c:pt>
                <c:pt idx="29">
                  <c:v>246.66666666666666</c:v>
                </c:pt>
                <c:pt idx="34">
                  <c:v>251.66666666666666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057-AF0E-AA2C7A43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48040"/>
        <c:axId val="442448368"/>
      </c:scatterChart>
      <c:valAx>
        <c:axId val="4424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Competitor RNA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8368"/>
        <c:crosses val="autoZero"/>
        <c:crossBetween val="midCat"/>
      </c:valAx>
      <c:valAx>
        <c:axId val="442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Fluorescence Polarization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'Plate 1 - Sheet1'!$AF$72</c:f>
              <c:strCache>
                <c:ptCount val="1"/>
                <c:pt idx="0">
                  <c:v>average FP with increasing competitor yeast tRNA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Sheet1'!$AB$73:$AB$108</c:f>
              <c:numCache>
                <c:formatCode>General</c:formatCode>
                <c:ptCount val="36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Sheet1'!$AF$73:$AF$108</c:f>
              <c:numCache>
                <c:formatCode>General</c:formatCode>
                <c:ptCount val="36"/>
                <c:pt idx="4">
                  <c:v>149.33333333333334</c:v>
                </c:pt>
                <c:pt idx="9">
                  <c:v>197.66666666666666</c:v>
                </c:pt>
                <c:pt idx="14">
                  <c:v>221</c:v>
                </c:pt>
                <c:pt idx="19">
                  <c:v>229</c:v>
                </c:pt>
                <c:pt idx="24">
                  <c:v>241.66666666666666</c:v>
                </c:pt>
                <c:pt idx="29">
                  <c:v>246.66666666666666</c:v>
                </c:pt>
                <c:pt idx="34">
                  <c:v>251.66666666666666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5-45DC-A704-10F493ED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48040"/>
        <c:axId val="442448368"/>
      </c:scatterChart>
      <c:valAx>
        <c:axId val="4424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8368"/>
        <c:crosses val="autoZero"/>
        <c:crossBetween val="midCat"/>
      </c:valAx>
      <c:valAx>
        <c:axId val="442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'Plate 1 - Sheet1'!$AD$72</c:f>
              <c:strCache>
                <c:ptCount val="1"/>
                <c:pt idx="0">
                  <c:v>normalized FP for pA</c:v>
                </c:pt>
              </c:strCache>
            </c:strRef>
          </c:tx>
          <c:spPr>
            <a:ln w="19050">
              <a:noFill/>
            </a:ln>
          </c:spPr>
          <c:xVal>
            <c:numRef>
              <c:f>'Plate 1 - Sheet1'!$AB$73:$AB$107</c:f>
              <c:numCache>
                <c:formatCode>General</c:formatCode>
                <c:ptCount val="35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Sheet1'!$AD$73:$AD$107</c:f>
              <c:numCache>
                <c:formatCode>General</c:formatCode>
                <c:ptCount val="35"/>
                <c:pt idx="4">
                  <c:v>1.4784313725490197</c:v>
                </c:pt>
                <c:pt idx="9">
                  <c:v>2.2431372549019608</c:v>
                </c:pt>
                <c:pt idx="14">
                  <c:v>2.5568627450980395</c:v>
                </c:pt>
                <c:pt idx="19">
                  <c:v>2.784313725490196</c:v>
                </c:pt>
                <c:pt idx="24">
                  <c:v>2.8235294117647061</c:v>
                </c:pt>
                <c:pt idx="29">
                  <c:v>2.9098039215686278</c:v>
                </c:pt>
                <c:pt idx="34">
                  <c:v>2.8509803921568628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6-4057-B245-BFC03FB865D2}"/>
            </c:ext>
          </c:extLst>
        </c:ser>
        <c:ser>
          <c:idx val="0"/>
          <c:order val="1"/>
          <c:tx>
            <c:strRef>
              <c:f>'Plate 1 - Sheet1'!$AG$72</c:f>
              <c:strCache>
                <c:ptCount val="1"/>
                <c:pt idx="0">
                  <c:v>normalized FP for tRNA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Sheet1'!$AB$73:$AB$107</c:f>
              <c:numCache>
                <c:formatCode>General</c:formatCode>
                <c:ptCount val="35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Sheet1'!$AG$73:$AG$107</c:f>
              <c:numCache>
                <c:formatCode>General</c:formatCode>
                <c:ptCount val="35"/>
                <c:pt idx="4">
                  <c:v>1.7568627450980394</c:v>
                </c:pt>
                <c:pt idx="9">
                  <c:v>2.3254901960784311</c:v>
                </c:pt>
                <c:pt idx="14">
                  <c:v>2.6</c:v>
                </c:pt>
                <c:pt idx="19">
                  <c:v>2.6941176470588237</c:v>
                </c:pt>
                <c:pt idx="24">
                  <c:v>2.8431372549019605</c:v>
                </c:pt>
                <c:pt idx="29">
                  <c:v>2.9019607843137254</c:v>
                </c:pt>
                <c:pt idx="34">
                  <c:v>2.9607843137254899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6-4057-B245-BFC03FB8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9800"/>
        <c:axId val="490720128"/>
      </c:scatterChart>
      <c:valAx>
        <c:axId val="4907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0128"/>
        <c:crosses val="autoZero"/>
        <c:crossBetween val="midCat"/>
      </c:valAx>
      <c:valAx>
        <c:axId val="490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9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Sheet1'!$AG$72</c:f>
              <c:strCache>
                <c:ptCount val="1"/>
                <c:pt idx="0">
                  <c:v>normalized FP for tRNA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Sheet1'!$AB$73:$AB$107</c:f>
              <c:numCache>
                <c:formatCode>General</c:formatCode>
                <c:ptCount val="35"/>
                <c:pt idx="4">
                  <c:v>6.5</c:v>
                </c:pt>
                <c:pt idx="9">
                  <c:v>3.25</c:v>
                </c:pt>
                <c:pt idx="14">
                  <c:v>1.625</c:v>
                </c:pt>
                <c:pt idx="19">
                  <c:v>0.8125</c:v>
                </c:pt>
                <c:pt idx="24">
                  <c:v>0.40625</c:v>
                </c:pt>
                <c:pt idx="29">
                  <c:v>0.203125</c:v>
                </c:pt>
                <c:pt idx="34">
                  <c:v>0.1015625</c:v>
                </c:pt>
              </c:numCache>
            </c:numRef>
          </c:xVal>
          <c:yVal>
            <c:numRef>
              <c:f>'Plate 1 - Sheet1'!$AG$73:$AG$107</c:f>
              <c:numCache>
                <c:formatCode>General</c:formatCode>
                <c:ptCount val="35"/>
                <c:pt idx="4">
                  <c:v>1.7568627450980394</c:v>
                </c:pt>
                <c:pt idx="9">
                  <c:v>2.3254901960784311</c:v>
                </c:pt>
                <c:pt idx="14">
                  <c:v>2.6</c:v>
                </c:pt>
                <c:pt idx="19">
                  <c:v>2.6941176470588237</c:v>
                </c:pt>
                <c:pt idx="24">
                  <c:v>2.8431372549019605</c:v>
                </c:pt>
                <c:pt idx="29">
                  <c:v>2.9019607843137254</c:v>
                </c:pt>
                <c:pt idx="34">
                  <c:v>2.9607843137254899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A34-BAAB-C1E86492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9800"/>
        <c:axId val="490720128"/>
      </c:scatterChart>
      <c:valAx>
        <c:axId val="4907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0128"/>
        <c:crosses val="autoZero"/>
        <c:crossBetween val="midCat"/>
      </c:valAx>
      <c:valAx>
        <c:axId val="490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117280</xdr:colOff>
      <xdr:row>87</xdr:row>
      <xdr:rowOff>24581</xdr:rowOff>
    </xdr:from>
    <xdr:to>
      <xdr:col>38</xdr:col>
      <xdr:colOff>422081</xdr:colOff>
      <xdr:row>98</xdr:row>
      <xdr:rowOff>375217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0F9EF-04B2-4388-8D8E-D227EDC79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602043</xdr:colOff>
      <xdr:row>87</xdr:row>
      <xdr:rowOff>73472</xdr:rowOff>
    </xdr:from>
    <xdr:to>
      <xdr:col>47</xdr:col>
      <xdr:colOff>297243</xdr:colOff>
      <xdr:row>98</xdr:row>
      <xdr:rowOff>281290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D0C57-BD5B-4AEC-A202-16670BB64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83021</xdr:colOff>
      <xdr:row>72</xdr:row>
      <xdr:rowOff>198372</xdr:rowOff>
    </xdr:from>
    <xdr:to>
      <xdr:col>38</xdr:col>
      <xdr:colOff>387822</xdr:colOff>
      <xdr:row>83</xdr:row>
      <xdr:rowOff>414796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B020B-6592-447D-B969-B35179FA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189872</xdr:colOff>
      <xdr:row>72</xdr:row>
      <xdr:rowOff>205300</xdr:rowOff>
    </xdr:from>
    <xdr:to>
      <xdr:col>47</xdr:col>
      <xdr:colOff>556807</xdr:colOff>
      <xdr:row>83</xdr:row>
      <xdr:rowOff>421724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CFDDB-8E85-47C4-8D22-66789BD1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164"/>
  <sheetViews>
    <sheetView tabSelected="1" topLeftCell="A34" zoomScale="99" zoomScaleNormal="121" workbookViewId="0">
      <selection activeCell="P153" sqref="P15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44039</v>
      </c>
    </row>
    <row r="8" spans="1:2" x14ac:dyDescent="0.15">
      <c r="A8" t="s">
        <v>9</v>
      </c>
      <c r="B8" s="2">
        <v>0.83952546296296304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1807261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B19" t="s">
        <v>24</v>
      </c>
    </row>
    <row r="20" spans="1:2" x14ac:dyDescent="0.15">
      <c r="B20" t="s">
        <v>25</v>
      </c>
    </row>
    <row r="21" spans="1:2" x14ac:dyDescent="0.15">
      <c r="B21" t="s">
        <v>26</v>
      </c>
    </row>
    <row r="22" spans="1:2" x14ac:dyDescent="0.15">
      <c r="B22" t="s">
        <v>27</v>
      </c>
    </row>
    <row r="23" spans="1:2" x14ac:dyDescent="0.15">
      <c r="B23" t="s">
        <v>25</v>
      </c>
    </row>
    <row r="24" spans="1:2" x14ac:dyDescent="0.15">
      <c r="B24" t="s">
        <v>28</v>
      </c>
    </row>
    <row r="25" spans="1:2" x14ac:dyDescent="0.15">
      <c r="B25" t="s">
        <v>29</v>
      </c>
    </row>
    <row r="26" spans="1:2" x14ac:dyDescent="0.15">
      <c r="B26" t="s">
        <v>30</v>
      </c>
    </row>
    <row r="27" spans="1:2" x14ac:dyDescent="0.15">
      <c r="B27" t="s">
        <v>31</v>
      </c>
    </row>
    <row r="28" spans="1:2" x14ac:dyDescent="0.15">
      <c r="B28" t="s">
        <v>32</v>
      </c>
    </row>
    <row r="29" spans="1:2" ht="14" x14ac:dyDescent="0.15">
      <c r="A29" s="3" t="s">
        <v>33</v>
      </c>
      <c r="B29" s="4"/>
    </row>
    <row r="30" spans="1:2" ht="28" x14ac:dyDescent="0.15">
      <c r="A30" s="4" t="s">
        <v>34</v>
      </c>
      <c r="B30" s="4">
        <v>115</v>
      </c>
    </row>
    <row r="32" spans="1:2" ht="14" x14ac:dyDescent="0.15">
      <c r="A32" s="3" t="s">
        <v>35</v>
      </c>
      <c r="B32" s="4"/>
    </row>
    <row r="34" spans="2:27" x14ac:dyDescent="0.15">
      <c r="B34" s="5"/>
      <c r="C34" s="6">
        <v>1</v>
      </c>
      <c r="D34" s="6">
        <v>2</v>
      </c>
      <c r="E34" s="6">
        <v>3</v>
      </c>
      <c r="F34" s="6">
        <v>4</v>
      </c>
      <c r="G34" s="6">
        <v>5</v>
      </c>
      <c r="H34" s="6">
        <v>6</v>
      </c>
      <c r="I34" s="6">
        <v>7</v>
      </c>
      <c r="J34" s="6">
        <v>8</v>
      </c>
      <c r="K34" s="6">
        <v>9</v>
      </c>
      <c r="L34" s="6">
        <v>10</v>
      </c>
      <c r="M34" s="6">
        <v>11</v>
      </c>
      <c r="N34" s="6">
        <v>12</v>
      </c>
      <c r="O34" s="6">
        <v>13</v>
      </c>
      <c r="P34" s="6">
        <v>14</v>
      </c>
      <c r="Q34" s="6">
        <v>15</v>
      </c>
      <c r="R34" s="6">
        <v>16</v>
      </c>
      <c r="S34" s="6">
        <v>17</v>
      </c>
      <c r="T34" s="6">
        <v>18</v>
      </c>
      <c r="U34" s="6">
        <v>19</v>
      </c>
      <c r="V34" s="6">
        <v>20</v>
      </c>
      <c r="W34" s="6">
        <v>21</v>
      </c>
      <c r="X34" s="6">
        <v>22</v>
      </c>
      <c r="Y34" s="6">
        <v>23</v>
      </c>
      <c r="Z34" s="6">
        <v>24</v>
      </c>
    </row>
    <row r="35" spans="2:27" ht="14" x14ac:dyDescent="0.15">
      <c r="B35" s="38" t="s">
        <v>36</v>
      </c>
      <c r="C35" s="7"/>
      <c r="D35" s="7"/>
      <c r="E35" s="7"/>
      <c r="F35" s="7"/>
      <c r="G35" s="7"/>
      <c r="H35" s="7"/>
      <c r="I35" s="7"/>
      <c r="J35" s="7"/>
      <c r="K35" s="8" t="s">
        <v>37</v>
      </c>
      <c r="L35" s="8" t="s">
        <v>38</v>
      </c>
      <c r="M35" s="8" t="s">
        <v>37</v>
      </c>
      <c r="N35" s="8" t="s">
        <v>38</v>
      </c>
      <c r="O35" s="8" t="s">
        <v>37</v>
      </c>
      <c r="P35" s="8" t="s">
        <v>38</v>
      </c>
      <c r="Q35" s="8" t="s">
        <v>39</v>
      </c>
      <c r="R35" s="8" t="s">
        <v>40</v>
      </c>
      <c r="S35" s="8" t="s">
        <v>39</v>
      </c>
      <c r="T35" s="8" t="s">
        <v>40</v>
      </c>
      <c r="U35" s="8" t="s">
        <v>39</v>
      </c>
      <c r="V35" s="8" t="s">
        <v>40</v>
      </c>
      <c r="W35" s="7"/>
      <c r="X35" s="7"/>
      <c r="Y35" s="7"/>
      <c r="Z35" s="7"/>
      <c r="AA35" s="9" t="s">
        <v>41</v>
      </c>
    </row>
    <row r="36" spans="2:27" ht="112" x14ac:dyDescent="0.15">
      <c r="B36" s="39"/>
      <c r="C36" s="10"/>
      <c r="D36" s="10"/>
      <c r="E36" s="10"/>
      <c r="F36" s="10"/>
      <c r="G36" s="10"/>
      <c r="H36" s="10"/>
      <c r="I36" s="10"/>
      <c r="J36" s="10"/>
      <c r="K36" s="11" t="s">
        <v>42</v>
      </c>
      <c r="L36" s="11" t="s">
        <v>43</v>
      </c>
      <c r="M36" s="11" t="s">
        <v>42</v>
      </c>
      <c r="N36" s="11" t="s">
        <v>43</v>
      </c>
      <c r="O36" s="11" t="s">
        <v>42</v>
      </c>
      <c r="P36" s="11" t="s">
        <v>43</v>
      </c>
      <c r="Q36" s="11" t="s">
        <v>44</v>
      </c>
      <c r="R36" s="11" t="s">
        <v>45</v>
      </c>
      <c r="S36" s="11" t="s">
        <v>44</v>
      </c>
      <c r="T36" s="11" t="s">
        <v>45</v>
      </c>
      <c r="U36" s="11" t="s">
        <v>44</v>
      </c>
      <c r="V36" s="11" t="s">
        <v>45</v>
      </c>
      <c r="W36" s="10"/>
      <c r="X36" s="10"/>
      <c r="Y36" s="10"/>
      <c r="Z36" s="10"/>
      <c r="AA36" s="9" t="s">
        <v>46</v>
      </c>
    </row>
    <row r="37" spans="2:27" ht="14" x14ac:dyDescent="0.15">
      <c r="B37" s="38" t="s">
        <v>47</v>
      </c>
      <c r="C37" s="7"/>
      <c r="D37" s="7"/>
      <c r="E37" s="7"/>
      <c r="F37" s="7"/>
      <c r="G37" s="7"/>
      <c r="H37" s="7"/>
      <c r="I37" s="7"/>
      <c r="J37" s="7"/>
      <c r="K37" s="8" t="s">
        <v>48</v>
      </c>
      <c r="L37" s="8" t="s">
        <v>49</v>
      </c>
      <c r="M37" s="8" t="s">
        <v>50</v>
      </c>
      <c r="N37" s="8" t="s">
        <v>49</v>
      </c>
      <c r="O37" s="8" t="s">
        <v>51</v>
      </c>
      <c r="P37" s="8" t="s">
        <v>49</v>
      </c>
      <c r="Q37" s="8" t="s">
        <v>52</v>
      </c>
      <c r="R37" s="7"/>
      <c r="S37" s="8" t="s">
        <v>53</v>
      </c>
      <c r="T37" s="7"/>
      <c r="U37" s="8" t="s">
        <v>54</v>
      </c>
      <c r="V37" s="7"/>
      <c r="W37" s="7"/>
      <c r="X37" s="7"/>
      <c r="Y37" s="7"/>
      <c r="Z37" s="7"/>
      <c r="AA37" s="9" t="s">
        <v>41</v>
      </c>
    </row>
    <row r="38" spans="2:27" ht="28" x14ac:dyDescent="0.15">
      <c r="B38" s="39"/>
      <c r="C38" s="10"/>
      <c r="D38" s="10"/>
      <c r="E38" s="10"/>
      <c r="F38" s="10"/>
      <c r="G38" s="10"/>
      <c r="H38" s="10"/>
      <c r="I38" s="10"/>
      <c r="J38" s="10"/>
      <c r="K38" s="11"/>
      <c r="L38" s="11" t="s">
        <v>55</v>
      </c>
      <c r="M38" s="11"/>
      <c r="N38" s="11" t="s">
        <v>55</v>
      </c>
      <c r="O38" s="11"/>
      <c r="P38" s="11" t="s">
        <v>55</v>
      </c>
      <c r="Q38" s="11"/>
      <c r="R38" s="10"/>
      <c r="S38" s="11"/>
      <c r="T38" s="10"/>
      <c r="U38" s="11"/>
      <c r="V38" s="10"/>
      <c r="W38" s="10"/>
      <c r="X38" s="10"/>
      <c r="Y38" s="10"/>
      <c r="Z38" s="10"/>
      <c r="AA38" s="9" t="s">
        <v>46</v>
      </c>
    </row>
    <row r="39" spans="2:27" ht="14" x14ac:dyDescent="0.15">
      <c r="B39" s="38" t="s">
        <v>56</v>
      </c>
      <c r="C39" s="7"/>
      <c r="D39" s="7"/>
      <c r="E39" s="7"/>
      <c r="F39" s="7"/>
      <c r="G39" s="7"/>
      <c r="H39" s="7"/>
      <c r="I39" s="7"/>
      <c r="J39" s="7"/>
      <c r="K39" s="8" t="s">
        <v>57</v>
      </c>
      <c r="L39" s="7"/>
      <c r="M39" s="8" t="s">
        <v>58</v>
      </c>
      <c r="N39" s="7"/>
      <c r="O39" s="8" t="s">
        <v>59</v>
      </c>
      <c r="P39" s="7"/>
      <c r="Q39" s="8" t="s">
        <v>60</v>
      </c>
      <c r="R39" s="7"/>
      <c r="S39" s="8" t="s">
        <v>61</v>
      </c>
      <c r="T39" s="7"/>
      <c r="U39" s="8" t="s">
        <v>62</v>
      </c>
      <c r="V39" s="7"/>
      <c r="W39" s="7"/>
      <c r="X39" s="7"/>
      <c r="Y39" s="7"/>
      <c r="Z39" s="7"/>
      <c r="AA39" s="9" t="s">
        <v>41</v>
      </c>
    </row>
    <row r="40" spans="2:27" x14ac:dyDescent="0.15">
      <c r="B40" s="39"/>
      <c r="C40" s="10"/>
      <c r="D40" s="10"/>
      <c r="E40" s="10"/>
      <c r="F40" s="10"/>
      <c r="G40" s="10"/>
      <c r="H40" s="10"/>
      <c r="I40" s="10"/>
      <c r="J40" s="10"/>
      <c r="K40" s="11"/>
      <c r="L40" s="10"/>
      <c r="M40" s="11"/>
      <c r="N40" s="10"/>
      <c r="O40" s="11"/>
      <c r="P40" s="10"/>
      <c r="Q40" s="11"/>
      <c r="R40" s="10"/>
      <c r="S40" s="11"/>
      <c r="T40" s="10"/>
      <c r="U40" s="11"/>
      <c r="V40" s="10"/>
      <c r="W40" s="10"/>
      <c r="X40" s="10"/>
      <c r="Y40" s="10"/>
      <c r="Z40" s="10"/>
      <c r="AA40" s="9" t="s">
        <v>46</v>
      </c>
    </row>
    <row r="41" spans="2:27" ht="14" x14ac:dyDescent="0.15">
      <c r="B41" s="38" t="s">
        <v>63</v>
      </c>
      <c r="C41" s="7"/>
      <c r="D41" s="7"/>
      <c r="E41" s="7"/>
      <c r="F41" s="7"/>
      <c r="G41" s="7"/>
      <c r="H41" s="7"/>
      <c r="I41" s="7"/>
      <c r="J41" s="7"/>
      <c r="K41" s="8" t="s">
        <v>64</v>
      </c>
      <c r="L41" s="7"/>
      <c r="M41" s="8" t="s">
        <v>65</v>
      </c>
      <c r="N41" s="7"/>
      <c r="O41" s="8" t="s">
        <v>66</v>
      </c>
      <c r="P41" s="7"/>
      <c r="Q41" s="8" t="s">
        <v>67</v>
      </c>
      <c r="R41" s="7"/>
      <c r="S41" s="8" t="s">
        <v>68</v>
      </c>
      <c r="T41" s="7"/>
      <c r="U41" s="8" t="s">
        <v>69</v>
      </c>
      <c r="V41" s="7"/>
      <c r="W41" s="7"/>
      <c r="X41" s="7"/>
      <c r="Y41" s="7"/>
      <c r="Z41" s="7"/>
      <c r="AA41" s="9" t="s">
        <v>41</v>
      </c>
    </row>
    <row r="42" spans="2:27" x14ac:dyDescent="0.15">
      <c r="B42" s="39"/>
      <c r="C42" s="10"/>
      <c r="D42" s="10"/>
      <c r="E42" s="10"/>
      <c r="F42" s="10"/>
      <c r="G42" s="10"/>
      <c r="H42" s="10"/>
      <c r="I42" s="10"/>
      <c r="J42" s="10"/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/>
      <c r="V42" s="10"/>
      <c r="W42" s="10"/>
      <c r="X42" s="10"/>
      <c r="Y42" s="10"/>
      <c r="Z42" s="10"/>
      <c r="AA42" s="9" t="s">
        <v>46</v>
      </c>
    </row>
    <row r="43" spans="2:27" ht="14" x14ac:dyDescent="0.15">
      <c r="B43" s="38" t="s">
        <v>70</v>
      </c>
      <c r="C43" s="7"/>
      <c r="D43" s="7"/>
      <c r="E43" s="7"/>
      <c r="F43" s="7"/>
      <c r="G43" s="7"/>
      <c r="H43" s="7"/>
      <c r="I43" s="7"/>
      <c r="J43" s="7"/>
      <c r="K43" s="8" t="s">
        <v>71</v>
      </c>
      <c r="L43" s="7"/>
      <c r="M43" s="8" t="s">
        <v>72</v>
      </c>
      <c r="N43" s="7"/>
      <c r="O43" s="8" t="s">
        <v>73</v>
      </c>
      <c r="P43" s="7"/>
      <c r="Q43" s="8" t="s">
        <v>74</v>
      </c>
      <c r="R43" s="7"/>
      <c r="S43" s="8" t="s">
        <v>75</v>
      </c>
      <c r="T43" s="7"/>
      <c r="U43" s="8" t="s">
        <v>76</v>
      </c>
      <c r="V43" s="7"/>
      <c r="W43" s="7"/>
      <c r="X43" s="7"/>
      <c r="Y43" s="7"/>
      <c r="Z43" s="7"/>
      <c r="AA43" s="9" t="s">
        <v>41</v>
      </c>
    </row>
    <row r="44" spans="2:27" x14ac:dyDescent="0.15">
      <c r="B44" s="39"/>
      <c r="C44" s="10"/>
      <c r="D44" s="10"/>
      <c r="E44" s="10"/>
      <c r="F44" s="10"/>
      <c r="G44" s="10"/>
      <c r="H44" s="10"/>
      <c r="I44" s="10"/>
      <c r="J44" s="10"/>
      <c r="K44" s="11"/>
      <c r="L44" s="10"/>
      <c r="M44" s="11"/>
      <c r="N44" s="10"/>
      <c r="O44" s="11"/>
      <c r="P44" s="10"/>
      <c r="Q44" s="11"/>
      <c r="R44" s="10"/>
      <c r="S44" s="11"/>
      <c r="T44" s="10"/>
      <c r="U44" s="11"/>
      <c r="V44" s="10"/>
      <c r="W44" s="10"/>
      <c r="X44" s="10"/>
      <c r="Y44" s="10"/>
      <c r="Z44" s="10"/>
      <c r="AA44" s="9" t="s">
        <v>46</v>
      </c>
    </row>
    <row r="45" spans="2:27" ht="14" x14ac:dyDescent="0.15">
      <c r="B45" s="38" t="s">
        <v>77</v>
      </c>
      <c r="C45" s="7"/>
      <c r="D45" s="7"/>
      <c r="E45" s="7"/>
      <c r="F45" s="7"/>
      <c r="G45" s="7"/>
      <c r="H45" s="7"/>
      <c r="I45" s="7"/>
      <c r="J45" s="7"/>
      <c r="K45" s="8" t="s">
        <v>78</v>
      </c>
      <c r="L45" s="7"/>
      <c r="M45" s="8" t="s">
        <v>79</v>
      </c>
      <c r="N45" s="7"/>
      <c r="O45" s="8" t="s">
        <v>80</v>
      </c>
      <c r="P45" s="7"/>
      <c r="Q45" s="8" t="s">
        <v>81</v>
      </c>
      <c r="R45" s="7"/>
      <c r="S45" s="8" t="s">
        <v>82</v>
      </c>
      <c r="T45" s="7"/>
      <c r="U45" s="8" t="s">
        <v>83</v>
      </c>
      <c r="V45" s="7"/>
      <c r="W45" s="7"/>
      <c r="X45" s="7"/>
      <c r="Y45" s="7"/>
      <c r="Z45" s="7"/>
      <c r="AA45" s="9" t="s">
        <v>41</v>
      </c>
    </row>
    <row r="46" spans="2:27" x14ac:dyDescent="0.15">
      <c r="B46" s="39"/>
      <c r="C46" s="10"/>
      <c r="D46" s="10"/>
      <c r="E46" s="10"/>
      <c r="F46" s="10"/>
      <c r="G46" s="10"/>
      <c r="H46" s="10"/>
      <c r="I46" s="10"/>
      <c r="J46" s="10"/>
      <c r="K46" s="11"/>
      <c r="L46" s="10"/>
      <c r="M46" s="11"/>
      <c r="N46" s="10"/>
      <c r="O46" s="11"/>
      <c r="P46" s="10"/>
      <c r="Q46" s="11"/>
      <c r="R46" s="10"/>
      <c r="S46" s="11"/>
      <c r="T46" s="10"/>
      <c r="U46" s="11"/>
      <c r="V46" s="10"/>
      <c r="W46" s="10"/>
      <c r="X46" s="10"/>
      <c r="Y46" s="10"/>
      <c r="Z46" s="10"/>
      <c r="AA46" s="9" t="s">
        <v>46</v>
      </c>
    </row>
    <row r="47" spans="2:27" ht="14" x14ac:dyDescent="0.15">
      <c r="B47" s="38" t="s">
        <v>84</v>
      </c>
      <c r="C47" s="7"/>
      <c r="D47" s="7"/>
      <c r="E47" s="7"/>
      <c r="F47" s="7"/>
      <c r="G47" s="7"/>
      <c r="H47" s="7"/>
      <c r="I47" s="7"/>
      <c r="J47" s="7"/>
      <c r="K47" s="8" t="s">
        <v>85</v>
      </c>
      <c r="L47" s="7"/>
      <c r="M47" s="8" t="s">
        <v>86</v>
      </c>
      <c r="N47" s="7"/>
      <c r="O47" s="8" t="s">
        <v>87</v>
      </c>
      <c r="P47" s="7"/>
      <c r="Q47" s="8" t="s">
        <v>88</v>
      </c>
      <c r="R47" s="7"/>
      <c r="S47" s="8" t="s">
        <v>89</v>
      </c>
      <c r="T47" s="7"/>
      <c r="U47" s="8" t="s">
        <v>90</v>
      </c>
      <c r="V47" s="7"/>
      <c r="W47" s="7"/>
      <c r="X47" s="7"/>
      <c r="Y47" s="7"/>
      <c r="Z47" s="7"/>
      <c r="AA47" s="9" t="s">
        <v>41</v>
      </c>
    </row>
    <row r="48" spans="2:27" x14ac:dyDescent="0.15">
      <c r="B48" s="39"/>
      <c r="C48" s="10"/>
      <c r="D48" s="10"/>
      <c r="E48" s="10"/>
      <c r="F48" s="10"/>
      <c r="G48" s="10"/>
      <c r="H48" s="10"/>
      <c r="I48" s="10"/>
      <c r="J48" s="10"/>
      <c r="K48" s="11"/>
      <c r="L48" s="10"/>
      <c r="M48" s="11"/>
      <c r="N48" s="10"/>
      <c r="O48" s="11"/>
      <c r="P48" s="10"/>
      <c r="Q48" s="11"/>
      <c r="R48" s="10"/>
      <c r="S48" s="11"/>
      <c r="T48" s="10"/>
      <c r="U48" s="11"/>
      <c r="V48" s="10"/>
      <c r="W48" s="10"/>
      <c r="X48" s="10"/>
      <c r="Y48" s="10"/>
      <c r="Z48" s="10"/>
      <c r="AA48" s="9" t="s">
        <v>46</v>
      </c>
    </row>
    <row r="49" spans="2:27" x14ac:dyDescent="0.15">
      <c r="B49" s="38" t="s">
        <v>91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9" t="s">
        <v>41</v>
      </c>
    </row>
    <row r="50" spans="2:27" x14ac:dyDescent="0.15">
      <c r="B50" s="3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9" t="s">
        <v>46</v>
      </c>
    </row>
    <row r="51" spans="2:27" x14ac:dyDescent="0.15">
      <c r="B51" s="38" t="s">
        <v>92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9" t="s">
        <v>41</v>
      </c>
    </row>
    <row r="52" spans="2:27" x14ac:dyDescent="0.15">
      <c r="B52" s="3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9" t="s">
        <v>46</v>
      </c>
    </row>
    <row r="53" spans="2:27" x14ac:dyDescent="0.15">
      <c r="B53" s="38" t="s">
        <v>93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9" t="s">
        <v>41</v>
      </c>
    </row>
    <row r="54" spans="2:27" x14ac:dyDescent="0.15">
      <c r="B54" s="3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9" t="s">
        <v>46</v>
      </c>
    </row>
    <row r="55" spans="2:27" x14ac:dyDescent="0.15">
      <c r="B55" s="38" t="s">
        <v>94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9" t="s">
        <v>41</v>
      </c>
    </row>
    <row r="56" spans="2:27" x14ac:dyDescent="0.15">
      <c r="B56" s="3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9" t="s">
        <v>46</v>
      </c>
    </row>
    <row r="57" spans="2:27" x14ac:dyDescent="0.15">
      <c r="B57" s="38" t="s">
        <v>95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9" t="s">
        <v>41</v>
      </c>
    </row>
    <row r="58" spans="2:27" x14ac:dyDescent="0.15">
      <c r="B58" s="3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9" t="s">
        <v>46</v>
      </c>
    </row>
    <row r="59" spans="2:27" x14ac:dyDescent="0.15">
      <c r="B59" s="38" t="s">
        <v>96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9" t="s">
        <v>41</v>
      </c>
    </row>
    <row r="60" spans="2:27" x14ac:dyDescent="0.15">
      <c r="B60" s="3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9" t="s">
        <v>46</v>
      </c>
    </row>
    <row r="61" spans="2:27" x14ac:dyDescent="0.15">
      <c r="B61" s="38" t="s">
        <v>97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9" t="s">
        <v>41</v>
      </c>
    </row>
    <row r="62" spans="2:27" x14ac:dyDescent="0.15">
      <c r="B62" s="3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9" t="s">
        <v>46</v>
      </c>
    </row>
    <row r="63" spans="2:27" x14ac:dyDescent="0.15">
      <c r="B63" s="38" t="s">
        <v>98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9" t="s">
        <v>41</v>
      </c>
    </row>
    <row r="64" spans="2:27" x14ac:dyDescent="0.15">
      <c r="B64" s="3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9" t="s">
        <v>46</v>
      </c>
    </row>
    <row r="65" spans="1:35" x14ac:dyDescent="0.15">
      <c r="B65" s="38" t="s">
        <v>99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9" t="s">
        <v>41</v>
      </c>
    </row>
    <row r="66" spans="1:35" x14ac:dyDescent="0.15">
      <c r="B66" s="3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9" t="s">
        <v>46</v>
      </c>
    </row>
    <row r="68" spans="1:35" ht="14" x14ac:dyDescent="0.15">
      <c r="A68" s="3" t="s">
        <v>100</v>
      </c>
      <c r="B68" s="4"/>
    </row>
    <row r="69" spans="1:35" x14ac:dyDescent="0.15">
      <c r="A69" t="s">
        <v>101</v>
      </c>
      <c r="B69">
        <v>23.7</v>
      </c>
    </row>
    <row r="70" spans="1:35" x14ac:dyDescent="0.15">
      <c r="A70" t="s">
        <v>101</v>
      </c>
      <c r="B70">
        <v>23.7</v>
      </c>
    </row>
    <row r="72" spans="1:35" x14ac:dyDescent="0.15">
      <c r="B72" s="5"/>
      <c r="C72" s="6">
        <v>1</v>
      </c>
      <c r="D72" s="6">
        <v>2</v>
      </c>
      <c r="E72" s="6">
        <v>3</v>
      </c>
      <c r="F72" s="6">
        <v>4</v>
      </c>
      <c r="G72" s="6">
        <v>5</v>
      </c>
      <c r="H72" s="6">
        <v>6</v>
      </c>
      <c r="I72" s="6">
        <v>7</v>
      </c>
      <c r="J72" s="6">
        <v>8</v>
      </c>
      <c r="K72" s="6">
        <v>9</v>
      </c>
      <c r="L72" s="6">
        <v>10</v>
      </c>
      <c r="M72" s="6">
        <v>11</v>
      </c>
      <c r="N72" s="6">
        <v>12</v>
      </c>
      <c r="O72" s="6">
        <v>13</v>
      </c>
      <c r="P72" s="6">
        <v>14</v>
      </c>
      <c r="Q72" s="6">
        <v>15</v>
      </c>
      <c r="R72" s="6">
        <v>16</v>
      </c>
      <c r="S72" s="6">
        <v>17</v>
      </c>
      <c r="T72" s="6">
        <v>18</v>
      </c>
      <c r="U72" s="6">
        <v>19</v>
      </c>
      <c r="V72" s="6">
        <v>20</v>
      </c>
      <c r="W72" s="6">
        <v>21</v>
      </c>
      <c r="X72" s="6">
        <v>22</v>
      </c>
      <c r="Y72" s="6">
        <v>23</v>
      </c>
      <c r="Z72" s="6">
        <v>24</v>
      </c>
      <c r="AB72" t="s">
        <v>107</v>
      </c>
      <c r="AC72" t="s">
        <v>112</v>
      </c>
      <c r="AD72" t="s">
        <v>109</v>
      </c>
      <c r="AE72" t="s">
        <v>108</v>
      </c>
      <c r="AF72" t="s">
        <v>113</v>
      </c>
      <c r="AG72" t="s">
        <v>111</v>
      </c>
      <c r="AH72" t="s">
        <v>108</v>
      </c>
      <c r="AI72" t="s">
        <v>110</v>
      </c>
    </row>
    <row r="73" spans="1:35" ht="24" x14ac:dyDescent="0.15">
      <c r="B73" s="38" t="s">
        <v>36</v>
      </c>
      <c r="C73" s="7"/>
      <c r="D73" s="7"/>
      <c r="E73" s="7"/>
      <c r="F73" s="7"/>
      <c r="G73" s="7"/>
      <c r="H73" s="7"/>
      <c r="I73" s="7"/>
      <c r="J73" s="7"/>
      <c r="K73" s="12">
        <v>22214</v>
      </c>
      <c r="L73" s="13">
        <v>24345</v>
      </c>
      <c r="M73" s="14">
        <v>20739</v>
      </c>
      <c r="N73" s="13">
        <v>24415</v>
      </c>
      <c r="O73" s="15">
        <v>12518</v>
      </c>
      <c r="P73" s="13">
        <v>25991</v>
      </c>
      <c r="Q73" s="16">
        <v>35445</v>
      </c>
      <c r="R73" s="14">
        <v>18942</v>
      </c>
      <c r="S73" s="16">
        <v>34119</v>
      </c>
      <c r="T73" s="14">
        <v>18901</v>
      </c>
      <c r="U73" s="17">
        <v>27487</v>
      </c>
      <c r="V73" s="18">
        <v>15591</v>
      </c>
      <c r="W73" s="7"/>
      <c r="X73" s="7"/>
      <c r="Y73" s="7"/>
      <c r="Z73" s="7"/>
      <c r="AA73" s="9" t="s">
        <v>102</v>
      </c>
    </row>
    <row r="74" spans="1:35" ht="36" x14ac:dyDescent="0.15">
      <c r="B74" s="40"/>
      <c r="C74" s="19"/>
      <c r="D74" s="19"/>
      <c r="E74" s="19"/>
      <c r="F74" s="19"/>
      <c r="G74" s="19"/>
      <c r="H74" s="19"/>
      <c r="I74" s="19"/>
      <c r="J74" s="19"/>
      <c r="K74" s="20">
        <v>17496</v>
      </c>
      <c r="L74" s="21">
        <v>18738</v>
      </c>
      <c r="M74" s="22">
        <v>16027</v>
      </c>
      <c r="N74" s="21">
        <v>19415</v>
      </c>
      <c r="O74" s="23">
        <v>9631</v>
      </c>
      <c r="P74" s="24">
        <v>20795</v>
      </c>
      <c r="Q74" s="25">
        <v>26252</v>
      </c>
      <c r="R74" s="22">
        <v>15034</v>
      </c>
      <c r="S74" s="25">
        <v>25267</v>
      </c>
      <c r="T74" s="22">
        <v>15348</v>
      </c>
      <c r="U74" s="21">
        <v>20331</v>
      </c>
      <c r="V74" s="26">
        <v>14495</v>
      </c>
      <c r="W74" s="19"/>
      <c r="X74" s="19"/>
      <c r="Y74" s="19"/>
      <c r="Z74" s="19"/>
      <c r="AA74" s="9" t="s">
        <v>103</v>
      </c>
    </row>
    <row r="75" spans="1:35" ht="24" x14ac:dyDescent="0.15">
      <c r="B75" s="40"/>
      <c r="C75" s="19"/>
      <c r="D75" s="19"/>
      <c r="E75" s="19"/>
      <c r="F75" s="19"/>
      <c r="G75" s="19"/>
      <c r="H75" s="19"/>
      <c r="I75" s="19"/>
      <c r="J75" s="19"/>
      <c r="K75" s="26">
        <v>22214</v>
      </c>
      <c r="L75" s="22">
        <v>24345</v>
      </c>
      <c r="M75" s="27">
        <v>20739</v>
      </c>
      <c r="N75" s="22">
        <v>24415</v>
      </c>
      <c r="O75" s="28">
        <v>12518</v>
      </c>
      <c r="P75" s="22">
        <v>25991</v>
      </c>
      <c r="Q75" s="24">
        <v>35445</v>
      </c>
      <c r="R75" s="27">
        <v>18942</v>
      </c>
      <c r="S75" s="24">
        <v>34119</v>
      </c>
      <c r="T75" s="27">
        <v>18901</v>
      </c>
      <c r="U75" s="20">
        <v>27487</v>
      </c>
      <c r="V75" s="23">
        <v>15591</v>
      </c>
      <c r="W75" s="19"/>
      <c r="X75" s="19"/>
      <c r="Y75" s="19"/>
      <c r="Z75" s="19"/>
      <c r="AA75" s="9" t="s">
        <v>104</v>
      </c>
    </row>
    <row r="76" spans="1:35" ht="24" x14ac:dyDescent="0.15">
      <c r="B76" s="40"/>
      <c r="C76" s="19"/>
      <c r="D76" s="19"/>
      <c r="E76" s="19"/>
      <c r="F76" s="19"/>
      <c r="G76" s="19"/>
      <c r="H76" s="19"/>
      <c r="I76" s="19"/>
      <c r="J76" s="19"/>
      <c r="K76" s="20">
        <v>17496</v>
      </c>
      <c r="L76" s="21">
        <v>18738</v>
      </c>
      <c r="M76" s="22">
        <v>16027</v>
      </c>
      <c r="N76" s="21">
        <v>19415</v>
      </c>
      <c r="O76" s="23">
        <v>9631</v>
      </c>
      <c r="P76" s="24">
        <v>20795</v>
      </c>
      <c r="Q76" s="25">
        <v>26252</v>
      </c>
      <c r="R76" s="22">
        <v>15034</v>
      </c>
      <c r="S76" s="25">
        <v>25267</v>
      </c>
      <c r="T76" s="22">
        <v>15348</v>
      </c>
      <c r="U76" s="21">
        <v>20331</v>
      </c>
      <c r="V76" s="26">
        <v>14495</v>
      </c>
      <c r="W76" s="19"/>
      <c r="X76" s="19"/>
      <c r="Y76" s="19"/>
      <c r="Z76" s="19"/>
      <c r="AA76" s="9" t="s">
        <v>105</v>
      </c>
    </row>
    <row r="77" spans="1:35" x14ac:dyDescent="0.15">
      <c r="B77" s="39"/>
      <c r="C77" s="29"/>
      <c r="D77" s="29"/>
      <c r="E77" s="29"/>
      <c r="F77" s="29"/>
      <c r="G77" s="29"/>
      <c r="H77" s="29"/>
      <c r="I77" s="29"/>
      <c r="J77" s="29"/>
      <c r="K77" s="29">
        <v>119</v>
      </c>
      <c r="L77" s="29">
        <v>130</v>
      </c>
      <c r="M77" s="29">
        <v>128</v>
      </c>
      <c r="N77" s="29">
        <v>114</v>
      </c>
      <c r="O77" s="29">
        <v>130</v>
      </c>
      <c r="P77" s="29">
        <v>111</v>
      </c>
      <c r="Q77" s="29">
        <v>149</v>
      </c>
      <c r="R77" s="29">
        <v>115</v>
      </c>
      <c r="S77" s="29">
        <v>149</v>
      </c>
      <c r="T77" s="29">
        <v>104</v>
      </c>
      <c r="U77" s="29">
        <v>150</v>
      </c>
      <c r="V77" s="29">
        <v>36</v>
      </c>
      <c r="W77" s="29"/>
      <c r="X77" s="29"/>
      <c r="Y77" s="29"/>
      <c r="Z77" s="29"/>
      <c r="AA77" s="9" t="s">
        <v>106</v>
      </c>
      <c r="AB77">
        <v>6.5</v>
      </c>
      <c r="AC77">
        <f>AVERAGE(K77,M77,O77)</f>
        <v>125.66666666666667</v>
      </c>
      <c r="AD77">
        <f>AC77/AI77</f>
        <v>1.4784313725490197</v>
      </c>
      <c r="AE77">
        <f>_xlfn.STDEV.P(K77,M77,O77)</f>
        <v>4.7842333648024411</v>
      </c>
      <c r="AF77">
        <f>AVERAGE(Q77,S77,U77)</f>
        <v>149.33333333333334</v>
      </c>
      <c r="AG77">
        <f>AF77/AI77</f>
        <v>1.7568627450980394</v>
      </c>
      <c r="AH77">
        <f>_xlfn.STDEV.P(Q77,S77,U77)</f>
        <v>0.47140452079103168</v>
      </c>
      <c r="AI77">
        <f>AVERAGE(R77,T77,V77)</f>
        <v>85</v>
      </c>
    </row>
    <row r="78" spans="1:35" ht="24" x14ac:dyDescent="0.15">
      <c r="B78" s="38" t="s">
        <v>47</v>
      </c>
      <c r="C78" s="7"/>
      <c r="D78" s="7"/>
      <c r="E78" s="7"/>
      <c r="F78" s="7"/>
      <c r="G78" s="7"/>
      <c r="H78" s="7"/>
      <c r="I78" s="7"/>
      <c r="J78" s="7"/>
      <c r="K78" s="17">
        <v>28116</v>
      </c>
      <c r="L78" s="30">
        <v>1721</v>
      </c>
      <c r="M78" s="31">
        <v>32088</v>
      </c>
      <c r="N78" s="30">
        <v>1763</v>
      </c>
      <c r="O78" s="16">
        <v>34637</v>
      </c>
      <c r="P78" s="30">
        <v>1690</v>
      </c>
      <c r="Q78" s="32">
        <v>37830</v>
      </c>
      <c r="R78" s="7"/>
      <c r="S78" s="32">
        <v>38395</v>
      </c>
      <c r="T78" s="7"/>
      <c r="U78" s="32">
        <v>38308</v>
      </c>
      <c r="V78" s="7"/>
      <c r="W78" s="7"/>
      <c r="X78" s="7"/>
      <c r="Y78" s="7"/>
      <c r="Z78" s="7"/>
      <c r="AA78" s="9" t="s">
        <v>102</v>
      </c>
    </row>
    <row r="79" spans="1:35" ht="36" x14ac:dyDescent="0.15">
      <c r="B79" s="40"/>
      <c r="C79" s="19"/>
      <c r="D79" s="19"/>
      <c r="E79" s="19"/>
      <c r="F79" s="19"/>
      <c r="G79" s="19"/>
      <c r="H79" s="19"/>
      <c r="I79" s="19"/>
      <c r="J79" s="19"/>
      <c r="K79" s="21">
        <v>19173</v>
      </c>
      <c r="L79" s="33">
        <v>837</v>
      </c>
      <c r="M79" s="24">
        <v>21915</v>
      </c>
      <c r="N79" s="33">
        <v>788</v>
      </c>
      <c r="O79" s="34">
        <v>23318</v>
      </c>
      <c r="P79" s="33">
        <v>818</v>
      </c>
      <c r="Q79" s="25">
        <v>25444</v>
      </c>
      <c r="R79" s="19"/>
      <c r="S79" s="25">
        <v>25820</v>
      </c>
      <c r="T79" s="19"/>
      <c r="U79" s="25">
        <v>25491</v>
      </c>
      <c r="V79" s="19"/>
      <c r="W79" s="19"/>
      <c r="X79" s="19"/>
      <c r="Y79" s="19"/>
      <c r="Z79" s="19"/>
      <c r="AA79" s="9" t="s">
        <v>103</v>
      </c>
    </row>
    <row r="80" spans="1:35" ht="24" x14ac:dyDescent="0.15">
      <c r="B80" s="40"/>
      <c r="C80" s="19"/>
      <c r="D80" s="19"/>
      <c r="E80" s="19"/>
      <c r="F80" s="19"/>
      <c r="G80" s="19"/>
      <c r="H80" s="19"/>
      <c r="I80" s="19"/>
      <c r="J80" s="19"/>
      <c r="K80" s="20">
        <v>28116</v>
      </c>
      <c r="L80" s="33">
        <v>1721</v>
      </c>
      <c r="M80" s="21">
        <v>32088</v>
      </c>
      <c r="N80" s="33">
        <v>1763</v>
      </c>
      <c r="O80" s="24">
        <v>34637</v>
      </c>
      <c r="P80" s="33">
        <v>1690</v>
      </c>
      <c r="Q80" s="34">
        <v>37830</v>
      </c>
      <c r="R80" s="19"/>
      <c r="S80" s="34">
        <v>38395</v>
      </c>
      <c r="T80" s="19"/>
      <c r="U80" s="34">
        <v>38308</v>
      </c>
      <c r="V80" s="19"/>
      <c r="W80" s="19"/>
      <c r="X80" s="19"/>
      <c r="Y80" s="19"/>
      <c r="Z80" s="19"/>
      <c r="AA80" s="9" t="s">
        <v>104</v>
      </c>
    </row>
    <row r="81" spans="2:34" ht="24" x14ac:dyDescent="0.15">
      <c r="B81" s="40"/>
      <c r="C81" s="19"/>
      <c r="D81" s="19"/>
      <c r="E81" s="19"/>
      <c r="F81" s="19"/>
      <c r="G81" s="19"/>
      <c r="H81" s="19"/>
      <c r="I81" s="19"/>
      <c r="J81" s="19"/>
      <c r="K81" s="21">
        <v>19173</v>
      </c>
      <c r="L81" s="33">
        <v>837</v>
      </c>
      <c r="M81" s="24">
        <v>21915</v>
      </c>
      <c r="N81" s="33">
        <v>788</v>
      </c>
      <c r="O81" s="34">
        <v>23318</v>
      </c>
      <c r="P81" s="33">
        <v>818</v>
      </c>
      <c r="Q81" s="25">
        <v>25444</v>
      </c>
      <c r="R81" s="19"/>
      <c r="S81" s="25">
        <v>25820</v>
      </c>
      <c r="T81" s="19"/>
      <c r="U81" s="25">
        <v>25491</v>
      </c>
      <c r="V81" s="19"/>
      <c r="W81" s="19"/>
      <c r="X81" s="19"/>
      <c r="Y81" s="19"/>
      <c r="Z81" s="19"/>
      <c r="AA81" s="9" t="s">
        <v>105</v>
      </c>
    </row>
    <row r="82" spans="2:34" x14ac:dyDescent="0.15">
      <c r="B82" s="39"/>
      <c r="C82" s="29"/>
      <c r="D82" s="29"/>
      <c r="E82" s="29"/>
      <c r="F82" s="29"/>
      <c r="G82" s="29"/>
      <c r="H82" s="29"/>
      <c r="I82" s="29"/>
      <c r="J82" s="29"/>
      <c r="K82" s="29">
        <v>189</v>
      </c>
      <c r="L82" s="29">
        <v>346</v>
      </c>
      <c r="M82" s="29">
        <v>188</v>
      </c>
      <c r="N82" s="29">
        <v>382</v>
      </c>
      <c r="O82" s="29">
        <v>195</v>
      </c>
      <c r="P82" s="29">
        <v>348</v>
      </c>
      <c r="Q82" s="29">
        <v>196</v>
      </c>
      <c r="R82" s="29"/>
      <c r="S82" s="29">
        <v>196</v>
      </c>
      <c r="T82" s="29"/>
      <c r="U82" s="29">
        <v>201</v>
      </c>
      <c r="V82" s="29"/>
      <c r="W82" s="29"/>
      <c r="X82" s="29"/>
      <c r="Y82" s="29"/>
      <c r="Z82" s="29"/>
      <c r="AA82" s="9" t="s">
        <v>106</v>
      </c>
      <c r="AB82">
        <f>AB77/2</f>
        <v>3.25</v>
      </c>
      <c r="AC82">
        <f>AVERAGE(K82,M82,O82)</f>
        <v>190.66666666666666</v>
      </c>
      <c r="AD82">
        <f>AC82/AI77</f>
        <v>2.2431372549019608</v>
      </c>
      <c r="AE82">
        <f>_xlfn.STDEV.P(K82,M82,O82)</f>
        <v>3.0912061651652345</v>
      </c>
      <c r="AF82">
        <f>AVERAGE(Q82,S82,U82)</f>
        <v>197.66666666666666</v>
      </c>
      <c r="AG82">
        <f>AF82/AI77</f>
        <v>2.3254901960784311</v>
      </c>
      <c r="AH82">
        <f>_xlfn.STDEV.P(Q82,S82,U82)</f>
        <v>2.3570226039551585</v>
      </c>
    </row>
    <row r="83" spans="2:34" ht="24" x14ac:dyDescent="0.15">
      <c r="B83" s="38" t="s">
        <v>56</v>
      </c>
      <c r="C83" s="7"/>
      <c r="D83" s="7"/>
      <c r="E83" s="7"/>
      <c r="F83" s="7"/>
      <c r="G83" s="7"/>
      <c r="H83" s="7"/>
      <c r="I83" s="7"/>
      <c r="J83" s="7"/>
      <c r="K83" s="31">
        <v>33253</v>
      </c>
      <c r="L83" s="7"/>
      <c r="M83" s="31">
        <v>33096</v>
      </c>
      <c r="N83" s="7"/>
      <c r="O83" s="31">
        <v>33481</v>
      </c>
      <c r="P83" s="7"/>
      <c r="Q83" s="32">
        <v>38884</v>
      </c>
      <c r="R83" s="7"/>
      <c r="S83" s="32">
        <v>37648</v>
      </c>
      <c r="T83" s="7"/>
      <c r="U83" s="35">
        <v>44821</v>
      </c>
      <c r="V83" s="7"/>
      <c r="W83" s="7"/>
      <c r="X83" s="7"/>
      <c r="Y83" s="7"/>
      <c r="Z83" s="7"/>
      <c r="AA83" s="9" t="s">
        <v>102</v>
      </c>
    </row>
    <row r="84" spans="2:34" ht="36" x14ac:dyDescent="0.15">
      <c r="B84" s="40"/>
      <c r="C84" s="19"/>
      <c r="D84" s="19"/>
      <c r="E84" s="19"/>
      <c r="F84" s="19"/>
      <c r="G84" s="19"/>
      <c r="H84" s="19"/>
      <c r="I84" s="19"/>
      <c r="J84" s="19"/>
      <c r="K84" s="24">
        <v>21571</v>
      </c>
      <c r="L84" s="19"/>
      <c r="M84" s="24">
        <v>21082</v>
      </c>
      <c r="N84" s="19"/>
      <c r="O84" s="24">
        <v>21554</v>
      </c>
      <c r="P84" s="19"/>
      <c r="Q84" s="25">
        <v>24699</v>
      </c>
      <c r="R84" s="19"/>
      <c r="S84" s="34">
        <v>24202</v>
      </c>
      <c r="T84" s="19"/>
      <c r="U84" s="36">
        <v>28496</v>
      </c>
      <c r="V84" s="19"/>
      <c r="W84" s="19"/>
      <c r="X84" s="19"/>
      <c r="Y84" s="19"/>
      <c r="Z84" s="19"/>
      <c r="AA84" s="9" t="s">
        <v>103</v>
      </c>
    </row>
    <row r="85" spans="2:34" ht="24" x14ac:dyDescent="0.15">
      <c r="B85" s="40"/>
      <c r="C85" s="19"/>
      <c r="D85" s="19"/>
      <c r="E85" s="19"/>
      <c r="F85" s="19"/>
      <c r="G85" s="19"/>
      <c r="H85" s="19"/>
      <c r="I85" s="19"/>
      <c r="J85" s="19"/>
      <c r="K85" s="21">
        <v>33253</v>
      </c>
      <c r="L85" s="19"/>
      <c r="M85" s="21">
        <v>33096</v>
      </c>
      <c r="N85" s="19"/>
      <c r="O85" s="21">
        <v>33481</v>
      </c>
      <c r="P85" s="19"/>
      <c r="Q85" s="34">
        <v>38884</v>
      </c>
      <c r="R85" s="19"/>
      <c r="S85" s="34">
        <v>37648</v>
      </c>
      <c r="T85" s="19"/>
      <c r="U85" s="36">
        <v>44821</v>
      </c>
      <c r="V85" s="19"/>
      <c r="W85" s="19"/>
      <c r="X85" s="19"/>
      <c r="Y85" s="19"/>
      <c r="Z85" s="19"/>
      <c r="AA85" s="9" t="s">
        <v>104</v>
      </c>
    </row>
    <row r="86" spans="2:34" ht="24" x14ac:dyDescent="0.15">
      <c r="B86" s="40"/>
      <c r="C86" s="19"/>
      <c r="D86" s="19"/>
      <c r="E86" s="19"/>
      <c r="F86" s="19"/>
      <c r="G86" s="19"/>
      <c r="H86" s="19"/>
      <c r="I86" s="19"/>
      <c r="J86" s="19"/>
      <c r="K86" s="24">
        <v>21571</v>
      </c>
      <c r="L86" s="19"/>
      <c r="M86" s="24">
        <v>21082</v>
      </c>
      <c r="N86" s="19"/>
      <c r="O86" s="24">
        <v>21554</v>
      </c>
      <c r="P86" s="19"/>
      <c r="Q86" s="25">
        <v>24699</v>
      </c>
      <c r="R86" s="19"/>
      <c r="S86" s="34">
        <v>24202</v>
      </c>
      <c r="T86" s="19"/>
      <c r="U86" s="36">
        <v>28496</v>
      </c>
      <c r="V86" s="19"/>
      <c r="W86" s="19"/>
      <c r="X86" s="19"/>
      <c r="Y86" s="19"/>
      <c r="Z86" s="19"/>
      <c r="AA86" s="9" t="s">
        <v>105</v>
      </c>
    </row>
    <row r="87" spans="2:34" x14ac:dyDescent="0.15">
      <c r="B87" s="39"/>
      <c r="C87" s="29"/>
      <c r="D87" s="29"/>
      <c r="E87" s="29"/>
      <c r="F87" s="29"/>
      <c r="G87" s="29"/>
      <c r="H87" s="29"/>
      <c r="I87" s="29"/>
      <c r="J87" s="29"/>
      <c r="K87" s="29">
        <v>213</v>
      </c>
      <c r="L87" s="29"/>
      <c r="M87" s="29">
        <v>222</v>
      </c>
      <c r="N87" s="29"/>
      <c r="O87" s="29">
        <v>217</v>
      </c>
      <c r="P87" s="29"/>
      <c r="Q87" s="29">
        <v>223</v>
      </c>
      <c r="R87" s="29"/>
      <c r="S87" s="29">
        <v>217</v>
      </c>
      <c r="T87" s="29"/>
      <c r="U87" s="29">
        <v>223</v>
      </c>
      <c r="V87" s="29"/>
      <c r="W87" s="29"/>
      <c r="X87" s="29"/>
      <c r="Y87" s="29"/>
      <c r="Z87" s="29"/>
      <c r="AA87" s="9" t="s">
        <v>106</v>
      </c>
      <c r="AB87">
        <f>AB82/2</f>
        <v>1.625</v>
      </c>
      <c r="AC87">
        <f>AVERAGE(K87,M87,O87)</f>
        <v>217.33333333333334</v>
      </c>
      <c r="AD87">
        <f>AC87/AI77</f>
        <v>2.5568627450980395</v>
      </c>
      <c r="AE87">
        <f>_xlfn.STDEV.P(K87,M87,O87)</f>
        <v>3.6817870057290869</v>
      </c>
      <c r="AF87">
        <f>AVERAGE(Q87,S87,U87)</f>
        <v>221</v>
      </c>
      <c r="AG87">
        <f>AF87/AI77</f>
        <v>2.6</v>
      </c>
      <c r="AH87">
        <f>_xlfn.STDEV.P(Q87,S87,U87)</f>
        <v>2.8284271247461903</v>
      </c>
    </row>
    <row r="88" spans="2:34" ht="24" x14ac:dyDescent="0.15">
      <c r="B88" s="38" t="s">
        <v>63</v>
      </c>
      <c r="C88" s="7"/>
      <c r="D88" s="7"/>
      <c r="E88" s="7"/>
      <c r="F88" s="7"/>
      <c r="G88" s="7"/>
      <c r="H88" s="7"/>
      <c r="I88" s="7"/>
      <c r="J88" s="7"/>
      <c r="K88" s="16">
        <v>35988</v>
      </c>
      <c r="L88" s="7"/>
      <c r="M88" s="32">
        <v>38955</v>
      </c>
      <c r="N88" s="7"/>
      <c r="O88" s="32">
        <v>37702</v>
      </c>
      <c r="P88" s="7"/>
      <c r="Q88" s="32">
        <v>39330</v>
      </c>
      <c r="R88" s="7"/>
      <c r="S88" s="37">
        <v>40093</v>
      </c>
      <c r="T88" s="7"/>
      <c r="U88" s="32">
        <v>37375</v>
      </c>
      <c r="V88" s="7"/>
      <c r="W88" s="7"/>
      <c r="X88" s="7"/>
      <c r="Y88" s="7"/>
      <c r="Z88" s="7"/>
      <c r="AA88" s="9" t="s">
        <v>102</v>
      </c>
    </row>
    <row r="89" spans="2:34" ht="36" x14ac:dyDescent="0.15">
      <c r="B89" s="40"/>
      <c r="C89" s="19"/>
      <c r="D89" s="19"/>
      <c r="E89" s="19"/>
      <c r="F89" s="19"/>
      <c r="G89" s="19"/>
      <c r="H89" s="19"/>
      <c r="I89" s="19"/>
      <c r="J89" s="19"/>
      <c r="K89" s="24">
        <v>22112</v>
      </c>
      <c r="L89" s="19"/>
      <c r="M89" s="34">
        <v>24187</v>
      </c>
      <c r="N89" s="19"/>
      <c r="O89" s="34">
        <v>23269</v>
      </c>
      <c r="P89" s="19"/>
      <c r="Q89" s="34">
        <v>24553</v>
      </c>
      <c r="R89" s="19"/>
      <c r="S89" s="25">
        <v>25055</v>
      </c>
      <c r="T89" s="19"/>
      <c r="U89" s="34">
        <v>23668</v>
      </c>
      <c r="V89" s="19"/>
      <c r="W89" s="19"/>
      <c r="X89" s="19"/>
      <c r="Y89" s="19"/>
      <c r="Z89" s="19"/>
      <c r="AA89" s="9" t="s">
        <v>103</v>
      </c>
    </row>
    <row r="90" spans="2:34" ht="24" x14ac:dyDescent="0.15">
      <c r="B90" s="40"/>
      <c r="C90" s="19"/>
      <c r="D90" s="19"/>
      <c r="E90" s="19"/>
      <c r="F90" s="19"/>
      <c r="G90" s="19"/>
      <c r="H90" s="19"/>
      <c r="I90" s="19"/>
      <c r="J90" s="19"/>
      <c r="K90" s="24">
        <v>35988</v>
      </c>
      <c r="L90" s="19"/>
      <c r="M90" s="34">
        <v>38955</v>
      </c>
      <c r="N90" s="19"/>
      <c r="O90" s="34">
        <v>37702</v>
      </c>
      <c r="P90" s="19"/>
      <c r="Q90" s="34">
        <v>39330</v>
      </c>
      <c r="R90" s="19"/>
      <c r="S90" s="25">
        <v>40093</v>
      </c>
      <c r="T90" s="19"/>
      <c r="U90" s="34">
        <v>37375</v>
      </c>
      <c r="V90" s="19"/>
      <c r="W90" s="19"/>
      <c r="X90" s="19"/>
      <c r="Y90" s="19"/>
      <c r="Z90" s="19"/>
      <c r="AA90" s="9" t="s">
        <v>104</v>
      </c>
    </row>
    <row r="91" spans="2:34" ht="24" x14ac:dyDescent="0.15">
      <c r="B91" s="40"/>
      <c r="C91" s="19"/>
      <c r="D91" s="19"/>
      <c r="E91" s="19"/>
      <c r="F91" s="19"/>
      <c r="G91" s="19"/>
      <c r="H91" s="19"/>
      <c r="I91" s="19"/>
      <c r="J91" s="19"/>
      <c r="K91" s="24">
        <v>22112</v>
      </c>
      <c r="L91" s="19"/>
      <c r="M91" s="34">
        <v>24187</v>
      </c>
      <c r="N91" s="19"/>
      <c r="O91" s="34">
        <v>23269</v>
      </c>
      <c r="P91" s="19"/>
      <c r="Q91" s="34">
        <v>24553</v>
      </c>
      <c r="R91" s="19"/>
      <c r="S91" s="25">
        <v>25055</v>
      </c>
      <c r="T91" s="19"/>
      <c r="U91" s="34">
        <v>23668</v>
      </c>
      <c r="V91" s="19"/>
      <c r="W91" s="19"/>
      <c r="X91" s="19"/>
      <c r="Y91" s="19"/>
      <c r="Z91" s="19"/>
      <c r="AA91" s="9" t="s">
        <v>105</v>
      </c>
    </row>
    <row r="92" spans="2:34" x14ac:dyDescent="0.15">
      <c r="B92" s="39"/>
      <c r="C92" s="29"/>
      <c r="D92" s="29"/>
      <c r="E92" s="29"/>
      <c r="F92" s="29"/>
      <c r="G92" s="29"/>
      <c r="H92" s="29"/>
      <c r="I92" s="29"/>
      <c r="J92" s="29"/>
      <c r="K92" s="29">
        <v>239</v>
      </c>
      <c r="L92" s="29"/>
      <c r="M92" s="29">
        <v>234</v>
      </c>
      <c r="N92" s="29"/>
      <c r="O92" s="29">
        <v>237</v>
      </c>
      <c r="P92" s="29"/>
      <c r="Q92" s="29">
        <v>231</v>
      </c>
      <c r="R92" s="29"/>
      <c r="S92" s="29">
        <v>231</v>
      </c>
      <c r="T92" s="29"/>
      <c r="U92" s="29">
        <v>225</v>
      </c>
      <c r="V92" s="29"/>
      <c r="W92" s="29"/>
      <c r="X92" s="29"/>
      <c r="Y92" s="29"/>
      <c r="Z92" s="29"/>
      <c r="AA92" s="9" t="s">
        <v>106</v>
      </c>
      <c r="AB92">
        <f>AB87/2</f>
        <v>0.8125</v>
      </c>
      <c r="AC92">
        <f>AVERAGE(K92,M92,O92)</f>
        <v>236.66666666666666</v>
      </c>
      <c r="AD92">
        <f>AC92/AI77</f>
        <v>2.784313725490196</v>
      </c>
      <c r="AE92">
        <f>_xlfn.STDEV.P(K92,M92,O92)</f>
        <v>2.0548046676563256</v>
      </c>
      <c r="AF92">
        <f>AVERAGE(Q92,S92,U92)</f>
        <v>229</v>
      </c>
      <c r="AG92">
        <f>AF92/AI77</f>
        <v>2.6941176470588237</v>
      </c>
      <c r="AH92">
        <f>_xlfn.STDEV.P(Q92,S92,U92)</f>
        <v>2.8284271247461903</v>
      </c>
    </row>
    <row r="93" spans="2:34" ht="24" x14ac:dyDescent="0.15">
      <c r="B93" s="38" t="s">
        <v>70</v>
      </c>
      <c r="C93" s="7"/>
      <c r="D93" s="7"/>
      <c r="E93" s="7"/>
      <c r="F93" s="7"/>
      <c r="G93" s="7"/>
      <c r="H93" s="7"/>
      <c r="I93" s="7"/>
      <c r="J93" s="7"/>
      <c r="K93" s="32">
        <v>38552</v>
      </c>
      <c r="L93" s="7"/>
      <c r="M93" s="32">
        <v>39851</v>
      </c>
      <c r="N93" s="7"/>
      <c r="O93" s="32">
        <v>36887</v>
      </c>
      <c r="P93" s="7"/>
      <c r="Q93" s="37">
        <v>41004</v>
      </c>
      <c r="R93" s="7"/>
      <c r="S93" s="32">
        <v>37380</v>
      </c>
      <c r="T93" s="7"/>
      <c r="U93" s="32">
        <v>37046</v>
      </c>
      <c r="V93" s="7"/>
      <c r="W93" s="7"/>
      <c r="X93" s="7"/>
      <c r="Y93" s="7"/>
      <c r="Z93" s="7"/>
      <c r="AA93" s="9" t="s">
        <v>102</v>
      </c>
    </row>
    <row r="94" spans="2:34" ht="36" x14ac:dyDescent="0.15">
      <c r="B94" s="40"/>
      <c r="C94" s="19"/>
      <c r="D94" s="19"/>
      <c r="E94" s="19"/>
      <c r="F94" s="19"/>
      <c r="G94" s="19"/>
      <c r="H94" s="19"/>
      <c r="I94" s="19"/>
      <c r="J94" s="19"/>
      <c r="K94" s="34">
        <v>23855</v>
      </c>
      <c r="L94" s="19"/>
      <c r="M94" s="34">
        <v>24390</v>
      </c>
      <c r="N94" s="19"/>
      <c r="O94" s="24">
        <v>22454</v>
      </c>
      <c r="P94" s="19"/>
      <c r="Q94" s="25">
        <v>25009</v>
      </c>
      <c r="R94" s="19"/>
      <c r="S94" s="34">
        <v>22880</v>
      </c>
      <c r="T94" s="19"/>
      <c r="U94" s="24">
        <v>22625</v>
      </c>
      <c r="V94" s="19"/>
      <c r="W94" s="19"/>
      <c r="X94" s="19"/>
      <c r="Y94" s="19"/>
      <c r="Z94" s="19"/>
      <c r="AA94" s="9" t="s">
        <v>103</v>
      </c>
    </row>
    <row r="95" spans="2:34" ht="24" x14ac:dyDescent="0.15">
      <c r="B95" s="40"/>
      <c r="C95" s="19"/>
      <c r="D95" s="19"/>
      <c r="E95" s="19"/>
      <c r="F95" s="19"/>
      <c r="G95" s="19"/>
      <c r="H95" s="19"/>
      <c r="I95" s="19"/>
      <c r="J95" s="19"/>
      <c r="K95" s="34">
        <v>38552</v>
      </c>
      <c r="L95" s="19"/>
      <c r="M95" s="34">
        <v>39851</v>
      </c>
      <c r="N95" s="19"/>
      <c r="O95" s="34">
        <v>36887</v>
      </c>
      <c r="P95" s="19"/>
      <c r="Q95" s="25">
        <v>41004</v>
      </c>
      <c r="R95" s="19"/>
      <c r="S95" s="34">
        <v>37380</v>
      </c>
      <c r="T95" s="19"/>
      <c r="U95" s="34">
        <v>37046</v>
      </c>
      <c r="V95" s="19"/>
      <c r="W95" s="19"/>
      <c r="X95" s="19"/>
      <c r="Y95" s="19"/>
      <c r="Z95" s="19"/>
      <c r="AA95" s="9" t="s">
        <v>104</v>
      </c>
    </row>
    <row r="96" spans="2:34" ht="24" x14ac:dyDescent="0.15">
      <c r="B96" s="40"/>
      <c r="C96" s="19"/>
      <c r="D96" s="19"/>
      <c r="E96" s="19"/>
      <c r="F96" s="19"/>
      <c r="G96" s="19"/>
      <c r="H96" s="19"/>
      <c r="I96" s="19"/>
      <c r="J96" s="19"/>
      <c r="K96" s="34">
        <v>23855</v>
      </c>
      <c r="L96" s="19"/>
      <c r="M96" s="34">
        <v>24390</v>
      </c>
      <c r="N96" s="19"/>
      <c r="O96" s="24">
        <v>22454</v>
      </c>
      <c r="P96" s="19"/>
      <c r="Q96" s="25">
        <v>25009</v>
      </c>
      <c r="R96" s="19"/>
      <c r="S96" s="34">
        <v>22880</v>
      </c>
      <c r="T96" s="19"/>
      <c r="U96" s="24">
        <v>22625</v>
      </c>
      <c r="V96" s="19"/>
      <c r="W96" s="19"/>
      <c r="X96" s="19"/>
      <c r="Y96" s="19"/>
      <c r="Z96" s="19"/>
      <c r="AA96" s="9" t="s">
        <v>105</v>
      </c>
    </row>
    <row r="97" spans="2:34" x14ac:dyDescent="0.15">
      <c r="B97" s="39"/>
      <c r="C97" s="29"/>
      <c r="D97" s="29"/>
      <c r="E97" s="29"/>
      <c r="F97" s="29"/>
      <c r="G97" s="29"/>
      <c r="H97" s="29"/>
      <c r="I97" s="29"/>
      <c r="J97" s="29"/>
      <c r="K97" s="29">
        <v>236</v>
      </c>
      <c r="L97" s="29"/>
      <c r="M97" s="29">
        <v>241</v>
      </c>
      <c r="N97" s="29"/>
      <c r="O97" s="29">
        <v>243</v>
      </c>
      <c r="P97" s="29"/>
      <c r="Q97" s="29">
        <v>242</v>
      </c>
      <c r="R97" s="29"/>
      <c r="S97" s="29">
        <v>241</v>
      </c>
      <c r="T97" s="29"/>
      <c r="U97" s="29">
        <v>242</v>
      </c>
      <c r="V97" s="29"/>
      <c r="W97" s="29"/>
      <c r="X97" s="29"/>
      <c r="Y97" s="29"/>
      <c r="Z97" s="29"/>
      <c r="AA97" s="9" t="s">
        <v>106</v>
      </c>
      <c r="AB97">
        <f>AB92/2</f>
        <v>0.40625</v>
      </c>
      <c r="AC97">
        <f>AVERAGE(K97,M97,O97)</f>
        <v>240</v>
      </c>
      <c r="AD97">
        <f>AC97/AI77</f>
        <v>2.8235294117647061</v>
      </c>
      <c r="AE97">
        <f>_xlfn.STDEV.P(K97,M97,O97)</f>
        <v>2.9439202887759488</v>
      </c>
      <c r="AF97">
        <f>AVERAGE(Q97,S97,U97)</f>
        <v>241.66666666666666</v>
      </c>
      <c r="AG97">
        <f>AF97/AI77</f>
        <v>2.8431372549019605</v>
      </c>
      <c r="AH97">
        <f>_xlfn.STDEV.P(Q97,S97,U97)</f>
        <v>0.47140452079103168</v>
      </c>
    </row>
    <row r="98" spans="2:34" ht="24" x14ac:dyDescent="0.15">
      <c r="B98" s="38" t="s">
        <v>77</v>
      </c>
      <c r="C98" s="7"/>
      <c r="D98" s="7"/>
      <c r="E98" s="7"/>
      <c r="F98" s="7"/>
      <c r="G98" s="7"/>
      <c r="H98" s="7"/>
      <c r="I98" s="7"/>
      <c r="J98" s="7"/>
      <c r="K98" s="16">
        <v>36160</v>
      </c>
      <c r="L98" s="7"/>
      <c r="M98" s="32">
        <v>39620</v>
      </c>
      <c r="N98" s="7"/>
      <c r="O98" s="37">
        <v>40107</v>
      </c>
      <c r="P98" s="7"/>
      <c r="Q98" s="37">
        <v>40250</v>
      </c>
      <c r="R98" s="7"/>
      <c r="S98" s="37">
        <v>42579</v>
      </c>
      <c r="T98" s="7"/>
      <c r="U98" s="16">
        <v>35068</v>
      </c>
      <c r="V98" s="7"/>
      <c r="W98" s="7"/>
      <c r="X98" s="7"/>
      <c r="Y98" s="7"/>
      <c r="Z98" s="7"/>
      <c r="AA98" s="9" t="s">
        <v>102</v>
      </c>
    </row>
    <row r="99" spans="2:34" ht="36" x14ac:dyDescent="0.15">
      <c r="B99" s="40"/>
      <c r="C99" s="19"/>
      <c r="D99" s="19"/>
      <c r="E99" s="19"/>
      <c r="F99" s="19"/>
      <c r="G99" s="19"/>
      <c r="H99" s="19"/>
      <c r="I99" s="19"/>
      <c r="J99" s="19"/>
      <c r="K99" s="24">
        <v>21887</v>
      </c>
      <c r="L99" s="19"/>
      <c r="M99" s="34">
        <v>24139</v>
      </c>
      <c r="N99" s="19"/>
      <c r="O99" s="34">
        <v>23896</v>
      </c>
      <c r="P99" s="19"/>
      <c r="Q99" s="34">
        <v>24286</v>
      </c>
      <c r="R99" s="19"/>
      <c r="S99" s="25">
        <v>25570</v>
      </c>
      <c r="T99" s="19"/>
      <c r="U99" s="24">
        <v>21344</v>
      </c>
      <c r="V99" s="19"/>
      <c r="W99" s="19"/>
      <c r="X99" s="19"/>
      <c r="Y99" s="19"/>
      <c r="Z99" s="19"/>
      <c r="AA99" s="9" t="s">
        <v>103</v>
      </c>
    </row>
    <row r="100" spans="2:34" ht="24" x14ac:dyDescent="0.15">
      <c r="B100" s="40"/>
      <c r="C100" s="19"/>
      <c r="D100" s="19"/>
      <c r="E100" s="19"/>
      <c r="F100" s="19"/>
      <c r="G100" s="19"/>
      <c r="H100" s="19"/>
      <c r="I100" s="19"/>
      <c r="J100" s="19"/>
      <c r="K100" s="24">
        <v>36160</v>
      </c>
      <c r="L100" s="19"/>
      <c r="M100" s="34">
        <v>39620</v>
      </c>
      <c r="N100" s="19"/>
      <c r="O100" s="25">
        <v>40107</v>
      </c>
      <c r="P100" s="19"/>
      <c r="Q100" s="25">
        <v>40250</v>
      </c>
      <c r="R100" s="19"/>
      <c r="S100" s="25">
        <v>42579</v>
      </c>
      <c r="T100" s="19"/>
      <c r="U100" s="24">
        <v>35068</v>
      </c>
      <c r="V100" s="19"/>
      <c r="W100" s="19"/>
      <c r="X100" s="19"/>
      <c r="Y100" s="19"/>
      <c r="Z100" s="19"/>
      <c r="AA100" s="9" t="s">
        <v>104</v>
      </c>
    </row>
    <row r="101" spans="2:34" ht="24" x14ac:dyDescent="0.15">
      <c r="B101" s="40"/>
      <c r="C101" s="19"/>
      <c r="D101" s="19"/>
      <c r="E101" s="19"/>
      <c r="F101" s="19"/>
      <c r="G101" s="19"/>
      <c r="H101" s="19"/>
      <c r="I101" s="19"/>
      <c r="J101" s="19"/>
      <c r="K101" s="24">
        <v>21887</v>
      </c>
      <c r="L101" s="19"/>
      <c r="M101" s="34">
        <v>24139</v>
      </c>
      <c r="N101" s="19"/>
      <c r="O101" s="34">
        <v>23896</v>
      </c>
      <c r="P101" s="19"/>
      <c r="Q101" s="34">
        <v>24286</v>
      </c>
      <c r="R101" s="19"/>
      <c r="S101" s="25">
        <v>25570</v>
      </c>
      <c r="T101" s="19"/>
      <c r="U101" s="24">
        <v>21344</v>
      </c>
      <c r="V101" s="19"/>
      <c r="W101" s="19"/>
      <c r="X101" s="19"/>
      <c r="Y101" s="19"/>
      <c r="Z101" s="19"/>
      <c r="AA101" s="9" t="s">
        <v>105</v>
      </c>
    </row>
    <row r="102" spans="2:34" x14ac:dyDescent="0.15">
      <c r="B102" s="39"/>
      <c r="C102" s="29"/>
      <c r="D102" s="29"/>
      <c r="E102" s="29"/>
      <c r="F102" s="29"/>
      <c r="G102" s="29"/>
      <c r="H102" s="29"/>
      <c r="I102" s="29"/>
      <c r="J102" s="29"/>
      <c r="K102" s="29">
        <v>246</v>
      </c>
      <c r="L102" s="29"/>
      <c r="M102" s="29">
        <v>243</v>
      </c>
      <c r="N102" s="29"/>
      <c r="O102" s="29">
        <v>253</v>
      </c>
      <c r="P102" s="29"/>
      <c r="Q102" s="29">
        <v>247</v>
      </c>
      <c r="R102" s="29"/>
      <c r="S102" s="29">
        <v>250</v>
      </c>
      <c r="T102" s="29"/>
      <c r="U102" s="29">
        <v>243</v>
      </c>
      <c r="V102" s="29"/>
      <c r="W102" s="29"/>
      <c r="X102" s="29"/>
      <c r="Y102" s="29"/>
      <c r="Z102" s="29"/>
      <c r="AA102" s="9" t="s">
        <v>106</v>
      </c>
      <c r="AB102">
        <f>AB97/2</f>
        <v>0.203125</v>
      </c>
      <c r="AC102">
        <f>AVERAGE(K102,M102,O102)</f>
        <v>247.33333333333334</v>
      </c>
      <c r="AD102">
        <f>AC102/AI77</f>
        <v>2.9098039215686278</v>
      </c>
      <c r="AE102">
        <f>_xlfn.STDEV.P(K102,M102,O102)</f>
        <v>4.1899350299921778</v>
      </c>
      <c r="AF102">
        <f>AVERAGE(Q102,S102,U102)</f>
        <v>246.66666666666666</v>
      </c>
      <c r="AG102">
        <f>AF102/AI77</f>
        <v>2.9019607843137254</v>
      </c>
      <c r="AH102">
        <f>_xlfn.STDEV.P(Q102,S102,U102)</f>
        <v>2.8674417556808756</v>
      </c>
    </row>
    <row r="103" spans="2:34" ht="24" x14ac:dyDescent="0.15">
      <c r="B103" s="38" t="s">
        <v>84</v>
      </c>
      <c r="C103" s="7"/>
      <c r="D103" s="7"/>
      <c r="E103" s="7"/>
      <c r="F103" s="7"/>
      <c r="G103" s="7"/>
      <c r="H103" s="7"/>
      <c r="I103" s="7"/>
      <c r="J103" s="7"/>
      <c r="K103" s="16">
        <v>36210</v>
      </c>
      <c r="L103" s="7"/>
      <c r="M103" s="35">
        <v>45732</v>
      </c>
      <c r="N103" s="7"/>
      <c r="O103" s="32">
        <v>37863</v>
      </c>
      <c r="P103" s="7"/>
      <c r="Q103" s="37">
        <v>42030</v>
      </c>
      <c r="R103" s="7"/>
      <c r="S103" s="35">
        <v>43231</v>
      </c>
      <c r="T103" s="7"/>
      <c r="U103" s="35">
        <v>46273</v>
      </c>
      <c r="V103" s="7"/>
      <c r="W103" s="7"/>
      <c r="X103" s="7"/>
      <c r="Y103" s="7"/>
      <c r="Z103" s="7"/>
      <c r="AA103" s="9" t="s">
        <v>102</v>
      </c>
    </row>
    <row r="104" spans="2:34" ht="36" x14ac:dyDescent="0.15">
      <c r="B104" s="40"/>
      <c r="C104" s="19"/>
      <c r="D104" s="19"/>
      <c r="E104" s="19"/>
      <c r="F104" s="19"/>
      <c r="G104" s="19"/>
      <c r="H104" s="19"/>
      <c r="I104" s="19"/>
      <c r="J104" s="19"/>
      <c r="K104" s="24">
        <v>22290</v>
      </c>
      <c r="L104" s="19"/>
      <c r="M104" s="36">
        <v>27760</v>
      </c>
      <c r="N104" s="19"/>
      <c r="O104" s="34">
        <v>22999</v>
      </c>
      <c r="P104" s="19"/>
      <c r="Q104" s="25">
        <v>24653</v>
      </c>
      <c r="R104" s="19"/>
      <c r="S104" s="25">
        <v>25486</v>
      </c>
      <c r="T104" s="19"/>
      <c r="U104" s="36">
        <v>28591</v>
      </c>
      <c r="V104" s="19"/>
      <c r="W104" s="19"/>
      <c r="X104" s="19"/>
      <c r="Y104" s="19"/>
      <c r="Z104" s="19"/>
      <c r="AA104" s="9" t="s">
        <v>103</v>
      </c>
    </row>
    <row r="105" spans="2:34" ht="24" x14ac:dyDescent="0.15">
      <c r="B105" s="40"/>
      <c r="C105" s="19"/>
      <c r="D105" s="19"/>
      <c r="E105" s="19"/>
      <c r="F105" s="19"/>
      <c r="G105" s="19"/>
      <c r="H105" s="19"/>
      <c r="I105" s="19"/>
      <c r="J105" s="19"/>
      <c r="K105" s="24">
        <v>36210</v>
      </c>
      <c r="L105" s="19"/>
      <c r="M105" s="36">
        <v>45732</v>
      </c>
      <c r="N105" s="19"/>
      <c r="O105" s="34">
        <v>37863</v>
      </c>
      <c r="P105" s="19"/>
      <c r="Q105" s="25">
        <v>42030</v>
      </c>
      <c r="R105" s="19"/>
      <c r="S105" s="36">
        <v>43231</v>
      </c>
      <c r="T105" s="19"/>
      <c r="U105" s="36">
        <v>46273</v>
      </c>
      <c r="V105" s="19"/>
      <c r="W105" s="19"/>
      <c r="X105" s="19"/>
      <c r="Y105" s="19"/>
      <c r="Z105" s="19"/>
      <c r="AA105" s="9" t="s">
        <v>104</v>
      </c>
    </row>
    <row r="106" spans="2:34" ht="24" x14ac:dyDescent="0.15">
      <c r="B106" s="40"/>
      <c r="C106" s="19"/>
      <c r="D106" s="19"/>
      <c r="E106" s="19"/>
      <c r="F106" s="19"/>
      <c r="G106" s="19"/>
      <c r="H106" s="19"/>
      <c r="I106" s="19"/>
      <c r="J106" s="19"/>
      <c r="K106" s="24">
        <v>22290</v>
      </c>
      <c r="L106" s="19"/>
      <c r="M106" s="36">
        <v>27760</v>
      </c>
      <c r="N106" s="19"/>
      <c r="O106" s="34">
        <v>22999</v>
      </c>
      <c r="P106" s="19"/>
      <c r="Q106" s="25">
        <v>24653</v>
      </c>
      <c r="R106" s="19"/>
      <c r="S106" s="25">
        <v>25486</v>
      </c>
      <c r="T106" s="19"/>
      <c r="U106" s="36">
        <v>28591</v>
      </c>
      <c r="V106" s="19"/>
      <c r="W106" s="19"/>
      <c r="X106" s="19"/>
      <c r="Y106" s="19"/>
      <c r="Z106" s="19"/>
      <c r="AA106" s="9" t="s">
        <v>105</v>
      </c>
    </row>
    <row r="107" spans="2:34" x14ac:dyDescent="0.15">
      <c r="B107" s="39"/>
      <c r="C107" s="29"/>
      <c r="D107" s="29"/>
      <c r="E107" s="29"/>
      <c r="F107" s="29"/>
      <c r="G107" s="29"/>
      <c r="H107" s="29"/>
      <c r="I107" s="29"/>
      <c r="J107" s="29"/>
      <c r="K107" s="29">
        <v>238</v>
      </c>
      <c r="L107" s="29"/>
      <c r="M107" s="29">
        <v>245</v>
      </c>
      <c r="N107" s="29"/>
      <c r="O107" s="29">
        <v>244</v>
      </c>
      <c r="P107" s="29"/>
      <c r="Q107" s="29">
        <v>261</v>
      </c>
      <c r="R107" s="29"/>
      <c r="S107" s="29">
        <v>258</v>
      </c>
      <c r="T107" s="29"/>
      <c r="U107" s="29">
        <v>236</v>
      </c>
      <c r="V107" s="29"/>
      <c r="W107" s="29"/>
      <c r="X107" s="29"/>
      <c r="Y107" s="29"/>
      <c r="Z107" s="29"/>
      <c r="AA107" s="9" t="s">
        <v>106</v>
      </c>
      <c r="AB107">
        <f>AB102/2</f>
        <v>0.1015625</v>
      </c>
      <c r="AC107">
        <f>AVERAGE(K107,M107,O107)</f>
        <v>242.33333333333334</v>
      </c>
      <c r="AD107">
        <f>AC107/AI77</f>
        <v>2.8509803921568628</v>
      </c>
      <c r="AE107">
        <f>_xlfn.STDEV.P(K107,M107,O107)</f>
        <v>3.0912061651652345</v>
      </c>
      <c r="AF107">
        <f>AVERAGE(Q107,S107,U107)</f>
        <v>251.66666666666666</v>
      </c>
      <c r="AG107">
        <f>AF107/AI77</f>
        <v>2.9607843137254899</v>
      </c>
      <c r="AH107">
        <f>_xlfn.STDEV.P(Q107,S107,U107)</f>
        <v>11.145502331533658</v>
      </c>
    </row>
    <row r="108" spans="2:34" ht="24" x14ac:dyDescent="0.15">
      <c r="B108" s="38" t="s">
        <v>91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9" t="s">
        <v>102</v>
      </c>
    </row>
    <row r="109" spans="2:34" ht="36" x14ac:dyDescent="0.15">
      <c r="B109" s="4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9" t="s">
        <v>103</v>
      </c>
    </row>
    <row r="110" spans="2:34" ht="24" x14ac:dyDescent="0.15">
      <c r="B110" s="4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9" t="s">
        <v>104</v>
      </c>
    </row>
    <row r="111" spans="2:34" ht="24" x14ac:dyDescent="0.15">
      <c r="B111" s="4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9" t="s">
        <v>105</v>
      </c>
    </row>
    <row r="112" spans="2:34" x14ac:dyDescent="0.15">
      <c r="B112" s="3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9" t="s">
        <v>106</v>
      </c>
    </row>
    <row r="113" spans="2:27" ht="24" x14ac:dyDescent="0.15">
      <c r="B113" s="38" t="s">
        <v>92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9" t="s">
        <v>102</v>
      </c>
    </row>
    <row r="114" spans="2:27" ht="36" x14ac:dyDescent="0.15">
      <c r="B114" s="4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9" t="s">
        <v>103</v>
      </c>
    </row>
    <row r="115" spans="2:27" ht="24" x14ac:dyDescent="0.15">
      <c r="B115" s="4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9" t="s">
        <v>104</v>
      </c>
    </row>
    <row r="116" spans="2:27" ht="24" x14ac:dyDescent="0.15">
      <c r="B116" s="4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9" t="s">
        <v>105</v>
      </c>
    </row>
    <row r="117" spans="2:27" x14ac:dyDescent="0.15">
      <c r="B117" s="3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9" t="s">
        <v>106</v>
      </c>
    </row>
    <row r="118" spans="2:27" ht="24" x14ac:dyDescent="0.15">
      <c r="B118" s="38" t="s">
        <v>93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9" t="s">
        <v>102</v>
      </c>
    </row>
    <row r="119" spans="2:27" ht="36" x14ac:dyDescent="0.15">
      <c r="B119" s="4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9" t="s">
        <v>103</v>
      </c>
    </row>
    <row r="120" spans="2:27" ht="24" x14ac:dyDescent="0.15">
      <c r="B120" s="4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9" t="s">
        <v>104</v>
      </c>
    </row>
    <row r="121" spans="2:27" ht="24" x14ac:dyDescent="0.15">
      <c r="B121" s="4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9" t="s">
        <v>105</v>
      </c>
    </row>
    <row r="122" spans="2:27" x14ac:dyDescent="0.15">
      <c r="B122" s="3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9" t="s">
        <v>106</v>
      </c>
    </row>
    <row r="123" spans="2:27" ht="24" x14ac:dyDescent="0.15">
      <c r="B123" s="38" t="s">
        <v>94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9" t="s">
        <v>102</v>
      </c>
    </row>
    <row r="124" spans="2:27" ht="36" x14ac:dyDescent="0.15">
      <c r="B124" s="4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9" t="s">
        <v>103</v>
      </c>
    </row>
    <row r="125" spans="2:27" ht="24" x14ac:dyDescent="0.15">
      <c r="B125" s="4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9" t="s">
        <v>104</v>
      </c>
    </row>
    <row r="126" spans="2:27" ht="24" x14ac:dyDescent="0.15">
      <c r="B126" s="4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9" t="s">
        <v>105</v>
      </c>
    </row>
    <row r="127" spans="2:27" x14ac:dyDescent="0.15">
      <c r="B127" s="3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9" t="s">
        <v>106</v>
      </c>
    </row>
    <row r="128" spans="2:27" ht="24" x14ac:dyDescent="0.15">
      <c r="B128" s="38" t="s">
        <v>95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9" t="s">
        <v>102</v>
      </c>
    </row>
    <row r="129" spans="2:27" ht="36" x14ac:dyDescent="0.15">
      <c r="B129" s="4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9" t="s">
        <v>103</v>
      </c>
    </row>
    <row r="130" spans="2:27" ht="24" x14ac:dyDescent="0.15">
      <c r="B130" s="4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9" t="s">
        <v>104</v>
      </c>
    </row>
    <row r="131" spans="2:27" ht="24" x14ac:dyDescent="0.15">
      <c r="B131" s="4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9" t="s">
        <v>105</v>
      </c>
    </row>
    <row r="132" spans="2:27" x14ac:dyDescent="0.15">
      <c r="B132" s="3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9" t="s">
        <v>106</v>
      </c>
    </row>
    <row r="133" spans="2:27" ht="24" x14ac:dyDescent="0.15">
      <c r="B133" s="38" t="s">
        <v>96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9" t="s">
        <v>102</v>
      </c>
    </row>
    <row r="134" spans="2:27" ht="36" x14ac:dyDescent="0.15">
      <c r="B134" s="4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9" t="s">
        <v>103</v>
      </c>
    </row>
    <row r="135" spans="2:27" ht="24" x14ac:dyDescent="0.15">
      <c r="B135" s="4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9" t="s">
        <v>104</v>
      </c>
    </row>
    <row r="136" spans="2:27" ht="24" x14ac:dyDescent="0.15">
      <c r="B136" s="4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9" t="s">
        <v>105</v>
      </c>
    </row>
    <row r="137" spans="2:27" x14ac:dyDescent="0.15">
      <c r="B137" s="3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9" t="s">
        <v>106</v>
      </c>
    </row>
    <row r="138" spans="2:27" ht="24" x14ac:dyDescent="0.15">
      <c r="B138" s="38" t="s">
        <v>97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9" t="s">
        <v>102</v>
      </c>
    </row>
    <row r="139" spans="2:27" ht="36" x14ac:dyDescent="0.15">
      <c r="B139" s="4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9" t="s">
        <v>103</v>
      </c>
    </row>
    <row r="140" spans="2:27" ht="24" x14ac:dyDescent="0.15">
      <c r="B140" s="4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9" t="s">
        <v>104</v>
      </c>
    </row>
    <row r="141" spans="2:27" ht="24" x14ac:dyDescent="0.15">
      <c r="B141" s="4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9" t="s">
        <v>105</v>
      </c>
    </row>
    <row r="142" spans="2:27" x14ac:dyDescent="0.15">
      <c r="B142" s="3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9" t="s">
        <v>106</v>
      </c>
    </row>
    <row r="143" spans="2:27" ht="24" x14ac:dyDescent="0.15">
      <c r="B143" s="38" t="s">
        <v>98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9" t="s">
        <v>102</v>
      </c>
    </row>
    <row r="144" spans="2:27" ht="36" x14ac:dyDescent="0.15">
      <c r="B144" s="4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9" t="s">
        <v>103</v>
      </c>
    </row>
    <row r="145" spans="2:27" ht="24" x14ac:dyDescent="0.15">
      <c r="B145" s="4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9" t="s">
        <v>104</v>
      </c>
    </row>
    <row r="146" spans="2:27" ht="24" x14ac:dyDescent="0.15">
      <c r="B146" s="4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9" t="s">
        <v>105</v>
      </c>
    </row>
    <row r="147" spans="2:27" x14ac:dyDescent="0.15">
      <c r="B147" s="3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9" t="s">
        <v>106</v>
      </c>
    </row>
    <row r="148" spans="2:27" ht="24" x14ac:dyDescent="0.15">
      <c r="B148" s="38" t="s">
        <v>99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9" t="s">
        <v>102</v>
      </c>
    </row>
    <row r="149" spans="2:27" ht="36" x14ac:dyDescent="0.15">
      <c r="B149" s="4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9" t="s">
        <v>103</v>
      </c>
    </row>
    <row r="150" spans="2:27" ht="24" x14ac:dyDescent="0.15">
      <c r="B150" s="4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9" t="s">
        <v>104</v>
      </c>
    </row>
    <row r="151" spans="2:27" ht="24" x14ac:dyDescent="0.15">
      <c r="B151" s="4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9" t="s">
        <v>105</v>
      </c>
    </row>
    <row r="152" spans="2:27" x14ac:dyDescent="0.15">
      <c r="B152" s="3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9" t="s">
        <v>106</v>
      </c>
    </row>
    <row r="156" spans="2:27" x14ac:dyDescent="0.15">
      <c r="J156" t="s">
        <v>126</v>
      </c>
      <c r="K156" s="41" t="s">
        <v>125</v>
      </c>
      <c r="L156" s="41"/>
      <c r="M156" s="41"/>
      <c r="P156" t="s">
        <v>126</v>
      </c>
      <c r="Q156" s="41" t="s">
        <v>124</v>
      </c>
      <c r="R156" s="41"/>
      <c r="S156" s="41"/>
      <c r="W156" t="s">
        <v>120</v>
      </c>
    </row>
    <row r="157" spans="2:27" x14ac:dyDescent="0.15">
      <c r="J157" t="s">
        <v>114</v>
      </c>
      <c r="K157" t="s">
        <v>121</v>
      </c>
      <c r="L157" t="s">
        <v>122</v>
      </c>
      <c r="M157" t="s">
        <v>123</v>
      </c>
      <c r="P157" t="s">
        <v>114</v>
      </c>
      <c r="Q157" t="s">
        <v>121</v>
      </c>
      <c r="R157" t="s">
        <v>122</v>
      </c>
      <c r="S157" t="s">
        <v>123</v>
      </c>
      <c r="V157" t="s">
        <v>114</v>
      </c>
      <c r="W157" t="s">
        <v>115</v>
      </c>
      <c r="X157" t="s">
        <v>116</v>
      </c>
      <c r="Y157" t="s">
        <v>117</v>
      </c>
      <c r="Z157" t="s">
        <v>118</v>
      </c>
      <c r="AA157" t="s">
        <v>119</v>
      </c>
    </row>
    <row r="158" spans="2:27" x14ac:dyDescent="0.15">
      <c r="J158">
        <v>6.5</v>
      </c>
      <c r="K158" s="29">
        <v>119</v>
      </c>
      <c r="L158" s="29">
        <v>128</v>
      </c>
      <c r="M158" s="29">
        <v>130</v>
      </c>
      <c r="P158">
        <v>6.5</v>
      </c>
      <c r="Q158" s="29">
        <v>149</v>
      </c>
      <c r="R158" s="29">
        <v>149</v>
      </c>
      <c r="S158" s="29">
        <v>150</v>
      </c>
      <c r="V158">
        <v>6.5</v>
      </c>
      <c r="W158">
        <f>V158/1000</f>
        <v>6.4999999999999997E-3</v>
      </c>
      <c r="X158">
        <v>6.5</v>
      </c>
      <c r="Y158">
        <f>X158/25000</f>
        <v>2.5999999999999998E-4</v>
      </c>
      <c r="Z158">
        <f>Y158*1000</f>
        <v>0.25999999999999995</v>
      </c>
      <c r="AA158">
        <f>Z158*1000</f>
        <v>259.99999999999994</v>
      </c>
    </row>
    <row r="159" spans="2:27" x14ac:dyDescent="0.15">
      <c r="J159">
        <v>3.25</v>
      </c>
      <c r="K159" s="29">
        <v>189</v>
      </c>
      <c r="L159" s="29">
        <v>188</v>
      </c>
      <c r="M159" s="29">
        <v>195</v>
      </c>
      <c r="P159">
        <v>3.25</v>
      </c>
      <c r="Q159" s="29">
        <v>196</v>
      </c>
      <c r="R159" s="29">
        <v>196</v>
      </c>
      <c r="S159" s="29">
        <v>201</v>
      </c>
      <c r="V159">
        <v>3.25</v>
      </c>
      <c r="W159">
        <f t="shared" ref="W159:W164" si="0">V159/1000</f>
        <v>3.2499999999999999E-3</v>
      </c>
      <c r="X159">
        <v>3.25</v>
      </c>
      <c r="Y159">
        <f t="shared" ref="Y159:Y164" si="1">X159/25000</f>
        <v>1.2999999999999999E-4</v>
      </c>
      <c r="Z159">
        <f t="shared" ref="Z159:AA164" si="2">Y159*1000</f>
        <v>0.12999999999999998</v>
      </c>
      <c r="AA159">
        <f t="shared" si="2"/>
        <v>129.99999999999997</v>
      </c>
    </row>
    <row r="160" spans="2:27" x14ac:dyDescent="0.15">
      <c r="J160">
        <v>1.625</v>
      </c>
      <c r="K160" s="29">
        <v>213</v>
      </c>
      <c r="L160" s="29">
        <v>222</v>
      </c>
      <c r="M160" s="29">
        <v>217</v>
      </c>
      <c r="P160">
        <v>1.625</v>
      </c>
      <c r="Q160" s="29">
        <v>223</v>
      </c>
      <c r="R160" s="29">
        <v>217</v>
      </c>
      <c r="S160" s="29">
        <v>223</v>
      </c>
      <c r="V160">
        <v>1.625</v>
      </c>
      <c r="W160">
        <f t="shared" si="0"/>
        <v>1.6249999999999999E-3</v>
      </c>
      <c r="X160">
        <v>1.625</v>
      </c>
      <c r="Y160">
        <f t="shared" si="1"/>
        <v>6.4999999999999994E-5</v>
      </c>
      <c r="Z160">
        <f t="shared" si="2"/>
        <v>6.4999999999999988E-2</v>
      </c>
      <c r="AA160">
        <f t="shared" si="2"/>
        <v>64.999999999999986</v>
      </c>
    </row>
    <row r="161" spans="10:27" x14ac:dyDescent="0.15">
      <c r="J161">
        <v>0.8125</v>
      </c>
      <c r="K161" s="29">
        <v>239</v>
      </c>
      <c r="L161" s="29">
        <v>234</v>
      </c>
      <c r="M161" s="29">
        <v>237</v>
      </c>
      <c r="P161">
        <v>0.8125</v>
      </c>
      <c r="Q161" s="29">
        <v>231</v>
      </c>
      <c r="R161" s="29">
        <v>231</v>
      </c>
      <c r="S161" s="29">
        <v>225</v>
      </c>
      <c r="V161">
        <v>0.8125</v>
      </c>
      <c r="W161">
        <f t="shared" si="0"/>
        <v>8.1249999999999996E-4</v>
      </c>
      <c r="X161">
        <v>0.8125</v>
      </c>
      <c r="Y161">
        <f t="shared" si="1"/>
        <v>3.2499999999999997E-5</v>
      </c>
      <c r="Z161">
        <f t="shared" si="2"/>
        <v>3.2499999999999994E-2</v>
      </c>
      <c r="AA161">
        <f t="shared" si="2"/>
        <v>32.499999999999993</v>
      </c>
    </row>
    <row r="162" spans="10:27" x14ac:dyDescent="0.15">
      <c r="J162">
        <v>0.40625</v>
      </c>
      <c r="K162" s="29">
        <v>236</v>
      </c>
      <c r="L162" s="29">
        <v>241</v>
      </c>
      <c r="M162" s="29">
        <v>243</v>
      </c>
      <c r="P162">
        <v>0.40625</v>
      </c>
      <c r="Q162" s="29">
        <v>242</v>
      </c>
      <c r="R162" s="29">
        <v>241</v>
      </c>
      <c r="S162" s="29">
        <v>242</v>
      </c>
      <c r="V162">
        <v>0.40625</v>
      </c>
      <c r="W162">
        <f t="shared" si="0"/>
        <v>4.0624999999999998E-4</v>
      </c>
      <c r="X162">
        <v>0.40625</v>
      </c>
      <c r="Y162">
        <f t="shared" si="1"/>
        <v>1.6249999999999999E-5</v>
      </c>
      <c r="Z162">
        <f t="shared" si="2"/>
        <v>1.6249999999999997E-2</v>
      </c>
      <c r="AA162">
        <f t="shared" si="2"/>
        <v>16.249999999999996</v>
      </c>
    </row>
    <row r="163" spans="10:27" x14ac:dyDescent="0.15">
      <c r="J163">
        <v>0.203125</v>
      </c>
      <c r="K163" s="29">
        <v>246</v>
      </c>
      <c r="L163" s="29">
        <v>243</v>
      </c>
      <c r="M163" s="29">
        <v>253</v>
      </c>
      <c r="P163">
        <v>0.203125</v>
      </c>
      <c r="Q163" s="29">
        <v>247</v>
      </c>
      <c r="R163" s="29">
        <v>250</v>
      </c>
      <c r="S163" s="29">
        <v>243</v>
      </c>
      <c r="V163">
        <v>0.203125</v>
      </c>
      <c r="W163">
        <f t="shared" si="0"/>
        <v>2.0312499999999999E-4</v>
      </c>
      <c r="X163">
        <v>0.203125</v>
      </c>
      <c r="Y163">
        <f t="shared" si="1"/>
        <v>8.1249999999999993E-6</v>
      </c>
      <c r="Z163">
        <f t="shared" si="2"/>
        <v>8.1249999999999985E-3</v>
      </c>
      <c r="AA163">
        <f t="shared" si="2"/>
        <v>8.1249999999999982</v>
      </c>
    </row>
    <row r="164" spans="10:27" x14ac:dyDescent="0.15">
      <c r="J164">
        <v>0.1015625</v>
      </c>
      <c r="K164" s="29">
        <v>238</v>
      </c>
      <c r="L164" s="29">
        <v>245</v>
      </c>
      <c r="M164" s="29">
        <v>244</v>
      </c>
      <c r="P164">
        <v>0.1015625</v>
      </c>
      <c r="Q164" s="29">
        <v>261</v>
      </c>
      <c r="R164" s="29">
        <v>258</v>
      </c>
      <c r="S164" s="29">
        <v>236</v>
      </c>
      <c r="V164">
        <v>0.1015625</v>
      </c>
      <c r="W164">
        <f t="shared" si="0"/>
        <v>1.015625E-4</v>
      </c>
      <c r="X164">
        <v>0.1015625</v>
      </c>
      <c r="Y164">
        <f t="shared" si="1"/>
        <v>4.0624999999999996E-6</v>
      </c>
      <c r="Z164">
        <f t="shared" si="2"/>
        <v>4.0624999999999993E-3</v>
      </c>
      <c r="AA164">
        <f t="shared" si="2"/>
        <v>4.0624999999999991</v>
      </c>
    </row>
  </sheetData>
  <mergeCells count="34">
    <mergeCell ref="K156:M156"/>
    <mergeCell ref="Q156:S156"/>
    <mergeCell ref="B148:B152"/>
    <mergeCell ref="B113:B117"/>
    <mergeCell ref="B118:B122"/>
    <mergeCell ref="B123:B127"/>
    <mergeCell ref="B128:B132"/>
    <mergeCell ref="B133:B137"/>
    <mergeCell ref="B138:B142"/>
    <mergeCell ref="B93:B97"/>
    <mergeCell ref="B98:B102"/>
    <mergeCell ref="B103:B107"/>
    <mergeCell ref="B108:B112"/>
    <mergeCell ref="B143:B147"/>
    <mergeCell ref="B65:B66"/>
    <mergeCell ref="B73:B77"/>
    <mergeCell ref="B78:B82"/>
    <mergeCell ref="B83:B87"/>
    <mergeCell ref="B88:B92"/>
    <mergeCell ref="B55:B56"/>
    <mergeCell ref="B57:B58"/>
    <mergeCell ref="B59:B60"/>
    <mergeCell ref="B61:B62"/>
    <mergeCell ref="B63:B64"/>
    <mergeCell ref="B45:B46"/>
    <mergeCell ref="B47:B48"/>
    <mergeCell ref="B49:B50"/>
    <mergeCell ref="B51:B52"/>
    <mergeCell ref="B53:B54"/>
    <mergeCell ref="B35:B36"/>
    <mergeCell ref="B37:B38"/>
    <mergeCell ref="B39:B40"/>
    <mergeCell ref="B41:B42"/>
    <mergeCell ref="B43:B44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Montpetit Lab</dc:creator>
  <cp:lastModifiedBy>Arvind Rajan</cp:lastModifiedBy>
  <dcterms:created xsi:type="dcterms:W3CDTF">2011-01-18T20:51:17Z</dcterms:created>
  <dcterms:modified xsi:type="dcterms:W3CDTF">2023-12-06T06:01:05Z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