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esktop\BUSA2020\Excel Assignment\"/>
    </mc:Choice>
  </mc:AlternateContent>
  <xr:revisionPtr revIDLastSave="0" documentId="13_ncr:1_{B55FC446-5BCC-4718-A204-96238CBEEEB6}" xr6:coauthVersionLast="47" xr6:coauthVersionMax="47" xr10:uidLastSave="{00000000-0000-0000-0000-000000000000}"/>
  <bookViews>
    <workbookView xWindow="2565" yWindow="435" windowWidth="22605" windowHeight="12675" firstSheet="11" activeTab="11" xr2:uid="{34FABB63-39D3-4B5F-8B9D-102F5F5B750A}"/>
  </bookViews>
  <sheets>
    <sheet name="Land Price" sheetId="6" state="hidden" r:id="rId1"/>
    <sheet name="Land Price (CPI Adjusted)" sheetId="12" state="hidden" r:id="rId2"/>
    <sheet name="Land Price (Adj Growth_Rate)" sheetId="13" state="hidden" r:id="rId3"/>
    <sheet name="Land Price (Adjusted_Clean)" sheetId="14" state="hidden" r:id="rId4"/>
    <sheet name="House Price" sheetId="5" state="hidden" r:id="rId5"/>
    <sheet name="House Price (CPI_Adjusted)" sheetId="15" state="hidden" r:id="rId6"/>
    <sheet name="House Price (Adj Growth Rate)" sheetId="16" state="hidden" r:id="rId7"/>
    <sheet name="House Price (Adjusted_Clean)" sheetId="17" state="hidden" r:id="rId8"/>
    <sheet name="CPI" sheetId="11" state="hidden" r:id="rId9"/>
    <sheet name="Suburb List" sheetId="10" state="hidden" r:id="rId10"/>
    <sheet name="Profit_Loss" sheetId="19" state="hidden" r:id="rId11"/>
    <sheet name="Cover Sheet" sheetId="24" r:id="rId12"/>
    <sheet name="Statement" sheetId="1" r:id="rId13"/>
    <sheet name="Pros Report" sheetId="21" r:id="rId14"/>
    <sheet name="Buiding Activity_Cost" sheetId="20" state="hidden" r:id="rId15"/>
    <sheet name="Cons Report" sheetId="22" r:id="rId16"/>
    <sheet name="Summary" sheetId="23" r:id="rId17"/>
  </sheets>
  <externalReferences>
    <externalReference r:id="rId18"/>
  </externalReferences>
  <definedNames>
    <definedName name="_xlchart.v1.0" hidden="1">Statement!$E$35</definedName>
    <definedName name="_xlchart.v1.1" hidden="1">Statement!$E$36:$E$50</definedName>
    <definedName name="Available_data_ranges">#REF!</definedName>
    <definedName name="Full">#REF!</definedName>
    <definedName name="Glossary">#REF!</definedName>
    <definedName name="glossy">#REF!</definedName>
    <definedName name="Introduction">#REF!</definedName>
    <definedName name="Purpose">#REF!</definedName>
    <definedName name="scope">#REF!</definedName>
    <definedName name="table1">[1]Contents!#REF!</definedName>
    <definedName name="TopOfTable_Table_1">'Buiding Activity_Cost'!$A$2</definedName>
  </definedNames>
  <calcPr calcId="191029"/>
  <pivotCaches>
    <pivotCache cacheId="0" r:id="rId1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0" i="22" l="1"/>
  <c r="B101" i="22" s="1"/>
  <c r="B102" i="22" s="1"/>
  <c r="B103" i="22" s="1"/>
  <c r="B104" i="22" s="1"/>
  <c r="B105" i="22" s="1"/>
  <c r="B106" i="22" s="1"/>
  <c r="B107" i="22" s="1"/>
  <c r="B108" i="22" s="1"/>
  <c r="B109" i="22" s="1"/>
  <c r="B110" i="22" s="1"/>
  <c r="B111" i="22" s="1"/>
  <c r="B112" i="22" s="1"/>
  <c r="B113" i="22" s="1"/>
  <c r="B114" i="22" s="1"/>
  <c r="B115" i="22" s="1"/>
  <c r="B116" i="22" s="1"/>
  <c r="B117" i="22" s="1"/>
  <c r="B118" i="22" s="1"/>
  <c r="B119" i="22" s="1"/>
  <c r="B120" i="22" s="1"/>
  <c r="B94" i="22"/>
  <c r="E95" i="22"/>
  <c r="E94" i="22"/>
  <c r="C212" i="17"/>
  <c r="D212" i="17"/>
  <c r="E212" i="17"/>
  <c r="F212" i="17"/>
  <c r="G212" i="17"/>
  <c r="H212" i="17"/>
  <c r="I212" i="17"/>
  <c r="J212" i="17"/>
  <c r="K212" i="17"/>
  <c r="L212" i="17"/>
  <c r="B212" i="17"/>
  <c r="B89" i="22"/>
  <c r="B88" i="22"/>
  <c r="B84" i="22"/>
  <c r="B83" i="22"/>
  <c r="B80" i="22"/>
  <c r="B79" i="22"/>
  <c r="B77" i="22"/>
  <c r="B76" i="22"/>
  <c r="B13" i="22"/>
  <c r="B12" i="22"/>
  <c r="B11" i="22"/>
  <c r="B15" i="22" s="1"/>
  <c r="C102" i="21"/>
  <c r="D102" i="21"/>
  <c r="D105" i="21" s="1"/>
  <c r="E102" i="21"/>
  <c r="E105" i="21" s="1"/>
  <c r="F102" i="21"/>
  <c r="G102" i="21"/>
  <c r="H102" i="21"/>
  <c r="H105" i="21" s="1"/>
  <c r="I102" i="21"/>
  <c r="I105" i="21" s="1"/>
  <c r="J102" i="21"/>
  <c r="K102" i="21"/>
  <c r="L102" i="21"/>
  <c r="L105" i="21" s="1"/>
  <c r="C103" i="21"/>
  <c r="D103" i="21"/>
  <c r="E103" i="21"/>
  <c r="F103" i="21"/>
  <c r="G103" i="21"/>
  <c r="H103" i="21"/>
  <c r="I103" i="21"/>
  <c r="J103" i="21"/>
  <c r="K103" i="21"/>
  <c r="L103" i="21"/>
  <c r="B103" i="21"/>
  <c r="B102" i="21"/>
  <c r="C73" i="21"/>
  <c r="D73" i="21"/>
  <c r="E73" i="21"/>
  <c r="F73" i="21"/>
  <c r="G73" i="21"/>
  <c r="H73" i="21"/>
  <c r="I73" i="21"/>
  <c r="J73" i="21"/>
  <c r="K73" i="21"/>
  <c r="L73" i="21"/>
  <c r="B73" i="21"/>
  <c r="L71" i="21"/>
  <c r="K71" i="21"/>
  <c r="J71" i="21"/>
  <c r="I71" i="21"/>
  <c r="H71" i="21"/>
  <c r="G71" i="21"/>
  <c r="F71" i="21"/>
  <c r="E71" i="21"/>
  <c r="D71" i="21"/>
  <c r="C71" i="21"/>
  <c r="B71" i="21"/>
  <c r="C66" i="21"/>
  <c r="D66" i="21"/>
  <c r="E66" i="21"/>
  <c r="F66" i="21"/>
  <c r="G66" i="21"/>
  <c r="H66" i="21"/>
  <c r="I66" i="21"/>
  <c r="J66" i="21"/>
  <c r="K66" i="21"/>
  <c r="L66" i="21"/>
  <c r="B66" i="21"/>
  <c r="L64" i="21"/>
  <c r="K64" i="21"/>
  <c r="J64" i="21"/>
  <c r="I64" i="21"/>
  <c r="H64" i="21"/>
  <c r="G64" i="21"/>
  <c r="F64" i="21"/>
  <c r="E64" i="21"/>
  <c r="D64" i="21"/>
  <c r="C64" i="21"/>
  <c r="B64" i="21"/>
  <c r="E32" i="21"/>
  <c r="E31" i="21"/>
  <c r="B31" i="21"/>
  <c r="B37" i="21"/>
  <c r="B38" i="21" s="1"/>
  <c r="C212" i="14"/>
  <c r="D212" i="14"/>
  <c r="E212" i="14"/>
  <c r="F212" i="14"/>
  <c r="G212" i="14"/>
  <c r="H212" i="14"/>
  <c r="I212" i="14"/>
  <c r="J212" i="14"/>
  <c r="K212" i="14"/>
  <c r="L212" i="14"/>
  <c r="B212" i="14"/>
  <c r="B26" i="21"/>
  <c r="B25" i="21"/>
  <c r="B21" i="21"/>
  <c r="B20" i="21"/>
  <c r="B17" i="21"/>
  <c r="B16" i="21"/>
  <c r="B14" i="21"/>
  <c r="B13" i="21"/>
  <c r="E37" i="1"/>
  <c r="E38" i="1"/>
  <c r="E39" i="1"/>
  <c r="E40" i="1"/>
  <c r="E41" i="1"/>
  <c r="E42" i="1"/>
  <c r="E43" i="1"/>
  <c r="E44" i="1"/>
  <c r="E45" i="1"/>
  <c r="E46" i="1"/>
  <c r="E47" i="1"/>
  <c r="E48" i="1"/>
  <c r="E49" i="1"/>
  <c r="E50" i="1"/>
  <c r="E36" i="1"/>
  <c r="A5" i="1" s="1"/>
  <c r="C99" i="22" l="1" a="1"/>
  <c r="C99" i="22" s="1"/>
  <c r="B14" i="22"/>
  <c r="B82" i="22"/>
  <c r="B91" i="22"/>
  <c r="E88" i="22"/>
  <c r="B86" i="22"/>
  <c r="E80" i="22"/>
  <c r="E82" i="22" s="1"/>
  <c r="B95" i="22"/>
  <c r="E83" i="22"/>
  <c r="B16" i="22"/>
  <c r="E77" i="22"/>
  <c r="E84" i="22"/>
  <c r="E89" i="22"/>
  <c r="E91" i="22" s="1"/>
  <c r="E79" i="22"/>
  <c r="E76" i="22"/>
  <c r="K65" i="21"/>
  <c r="H74" i="21"/>
  <c r="L67" i="21"/>
  <c r="E67" i="21"/>
  <c r="D72" i="21"/>
  <c r="H72" i="21"/>
  <c r="B104" i="21"/>
  <c r="D65" i="21"/>
  <c r="B32" i="21"/>
  <c r="H65" i="21"/>
  <c r="E65" i="21"/>
  <c r="I65" i="21"/>
  <c r="K67" i="21"/>
  <c r="F72" i="21"/>
  <c r="J72" i="21"/>
  <c r="C74" i="21"/>
  <c r="K104" i="21"/>
  <c r="G104" i="21"/>
  <c r="C104" i="21"/>
  <c r="C67" i="21"/>
  <c r="E104" i="21"/>
  <c r="L65" i="21"/>
  <c r="J67" i="21"/>
  <c r="C72" i="21"/>
  <c r="G72" i="21"/>
  <c r="K72" i="21"/>
  <c r="J74" i="21"/>
  <c r="B105" i="21"/>
  <c r="G105" i="21"/>
  <c r="I74" i="21"/>
  <c r="E74" i="21"/>
  <c r="L104" i="21"/>
  <c r="H104" i="21"/>
  <c r="D104" i="21"/>
  <c r="J104" i="21"/>
  <c r="F104" i="21"/>
  <c r="I104" i="21"/>
  <c r="K105" i="21"/>
  <c r="C105" i="21"/>
  <c r="E72" i="21"/>
  <c r="I72" i="21"/>
  <c r="D74" i="21"/>
  <c r="F74" i="21"/>
  <c r="J105" i="21"/>
  <c r="F105" i="21"/>
  <c r="L72" i="21"/>
  <c r="F65" i="21"/>
  <c r="J65" i="21"/>
  <c r="I67" i="21"/>
  <c r="L74" i="21"/>
  <c r="C65" i="21"/>
  <c r="G65" i="21"/>
  <c r="F67" i="21"/>
  <c r="K74" i="21"/>
  <c r="G74" i="21"/>
  <c r="G67" i="21"/>
  <c r="D67" i="21"/>
  <c r="H67" i="21"/>
  <c r="B16" i="1"/>
  <c r="B39" i="21"/>
  <c r="B40" i="21" s="1"/>
  <c r="B41" i="21" s="1"/>
  <c r="B42" i="21" s="1"/>
  <c r="B43" i="21" s="1"/>
  <c r="B44" i="21" s="1"/>
  <c r="B45" i="21" s="1"/>
  <c r="B46" i="21" s="1"/>
  <c r="B47" i="21" s="1"/>
  <c r="B48" i="21" s="1"/>
  <c r="B49" i="21" s="1"/>
  <c r="B50" i="21" s="1"/>
  <c r="B51" i="21" s="1"/>
  <c r="B52" i="21" s="1"/>
  <c r="B53" i="21" s="1"/>
  <c r="B54" i="21" s="1"/>
  <c r="B55" i="21" s="1"/>
  <c r="B56" i="21" s="1"/>
  <c r="B57" i="21" s="1"/>
  <c r="C36" i="21" a="1"/>
  <c r="C36" i="21" s="1"/>
  <c r="E20" i="21"/>
  <c r="B28" i="21"/>
  <c r="E26" i="21"/>
  <c r="E14" i="21"/>
  <c r="E21" i="21"/>
  <c r="E16" i="21"/>
  <c r="E25" i="21"/>
  <c r="E17" i="21"/>
  <c r="B19" i="21"/>
  <c r="E13" i="21"/>
  <c r="B23" i="21"/>
  <c r="B24" i="1"/>
  <c r="B28" i="1"/>
  <c r="B17" i="1"/>
  <c r="B23" i="1"/>
  <c r="B29" i="1"/>
  <c r="B20" i="1"/>
  <c r="B19" i="1"/>
  <c r="C117" i="22" l="1"/>
  <c r="C115" i="22"/>
  <c r="C104" i="22"/>
  <c r="C120" i="22"/>
  <c r="C109" i="22"/>
  <c r="C114" i="22"/>
  <c r="C103" i="22"/>
  <c r="C119" i="22"/>
  <c r="C108" i="22"/>
  <c r="C110" i="22"/>
  <c r="C113" i="22"/>
  <c r="C118" i="22"/>
  <c r="C107" i="22"/>
  <c r="C106" i="22"/>
  <c r="C112" i="22"/>
  <c r="C101" i="22"/>
  <c r="C111" i="22"/>
  <c r="C100" i="22"/>
  <c r="C116" i="22"/>
  <c r="C105" i="22"/>
  <c r="C102" i="22"/>
  <c r="M65" i="21"/>
  <c r="M74" i="21"/>
  <c r="E86" i="22"/>
  <c r="M72" i="21"/>
  <c r="E28" i="21"/>
  <c r="M67" i="21"/>
  <c r="B26" i="1"/>
  <c r="C52" i="21"/>
  <c r="C37" i="21"/>
  <c r="C53" i="21"/>
  <c r="C38" i="21"/>
  <c r="C54" i="21"/>
  <c r="C40" i="21"/>
  <c r="C56" i="21"/>
  <c r="C41" i="21"/>
  <c r="C57" i="21"/>
  <c r="C42" i="21"/>
  <c r="C47" i="21"/>
  <c r="C44" i="21"/>
  <c r="C39" i="21"/>
  <c r="C45" i="21"/>
  <c r="C43" i="21"/>
  <c r="C46" i="21"/>
  <c r="C48" i="21"/>
  <c r="C55" i="21"/>
  <c r="C49" i="21"/>
  <c r="C51" i="21"/>
  <c r="C50" i="21"/>
  <c r="E19" i="21"/>
  <c r="E23" i="21"/>
  <c r="B31" i="1"/>
  <c r="B22" i="1"/>
  <c r="C4" i="19" l="1"/>
  <c r="D4" i="19" s="1"/>
  <c r="C5" i="19"/>
  <c r="D5" i="19" s="1"/>
  <c r="C6" i="19"/>
  <c r="D6" i="19" s="1"/>
  <c r="C7" i="19"/>
  <c r="D7" i="19" s="1"/>
  <c r="C8" i="19"/>
  <c r="D8" i="19" s="1"/>
  <c r="C9" i="19"/>
  <c r="D9" i="19" s="1"/>
  <c r="C10" i="19"/>
  <c r="D10" i="19" s="1"/>
  <c r="C11" i="19"/>
  <c r="D11" i="19" s="1"/>
  <c r="C12" i="19"/>
  <c r="D12" i="19" s="1"/>
  <c r="C13" i="19"/>
  <c r="D13" i="19" s="1"/>
  <c r="C14" i="19"/>
  <c r="D14" i="19" s="1"/>
  <c r="C15" i="19"/>
  <c r="D15" i="19" s="1"/>
  <c r="C16" i="19"/>
  <c r="D16" i="19" s="1"/>
  <c r="C17" i="19"/>
  <c r="D17" i="19" s="1"/>
  <c r="C18" i="19"/>
  <c r="D18" i="19" s="1"/>
  <c r="C19" i="19"/>
  <c r="D19" i="19" s="1"/>
  <c r="C20" i="19"/>
  <c r="D20" i="19" s="1"/>
  <c r="C21" i="19"/>
  <c r="D21" i="19" s="1"/>
  <c r="C22" i="19"/>
  <c r="D22" i="19" s="1"/>
  <c r="C23" i="19"/>
  <c r="D23" i="19" s="1"/>
  <c r="C24" i="19"/>
  <c r="D24" i="19" s="1"/>
  <c r="C25" i="19"/>
  <c r="D25" i="19" s="1"/>
  <c r="C26" i="19"/>
  <c r="D26" i="19" s="1"/>
  <c r="C27" i="19"/>
  <c r="D27" i="19" s="1"/>
  <c r="C28" i="19"/>
  <c r="D28" i="19" s="1"/>
  <c r="C29" i="19"/>
  <c r="D29" i="19" s="1"/>
  <c r="C30" i="19"/>
  <c r="D30" i="19" s="1"/>
  <c r="C31" i="19"/>
  <c r="D31" i="19" s="1"/>
  <c r="C32" i="19"/>
  <c r="D32" i="19" s="1"/>
  <c r="C33" i="19"/>
  <c r="D33" i="19" s="1"/>
  <c r="C34" i="19"/>
  <c r="D34" i="19" s="1"/>
  <c r="C35" i="19"/>
  <c r="D35" i="19" s="1"/>
  <c r="C36" i="19"/>
  <c r="D36" i="19" s="1"/>
  <c r="C37" i="19"/>
  <c r="D37" i="19" s="1"/>
  <c r="C38" i="19"/>
  <c r="D38" i="19" s="1"/>
  <c r="C39" i="19"/>
  <c r="D39" i="19" s="1"/>
  <c r="C40" i="19"/>
  <c r="D40" i="19" s="1"/>
  <c r="C41" i="19"/>
  <c r="D41" i="19" s="1"/>
  <c r="C42" i="19"/>
  <c r="D42" i="19" s="1"/>
  <c r="C43" i="19"/>
  <c r="D43" i="19" s="1"/>
  <c r="C44" i="19"/>
  <c r="D44" i="19" s="1"/>
  <c r="C45" i="19"/>
  <c r="D45" i="19" s="1"/>
  <c r="C46" i="19"/>
  <c r="D46" i="19" s="1"/>
  <c r="C47" i="19"/>
  <c r="D47" i="19" s="1"/>
  <c r="C48" i="19"/>
  <c r="D48" i="19" s="1"/>
  <c r="C49" i="19"/>
  <c r="D49" i="19" s="1"/>
  <c r="C50" i="19"/>
  <c r="D50" i="19" s="1"/>
  <c r="C51" i="19"/>
  <c r="D51" i="19" s="1"/>
  <c r="C52" i="19"/>
  <c r="D52" i="19" s="1"/>
  <c r="C53" i="19"/>
  <c r="D53" i="19" s="1"/>
  <c r="C54" i="19"/>
  <c r="D54" i="19" s="1"/>
  <c r="C55" i="19"/>
  <c r="D55" i="19" s="1"/>
  <c r="C56" i="19"/>
  <c r="D56" i="19" s="1"/>
  <c r="C57" i="19"/>
  <c r="D57" i="19" s="1"/>
  <c r="C58" i="19"/>
  <c r="D58" i="19" s="1"/>
  <c r="C59" i="19"/>
  <c r="D59" i="19" s="1"/>
  <c r="C60" i="19"/>
  <c r="D60" i="19" s="1"/>
  <c r="C61" i="19"/>
  <c r="D61" i="19" s="1"/>
  <c r="C62" i="19"/>
  <c r="D62" i="19" s="1"/>
  <c r="C63" i="19"/>
  <c r="D63" i="19" s="1"/>
  <c r="C64" i="19"/>
  <c r="D64" i="19" s="1"/>
  <c r="C65" i="19"/>
  <c r="D65" i="19" s="1"/>
  <c r="C66" i="19"/>
  <c r="D66" i="19" s="1"/>
  <c r="C67" i="19"/>
  <c r="D67" i="19" s="1"/>
  <c r="C68" i="19"/>
  <c r="D68" i="19" s="1"/>
  <c r="C69" i="19"/>
  <c r="D69" i="19" s="1"/>
  <c r="C70" i="19"/>
  <c r="D70" i="19" s="1"/>
  <c r="C71" i="19"/>
  <c r="D71" i="19" s="1"/>
  <c r="C72" i="19"/>
  <c r="D72" i="19" s="1"/>
  <c r="C73" i="19"/>
  <c r="D73" i="19" s="1"/>
  <c r="C74" i="19"/>
  <c r="D74" i="19" s="1"/>
  <c r="C75" i="19"/>
  <c r="D75" i="19" s="1"/>
  <c r="C76" i="19"/>
  <c r="D76" i="19" s="1"/>
  <c r="C77" i="19"/>
  <c r="D77" i="19" s="1"/>
  <c r="C78" i="19"/>
  <c r="D78" i="19" s="1"/>
  <c r="C79" i="19"/>
  <c r="D79" i="19" s="1"/>
  <c r="C80" i="19"/>
  <c r="D80" i="19" s="1"/>
  <c r="C81" i="19"/>
  <c r="D81" i="19" s="1"/>
  <c r="C82" i="19"/>
  <c r="D82" i="19" s="1"/>
  <c r="C83" i="19"/>
  <c r="D83" i="19" s="1"/>
  <c r="C84" i="19"/>
  <c r="D84" i="19" s="1"/>
  <c r="C85" i="19"/>
  <c r="D85" i="19" s="1"/>
  <c r="C86" i="19"/>
  <c r="D86" i="19" s="1"/>
  <c r="C87" i="19"/>
  <c r="D87" i="19" s="1"/>
  <c r="C88" i="19"/>
  <c r="D88" i="19" s="1"/>
  <c r="C89" i="19"/>
  <c r="D89" i="19" s="1"/>
  <c r="C90" i="19"/>
  <c r="D90" i="19" s="1"/>
  <c r="C91" i="19"/>
  <c r="D91" i="19" s="1"/>
  <c r="C92" i="19"/>
  <c r="D92" i="19" s="1"/>
  <c r="C93" i="19"/>
  <c r="D93" i="19" s="1"/>
  <c r="C94" i="19"/>
  <c r="D94" i="19" s="1"/>
  <c r="C95" i="19"/>
  <c r="D95" i="19" s="1"/>
  <c r="C96" i="19"/>
  <c r="D96" i="19" s="1"/>
  <c r="C97" i="19"/>
  <c r="D97" i="19" s="1"/>
  <c r="C98" i="19"/>
  <c r="D98" i="19" s="1"/>
  <c r="C99" i="19"/>
  <c r="D99" i="19" s="1"/>
  <c r="C100" i="19"/>
  <c r="D100" i="19" s="1"/>
  <c r="C101" i="19"/>
  <c r="D101" i="19" s="1"/>
  <c r="C102" i="19"/>
  <c r="D102" i="19" s="1"/>
  <c r="C103" i="19"/>
  <c r="D103" i="19" s="1"/>
  <c r="C104" i="19"/>
  <c r="D104" i="19" s="1"/>
  <c r="C105" i="19"/>
  <c r="D105" i="19" s="1"/>
  <c r="C106" i="19"/>
  <c r="D106" i="19" s="1"/>
  <c r="C107" i="19"/>
  <c r="D107" i="19" s="1"/>
  <c r="C108" i="19"/>
  <c r="D108" i="19" s="1"/>
  <c r="C109" i="19"/>
  <c r="D109" i="19" s="1"/>
  <c r="C110" i="19"/>
  <c r="D110" i="19" s="1"/>
  <c r="C111" i="19"/>
  <c r="D111" i="19" s="1"/>
  <c r="C112" i="19"/>
  <c r="D112" i="19" s="1"/>
  <c r="C113" i="19"/>
  <c r="D113" i="19" s="1"/>
  <c r="C114" i="19"/>
  <c r="D114" i="19" s="1"/>
  <c r="C115" i="19"/>
  <c r="D115" i="19" s="1"/>
  <c r="C116" i="19"/>
  <c r="D116" i="19" s="1"/>
  <c r="C117" i="19"/>
  <c r="D117" i="19" s="1"/>
  <c r="C118" i="19"/>
  <c r="D118" i="19" s="1"/>
  <c r="C119" i="19"/>
  <c r="D119" i="19" s="1"/>
  <c r="C120" i="19"/>
  <c r="D120" i="19" s="1"/>
  <c r="C121" i="19"/>
  <c r="D121" i="19" s="1"/>
  <c r="C122" i="19"/>
  <c r="D122" i="19" s="1"/>
  <c r="C123" i="19"/>
  <c r="D123" i="19" s="1"/>
  <c r="C124" i="19"/>
  <c r="D124" i="19" s="1"/>
  <c r="C125" i="19"/>
  <c r="D125" i="19" s="1"/>
  <c r="C126" i="19"/>
  <c r="D126" i="19" s="1"/>
  <c r="C127" i="19"/>
  <c r="D127" i="19" s="1"/>
  <c r="C128" i="19"/>
  <c r="D128" i="19" s="1"/>
  <c r="C129" i="19"/>
  <c r="D129" i="19" s="1"/>
  <c r="C130" i="19"/>
  <c r="D130" i="19" s="1"/>
  <c r="C131" i="19"/>
  <c r="D131" i="19" s="1"/>
  <c r="C132" i="19"/>
  <c r="D132" i="19" s="1"/>
  <c r="C133" i="19"/>
  <c r="D133" i="19" s="1"/>
  <c r="C134" i="19"/>
  <c r="D134" i="19" s="1"/>
  <c r="C135" i="19"/>
  <c r="D135" i="19" s="1"/>
  <c r="C136" i="19"/>
  <c r="D136" i="19" s="1"/>
  <c r="C137" i="19"/>
  <c r="D137" i="19" s="1"/>
  <c r="C138" i="19"/>
  <c r="D138" i="19" s="1"/>
  <c r="C139" i="19"/>
  <c r="D139" i="19" s="1"/>
  <c r="C140" i="19"/>
  <c r="D140" i="19" s="1"/>
  <c r="C141" i="19"/>
  <c r="D141" i="19" s="1"/>
  <c r="C142" i="19"/>
  <c r="D142" i="19" s="1"/>
  <c r="C143" i="19"/>
  <c r="D143" i="19" s="1"/>
  <c r="C144" i="19"/>
  <c r="D144" i="19" s="1"/>
  <c r="C145" i="19"/>
  <c r="D145" i="19" s="1"/>
  <c r="C146" i="19"/>
  <c r="D146" i="19" s="1"/>
  <c r="C147" i="19"/>
  <c r="D147" i="19" s="1"/>
  <c r="C148" i="19"/>
  <c r="D148" i="19" s="1"/>
  <c r="C149" i="19"/>
  <c r="D149" i="19" s="1"/>
  <c r="C150" i="19"/>
  <c r="D150" i="19" s="1"/>
  <c r="C151" i="19"/>
  <c r="D151" i="19" s="1"/>
  <c r="C152" i="19"/>
  <c r="D152" i="19" s="1"/>
  <c r="C153" i="19"/>
  <c r="D153" i="19" s="1"/>
  <c r="C154" i="19"/>
  <c r="D154" i="19" s="1"/>
  <c r="C155" i="19"/>
  <c r="D155" i="19" s="1"/>
  <c r="C156" i="19"/>
  <c r="D156" i="19" s="1"/>
  <c r="C157" i="19"/>
  <c r="D157" i="19" s="1"/>
  <c r="C158" i="19"/>
  <c r="D158" i="19" s="1"/>
  <c r="C159" i="19"/>
  <c r="D159" i="19" s="1"/>
  <c r="C160" i="19"/>
  <c r="D160" i="19" s="1"/>
  <c r="C161" i="19"/>
  <c r="D161" i="19" s="1"/>
  <c r="C162" i="19"/>
  <c r="D162" i="19" s="1"/>
  <c r="C163" i="19"/>
  <c r="D163" i="19" s="1"/>
  <c r="C164" i="19"/>
  <c r="D164" i="19" s="1"/>
  <c r="C165" i="19"/>
  <c r="D165" i="19" s="1"/>
  <c r="C166" i="19"/>
  <c r="D166" i="19" s="1"/>
  <c r="C167" i="19"/>
  <c r="D167" i="19" s="1"/>
  <c r="C168" i="19"/>
  <c r="D168" i="19" s="1"/>
  <c r="C169" i="19"/>
  <c r="D169" i="19" s="1"/>
  <c r="C170" i="19"/>
  <c r="D170" i="19" s="1"/>
  <c r="C171" i="19"/>
  <c r="D171" i="19" s="1"/>
  <c r="C172" i="19"/>
  <c r="D172" i="19" s="1"/>
  <c r="C173" i="19"/>
  <c r="D173" i="19" s="1"/>
  <c r="C174" i="19"/>
  <c r="D174" i="19" s="1"/>
  <c r="C175" i="19"/>
  <c r="D175" i="19" s="1"/>
  <c r="C176" i="19"/>
  <c r="D176" i="19" s="1"/>
  <c r="C177" i="19"/>
  <c r="D177" i="19" s="1"/>
  <c r="C178" i="19"/>
  <c r="D178" i="19" s="1"/>
  <c r="C179" i="19"/>
  <c r="D179" i="19" s="1"/>
  <c r="C180" i="19"/>
  <c r="D180" i="19" s="1"/>
  <c r="C181" i="19"/>
  <c r="D181" i="19" s="1"/>
  <c r="C182" i="19"/>
  <c r="D182" i="19" s="1"/>
  <c r="C183" i="19"/>
  <c r="D183" i="19" s="1"/>
  <c r="C184" i="19"/>
  <c r="D184" i="19" s="1"/>
  <c r="C185" i="19"/>
  <c r="D185" i="19" s="1"/>
  <c r="C186" i="19"/>
  <c r="D186" i="19" s="1"/>
  <c r="C187" i="19"/>
  <c r="D187" i="19" s="1"/>
  <c r="C188" i="19"/>
  <c r="D188" i="19" s="1"/>
  <c r="C189" i="19"/>
  <c r="D189" i="19" s="1"/>
  <c r="C190" i="19"/>
  <c r="D190" i="19" s="1"/>
  <c r="C191" i="19"/>
  <c r="D191" i="19" s="1"/>
  <c r="C192" i="19"/>
  <c r="D192" i="19" s="1"/>
  <c r="C193" i="19"/>
  <c r="D193" i="19" s="1"/>
  <c r="C194" i="19"/>
  <c r="D194" i="19" s="1"/>
  <c r="C195" i="19"/>
  <c r="D195" i="19" s="1"/>
  <c r="C196" i="19"/>
  <c r="D196" i="19" s="1"/>
  <c r="C197" i="19"/>
  <c r="D197" i="19" s="1"/>
  <c r="C198" i="19"/>
  <c r="D198" i="19" s="1"/>
  <c r="C199" i="19"/>
  <c r="D199" i="19" s="1"/>
  <c r="C200" i="19"/>
  <c r="D200" i="19" s="1"/>
  <c r="C201" i="19"/>
  <c r="D201" i="19" s="1"/>
  <c r="C202" i="19"/>
  <c r="D202" i="19" s="1"/>
  <c r="C203" i="19"/>
  <c r="D203" i="19" s="1"/>
  <c r="C204" i="19"/>
  <c r="D204" i="19" s="1"/>
  <c r="C205" i="19"/>
  <c r="D205" i="19" s="1"/>
  <c r="C206" i="19"/>
  <c r="D206" i="19" s="1"/>
  <c r="C207" i="19"/>
  <c r="D207" i="19" s="1"/>
  <c r="C208" i="19"/>
  <c r="D208" i="19" s="1"/>
  <c r="C209" i="19"/>
  <c r="D209" i="19" s="1"/>
  <c r="B4" i="19"/>
  <c r="F4" i="19" s="1"/>
  <c r="B5" i="19"/>
  <c r="B6" i="19"/>
  <c r="F6" i="19" s="1"/>
  <c r="B7" i="19"/>
  <c r="B8" i="19"/>
  <c r="F8" i="19" s="1"/>
  <c r="B9" i="19"/>
  <c r="B10" i="19"/>
  <c r="F10" i="19" s="1"/>
  <c r="B11" i="19"/>
  <c r="B12" i="19"/>
  <c r="F12" i="19" s="1"/>
  <c r="B13" i="19"/>
  <c r="F13" i="19" s="1"/>
  <c r="B14" i="19"/>
  <c r="F14" i="19" s="1"/>
  <c r="B15" i="19"/>
  <c r="B16" i="19"/>
  <c r="F16" i="19" s="1"/>
  <c r="B17" i="19"/>
  <c r="F17" i="19" s="1"/>
  <c r="B18" i="19"/>
  <c r="F18" i="19" s="1"/>
  <c r="B19" i="19"/>
  <c r="B20" i="19"/>
  <c r="F20" i="19" s="1"/>
  <c r="B21" i="19"/>
  <c r="F21" i="19" s="1"/>
  <c r="B22" i="19"/>
  <c r="F22" i="19" s="1"/>
  <c r="B23" i="19"/>
  <c r="B24" i="19"/>
  <c r="F24" i="19" s="1"/>
  <c r="B25" i="19"/>
  <c r="F25" i="19" s="1"/>
  <c r="B26" i="19"/>
  <c r="F26" i="19" s="1"/>
  <c r="B27" i="19"/>
  <c r="B28" i="19"/>
  <c r="F28" i="19" s="1"/>
  <c r="B29" i="19"/>
  <c r="F29" i="19" s="1"/>
  <c r="B30" i="19"/>
  <c r="F30" i="19" s="1"/>
  <c r="B31" i="19"/>
  <c r="B32" i="19"/>
  <c r="F32" i="19" s="1"/>
  <c r="B33" i="19"/>
  <c r="F33" i="19" s="1"/>
  <c r="B34" i="19"/>
  <c r="F34" i="19" s="1"/>
  <c r="B35" i="19"/>
  <c r="B36" i="19"/>
  <c r="F36" i="19" s="1"/>
  <c r="B37" i="19"/>
  <c r="F37" i="19" s="1"/>
  <c r="B38" i="19"/>
  <c r="F38" i="19" s="1"/>
  <c r="B39" i="19"/>
  <c r="B40" i="19"/>
  <c r="F40" i="19" s="1"/>
  <c r="B41" i="19"/>
  <c r="F41" i="19" s="1"/>
  <c r="B42" i="19"/>
  <c r="F42" i="19" s="1"/>
  <c r="B43" i="19"/>
  <c r="B44" i="19"/>
  <c r="F44" i="19" s="1"/>
  <c r="B45" i="19"/>
  <c r="F45" i="19" s="1"/>
  <c r="B46" i="19"/>
  <c r="F46" i="19" s="1"/>
  <c r="B47" i="19"/>
  <c r="B48" i="19"/>
  <c r="F48" i="19" s="1"/>
  <c r="B49" i="19"/>
  <c r="F49" i="19" s="1"/>
  <c r="B50" i="19"/>
  <c r="F50" i="19" s="1"/>
  <c r="B51" i="19"/>
  <c r="B52" i="19"/>
  <c r="F52" i="19" s="1"/>
  <c r="B53" i="19"/>
  <c r="F53" i="19" s="1"/>
  <c r="B54" i="19"/>
  <c r="F54" i="19" s="1"/>
  <c r="B55" i="19"/>
  <c r="B56" i="19"/>
  <c r="F56" i="19" s="1"/>
  <c r="B57" i="19"/>
  <c r="F57" i="19" s="1"/>
  <c r="B58" i="19"/>
  <c r="F58" i="19" s="1"/>
  <c r="B59" i="19"/>
  <c r="B60" i="19"/>
  <c r="F60" i="19" s="1"/>
  <c r="B61" i="19"/>
  <c r="F61" i="19" s="1"/>
  <c r="B62" i="19"/>
  <c r="F62" i="19" s="1"/>
  <c r="B63" i="19"/>
  <c r="B64" i="19"/>
  <c r="F64" i="19" s="1"/>
  <c r="B65" i="19"/>
  <c r="F65" i="19" s="1"/>
  <c r="B66" i="19"/>
  <c r="F66" i="19" s="1"/>
  <c r="B67" i="19"/>
  <c r="B68" i="19"/>
  <c r="F68" i="19" s="1"/>
  <c r="B69" i="19"/>
  <c r="F69" i="19" s="1"/>
  <c r="B70" i="19"/>
  <c r="F70" i="19" s="1"/>
  <c r="B71" i="19"/>
  <c r="B72" i="19"/>
  <c r="F72" i="19" s="1"/>
  <c r="B73" i="19"/>
  <c r="F73" i="19" s="1"/>
  <c r="B74" i="19"/>
  <c r="F74" i="19" s="1"/>
  <c r="B75" i="19"/>
  <c r="B76" i="19"/>
  <c r="F76" i="19" s="1"/>
  <c r="B77" i="19"/>
  <c r="F77" i="19" s="1"/>
  <c r="B78" i="19"/>
  <c r="F78" i="19" s="1"/>
  <c r="B79" i="19"/>
  <c r="B80" i="19"/>
  <c r="F80" i="19" s="1"/>
  <c r="B81" i="19"/>
  <c r="F81" i="19" s="1"/>
  <c r="B82" i="19"/>
  <c r="F82" i="19" s="1"/>
  <c r="B83" i="19"/>
  <c r="B84" i="19"/>
  <c r="F84" i="19" s="1"/>
  <c r="B85" i="19"/>
  <c r="F85" i="19" s="1"/>
  <c r="B86" i="19"/>
  <c r="F86" i="19" s="1"/>
  <c r="B87" i="19"/>
  <c r="B88" i="19"/>
  <c r="F88" i="19" s="1"/>
  <c r="B89" i="19"/>
  <c r="F89" i="19" s="1"/>
  <c r="B90" i="19"/>
  <c r="F90" i="19" s="1"/>
  <c r="B91" i="19"/>
  <c r="B92" i="19"/>
  <c r="F92" i="19" s="1"/>
  <c r="B93" i="19"/>
  <c r="F93" i="19" s="1"/>
  <c r="B94" i="19"/>
  <c r="F94" i="19" s="1"/>
  <c r="B95" i="19"/>
  <c r="B96" i="19"/>
  <c r="F96" i="19" s="1"/>
  <c r="B97" i="19"/>
  <c r="F97" i="19" s="1"/>
  <c r="B98" i="19"/>
  <c r="F98" i="19" s="1"/>
  <c r="B99" i="19"/>
  <c r="B100" i="19"/>
  <c r="F100" i="19" s="1"/>
  <c r="B101" i="19"/>
  <c r="F101" i="19" s="1"/>
  <c r="B102" i="19"/>
  <c r="F102" i="19" s="1"/>
  <c r="B103" i="19"/>
  <c r="B104" i="19"/>
  <c r="F104" i="19" s="1"/>
  <c r="B105" i="19"/>
  <c r="F105" i="19" s="1"/>
  <c r="B106" i="19"/>
  <c r="F106" i="19" s="1"/>
  <c r="B107" i="19"/>
  <c r="B108" i="19"/>
  <c r="F108" i="19" s="1"/>
  <c r="B109" i="19"/>
  <c r="F109" i="19" s="1"/>
  <c r="B110" i="19"/>
  <c r="F110" i="19" s="1"/>
  <c r="B111" i="19"/>
  <c r="B112" i="19"/>
  <c r="F112" i="19" s="1"/>
  <c r="B113" i="19"/>
  <c r="F113" i="19" s="1"/>
  <c r="B114" i="19"/>
  <c r="F114" i="19" s="1"/>
  <c r="B115" i="19"/>
  <c r="B116" i="19"/>
  <c r="F116" i="19" s="1"/>
  <c r="B117" i="19"/>
  <c r="F117" i="19" s="1"/>
  <c r="B118" i="19"/>
  <c r="F118" i="19" s="1"/>
  <c r="B119" i="19"/>
  <c r="B120" i="19"/>
  <c r="F120" i="19" s="1"/>
  <c r="B121" i="19"/>
  <c r="F121" i="19" s="1"/>
  <c r="B122" i="19"/>
  <c r="F122" i="19" s="1"/>
  <c r="B123" i="19"/>
  <c r="B124" i="19"/>
  <c r="F124" i="19" s="1"/>
  <c r="B125" i="19"/>
  <c r="F125" i="19" s="1"/>
  <c r="B126" i="19"/>
  <c r="F126" i="19" s="1"/>
  <c r="B127" i="19"/>
  <c r="B128" i="19"/>
  <c r="F128" i="19" s="1"/>
  <c r="B129" i="19"/>
  <c r="F129" i="19" s="1"/>
  <c r="B130" i="19"/>
  <c r="F130" i="19" s="1"/>
  <c r="B131" i="19"/>
  <c r="B132" i="19"/>
  <c r="F132" i="19" s="1"/>
  <c r="B133" i="19"/>
  <c r="F133" i="19" s="1"/>
  <c r="B134" i="19"/>
  <c r="F134" i="19" s="1"/>
  <c r="B135" i="19"/>
  <c r="B136" i="19"/>
  <c r="F136" i="19" s="1"/>
  <c r="B137" i="19"/>
  <c r="F137" i="19" s="1"/>
  <c r="B138" i="19"/>
  <c r="F138" i="19" s="1"/>
  <c r="B139" i="19"/>
  <c r="B140" i="19"/>
  <c r="F140" i="19" s="1"/>
  <c r="B141" i="19"/>
  <c r="F141" i="19" s="1"/>
  <c r="B142" i="19"/>
  <c r="F142" i="19" s="1"/>
  <c r="B143" i="19"/>
  <c r="B144" i="19"/>
  <c r="F144" i="19" s="1"/>
  <c r="B145" i="19"/>
  <c r="F145" i="19" s="1"/>
  <c r="B146" i="19"/>
  <c r="F146" i="19" s="1"/>
  <c r="B147" i="19"/>
  <c r="B148" i="19"/>
  <c r="F148" i="19" s="1"/>
  <c r="B149" i="19"/>
  <c r="F149" i="19" s="1"/>
  <c r="B150" i="19"/>
  <c r="F150" i="19" s="1"/>
  <c r="B151" i="19"/>
  <c r="B152" i="19"/>
  <c r="F152" i="19" s="1"/>
  <c r="B153" i="19"/>
  <c r="F153" i="19" s="1"/>
  <c r="B154" i="19"/>
  <c r="F154" i="19" s="1"/>
  <c r="B155" i="19"/>
  <c r="B156" i="19"/>
  <c r="F156" i="19" s="1"/>
  <c r="B157" i="19"/>
  <c r="F157" i="19" s="1"/>
  <c r="B158" i="19"/>
  <c r="F158" i="19" s="1"/>
  <c r="B159" i="19"/>
  <c r="B160" i="19"/>
  <c r="F160" i="19" s="1"/>
  <c r="B161" i="19"/>
  <c r="F161" i="19" s="1"/>
  <c r="B162" i="19"/>
  <c r="F162" i="19" s="1"/>
  <c r="B163" i="19"/>
  <c r="B164" i="19"/>
  <c r="F164" i="19" s="1"/>
  <c r="B165" i="19"/>
  <c r="F165" i="19" s="1"/>
  <c r="B166" i="19"/>
  <c r="F166" i="19" s="1"/>
  <c r="B167" i="19"/>
  <c r="B168" i="19"/>
  <c r="F168" i="19" s="1"/>
  <c r="B169" i="19"/>
  <c r="F169" i="19" s="1"/>
  <c r="B170" i="19"/>
  <c r="F170" i="19" s="1"/>
  <c r="B171" i="19"/>
  <c r="B172" i="19"/>
  <c r="F172" i="19" s="1"/>
  <c r="B173" i="19"/>
  <c r="F173" i="19" s="1"/>
  <c r="B174" i="19"/>
  <c r="F174" i="19" s="1"/>
  <c r="B175" i="19"/>
  <c r="B176" i="19"/>
  <c r="F176" i="19" s="1"/>
  <c r="B177" i="19"/>
  <c r="F177" i="19" s="1"/>
  <c r="B178" i="19"/>
  <c r="F178" i="19" s="1"/>
  <c r="B179" i="19"/>
  <c r="B180" i="19"/>
  <c r="F180" i="19" s="1"/>
  <c r="B181" i="19"/>
  <c r="F181" i="19" s="1"/>
  <c r="B182" i="19"/>
  <c r="F182" i="19" s="1"/>
  <c r="B183" i="19"/>
  <c r="B184" i="19"/>
  <c r="F184" i="19" s="1"/>
  <c r="B185" i="19"/>
  <c r="F185" i="19" s="1"/>
  <c r="B186" i="19"/>
  <c r="F186" i="19" s="1"/>
  <c r="B187" i="19"/>
  <c r="B188" i="19"/>
  <c r="F188" i="19" s="1"/>
  <c r="B189" i="19"/>
  <c r="F189" i="19" s="1"/>
  <c r="B190" i="19"/>
  <c r="F190" i="19" s="1"/>
  <c r="B191" i="19"/>
  <c r="B192" i="19"/>
  <c r="F192" i="19" s="1"/>
  <c r="B193" i="19"/>
  <c r="F193" i="19" s="1"/>
  <c r="B194" i="19"/>
  <c r="F194" i="19" s="1"/>
  <c r="B195" i="19"/>
  <c r="B196" i="19"/>
  <c r="F196" i="19" s="1"/>
  <c r="B197" i="19"/>
  <c r="F197" i="19" s="1"/>
  <c r="B198" i="19"/>
  <c r="F198" i="19" s="1"/>
  <c r="B199" i="19"/>
  <c r="B200" i="19"/>
  <c r="F200" i="19" s="1"/>
  <c r="B201" i="19"/>
  <c r="F201" i="19" s="1"/>
  <c r="B202" i="19"/>
  <c r="F202" i="19" s="1"/>
  <c r="B203" i="19"/>
  <c r="B204" i="19"/>
  <c r="F204" i="19" s="1"/>
  <c r="B205" i="19"/>
  <c r="F205" i="19" s="1"/>
  <c r="B206" i="19"/>
  <c r="F206" i="19" s="1"/>
  <c r="B207" i="19"/>
  <c r="B208" i="19"/>
  <c r="F208" i="19" s="1"/>
  <c r="B209" i="19"/>
  <c r="F209" i="19" s="1"/>
  <c r="E6" i="19"/>
  <c r="E7" i="19"/>
  <c r="E10" i="19"/>
  <c r="E14" i="19"/>
  <c r="E15" i="19"/>
  <c r="E16" i="19"/>
  <c r="E18" i="19"/>
  <c r="E22" i="19"/>
  <c r="E23" i="19"/>
  <c r="E24" i="19"/>
  <c r="E26" i="19"/>
  <c r="E30" i="19"/>
  <c r="E31" i="19"/>
  <c r="E34" i="19"/>
  <c r="E38" i="19"/>
  <c r="E39" i="19"/>
  <c r="E42" i="19"/>
  <c r="E46" i="19"/>
  <c r="E47" i="19"/>
  <c r="E50" i="19"/>
  <c r="E54" i="19"/>
  <c r="E55" i="19"/>
  <c r="E58" i="19"/>
  <c r="E62" i="19"/>
  <c r="E63" i="19"/>
  <c r="E66" i="19"/>
  <c r="E79" i="19"/>
  <c r="E80" i="19"/>
  <c r="E82" i="19"/>
  <c r="E94" i="19"/>
  <c r="E95" i="19"/>
  <c r="E98" i="19"/>
  <c r="E110" i="19"/>
  <c r="E111" i="19"/>
  <c r="E114" i="19"/>
  <c r="E126" i="19"/>
  <c r="E143" i="19"/>
  <c r="E146" i="19"/>
  <c r="E160" i="19"/>
  <c r="E162" i="19"/>
  <c r="E208" i="19"/>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4" i="14"/>
  <c r="N5" i="14"/>
  <c r="N6" i="14"/>
  <c r="N7" i="14"/>
  <c r="N8" i="14"/>
  <c r="N9" i="14"/>
  <c r="N10" i="14"/>
  <c r="N11" i="14"/>
  <c r="N12" i="14"/>
  <c r="N13" i="14"/>
  <c r="N14" i="14"/>
  <c r="N15" i="14"/>
  <c r="N16" i="14"/>
  <c r="N17" i="14"/>
  <c r="N18" i="14"/>
  <c r="N19" i="14"/>
  <c r="N20" i="14"/>
  <c r="N21" i="14"/>
  <c r="N22" i="14"/>
  <c r="N23" i="14"/>
  <c r="N24" i="14"/>
  <c r="N25" i="14"/>
  <c r="N26" i="14"/>
  <c r="N27" i="14"/>
  <c r="N28" i="14"/>
  <c r="N29" i="14"/>
  <c r="N30" i="14"/>
  <c r="N31" i="14"/>
  <c r="N32" i="14"/>
  <c r="N33" i="14"/>
  <c r="N34" i="14"/>
  <c r="N35" i="14"/>
  <c r="N36" i="14"/>
  <c r="N37" i="14"/>
  <c r="N38" i="14"/>
  <c r="N39" i="14"/>
  <c r="N40" i="14"/>
  <c r="N41" i="14"/>
  <c r="N42" i="14"/>
  <c r="N43" i="14"/>
  <c r="N44" i="14"/>
  <c r="N45" i="14"/>
  <c r="N46" i="14"/>
  <c r="N47" i="14"/>
  <c r="N48" i="14"/>
  <c r="N49" i="14"/>
  <c r="N50" i="14"/>
  <c r="N51" i="14"/>
  <c r="N52" i="14"/>
  <c r="N53" i="14"/>
  <c r="N54" i="14"/>
  <c r="N55" i="14"/>
  <c r="N56" i="14"/>
  <c r="N57" i="14"/>
  <c r="N58" i="14"/>
  <c r="N59" i="14"/>
  <c r="N60" i="14"/>
  <c r="N61" i="14"/>
  <c r="N62" i="14"/>
  <c r="N63" i="14"/>
  <c r="N64" i="14"/>
  <c r="N65" i="14"/>
  <c r="N66" i="14"/>
  <c r="N67" i="14"/>
  <c r="N68" i="14"/>
  <c r="N69" i="14"/>
  <c r="N70" i="14"/>
  <c r="N71" i="14"/>
  <c r="N72" i="14"/>
  <c r="N73" i="14"/>
  <c r="N74" i="14"/>
  <c r="N75" i="14"/>
  <c r="N76" i="14"/>
  <c r="N77" i="14"/>
  <c r="N78" i="14"/>
  <c r="N79" i="14"/>
  <c r="N80" i="14"/>
  <c r="N81" i="14"/>
  <c r="N82" i="14"/>
  <c r="N83" i="14"/>
  <c r="N84" i="14"/>
  <c r="N85" i="14"/>
  <c r="N86" i="14"/>
  <c r="N87" i="14"/>
  <c r="N88" i="14"/>
  <c r="N89" i="14"/>
  <c r="N90" i="14"/>
  <c r="N91" i="14"/>
  <c r="N92" i="14"/>
  <c r="N93" i="14"/>
  <c r="N94" i="14"/>
  <c r="N95" i="14"/>
  <c r="N96" i="14"/>
  <c r="N97" i="14"/>
  <c r="N98" i="14"/>
  <c r="N99" i="14"/>
  <c r="N100" i="14"/>
  <c r="N101" i="14"/>
  <c r="N102" i="14"/>
  <c r="N103" i="14"/>
  <c r="N104" i="14"/>
  <c r="N105" i="14"/>
  <c r="N106" i="14"/>
  <c r="N107" i="14"/>
  <c r="N108" i="14"/>
  <c r="N109" i="14"/>
  <c r="N110" i="14"/>
  <c r="N111" i="14"/>
  <c r="N112" i="14"/>
  <c r="N113" i="14"/>
  <c r="N114" i="14"/>
  <c r="N115" i="14"/>
  <c r="N116" i="14"/>
  <c r="N117" i="14"/>
  <c r="N118" i="14"/>
  <c r="N119" i="14"/>
  <c r="N120" i="14"/>
  <c r="N121" i="14"/>
  <c r="N122" i="14"/>
  <c r="N123" i="14"/>
  <c r="N124" i="14"/>
  <c r="N125" i="14"/>
  <c r="N126" i="14"/>
  <c r="N127" i="14"/>
  <c r="N128" i="14"/>
  <c r="N129" i="14"/>
  <c r="N130" i="14"/>
  <c r="N131" i="14"/>
  <c r="N132" i="14"/>
  <c r="N133" i="14"/>
  <c r="N134" i="14"/>
  <c r="N135" i="14"/>
  <c r="N136" i="14"/>
  <c r="N137" i="14"/>
  <c r="N138" i="14"/>
  <c r="N139" i="14"/>
  <c r="N140" i="14"/>
  <c r="N141" i="14"/>
  <c r="N142" i="14"/>
  <c r="N143" i="14"/>
  <c r="N144" i="14"/>
  <c r="N145" i="14"/>
  <c r="N146" i="14"/>
  <c r="N147" i="14"/>
  <c r="N148" i="14"/>
  <c r="N149" i="14"/>
  <c r="N150" i="14"/>
  <c r="N151" i="14"/>
  <c r="N152" i="14"/>
  <c r="N153" i="14"/>
  <c r="N154" i="14"/>
  <c r="N155" i="14"/>
  <c r="N156" i="14"/>
  <c r="N157" i="14"/>
  <c r="N158" i="14"/>
  <c r="N159" i="14"/>
  <c r="N160" i="14"/>
  <c r="N161" i="14"/>
  <c r="N162" i="14"/>
  <c r="N163" i="14"/>
  <c r="N164" i="14"/>
  <c r="N165" i="14"/>
  <c r="N166" i="14"/>
  <c r="N167" i="14"/>
  <c r="N168" i="14"/>
  <c r="N169" i="14"/>
  <c r="N170" i="14"/>
  <c r="N171" i="14"/>
  <c r="N172" i="14"/>
  <c r="N173" i="14"/>
  <c r="N174" i="14"/>
  <c r="N175" i="14"/>
  <c r="N176" i="14"/>
  <c r="N177" i="14"/>
  <c r="N178" i="14"/>
  <c r="N179" i="14"/>
  <c r="N180" i="14"/>
  <c r="N181" i="14"/>
  <c r="N182" i="14"/>
  <c r="N183" i="14"/>
  <c r="N184" i="14"/>
  <c r="N185" i="14"/>
  <c r="N186" i="14"/>
  <c r="N187" i="14"/>
  <c r="N188" i="14"/>
  <c r="N189" i="14"/>
  <c r="N190" i="14"/>
  <c r="N191" i="14"/>
  <c r="N192" i="14"/>
  <c r="N193" i="14"/>
  <c r="N194" i="14"/>
  <c r="N195" i="14"/>
  <c r="N196" i="14"/>
  <c r="N197" i="14"/>
  <c r="N198" i="14"/>
  <c r="N199" i="14"/>
  <c r="N200" i="14"/>
  <c r="N201" i="14"/>
  <c r="N202" i="14"/>
  <c r="N203" i="14"/>
  <c r="N204" i="14"/>
  <c r="N205" i="14"/>
  <c r="N206" i="14"/>
  <c r="N207" i="14"/>
  <c r="N208" i="14"/>
  <c r="N209" i="14"/>
  <c r="N5" i="16"/>
  <c r="N6" i="16"/>
  <c r="N7" i="16"/>
  <c r="N8" i="16"/>
  <c r="N9" i="16"/>
  <c r="N10" i="16"/>
  <c r="N11" i="16"/>
  <c r="N12" i="16"/>
  <c r="N13" i="16"/>
  <c r="N14" i="16"/>
  <c r="N15" i="16"/>
  <c r="N16" i="16"/>
  <c r="N17" i="16"/>
  <c r="N18" i="16"/>
  <c r="N19" i="16"/>
  <c r="N20" i="16"/>
  <c r="N21" i="16"/>
  <c r="N22" i="16"/>
  <c r="N23" i="16"/>
  <c r="N24" i="16"/>
  <c r="N25" i="16"/>
  <c r="N26" i="16"/>
  <c r="N27" i="16"/>
  <c r="N28" i="16"/>
  <c r="N29" i="16"/>
  <c r="N30" i="16"/>
  <c r="N31" i="16"/>
  <c r="N32" i="16"/>
  <c r="N33" i="16"/>
  <c r="N34" i="16"/>
  <c r="N35" i="16"/>
  <c r="N36" i="16"/>
  <c r="N37" i="16"/>
  <c r="N38" i="16"/>
  <c r="N39" i="16"/>
  <c r="N40" i="16"/>
  <c r="N41" i="16"/>
  <c r="N42" i="16"/>
  <c r="N43" i="16"/>
  <c r="N44" i="16"/>
  <c r="N45" i="16"/>
  <c r="N46" i="16"/>
  <c r="N47" i="16"/>
  <c r="N48" i="16"/>
  <c r="N49" i="16"/>
  <c r="N50" i="16"/>
  <c r="N51" i="16"/>
  <c r="N52" i="16"/>
  <c r="N53" i="16"/>
  <c r="N54" i="16"/>
  <c r="N55" i="16"/>
  <c r="N56" i="16"/>
  <c r="N57" i="16"/>
  <c r="N58" i="16"/>
  <c r="N59" i="16"/>
  <c r="N60" i="16"/>
  <c r="N61" i="16"/>
  <c r="N62" i="16"/>
  <c r="N63" i="16"/>
  <c r="N64" i="16"/>
  <c r="N65" i="16"/>
  <c r="N66" i="16"/>
  <c r="N67" i="16"/>
  <c r="N68" i="16"/>
  <c r="N69" i="16"/>
  <c r="N70" i="16"/>
  <c r="N71" i="16"/>
  <c r="N72" i="16"/>
  <c r="N73" i="16"/>
  <c r="N74" i="16"/>
  <c r="N75" i="16"/>
  <c r="N76" i="16"/>
  <c r="N77" i="16"/>
  <c r="N78" i="16"/>
  <c r="N79" i="16"/>
  <c r="N80" i="16"/>
  <c r="N81" i="16"/>
  <c r="N82" i="16"/>
  <c r="N83" i="16"/>
  <c r="N84" i="16"/>
  <c r="N85" i="16"/>
  <c r="N86" i="16"/>
  <c r="N87" i="16"/>
  <c r="N88" i="16"/>
  <c r="N89" i="16"/>
  <c r="N90" i="16"/>
  <c r="N91" i="16"/>
  <c r="N92" i="16"/>
  <c r="N93" i="16"/>
  <c r="N94" i="16"/>
  <c r="N95" i="16"/>
  <c r="N96" i="16"/>
  <c r="N97" i="16"/>
  <c r="N98" i="16"/>
  <c r="N99" i="16"/>
  <c r="N100" i="16"/>
  <c r="N101" i="16"/>
  <c r="N102" i="16"/>
  <c r="N103" i="16"/>
  <c r="N104" i="16"/>
  <c r="N105" i="16"/>
  <c r="N106" i="16"/>
  <c r="N107" i="16"/>
  <c r="N108" i="16"/>
  <c r="N109" i="16"/>
  <c r="N110" i="16"/>
  <c r="N111" i="16"/>
  <c r="N112" i="16"/>
  <c r="N113" i="16"/>
  <c r="N114" i="16"/>
  <c r="N115" i="16"/>
  <c r="N116" i="16"/>
  <c r="N117" i="16"/>
  <c r="N118" i="16"/>
  <c r="N119" i="16"/>
  <c r="N120" i="16"/>
  <c r="N121" i="16"/>
  <c r="N122" i="16"/>
  <c r="N123" i="16"/>
  <c r="N124" i="16"/>
  <c r="N125" i="16"/>
  <c r="N126" i="16"/>
  <c r="N127" i="16"/>
  <c r="N128" i="16"/>
  <c r="N129" i="16"/>
  <c r="N130" i="16"/>
  <c r="N131" i="16"/>
  <c r="N132" i="16"/>
  <c r="N133" i="16"/>
  <c r="N134" i="16"/>
  <c r="N135" i="16"/>
  <c r="N136" i="16"/>
  <c r="N137" i="16"/>
  <c r="N138" i="16"/>
  <c r="N139" i="16"/>
  <c r="N140" i="16"/>
  <c r="N141" i="16"/>
  <c r="N142" i="16"/>
  <c r="N143" i="16"/>
  <c r="N144" i="16"/>
  <c r="N145" i="16"/>
  <c r="N146" i="16"/>
  <c r="N147" i="16"/>
  <c r="N148" i="16"/>
  <c r="N149" i="16"/>
  <c r="N150" i="16"/>
  <c r="N151" i="16"/>
  <c r="N152" i="16"/>
  <c r="N153" i="16"/>
  <c r="N154" i="16"/>
  <c r="N155" i="16"/>
  <c r="N156" i="16"/>
  <c r="N157" i="16"/>
  <c r="N158" i="16"/>
  <c r="N159" i="16"/>
  <c r="N160" i="16"/>
  <c r="N161" i="16"/>
  <c r="N162" i="16"/>
  <c r="N163" i="16"/>
  <c r="N164" i="16"/>
  <c r="N165" i="16"/>
  <c r="N166" i="16"/>
  <c r="N167" i="16"/>
  <c r="N168" i="16"/>
  <c r="N169" i="16"/>
  <c r="N170" i="16"/>
  <c r="N171" i="16"/>
  <c r="N172" i="16"/>
  <c r="N173" i="16"/>
  <c r="N174" i="16"/>
  <c r="N175" i="16"/>
  <c r="N176" i="16"/>
  <c r="N177" i="16"/>
  <c r="N178" i="16"/>
  <c r="N179" i="16"/>
  <c r="N180" i="16"/>
  <c r="N181" i="16"/>
  <c r="N182" i="16"/>
  <c r="N183" i="16"/>
  <c r="N184" i="16"/>
  <c r="N185" i="16"/>
  <c r="N186" i="16"/>
  <c r="N187" i="16"/>
  <c r="N188" i="16"/>
  <c r="N189" i="16"/>
  <c r="N190" i="16"/>
  <c r="N191" i="16"/>
  <c r="N192" i="16"/>
  <c r="N193" i="16"/>
  <c r="N194" i="16"/>
  <c r="N195" i="16"/>
  <c r="N196" i="16"/>
  <c r="N197" i="16"/>
  <c r="N198" i="16"/>
  <c r="N199" i="16"/>
  <c r="N200" i="16"/>
  <c r="N201" i="16"/>
  <c r="N202" i="16"/>
  <c r="N203" i="16"/>
  <c r="N204" i="16"/>
  <c r="N205" i="16"/>
  <c r="N206" i="16"/>
  <c r="N207" i="16"/>
  <c r="N208" i="16"/>
  <c r="N209" i="16"/>
  <c r="N4" i="16"/>
  <c r="M5" i="16"/>
  <c r="M6" i="16"/>
  <c r="M7" i="16"/>
  <c r="M8" i="16"/>
  <c r="M9" i="16"/>
  <c r="M10" i="16"/>
  <c r="M11" i="16"/>
  <c r="M12" i="16"/>
  <c r="M13" i="16"/>
  <c r="M14" i="16"/>
  <c r="M15" i="16"/>
  <c r="M16" i="16"/>
  <c r="M17" i="16"/>
  <c r="M18" i="16"/>
  <c r="M19" i="16"/>
  <c r="M20" i="16"/>
  <c r="M21" i="16"/>
  <c r="M22" i="16"/>
  <c r="M23" i="16"/>
  <c r="M24" i="16"/>
  <c r="M25" i="16"/>
  <c r="M26" i="16"/>
  <c r="M27" i="16"/>
  <c r="M28" i="16"/>
  <c r="M29" i="16"/>
  <c r="M30" i="16"/>
  <c r="M31" i="16"/>
  <c r="M32" i="16"/>
  <c r="M33" i="16"/>
  <c r="M34" i="16"/>
  <c r="M35" i="16"/>
  <c r="M36" i="16"/>
  <c r="M37" i="16"/>
  <c r="M38" i="16"/>
  <c r="M39" i="16"/>
  <c r="M40" i="16"/>
  <c r="M41" i="16"/>
  <c r="M42" i="16"/>
  <c r="M43" i="16"/>
  <c r="M44" i="16"/>
  <c r="M45" i="16"/>
  <c r="M46" i="16"/>
  <c r="M47" i="16"/>
  <c r="M48" i="16"/>
  <c r="M49" i="16"/>
  <c r="M50" i="16"/>
  <c r="M51" i="16"/>
  <c r="M52" i="16"/>
  <c r="M53" i="16"/>
  <c r="M54" i="16"/>
  <c r="M55" i="16"/>
  <c r="M56" i="16"/>
  <c r="M57" i="16"/>
  <c r="M58" i="16"/>
  <c r="M59" i="16"/>
  <c r="M60" i="16"/>
  <c r="M61" i="16"/>
  <c r="M62" i="16"/>
  <c r="M63" i="16"/>
  <c r="M64" i="16"/>
  <c r="M65" i="16"/>
  <c r="M66" i="16"/>
  <c r="M67" i="16"/>
  <c r="M68" i="16"/>
  <c r="M69" i="16"/>
  <c r="M70" i="16"/>
  <c r="M71" i="16"/>
  <c r="M72" i="16"/>
  <c r="M73" i="16"/>
  <c r="M74" i="16"/>
  <c r="M75" i="16"/>
  <c r="M76" i="16"/>
  <c r="M77" i="16"/>
  <c r="M78" i="16"/>
  <c r="M79" i="16"/>
  <c r="M80" i="16"/>
  <c r="M81" i="16"/>
  <c r="M82" i="16"/>
  <c r="M83" i="16"/>
  <c r="M84" i="16"/>
  <c r="M85" i="16"/>
  <c r="M86" i="16"/>
  <c r="M87" i="16"/>
  <c r="M88" i="16"/>
  <c r="M89" i="16"/>
  <c r="M90" i="16"/>
  <c r="M91" i="16"/>
  <c r="M92" i="16"/>
  <c r="M93" i="16"/>
  <c r="M94" i="16"/>
  <c r="M95" i="16"/>
  <c r="M96" i="16"/>
  <c r="M97" i="16"/>
  <c r="M98" i="16"/>
  <c r="M99" i="16"/>
  <c r="M100" i="16"/>
  <c r="M101" i="16"/>
  <c r="M102" i="16"/>
  <c r="M103" i="16"/>
  <c r="M104" i="16"/>
  <c r="M105" i="16"/>
  <c r="M106" i="16"/>
  <c r="M107" i="16"/>
  <c r="M108" i="16"/>
  <c r="M109" i="16"/>
  <c r="M110" i="16"/>
  <c r="M111" i="16"/>
  <c r="M112" i="16"/>
  <c r="M113" i="16"/>
  <c r="M114" i="16"/>
  <c r="M115" i="16"/>
  <c r="M116" i="16"/>
  <c r="M117" i="16"/>
  <c r="M118" i="16"/>
  <c r="M119" i="16"/>
  <c r="M120" i="16"/>
  <c r="M121" i="16"/>
  <c r="M122" i="16"/>
  <c r="M123" i="16"/>
  <c r="M124" i="16"/>
  <c r="M125" i="16"/>
  <c r="M126" i="16"/>
  <c r="M127" i="16"/>
  <c r="M128" i="16"/>
  <c r="M129" i="16"/>
  <c r="M130" i="16"/>
  <c r="M131" i="16"/>
  <c r="M132" i="16"/>
  <c r="M133" i="16"/>
  <c r="M134" i="16"/>
  <c r="M135" i="16"/>
  <c r="M136" i="16"/>
  <c r="M137" i="16"/>
  <c r="M138" i="16"/>
  <c r="M139" i="16"/>
  <c r="M140" i="16"/>
  <c r="M141" i="16"/>
  <c r="M142" i="16"/>
  <c r="M143" i="16"/>
  <c r="M144" i="16"/>
  <c r="M145" i="16"/>
  <c r="M146" i="16"/>
  <c r="M147" i="16"/>
  <c r="M148" i="16"/>
  <c r="M149" i="16"/>
  <c r="M150" i="16"/>
  <c r="M151" i="16"/>
  <c r="M152" i="16"/>
  <c r="M153" i="16"/>
  <c r="M154" i="16"/>
  <c r="M155" i="16"/>
  <c r="M156" i="16"/>
  <c r="M157" i="16"/>
  <c r="M158" i="16"/>
  <c r="M159" i="16"/>
  <c r="M160" i="16"/>
  <c r="M161" i="16"/>
  <c r="M162" i="16"/>
  <c r="M163" i="16"/>
  <c r="M164" i="16"/>
  <c r="M165" i="16"/>
  <c r="M166" i="16"/>
  <c r="M167" i="16"/>
  <c r="M168" i="16"/>
  <c r="M169" i="16"/>
  <c r="M170" i="16"/>
  <c r="M171" i="16"/>
  <c r="M172" i="16"/>
  <c r="M173" i="16"/>
  <c r="M174" i="16"/>
  <c r="M175" i="16"/>
  <c r="M176" i="16"/>
  <c r="M177" i="16"/>
  <c r="M178" i="16"/>
  <c r="M179" i="16"/>
  <c r="M180" i="16"/>
  <c r="M181" i="16"/>
  <c r="M182" i="16"/>
  <c r="M183" i="16"/>
  <c r="M184" i="16"/>
  <c r="M185" i="16"/>
  <c r="M186" i="16"/>
  <c r="M187" i="16"/>
  <c r="M188" i="16"/>
  <c r="M189" i="16"/>
  <c r="M190" i="16"/>
  <c r="M191" i="16"/>
  <c r="M192" i="16"/>
  <c r="M193" i="16"/>
  <c r="M194" i="16"/>
  <c r="M195" i="16"/>
  <c r="M196" i="16"/>
  <c r="M197" i="16"/>
  <c r="M198" i="16"/>
  <c r="M199" i="16"/>
  <c r="M200" i="16"/>
  <c r="M201" i="16"/>
  <c r="M202" i="16"/>
  <c r="M203" i="16"/>
  <c r="M204" i="16"/>
  <c r="M205" i="16"/>
  <c r="M206" i="16"/>
  <c r="M207" i="16"/>
  <c r="M208" i="16"/>
  <c r="M209" i="16"/>
  <c r="M4" i="16"/>
  <c r="C5" i="16"/>
  <c r="D5" i="16"/>
  <c r="E5" i="16"/>
  <c r="F5" i="16"/>
  <c r="F212" i="16" s="1"/>
  <c r="G5" i="16"/>
  <c r="H5" i="16"/>
  <c r="I5" i="16"/>
  <c r="J5" i="16"/>
  <c r="J212" i="16" s="1"/>
  <c r="K5" i="16"/>
  <c r="L5" i="16"/>
  <c r="C6" i="16"/>
  <c r="D6" i="16"/>
  <c r="D212" i="16" s="1"/>
  <c r="E6" i="16"/>
  <c r="F6" i="16"/>
  <c r="G6" i="16"/>
  <c r="H6" i="16"/>
  <c r="H212" i="16" s="1"/>
  <c r="I6" i="16"/>
  <c r="J6" i="16"/>
  <c r="K6" i="16"/>
  <c r="L6" i="16"/>
  <c r="C7" i="16"/>
  <c r="D7" i="16"/>
  <c r="E7" i="16"/>
  <c r="F7" i="16"/>
  <c r="G7" i="16"/>
  <c r="H7" i="16"/>
  <c r="I7" i="16"/>
  <c r="J7" i="16"/>
  <c r="K7" i="16"/>
  <c r="L7" i="16"/>
  <c r="C8" i="16"/>
  <c r="D8" i="16"/>
  <c r="E8" i="16"/>
  <c r="F8" i="16"/>
  <c r="G8" i="16"/>
  <c r="H8" i="16"/>
  <c r="I8" i="16"/>
  <c r="J8" i="16"/>
  <c r="K8" i="16"/>
  <c r="L8" i="16"/>
  <c r="C9" i="16"/>
  <c r="D9" i="16"/>
  <c r="E9" i="16"/>
  <c r="F9" i="16"/>
  <c r="G9" i="16"/>
  <c r="H9" i="16"/>
  <c r="I9" i="16"/>
  <c r="J9" i="16"/>
  <c r="K9" i="16"/>
  <c r="L9" i="16"/>
  <c r="C10" i="16"/>
  <c r="D10" i="16"/>
  <c r="E10" i="16"/>
  <c r="F10" i="16"/>
  <c r="G10" i="16"/>
  <c r="H10" i="16"/>
  <c r="I10" i="16"/>
  <c r="J10" i="16"/>
  <c r="K10" i="16"/>
  <c r="L10" i="16"/>
  <c r="C11" i="16"/>
  <c r="D11" i="16"/>
  <c r="E11" i="16"/>
  <c r="F11" i="16"/>
  <c r="G11" i="16"/>
  <c r="H11" i="16"/>
  <c r="I11" i="16"/>
  <c r="J11" i="16"/>
  <c r="K11" i="16"/>
  <c r="L11" i="16"/>
  <c r="C12" i="16"/>
  <c r="D12" i="16"/>
  <c r="E12" i="16"/>
  <c r="F12" i="16"/>
  <c r="G12" i="16"/>
  <c r="H12" i="16"/>
  <c r="I12" i="16"/>
  <c r="J12" i="16"/>
  <c r="K12" i="16"/>
  <c r="L12" i="16"/>
  <c r="C13" i="16"/>
  <c r="D13" i="16"/>
  <c r="E13" i="16"/>
  <c r="F13" i="16"/>
  <c r="G13" i="16"/>
  <c r="H13" i="16"/>
  <c r="I13" i="16"/>
  <c r="J13" i="16"/>
  <c r="K13" i="16"/>
  <c r="L13" i="16"/>
  <c r="C14" i="16"/>
  <c r="D14" i="16"/>
  <c r="E14" i="16"/>
  <c r="F14" i="16"/>
  <c r="G14" i="16"/>
  <c r="H14" i="16"/>
  <c r="I14" i="16"/>
  <c r="J14" i="16"/>
  <c r="K14" i="16"/>
  <c r="L14" i="16"/>
  <c r="C15" i="16"/>
  <c r="D15" i="16"/>
  <c r="E15" i="16"/>
  <c r="F15" i="16"/>
  <c r="G15" i="16"/>
  <c r="H15" i="16"/>
  <c r="I15" i="16"/>
  <c r="J15" i="16"/>
  <c r="K15" i="16"/>
  <c r="L15" i="16"/>
  <c r="C16" i="16"/>
  <c r="D16" i="16"/>
  <c r="E16" i="16"/>
  <c r="F16" i="16"/>
  <c r="G16" i="16"/>
  <c r="H16" i="16"/>
  <c r="I16" i="16"/>
  <c r="J16" i="16"/>
  <c r="K16" i="16"/>
  <c r="L16" i="16"/>
  <c r="C17" i="16"/>
  <c r="D17" i="16"/>
  <c r="E17" i="16"/>
  <c r="F17" i="16"/>
  <c r="G17" i="16"/>
  <c r="H17" i="16"/>
  <c r="I17" i="16"/>
  <c r="J17" i="16"/>
  <c r="K17" i="16"/>
  <c r="L17" i="16"/>
  <c r="C18" i="16"/>
  <c r="D18" i="16"/>
  <c r="E18" i="16"/>
  <c r="F18" i="16"/>
  <c r="G18" i="16"/>
  <c r="H18" i="16"/>
  <c r="I18" i="16"/>
  <c r="J18" i="16"/>
  <c r="K18" i="16"/>
  <c r="L18" i="16"/>
  <c r="C19" i="16"/>
  <c r="D19" i="16"/>
  <c r="E19" i="16"/>
  <c r="F19" i="16"/>
  <c r="G19" i="16"/>
  <c r="H19" i="16"/>
  <c r="I19" i="16"/>
  <c r="J19" i="16"/>
  <c r="K19" i="16"/>
  <c r="L19" i="16"/>
  <c r="C20" i="16"/>
  <c r="D20" i="16"/>
  <c r="E20" i="16"/>
  <c r="F20" i="16"/>
  <c r="G20" i="16"/>
  <c r="H20" i="16"/>
  <c r="I20" i="16"/>
  <c r="J20" i="16"/>
  <c r="K20" i="16"/>
  <c r="L20" i="16"/>
  <c r="C21" i="16"/>
  <c r="D21" i="16"/>
  <c r="E21" i="16"/>
  <c r="F21" i="16"/>
  <c r="G21" i="16"/>
  <c r="H21" i="16"/>
  <c r="I21" i="16"/>
  <c r="J21" i="16"/>
  <c r="K21" i="16"/>
  <c r="L21" i="16"/>
  <c r="C22" i="16"/>
  <c r="D22" i="16"/>
  <c r="E22" i="16"/>
  <c r="F22" i="16"/>
  <c r="G22" i="16"/>
  <c r="H22" i="16"/>
  <c r="I22" i="16"/>
  <c r="J22" i="16"/>
  <c r="K22" i="16"/>
  <c r="L22" i="16"/>
  <c r="C23" i="16"/>
  <c r="D23" i="16"/>
  <c r="E23" i="16"/>
  <c r="F23" i="16"/>
  <c r="G23" i="16"/>
  <c r="H23" i="16"/>
  <c r="I23" i="16"/>
  <c r="J23" i="16"/>
  <c r="K23" i="16"/>
  <c r="L23" i="16"/>
  <c r="C24" i="16"/>
  <c r="D24" i="16"/>
  <c r="E24" i="16"/>
  <c r="F24" i="16"/>
  <c r="G24" i="16"/>
  <c r="H24" i="16"/>
  <c r="I24" i="16"/>
  <c r="J24" i="16"/>
  <c r="K24" i="16"/>
  <c r="L24" i="16"/>
  <c r="C25" i="16"/>
  <c r="D25" i="16"/>
  <c r="E25" i="16"/>
  <c r="F25" i="16"/>
  <c r="G25" i="16"/>
  <c r="H25" i="16"/>
  <c r="I25" i="16"/>
  <c r="J25" i="16"/>
  <c r="K25" i="16"/>
  <c r="L25" i="16"/>
  <c r="C26" i="16"/>
  <c r="D26" i="16"/>
  <c r="E26" i="16"/>
  <c r="F26" i="16"/>
  <c r="G26" i="16"/>
  <c r="H26" i="16"/>
  <c r="I26" i="16"/>
  <c r="J26" i="16"/>
  <c r="K26" i="16"/>
  <c r="L26" i="16"/>
  <c r="C27" i="16"/>
  <c r="D27" i="16"/>
  <c r="E27" i="16"/>
  <c r="F27" i="16"/>
  <c r="G27" i="16"/>
  <c r="H27" i="16"/>
  <c r="I27" i="16"/>
  <c r="J27" i="16"/>
  <c r="K27" i="16"/>
  <c r="L27" i="16"/>
  <c r="C28" i="16"/>
  <c r="D28" i="16"/>
  <c r="E28" i="16"/>
  <c r="F28" i="16"/>
  <c r="G28" i="16"/>
  <c r="H28" i="16"/>
  <c r="I28" i="16"/>
  <c r="J28" i="16"/>
  <c r="K28" i="16"/>
  <c r="L28" i="16"/>
  <c r="C29" i="16"/>
  <c r="D29" i="16"/>
  <c r="E29" i="16"/>
  <c r="F29" i="16"/>
  <c r="G29" i="16"/>
  <c r="H29" i="16"/>
  <c r="I29" i="16"/>
  <c r="J29" i="16"/>
  <c r="K29" i="16"/>
  <c r="L29" i="16"/>
  <c r="C30" i="16"/>
  <c r="D30" i="16"/>
  <c r="E30" i="16"/>
  <c r="F30" i="16"/>
  <c r="G30" i="16"/>
  <c r="H30" i="16"/>
  <c r="I30" i="16"/>
  <c r="J30" i="16"/>
  <c r="K30" i="16"/>
  <c r="L30" i="16"/>
  <c r="C31" i="16"/>
  <c r="D31" i="16"/>
  <c r="E31" i="16"/>
  <c r="F31" i="16"/>
  <c r="G31" i="16"/>
  <c r="H31" i="16"/>
  <c r="I31" i="16"/>
  <c r="J31" i="16"/>
  <c r="K31" i="16"/>
  <c r="L31" i="16"/>
  <c r="C32" i="16"/>
  <c r="D32" i="16"/>
  <c r="E32" i="16"/>
  <c r="F32" i="16"/>
  <c r="G32" i="16"/>
  <c r="H32" i="16"/>
  <c r="I32" i="16"/>
  <c r="J32" i="16"/>
  <c r="K32" i="16"/>
  <c r="L32" i="16"/>
  <c r="C33" i="16"/>
  <c r="D33" i="16"/>
  <c r="E33" i="16"/>
  <c r="F33" i="16"/>
  <c r="G33" i="16"/>
  <c r="H33" i="16"/>
  <c r="I33" i="16"/>
  <c r="J33" i="16"/>
  <c r="K33" i="16"/>
  <c r="L33" i="16"/>
  <c r="C34" i="16"/>
  <c r="D34" i="16"/>
  <c r="E34" i="16"/>
  <c r="F34" i="16"/>
  <c r="G34" i="16"/>
  <c r="H34" i="16"/>
  <c r="I34" i="16"/>
  <c r="J34" i="16"/>
  <c r="K34" i="16"/>
  <c r="L34" i="16"/>
  <c r="C35" i="16"/>
  <c r="D35" i="16"/>
  <c r="E35" i="16"/>
  <c r="F35" i="16"/>
  <c r="G35" i="16"/>
  <c r="H35" i="16"/>
  <c r="I35" i="16"/>
  <c r="J35" i="16"/>
  <c r="K35" i="16"/>
  <c r="L35" i="16"/>
  <c r="C36" i="16"/>
  <c r="D36" i="16"/>
  <c r="E36" i="16"/>
  <c r="F36" i="16"/>
  <c r="G36" i="16"/>
  <c r="H36" i="16"/>
  <c r="I36" i="16"/>
  <c r="J36" i="16"/>
  <c r="K36" i="16"/>
  <c r="L36" i="16"/>
  <c r="C37" i="16"/>
  <c r="D37" i="16"/>
  <c r="E37" i="16"/>
  <c r="F37" i="16"/>
  <c r="G37" i="16"/>
  <c r="H37" i="16"/>
  <c r="I37" i="16"/>
  <c r="J37" i="16"/>
  <c r="K37" i="16"/>
  <c r="L37" i="16"/>
  <c r="C38" i="16"/>
  <c r="D38" i="16"/>
  <c r="E38" i="16"/>
  <c r="F38" i="16"/>
  <c r="G38" i="16"/>
  <c r="H38" i="16"/>
  <c r="I38" i="16"/>
  <c r="J38" i="16"/>
  <c r="K38" i="16"/>
  <c r="L38" i="16"/>
  <c r="C39" i="16"/>
  <c r="D39" i="16"/>
  <c r="E39" i="16"/>
  <c r="F39" i="16"/>
  <c r="G39" i="16"/>
  <c r="H39" i="16"/>
  <c r="I39" i="16"/>
  <c r="J39" i="16"/>
  <c r="K39" i="16"/>
  <c r="L39" i="16"/>
  <c r="C40" i="16"/>
  <c r="D40" i="16"/>
  <c r="E40" i="16"/>
  <c r="F40" i="16"/>
  <c r="G40" i="16"/>
  <c r="H40" i="16"/>
  <c r="I40" i="16"/>
  <c r="J40" i="16"/>
  <c r="K40" i="16"/>
  <c r="L40" i="16"/>
  <c r="C41" i="16"/>
  <c r="D41" i="16"/>
  <c r="E41" i="16"/>
  <c r="F41" i="16"/>
  <c r="G41" i="16"/>
  <c r="H41" i="16"/>
  <c r="I41" i="16"/>
  <c r="J41" i="16"/>
  <c r="K41" i="16"/>
  <c r="L41" i="16"/>
  <c r="C42" i="16"/>
  <c r="D42" i="16"/>
  <c r="E42" i="16"/>
  <c r="F42" i="16"/>
  <c r="G42" i="16"/>
  <c r="H42" i="16"/>
  <c r="I42" i="16"/>
  <c r="J42" i="16"/>
  <c r="K42" i="16"/>
  <c r="L42" i="16"/>
  <c r="C43" i="16"/>
  <c r="D43" i="16"/>
  <c r="E43" i="16"/>
  <c r="F43" i="16"/>
  <c r="G43" i="16"/>
  <c r="H43" i="16"/>
  <c r="I43" i="16"/>
  <c r="J43" i="16"/>
  <c r="K43" i="16"/>
  <c r="L43" i="16"/>
  <c r="C44" i="16"/>
  <c r="D44" i="16"/>
  <c r="E44" i="16"/>
  <c r="F44" i="16"/>
  <c r="G44" i="16"/>
  <c r="H44" i="16"/>
  <c r="I44" i="16"/>
  <c r="J44" i="16"/>
  <c r="K44" i="16"/>
  <c r="L44" i="16"/>
  <c r="C45" i="16"/>
  <c r="D45" i="16"/>
  <c r="E45" i="16"/>
  <c r="F45" i="16"/>
  <c r="G45" i="16"/>
  <c r="H45" i="16"/>
  <c r="I45" i="16"/>
  <c r="J45" i="16"/>
  <c r="K45" i="16"/>
  <c r="L45" i="16"/>
  <c r="C46" i="16"/>
  <c r="D46" i="16"/>
  <c r="E46" i="16"/>
  <c r="F46" i="16"/>
  <c r="G46" i="16"/>
  <c r="H46" i="16"/>
  <c r="I46" i="16"/>
  <c r="J46" i="16"/>
  <c r="K46" i="16"/>
  <c r="L46" i="16"/>
  <c r="C47" i="16"/>
  <c r="D47" i="16"/>
  <c r="E47" i="16"/>
  <c r="F47" i="16"/>
  <c r="G47" i="16"/>
  <c r="H47" i="16"/>
  <c r="I47" i="16"/>
  <c r="J47" i="16"/>
  <c r="K47" i="16"/>
  <c r="L47" i="16"/>
  <c r="C48" i="16"/>
  <c r="D48" i="16"/>
  <c r="E48" i="16"/>
  <c r="F48" i="16"/>
  <c r="G48" i="16"/>
  <c r="H48" i="16"/>
  <c r="I48" i="16"/>
  <c r="J48" i="16"/>
  <c r="K48" i="16"/>
  <c r="L48" i="16"/>
  <c r="C49" i="16"/>
  <c r="D49" i="16"/>
  <c r="E49" i="16"/>
  <c r="F49" i="16"/>
  <c r="G49" i="16"/>
  <c r="H49" i="16"/>
  <c r="I49" i="16"/>
  <c r="J49" i="16"/>
  <c r="K49" i="16"/>
  <c r="L49" i="16"/>
  <c r="C50" i="16"/>
  <c r="D50" i="16"/>
  <c r="E50" i="16"/>
  <c r="F50" i="16"/>
  <c r="G50" i="16"/>
  <c r="H50" i="16"/>
  <c r="I50" i="16"/>
  <c r="J50" i="16"/>
  <c r="K50" i="16"/>
  <c r="L50" i="16"/>
  <c r="C51" i="16"/>
  <c r="D51" i="16"/>
  <c r="E51" i="16"/>
  <c r="F51" i="16"/>
  <c r="G51" i="16"/>
  <c r="H51" i="16"/>
  <c r="I51" i="16"/>
  <c r="J51" i="16"/>
  <c r="K51" i="16"/>
  <c r="L51" i="16"/>
  <c r="C52" i="16"/>
  <c r="D52" i="16"/>
  <c r="E52" i="16"/>
  <c r="F52" i="16"/>
  <c r="G52" i="16"/>
  <c r="H52" i="16"/>
  <c r="I52" i="16"/>
  <c r="J52" i="16"/>
  <c r="K52" i="16"/>
  <c r="L52" i="16"/>
  <c r="C53" i="16"/>
  <c r="D53" i="16"/>
  <c r="E53" i="16"/>
  <c r="F53" i="16"/>
  <c r="G53" i="16"/>
  <c r="H53" i="16"/>
  <c r="I53" i="16"/>
  <c r="J53" i="16"/>
  <c r="K53" i="16"/>
  <c r="L53" i="16"/>
  <c r="C54" i="16"/>
  <c r="D54" i="16"/>
  <c r="E54" i="16"/>
  <c r="F54" i="16"/>
  <c r="G54" i="16"/>
  <c r="H54" i="16"/>
  <c r="I54" i="16"/>
  <c r="J54" i="16"/>
  <c r="K54" i="16"/>
  <c r="L54" i="16"/>
  <c r="C55" i="16"/>
  <c r="D55" i="16"/>
  <c r="E55" i="16"/>
  <c r="F55" i="16"/>
  <c r="G55" i="16"/>
  <c r="H55" i="16"/>
  <c r="I55" i="16"/>
  <c r="J55" i="16"/>
  <c r="K55" i="16"/>
  <c r="L55" i="16"/>
  <c r="C56" i="16"/>
  <c r="D56" i="16"/>
  <c r="E56" i="16"/>
  <c r="F56" i="16"/>
  <c r="G56" i="16"/>
  <c r="H56" i="16"/>
  <c r="I56" i="16"/>
  <c r="J56" i="16"/>
  <c r="K56" i="16"/>
  <c r="L56" i="16"/>
  <c r="C57" i="16"/>
  <c r="D57" i="16"/>
  <c r="E57" i="16"/>
  <c r="F57" i="16"/>
  <c r="G57" i="16"/>
  <c r="H57" i="16"/>
  <c r="I57" i="16"/>
  <c r="J57" i="16"/>
  <c r="K57" i="16"/>
  <c r="L57" i="16"/>
  <c r="C58" i="16"/>
  <c r="D58" i="16"/>
  <c r="E58" i="16"/>
  <c r="F58" i="16"/>
  <c r="G58" i="16"/>
  <c r="H58" i="16"/>
  <c r="I58" i="16"/>
  <c r="J58" i="16"/>
  <c r="K58" i="16"/>
  <c r="L58" i="16"/>
  <c r="C59" i="16"/>
  <c r="D59" i="16"/>
  <c r="E59" i="16"/>
  <c r="F59" i="16"/>
  <c r="G59" i="16"/>
  <c r="H59" i="16"/>
  <c r="I59" i="16"/>
  <c r="J59" i="16"/>
  <c r="K59" i="16"/>
  <c r="L59" i="16"/>
  <c r="C60" i="16"/>
  <c r="D60" i="16"/>
  <c r="E60" i="16"/>
  <c r="F60" i="16"/>
  <c r="G60" i="16"/>
  <c r="H60" i="16"/>
  <c r="I60" i="16"/>
  <c r="J60" i="16"/>
  <c r="K60" i="16"/>
  <c r="L60" i="16"/>
  <c r="C61" i="16"/>
  <c r="D61" i="16"/>
  <c r="E61" i="16"/>
  <c r="F61" i="16"/>
  <c r="G61" i="16"/>
  <c r="H61" i="16"/>
  <c r="I61" i="16"/>
  <c r="J61" i="16"/>
  <c r="K61" i="16"/>
  <c r="L61" i="16"/>
  <c r="C62" i="16"/>
  <c r="D62" i="16"/>
  <c r="E62" i="16"/>
  <c r="F62" i="16"/>
  <c r="G62" i="16"/>
  <c r="H62" i="16"/>
  <c r="I62" i="16"/>
  <c r="J62" i="16"/>
  <c r="K62" i="16"/>
  <c r="L62" i="16"/>
  <c r="C63" i="16"/>
  <c r="D63" i="16"/>
  <c r="E63" i="16"/>
  <c r="F63" i="16"/>
  <c r="G63" i="16"/>
  <c r="H63" i="16"/>
  <c r="I63" i="16"/>
  <c r="J63" i="16"/>
  <c r="K63" i="16"/>
  <c r="L63" i="16"/>
  <c r="C64" i="16"/>
  <c r="D64" i="16"/>
  <c r="E64" i="16"/>
  <c r="F64" i="16"/>
  <c r="G64" i="16"/>
  <c r="H64" i="16"/>
  <c r="I64" i="16"/>
  <c r="J64" i="16"/>
  <c r="K64" i="16"/>
  <c r="L64" i="16"/>
  <c r="C65" i="16"/>
  <c r="D65" i="16"/>
  <c r="E65" i="16"/>
  <c r="F65" i="16"/>
  <c r="G65" i="16"/>
  <c r="H65" i="16"/>
  <c r="I65" i="16"/>
  <c r="J65" i="16"/>
  <c r="K65" i="16"/>
  <c r="L65" i="16"/>
  <c r="C66" i="16"/>
  <c r="D66" i="16"/>
  <c r="E66" i="16"/>
  <c r="F66" i="16"/>
  <c r="G66" i="16"/>
  <c r="H66" i="16"/>
  <c r="I66" i="16"/>
  <c r="J66" i="16"/>
  <c r="K66" i="16"/>
  <c r="L66" i="16"/>
  <c r="C67" i="16"/>
  <c r="D67" i="16"/>
  <c r="E67" i="16"/>
  <c r="F67" i="16"/>
  <c r="G67" i="16"/>
  <c r="H67" i="16"/>
  <c r="I67" i="16"/>
  <c r="J67" i="16"/>
  <c r="K67" i="16"/>
  <c r="L67" i="16"/>
  <c r="C68" i="16"/>
  <c r="D68" i="16"/>
  <c r="E68" i="16"/>
  <c r="F68" i="16"/>
  <c r="G68" i="16"/>
  <c r="H68" i="16"/>
  <c r="I68" i="16"/>
  <c r="J68" i="16"/>
  <c r="K68" i="16"/>
  <c r="L68" i="16"/>
  <c r="C69" i="16"/>
  <c r="D69" i="16"/>
  <c r="E69" i="16"/>
  <c r="F69" i="16"/>
  <c r="G69" i="16"/>
  <c r="H69" i="16"/>
  <c r="I69" i="16"/>
  <c r="J69" i="16"/>
  <c r="K69" i="16"/>
  <c r="L69" i="16"/>
  <c r="C70" i="16"/>
  <c r="D70" i="16"/>
  <c r="E70" i="16"/>
  <c r="F70" i="16"/>
  <c r="G70" i="16"/>
  <c r="H70" i="16"/>
  <c r="I70" i="16"/>
  <c r="J70" i="16"/>
  <c r="K70" i="16"/>
  <c r="L70" i="16"/>
  <c r="C71" i="16"/>
  <c r="D71" i="16"/>
  <c r="E71" i="16"/>
  <c r="F71" i="16"/>
  <c r="G71" i="16"/>
  <c r="H71" i="16"/>
  <c r="I71" i="16"/>
  <c r="J71" i="16"/>
  <c r="K71" i="16"/>
  <c r="L71" i="16"/>
  <c r="C72" i="16"/>
  <c r="D72" i="16"/>
  <c r="E72" i="16"/>
  <c r="F72" i="16"/>
  <c r="G72" i="16"/>
  <c r="H72" i="16"/>
  <c r="I72" i="16"/>
  <c r="J72" i="16"/>
  <c r="K72" i="16"/>
  <c r="L72" i="16"/>
  <c r="C73" i="16"/>
  <c r="D73" i="16"/>
  <c r="E73" i="16"/>
  <c r="F73" i="16"/>
  <c r="G73" i="16"/>
  <c r="H73" i="16"/>
  <c r="I73" i="16"/>
  <c r="J73" i="16"/>
  <c r="K73" i="16"/>
  <c r="L73" i="16"/>
  <c r="C74" i="16"/>
  <c r="D74" i="16"/>
  <c r="E74" i="16"/>
  <c r="F74" i="16"/>
  <c r="G74" i="16"/>
  <c r="H74" i="16"/>
  <c r="I74" i="16"/>
  <c r="J74" i="16"/>
  <c r="K74" i="16"/>
  <c r="L74" i="16"/>
  <c r="C75" i="16"/>
  <c r="D75" i="16"/>
  <c r="E75" i="16"/>
  <c r="F75" i="16"/>
  <c r="G75" i="16"/>
  <c r="H75" i="16"/>
  <c r="I75" i="16"/>
  <c r="J75" i="16"/>
  <c r="K75" i="16"/>
  <c r="L75" i="16"/>
  <c r="C76" i="16"/>
  <c r="D76" i="16"/>
  <c r="E76" i="16"/>
  <c r="F76" i="16"/>
  <c r="G76" i="16"/>
  <c r="H76" i="16"/>
  <c r="I76" i="16"/>
  <c r="J76" i="16"/>
  <c r="K76" i="16"/>
  <c r="L76" i="16"/>
  <c r="C77" i="16"/>
  <c r="D77" i="16"/>
  <c r="E77" i="16"/>
  <c r="F77" i="16"/>
  <c r="G77" i="16"/>
  <c r="H77" i="16"/>
  <c r="I77" i="16"/>
  <c r="J77" i="16"/>
  <c r="K77" i="16"/>
  <c r="L77" i="16"/>
  <c r="C78" i="16"/>
  <c r="D78" i="16"/>
  <c r="E78" i="16"/>
  <c r="F78" i="16"/>
  <c r="G78" i="16"/>
  <c r="H78" i="16"/>
  <c r="I78" i="16"/>
  <c r="J78" i="16"/>
  <c r="K78" i="16"/>
  <c r="L78" i="16"/>
  <c r="C79" i="16"/>
  <c r="D79" i="16"/>
  <c r="E79" i="16"/>
  <c r="F79" i="16"/>
  <c r="G79" i="16"/>
  <c r="H79" i="16"/>
  <c r="I79" i="16"/>
  <c r="J79" i="16"/>
  <c r="K79" i="16"/>
  <c r="L79" i="16"/>
  <c r="C80" i="16"/>
  <c r="D80" i="16"/>
  <c r="E80" i="16"/>
  <c r="F80" i="16"/>
  <c r="G80" i="16"/>
  <c r="H80" i="16"/>
  <c r="I80" i="16"/>
  <c r="J80" i="16"/>
  <c r="K80" i="16"/>
  <c r="L80" i="16"/>
  <c r="C81" i="16"/>
  <c r="D81" i="16"/>
  <c r="E81" i="16"/>
  <c r="F81" i="16"/>
  <c r="G81" i="16"/>
  <c r="H81" i="16"/>
  <c r="I81" i="16"/>
  <c r="J81" i="16"/>
  <c r="K81" i="16"/>
  <c r="L81" i="16"/>
  <c r="C82" i="16"/>
  <c r="D82" i="16"/>
  <c r="E82" i="16"/>
  <c r="F82" i="16"/>
  <c r="G82" i="16"/>
  <c r="H82" i="16"/>
  <c r="I82" i="16"/>
  <c r="J82" i="16"/>
  <c r="K82" i="16"/>
  <c r="L82" i="16"/>
  <c r="C83" i="16"/>
  <c r="D83" i="16"/>
  <c r="E83" i="16"/>
  <c r="F83" i="16"/>
  <c r="G83" i="16"/>
  <c r="H83" i="16"/>
  <c r="I83" i="16"/>
  <c r="J83" i="16"/>
  <c r="K83" i="16"/>
  <c r="L83" i="16"/>
  <c r="C84" i="16"/>
  <c r="D84" i="16"/>
  <c r="E84" i="16"/>
  <c r="F84" i="16"/>
  <c r="G84" i="16"/>
  <c r="H84" i="16"/>
  <c r="I84" i="16"/>
  <c r="J84" i="16"/>
  <c r="K84" i="16"/>
  <c r="L84" i="16"/>
  <c r="C85" i="16"/>
  <c r="D85" i="16"/>
  <c r="E85" i="16"/>
  <c r="F85" i="16"/>
  <c r="G85" i="16"/>
  <c r="H85" i="16"/>
  <c r="I85" i="16"/>
  <c r="J85" i="16"/>
  <c r="K85" i="16"/>
  <c r="L85" i="16"/>
  <c r="C86" i="16"/>
  <c r="D86" i="16"/>
  <c r="E86" i="16"/>
  <c r="F86" i="16"/>
  <c r="G86" i="16"/>
  <c r="H86" i="16"/>
  <c r="I86" i="16"/>
  <c r="J86" i="16"/>
  <c r="K86" i="16"/>
  <c r="L86" i="16"/>
  <c r="C87" i="16"/>
  <c r="D87" i="16"/>
  <c r="E87" i="16"/>
  <c r="F87" i="16"/>
  <c r="G87" i="16"/>
  <c r="H87" i="16"/>
  <c r="I87" i="16"/>
  <c r="J87" i="16"/>
  <c r="K87" i="16"/>
  <c r="L87" i="16"/>
  <c r="C88" i="16"/>
  <c r="D88" i="16"/>
  <c r="E88" i="16"/>
  <c r="F88" i="16"/>
  <c r="G88" i="16"/>
  <c r="H88" i="16"/>
  <c r="I88" i="16"/>
  <c r="J88" i="16"/>
  <c r="K88" i="16"/>
  <c r="L88" i="16"/>
  <c r="C89" i="16"/>
  <c r="D89" i="16"/>
  <c r="E89" i="16"/>
  <c r="F89" i="16"/>
  <c r="G89" i="16"/>
  <c r="H89" i="16"/>
  <c r="I89" i="16"/>
  <c r="J89" i="16"/>
  <c r="K89" i="16"/>
  <c r="L89" i="16"/>
  <c r="C90" i="16"/>
  <c r="D90" i="16"/>
  <c r="E90" i="16"/>
  <c r="F90" i="16"/>
  <c r="G90" i="16"/>
  <c r="H90" i="16"/>
  <c r="I90" i="16"/>
  <c r="J90" i="16"/>
  <c r="K90" i="16"/>
  <c r="L90" i="16"/>
  <c r="C91" i="16"/>
  <c r="D91" i="16"/>
  <c r="E91" i="16"/>
  <c r="F91" i="16"/>
  <c r="G91" i="16"/>
  <c r="H91" i="16"/>
  <c r="I91" i="16"/>
  <c r="J91" i="16"/>
  <c r="K91" i="16"/>
  <c r="L91" i="16"/>
  <c r="C92" i="16"/>
  <c r="D92" i="16"/>
  <c r="E92" i="16"/>
  <c r="F92" i="16"/>
  <c r="G92" i="16"/>
  <c r="H92" i="16"/>
  <c r="I92" i="16"/>
  <c r="J92" i="16"/>
  <c r="K92" i="16"/>
  <c r="L92" i="16"/>
  <c r="C93" i="16"/>
  <c r="D93" i="16"/>
  <c r="E93" i="16"/>
  <c r="F93" i="16"/>
  <c r="G93" i="16"/>
  <c r="H93" i="16"/>
  <c r="I93" i="16"/>
  <c r="J93" i="16"/>
  <c r="K93" i="16"/>
  <c r="L93" i="16"/>
  <c r="C94" i="16"/>
  <c r="D94" i="16"/>
  <c r="E94" i="16"/>
  <c r="F94" i="16"/>
  <c r="G94" i="16"/>
  <c r="H94" i="16"/>
  <c r="I94" i="16"/>
  <c r="J94" i="16"/>
  <c r="K94" i="16"/>
  <c r="L94" i="16"/>
  <c r="C95" i="16"/>
  <c r="D95" i="16"/>
  <c r="E95" i="16"/>
  <c r="F95" i="16"/>
  <c r="G95" i="16"/>
  <c r="H95" i="16"/>
  <c r="I95" i="16"/>
  <c r="J95" i="16"/>
  <c r="K95" i="16"/>
  <c r="L95" i="16"/>
  <c r="C96" i="16"/>
  <c r="D96" i="16"/>
  <c r="E96" i="16"/>
  <c r="F96" i="16"/>
  <c r="G96" i="16"/>
  <c r="H96" i="16"/>
  <c r="I96" i="16"/>
  <c r="J96" i="16"/>
  <c r="K96" i="16"/>
  <c r="L96" i="16"/>
  <c r="C97" i="16"/>
  <c r="D97" i="16"/>
  <c r="E97" i="16"/>
  <c r="F97" i="16"/>
  <c r="G97" i="16"/>
  <c r="H97" i="16"/>
  <c r="I97" i="16"/>
  <c r="J97" i="16"/>
  <c r="K97" i="16"/>
  <c r="L97" i="16"/>
  <c r="C98" i="16"/>
  <c r="D98" i="16"/>
  <c r="E98" i="16"/>
  <c r="F98" i="16"/>
  <c r="G98" i="16"/>
  <c r="H98" i="16"/>
  <c r="I98" i="16"/>
  <c r="J98" i="16"/>
  <c r="K98" i="16"/>
  <c r="L98" i="16"/>
  <c r="C99" i="16"/>
  <c r="D99" i="16"/>
  <c r="E99" i="16"/>
  <c r="F99" i="16"/>
  <c r="G99" i="16"/>
  <c r="H99" i="16"/>
  <c r="I99" i="16"/>
  <c r="J99" i="16"/>
  <c r="K99" i="16"/>
  <c r="L99" i="16"/>
  <c r="C100" i="16"/>
  <c r="D100" i="16"/>
  <c r="E100" i="16"/>
  <c r="F100" i="16"/>
  <c r="G100" i="16"/>
  <c r="H100" i="16"/>
  <c r="I100" i="16"/>
  <c r="J100" i="16"/>
  <c r="K100" i="16"/>
  <c r="L100" i="16"/>
  <c r="C101" i="16"/>
  <c r="D101" i="16"/>
  <c r="E101" i="16"/>
  <c r="F101" i="16"/>
  <c r="G101" i="16"/>
  <c r="H101" i="16"/>
  <c r="I101" i="16"/>
  <c r="J101" i="16"/>
  <c r="K101" i="16"/>
  <c r="L101" i="16"/>
  <c r="C102" i="16"/>
  <c r="D102" i="16"/>
  <c r="E102" i="16"/>
  <c r="F102" i="16"/>
  <c r="G102" i="16"/>
  <c r="H102" i="16"/>
  <c r="I102" i="16"/>
  <c r="J102" i="16"/>
  <c r="K102" i="16"/>
  <c r="L102" i="16"/>
  <c r="C103" i="16"/>
  <c r="D103" i="16"/>
  <c r="E103" i="16"/>
  <c r="F103" i="16"/>
  <c r="G103" i="16"/>
  <c r="H103" i="16"/>
  <c r="I103" i="16"/>
  <c r="J103" i="16"/>
  <c r="K103" i="16"/>
  <c r="L103" i="16"/>
  <c r="C104" i="16"/>
  <c r="D104" i="16"/>
  <c r="E104" i="16"/>
  <c r="F104" i="16"/>
  <c r="G104" i="16"/>
  <c r="H104" i="16"/>
  <c r="I104" i="16"/>
  <c r="J104" i="16"/>
  <c r="K104" i="16"/>
  <c r="L104" i="16"/>
  <c r="C105" i="16"/>
  <c r="D105" i="16"/>
  <c r="E105" i="16"/>
  <c r="F105" i="16"/>
  <c r="G105" i="16"/>
  <c r="H105" i="16"/>
  <c r="I105" i="16"/>
  <c r="J105" i="16"/>
  <c r="K105" i="16"/>
  <c r="L105" i="16"/>
  <c r="C106" i="16"/>
  <c r="D106" i="16"/>
  <c r="E106" i="16"/>
  <c r="F106" i="16"/>
  <c r="G106" i="16"/>
  <c r="H106" i="16"/>
  <c r="I106" i="16"/>
  <c r="J106" i="16"/>
  <c r="K106" i="16"/>
  <c r="L106" i="16"/>
  <c r="C107" i="16"/>
  <c r="D107" i="16"/>
  <c r="E107" i="16"/>
  <c r="F107" i="16"/>
  <c r="G107" i="16"/>
  <c r="H107" i="16"/>
  <c r="I107" i="16"/>
  <c r="J107" i="16"/>
  <c r="K107" i="16"/>
  <c r="L107" i="16"/>
  <c r="C108" i="16"/>
  <c r="D108" i="16"/>
  <c r="E108" i="16"/>
  <c r="F108" i="16"/>
  <c r="G108" i="16"/>
  <c r="H108" i="16"/>
  <c r="I108" i="16"/>
  <c r="J108" i="16"/>
  <c r="K108" i="16"/>
  <c r="L108" i="16"/>
  <c r="C109" i="16"/>
  <c r="D109" i="16"/>
  <c r="E109" i="16"/>
  <c r="F109" i="16"/>
  <c r="G109" i="16"/>
  <c r="H109" i="16"/>
  <c r="I109" i="16"/>
  <c r="J109" i="16"/>
  <c r="K109" i="16"/>
  <c r="L109" i="16"/>
  <c r="C110" i="16"/>
  <c r="D110" i="16"/>
  <c r="E110" i="16"/>
  <c r="F110" i="16"/>
  <c r="G110" i="16"/>
  <c r="H110" i="16"/>
  <c r="I110" i="16"/>
  <c r="J110" i="16"/>
  <c r="K110" i="16"/>
  <c r="L110" i="16"/>
  <c r="C111" i="16"/>
  <c r="D111" i="16"/>
  <c r="E111" i="16"/>
  <c r="F111" i="16"/>
  <c r="G111" i="16"/>
  <c r="H111" i="16"/>
  <c r="I111" i="16"/>
  <c r="J111" i="16"/>
  <c r="K111" i="16"/>
  <c r="L111" i="16"/>
  <c r="C112" i="16"/>
  <c r="D112" i="16"/>
  <c r="E112" i="16"/>
  <c r="F112" i="16"/>
  <c r="G112" i="16"/>
  <c r="H112" i="16"/>
  <c r="I112" i="16"/>
  <c r="J112" i="16"/>
  <c r="K112" i="16"/>
  <c r="L112" i="16"/>
  <c r="C113" i="16"/>
  <c r="D113" i="16"/>
  <c r="E113" i="16"/>
  <c r="F113" i="16"/>
  <c r="G113" i="16"/>
  <c r="H113" i="16"/>
  <c r="I113" i="16"/>
  <c r="J113" i="16"/>
  <c r="K113" i="16"/>
  <c r="L113" i="16"/>
  <c r="C114" i="16"/>
  <c r="D114" i="16"/>
  <c r="E114" i="16"/>
  <c r="F114" i="16"/>
  <c r="G114" i="16"/>
  <c r="H114" i="16"/>
  <c r="I114" i="16"/>
  <c r="J114" i="16"/>
  <c r="K114" i="16"/>
  <c r="L114" i="16"/>
  <c r="C115" i="16"/>
  <c r="D115" i="16"/>
  <c r="E115" i="16"/>
  <c r="F115" i="16"/>
  <c r="G115" i="16"/>
  <c r="H115" i="16"/>
  <c r="I115" i="16"/>
  <c r="J115" i="16"/>
  <c r="K115" i="16"/>
  <c r="L115" i="16"/>
  <c r="C116" i="16"/>
  <c r="D116" i="16"/>
  <c r="E116" i="16"/>
  <c r="F116" i="16"/>
  <c r="G116" i="16"/>
  <c r="H116" i="16"/>
  <c r="I116" i="16"/>
  <c r="J116" i="16"/>
  <c r="K116" i="16"/>
  <c r="L116" i="16"/>
  <c r="C117" i="16"/>
  <c r="D117" i="16"/>
  <c r="E117" i="16"/>
  <c r="F117" i="16"/>
  <c r="G117" i="16"/>
  <c r="H117" i="16"/>
  <c r="I117" i="16"/>
  <c r="J117" i="16"/>
  <c r="K117" i="16"/>
  <c r="L117" i="16"/>
  <c r="C118" i="16"/>
  <c r="D118" i="16"/>
  <c r="E118" i="16"/>
  <c r="F118" i="16"/>
  <c r="G118" i="16"/>
  <c r="H118" i="16"/>
  <c r="I118" i="16"/>
  <c r="J118" i="16"/>
  <c r="K118" i="16"/>
  <c r="L118" i="16"/>
  <c r="C119" i="16"/>
  <c r="D119" i="16"/>
  <c r="E119" i="16"/>
  <c r="F119" i="16"/>
  <c r="G119" i="16"/>
  <c r="H119" i="16"/>
  <c r="I119" i="16"/>
  <c r="J119" i="16"/>
  <c r="K119" i="16"/>
  <c r="L119" i="16"/>
  <c r="C120" i="16"/>
  <c r="D120" i="16"/>
  <c r="E120" i="16"/>
  <c r="F120" i="16"/>
  <c r="G120" i="16"/>
  <c r="H120" i="16"/>
  <c r="I120" i="16"/>
  <c r="J120" i="16"/>
  <c r="K120" i="16"/>
  <c r="L120" i="16"/>
  <c r="C121" i="16"/>
  <c r="D121" i="16"/>
  <c r="E121" i="16"/>
  <c r="F121" i="16"/>
  <c r="G121" i="16"/>
  <c r="H121" i="16"/>
  <c r="I121" i="16"/>
  <c r="J121" i="16"/>
  <c r="K121" i="16"/>
  <c r="L121" i="16"/>
  <c r="C122" i="16"/>
  <c r="D122" i="16"/>
  <c r="E122" i="16"/>
  <c r="F122" i="16"/>
  <c r="G122" i="16"/>
  <c r="H122" i="16"/>
  <c r="I122" i="16"/>
  <c r="J122" i="16"/>
  <c r="K122" i="16"/>
  <c r="L122" i="16"/>
  <c r="C123" i="16"/>
  <c r="D123" i="16"/>
  <c r="E123" i="16"/>
  <c r="F123" i="16"/>
  <c r="G123" i="16"/>
  <c r="H123" i="16"/>
  <c r="I123" i="16"/>
  <c r="J123" i="16"/>
  <c r="K123" i="16"/>
  <c r="L123" i="16"/>
  <c r="C124" i="16"/>
  <c r="D124" i="16"/>
  <c r="E124" i="16"/>
  <c r="F124" i="16"/>
  <c r="G124" i="16"/>
  <c r="H124" i="16"/>
  <c r="I124" i="16"/>
  <c r="J124" i="16"/>
  <c r="K124" i="16"/>
  <c r="L124" i="16"/>
  <c r="C125" i="16"/>
  <c r="D125" i="16"/>
  <c r="E125" i="16"/>
  <c r="F125" i="16"/>
  <c r="G125" i="16"/>
  <c r="H125" i="16"/>
  <c r="I125" i="16"/>
  <c r="J125" i="16"/>
  <c r="K125" i="16"/>
  <c r="L125" i="16"/>
  <c r="C126" i="16"/>
  <c r="D126" i="16"/>
  <c r="E126" i="16"/>
  <c r="F126" i="16"/>
  <c r="G126" i="16"/>
  <c r="H126" i="16"/>
  <c r="I126" i="16"/>
  <c r="J126" i="16"/>
  <c r="K126" i="16"/>
  <c r="L126" i="16"/>
  <c r="C127" i="16"/>
  <c r="D127" i="16"/>
  <c r="E127" i="16"/>
  <c r="F127" i="16"/>
  <c r="G127" i="16"/>
  <c r="H127" i="16"/>
  <c r="I127" i="16"/>
  <c r="J127" i="16"/>
  <c r="K127" i="16"/>
  <c r="L127" i="16"/>
  <c r="C128" i="16"/>
  <c r="D128" i="16"/>
  <c r="E128" i="16"/>
  <c r="F128" i="16"/>
  <c r="G128" i="16"/>
  <c r="H128" i="16"/>
  <c r="I128" i="16"/>
  <c r="J128" i="16"/>
  <c r="K128" i="16"/>
  <c r="L128" i="16"/>
  <c r="C129" i="16"/>
  <c r="D129" i="16"/>
  <c r="E129" i="16"/>
  <c r="F129" i="16"/>
  <c r="G129" i="16"/>
  <c r="H129" i="16"/>
  <c r="I129" i="16"/>
  <c r="J129" i="16"/>
  <c r="K129" i="16"/>
  <c r="L129" i="16"/>
  <c r="C130" i="16"/>
  <c r="D130" i="16"/>
  <c r="E130" i="16"/>
  <c r="F130" i="16"/>
  <c r="G130" i="16"/>
  <c r="H130" i="16"/>
  <c r="I130" i="16"/>
  <c r="J130" i="16"/>
  <c r="K130" i="16"/>
  <c r="L130" i="16"/>
  <c r="C131" i="16"/>
  <c r="D131" i="16"/>
  <c r="E131" i="16"/>
  <c r="F131" i="16"/>
  <c r="G131" i="16"/>
  <c r="H131" i="16"/>
  <c r="I131" i="16"/>
  <c r="J131" i="16"/>
  <c r="K131" i="16"/>
  <c r="L131" i="16"/>
  <c r="C132" i="16"/>
  <c r="D132" i="16"/>
  <c r="E132" i="16"/>
  <c r="F132" i="16"/>
  <c r="G132" i="16"/>
  <c r="H132" i="16"/>
  <c r="I132" i="16"/>
  <c r="J132" i="16"/>
  <c r="K132" i="16"/>
  <c r="L132" i="16"/>
  <c r="C133" i="16"/>
  <c r="D133" i="16"/>
  <c r="E133" i="16"/>
  <c r="F133" i="16"/>
  <c r="G133" i="16"/>
  <c r="H133" i="16"/>
  <c r="I133" i="16"/>
  <c r="J133" i="16"/>
  <c r="K133" i="16"/>
  <c r="L133" i="16"/>
  <c r="C134" i="16"/>
  <c r="D134" i="16"/>
  <c r="E134" i="16"/>
  <c r="F134" i="16"/>
  <c r="G134" i="16"/>
  <c r="H134" i="16"/>
  <c r="I134" i="16"/>
  <c r="J134" i="16"/>
  <c r="K134" i="16"/>
  <c r="L134" i="16"/>
  <c r="C135" i="16"/>
  <c r="D135" i="16"/>
  <c r="E135" i="16"/>
  <c r="F135" i="16"/>
  <c r="G135" i="16"/>
  <c r="H135" i="16"/>
  <c r="I135" i="16"/>
  <c r="J135" i="16"/>
  <c r="K135" i="16"/>
  <c r="L135" i="16"/>
  <c r="C136" i="16"/>
  <c r="D136" i="16"/>
  <c r="E136" i="16"/>
  <c r="F136" i="16"/>
  <c r="G136" i="16"/>
  <c r="H136" i="16"/>
  <c r="I136" i="16"/>
  <c r="J136" i="16"/>
  <c r="K136" i="16"/>
  <c r="L136" i="16"/>
  <c r="C137" i="16"/>
  <c r="D137" i="16"/>
  <c r="E137" i="16"/>
  <c r="F137" i="16"/>
  <c r="G137" i="16"/>
  <c r="H137" i="16"/>
  <c r="I137" i="16"/>
  <c r="J137" i="16"/>
  <c r="K137" i="16"/>
  <c r="L137" i="16"/>
  <c r="C138" i="16"/>
  <c r="D138" i="16"/>
  <c r="E138" i="16"/>
  <c r="F138" i="16"/>
  <c r="G138" i="16"/>
  <c r="H138" i="16"/>
  <c r="I138" i="16"/>
  <c r="J138" i="16"/>
  <c r="K138" i="16"/>
  <c r="L138" i="16"/>
  <c r="C139" i="16"/>
  <c r="D139" i="16"/>
  <c r="E139" i="16"/>
  <c r="F139" i="16"/>
  <c r="G139" i="16"/>
  <c r="H139" i="16"/>
  <c r="I139" i="16"/>
  <c r="J139" i="16"/>
  <c r="K139" i="16"/>
  <c r="L139" i="16"/>
  <c r="C140" i="16"/>
  <c r="D140" i="16"/>
  <c r="E140" i="16"/>
  <c r="F140" i="16"/>
  <c r="G140" i="16"/>
  <c r="H140" i="16"/>
  <c r="I140" i="16"/>
  <c r="J140" i="16"/>
  <c r="K140" i="16"/>
  <c r="L140" i="16"/>
  <c r="C141" i="16"/>
  <c r="D141" i="16"/>
  <c r="E141" i="16"/>
  <c r="F141" i="16"/>
  <c r="G141" i="16"/>
  <c r="H141" i="16"/>
  <c r="I141" i="16"/>
  <c r="J141" i="16"/>
  <c r="K141" i="16"/>
  <c r="L141" i="16"/>
  <c r="C142" i="16"/>
  <c r="D142" i="16"/>
  <c r="E142" i="16"/>
  <c r="F142" i="16"/>
  <c r="G142" i="16"/>
  <c r="H142" i="16"/>
  <c r="I142" i="16"/>
  <c r="J142" i="16"/>
  <c r="K142" i="16"/>
  <c r="L142" i="16"/>
  <c r="C143" i="16"/>
  <c r="D143" i="16"/>
  <c r="E143" i="16"/>
  <c r="F143" i="16"/>
  <c r="G143" i="16"/>
  <c r="H143" i="16"/>
  <c r="I143" i="16"/>
  <c r="J143" i="16"/>
  <c r="K143" i="16"/>
  <c r="L143" i="16"/>
  <c r="C144" i="16"/>
  <c r="D144" i="16"/>
  <c r="E144" i="16"/>
  <c r="F144" i="16"/>
  <c r="G144" i="16"/>
  <c r="H144" i="16"/>
  <c r="I144" i="16"/>
  <c r="J144" i="16"/>
  <c r="K144" i="16"/>
  <c r="L144" i="16"/>
  <c r="C145" i="16"/>
  <c r="D145" i="16"/>
  <c r="E145" i="16"/>
  <c r="F145" i="16"/>
  <c r="G145" i="16"/>
  <c r="H145" i="16"/>
  <c r="I145" i="16"/>
  <c r="J145" i="16"/>
  <c r="K145" i="16"/>
  <c r="L145" i="16"/>
  <c r="C146" i="16"/>
  <c r="D146" i="16"/>
  <c r="E146" i="16"/>
  <c r="F146" i="16"/>
  <c r="G146" i="16"/>
  <c r="H146" i="16"/>
  <c r="I146" i="16"/>
  <c r="J146" i="16"/>
  <c r="K146" i="16"/>
  <c r="L146" i="16"/>
  <c r="C147" i="16"/>
  <c r="D147" i="16"/>
  <c r="E147" i="16"/>
  <c r="F147" i="16"/>
  <c r="G147" i="16"/>
  <c r="H147" i="16"/>
  <c r="I147" i="16"/>
  <c r="J147" i="16"/>
  <c r="K147" i="16"/>
  <c r="L147" i="16"/>
  <c r="C148" i="16"/>
  <c r="D148" i="16"/>
  <c r="E148" i="16"/>
  <c r="F148" i="16"/>
  <c r="G148" i="16"/>
  <c r="H148" i="16"/>
  <c r="I148" i="16"/>
  <c r="J148" i="16"/>
  <c r="K148" i="16"/>
  <c r="L148" i="16"/>
  <c r="C149" i="16"/>
  <c r="D149" i="16"/>
  <c r="E149" i="16"/>
  <c r="F149" i="16"/>
  <c r="G149" i="16"/>
  <c r="H149" i="16"/>
  <c r="I149" i="16"/>
  <c r="J149" i="16"/>
  <c r="K149" i="16"/>
  <c r="L149" i="16"/>
  <c r="C150" i="16"/>
  <c r="D150" i="16"/>
  <c r="E150" i="16"/>
  <c r="F150" i="16"/>
  <c r="G150" i="16"/>
  <c r="H150" i="16"/>
  <c r="I150" i="16"/>
  <c r="J150" i="16"/>
  <c r="K150" i="16"/>
  <c r="L150" i="16"/>
  <c r="C151" i="16"/>
  <c r="D151" i="16"/>
  <c r="E151" i="16"/>
  <c r="F151" i="16"/>
  <c r="G151" i="16"/>
  <c r="H151" i="16"/>
  <c r="I151" i="16"/>
  <c r="J151" i="16"/>
  <c r="K151" i="16"/>
  <c r="L151" i="16"/>
  <c r="C152" i="16"/>
  <c r="D152" i="16"/>
  <c r="E152" i="16"/>
  <c r="F152" i="16"/>
  <c r="G152" i="16"/>
  <c r="H152" i="16"/>
  <c r="I152" i="16"/>
  <c r="J152" i="16"/>
  <c r="K152" i="16"/>
  <c r="L152" i="16"/>
  <c r="C153" i="16"/>
  <c r="D153" i="16"/>
  <c r="E153" i="16"/>
  <c r="F153" i="16"/>
  <c r="G153" i="16"/>
  <c r="H153" i="16"/>
  <c r="I153" i="16"/>
  <c r="J153" i="16"/>
  <c r="K153" i="16"/>
  <c r="L153" i="16"/>
  <c r="C154" i="16"/>
  <c r="D154" i="16"/>
  <c r="E154" i="16"/>
  <c r="F154" i="16"/>
  <c r="G154" i="16"/>
  <c r="H154" i="16"/>
  <c r="I154" i="16"/>
  <c r="J154" i="16"/>
  <c r="K154" i="16"/>
  <c r="L154" i="16"/>
  <c r="C155" i="16"/>
  <c r="D155" i="16"/>
  <c r="E155" i="16"/>
  <c r="F155" i="16"/>
  <c r="G155" i="16"/>
  <c r="H155" i="16"/>
  <c r="I155" i="16"/>
  <c r="J155" i="16"/>
  <c r="K155" i="16"/>
  <c r="L155" i="16"/>
  <c r="C156" i="16"/>
  <c r="D156" i="16"/>
  <c r="E156" i="16"/>
  <c r="F156" i="16"/>
  <c r="G156" i="16"/>
  <c r="H156" i="16"/>
  <c r="I156" i="16"/>
  <c r="J156" i="16"/>
  <c r="K156" i="16"/>
  <c r="L156" i="16"/>
  <c r="C157" i="16"/>
  <c r="D157" i="16"/>
  <c r="E157" i="16"/>
  <c r="F157" i="16"/>
  <c r="G157" i="16"/>
  <c r="H157" i="16"/>
  <c r="I157" i="16"/>
  <c r="J157" i="16"/>
  <c r="K157" i="16"/>
  <c r="L157" i="16"/>
  <c r="C158" i="16"/>
  <c r="D158" i="16"/>
  <c r="E158" i="16"/>
  <c r="F158" i="16"/>
  <c r="G158" i="16"/>
  <c r="H158" i="16"/>
  <c r="I158" i="16"/>
  <c r="J158" i="16"/>
  <c r="K158" i="16"/>
  <c r="L158" i="16"/>
  <c r="C159" i="16"/>
  <c r="D159" i="16"/>
  <c r="E159" i="16"/>
  <c r="F159" i="16"/>
  <c r="G159" i="16"/>
  <c r="H159" i="16"/>
  <c r="I159" i="16"/>
  <c r="J159" i="16"/>
  <c r="K159" i="16"/>
  <c r="L159" i="16"/>
  <c r="C160" i="16"/>
  <c r="D160" i="16"/>
  <c r="E160" i="16"/>
  <c r="F160" i="16"/>
  <c r="G160" i="16"/>
  <c r="H160" i="16"/>
  <c r="I160" i="16"/>
  <c r="J160" i="16"/>
  <c r="K160" i="16"/>
  <c r="L160" i="16"/>
  <c r="C161" i="16"/>
  <c r="D161" i="16"/>
  <c r="E161" i="16"/>
  <c r="F161" i="16"/>
  <c r="G161" i="16"/>
  <c r="H161" i="16"/>
  <c r="I161" i="16"/>
  <c r="J161" i="16"/>
  <c r="K161" i="16"/>
  <c r="L161" i="16"/>
  <c r="C162" i="16"/>
  <c r="D162" i="16"/>
  <c r="E162" i="16"/>
  <c r="F162" i="16"/>
  <c r="G162" i="16"/>
  <c r="H162" i="16"/>
  <c r="I162" i="16"/>
  <c r="J162" i="16"/>
  <c r="K162" i="16"/>
  <c r="L162" i="16"/>
  <c r="C163" i="16"/>
  <c r="D163" i="16"/>
  <c r="E163" i="16"/>
  <c r="F163" i="16"/>
  <c r="G163" i="16"/>
  <c r="H163" i="16"/>
  <c r="I163" i="16"/>
  <c r="J163" i="16"/>
  <c r="K163" i="16"/>
  <c r="L163" i="16"/>
  <c r="C164" i="16"/>
  <c r="D164" i="16"/>
  <c r="E164" i="16"/>
  <c r="F164" i="16"/>
  <c r="G164" i="16"/>
  <c r="H164" i="16"/>
  <c r="I164" i="16"/>
  <c r="J164" i="16"/>
  <c r="K164" i="16"/>
  <c r="L164" i="16"/>
  <c r="C165" i="16"/>
  <c r="D165" i="16"/>
  <c r="E165" i="16"/>
  <c r="F165" i="16"/>
  <c r="G165" i="16"/>
  <c r="H165" i="16"/>
  <c r="I165" i="16"/>
  <c r="J165" i="16"/>
  <c r="K165" i="16"/>
  <c r="L165" i="16"/>
  <c r="C166" i="16"/>
  <c r="D166" i="16"/>
  <c r="E166" i="16"/>
  <c r="F166" i="16"/>
  <c r="G166" i="16"/>
  <c r="H166" i="16"/>
  <c r="I166" i="16"/>
  <c r="J166" i="16"/>
  <c r="K166" i="16"/>
  <c r="L166" i="16"/>
  <c r="C167" i="16"/>
  <c r="D167" i="16"/>
  <c r="E167" i="16"/>
  <c r="F167" i="16"/>
  <c r="G167" i="16"/>
  <c r="H167" i="16"/>
  <c r="I167" i="16"/>
  <c r="J167" i="16"/>
  <c r="K167" i="16"/>
  <c r="L167" i="16"/>
  <c r="C168" i="16"/>
  <c r="D168" i="16"/>
  <c r="E168" i="16"/>
  <c r="F168" i="16"/>
  <c r="G168" i="16"/>
  <c r="H168" i="16"/>
  <c r="I168" i="16"/>
  <c r="J168" i="16"/>
  <c r="K168" i="16"/>
  <c r="L168" i="16"/>
  <c r="C169" i="16"/>
  <c r="D169" i="16"/>
  <c r="E169" i="16"/>
  <c r="F169" i="16"/>
  <c r="G169" i="16"/>
  <c r="H169" i="16"/>
  <c r="I169" i="16"/>
  <c r="J169" i="16"/>
  <c r="K169" i="16"/>
  <c r="L169" i="16"/>
  <c r="C170" i="16"/>
  <c r="D170" i="16"/>
  <c r="E170" i="16"/>
  <c r="F170" i="16"/>
  <c r="G170" i="16"/>
  <c r="H170" i="16"/>
  <c r="I170" i="16"/>
  <c r="J170" i="16"/>
  <c r="K170" i="16"/>
  <c r="L170" i="16"/>
  <c r="C171" i="16"/>
  <c r="D171" i="16"/>
  <c r="E171" i="16"/>
  <c r="F171" i="16"/>
  <c r="G171" i="16"/>
  <c r="H171" i="16"/>
  <c r="I171" i="16"/>
  <c r="J171" i="16"/>
  <c r="K171" i="16"/>
  <c r="L171" i="16"/>
  <c r="C172" i="16"/>
  <c r="D172" i="16"/>
  <c r="E172" i="16"/>
  <c r="F172" i="16"/>
  <c r="G172" i="16"/>
  <c r="H172" i="16"/>
  <c r="I172" i="16"/>
  <c r="J172" i="16"/>
  <c r="K172" i="16"/>
  <c r="L172" i="16"/>
  <c r="C173" i="16"/>
  <c r="D173" i="16"/>
  <c r="E173" i="16"/>
  <c r="F173" i="16"/>
  <c r="G173" i="16"/>
  <c r="H173" i="16"/>
  <c r="I173" i="16"/>
  <c r="J173" i="16"/>
  <c r="K173" i="16"/>
  <c r="L173" i="16"/>
  <c r="C174" i="16"/>
  <c r="D174" i="16"/>
  <c r="E174" i="16"/>
  <c r="F174" i="16"/>
  <c r="G174" i="16"/>
  <c r="H174" i="16"/>
  <c r="I174" i="16"/>
  <c r="J174" i="16"/>
  <c r="K174" i="16"/>
  <c r="L174" i="16"/>
  <c r="C175" i="16"/>
  <c r="D175" i="16"/>
  <c r="E175" i="16"/>
  <c r="F175" i="16"/>
  <c r="G175" i="16"/>
  <c r="H175" i="16"/>
  <c r="I175" i="16"/>
  <c r="J175" i="16"/>
  <c r="K175" i="16"/>
  <c r="L175" i="16"/>
  <c r="C176" i="16"/>
  <c r="D176" i="16"/>
  <c r="E176" i="16"/>
  <c r="F176" i="16"/>
  <c r="G176" i="16"/>
  <c r="H176" i="16"/>
  <c r="I176" i="16"/>
  <c r="J176" i="16"/>
  <c r="K176" i="16"/>
  <c r="L176" i="16"/>
  <c r="C177" i="16"/>
  <c r="D177" i="16"/>
  <c r="E177" i="16"/>
  <c r="F177" i="16"/>
  <c r="G177" i="16"/>
  <c r="H177" i="16"/>
  <c r="I177" i="16"/>
  <c r="J177" i="16"/>
  <c r="K177" i="16"/>
  <c r="L177" i="16"/>
  <c r="C178" i="16"/>
  <c r="D178" i="16"/>
  <c r="E178" i="16"/>
  <c r="F178" i="16"/>
  <c r="G178" i="16"/>
  <c r="H178" i="16"/>
  <c r="I178" i="16"/>
  <c r="J178" i="16"/>
  <c r="K178" i="16"/>
  <c r="L178" i="16"/>
  <c r="C179" i="16"/>
  <c r="D179" i="16"/>
  <c r="E179" i="16"/>
  <c r="F179" i="16"/>
  <c r="G179" i="16"/>
  <c r="H179" i="16"/>
  <c r="I179" i="16"/>
  <c r="J179" i="16"/>
  <c r="K179" i="16"/>
  <c r="L179" i="16"/>
  <c r="C180" i="16"/>
  <c r="D180" i="16"/>
  <c r="E180" i="16"/>
  <c r="F180" i="16"/>
  <c r="G180" i="16"/>
  <c r="H180" i="16"/>
  <c r="I180" i="16"/>
  <c r="J180" i="16"/>
  <c r="K180" i="16"/>
  <c r="L180" i="16"/>
  <c r="C181" i="16"/>
  <c r="D181" i="16"/>
  <c r="E181" i="16"/>
  <c r="F181" i="16"/>
  <c r="G181" i="16"/>
  <c r="H181" i="16"/>
  <c r="I181" i="16"/>
  <c r="J181" i="16"/>
  <c r="K181" i="16"/>
  <c r="L181" i="16"/>
  <c r="C182" i="16"/>
  <c r="D182" i="16"/>
  <c r="E182" i="16"/>
  <c r="F182" i="16"/>
  <c r="G182" i="16"/>
  <c r="H182" i="16"/>
  <c r="I182" i="16"/>
  <c r="J182" i="16"/>
  <c r="K182" i="16"/>
  <c r="L182" i="16"/>
  <c r="C183" i="16"/>
  <c r="D183" i="16"/>
  <c r="E183" i="16"/>
  <c r="F183" i="16"/>
  <c r="G183" i="16"/>
  <c r="H183" i="16"/>
  <c r="I183" i="16"/>
  <c r="J183" i="16"/>
  <c r="K183" i="16"/>
  <c r="L183" i="16"/>
  <c r="C184" i="16"/>
  <c r="D184" i="16"/>
  <c r="E184" i="16"/>
  <c r="F184" i="16"/>
  <c r="G184" i="16"/>
  <c r="H184" i="16"/>
  <c r="I184" i="16"/>
  <c r="J184" i="16"/>
  <c r="K184" i="16"/>
  <c r="L184" i="16"/>
  <c r="C185" i="16"/>
  <c r="D185" i="16"/>
  <c r="E185" i="16"/>
  <c r="F185" i="16"/>
  <c r="G185" i="16"/>
  <c r="H185" i="16"/>
  <c r="I185" i="16"/>
  <c r="J185" i="16"/>
  <c r="K185" i="16"/>
  <c r="L185" i="16"/>
  <c r="C186" i="16"/>
  <c r="D186" i="16"/>
  <c r="E186" i="16"/>
  <c r="F186" i="16"/>
  <c r="G186" i="16"/>
  <c r="H186" i="16"/>
  <c r="I186" i="16"/>
  <c r="J186" i="16"/>
  <c r="K186" i="16"/>
  <c r="L186" i="16"/>
  <c r="C187" i="16"/>
  <c r="D187" i="16"/>
  <c r="E187" i="16"/>
  <c r="F187" i="16"/>
  <c r="G187" i="16"/>
  <c r="H187" i="16"/>
  <c r="I187" i="16"/>
  <c r="J187" i="16"/>
  <c r="K187" i="16"/>
  <c r="L187" i="16"/>
  <c r="C188" i="16"/>
  <c r="D188" i="16"/>
  <c r="E188" i="16"/>
  <c r="F188" i="16"/>
  <c r="G188" i="16"/>
  <c r="H188" i="16"/>
  <c r="I188" i="16"/>
  <c r="J188" i="16"/>
  <c r="K188" i="16"/>
  <c r="L188" i="16"/>
  <c r="C189" i="16"/>
  <c r="D189" i="16"/>
  <c r="E189" i="16"/>
  <c r="F189" i="16"/>
  <c r="G189" i="16"/>
  <c r="H189" i="16"/>
  <c r="I189" i="16"/>
  <c r="J189" i="16"/>
  <c r="K189" i="16"/>
  <c r="L189" i="16"/>
  <c r="C190" i="16"/>
  <c r="D190" i="16"/>
  <c r="E190" i="16"/>
  <c r="F190" i="16"/>
  <c r="G190" i="16"/>
  <c r="H190" i="16"/>
  <c r="I190" i="16"/>
  <c r="J190" i="16"/>
  <c r="K190" i="16"/>
  <c r="L190" i="16"/>
  <c r="C191" i="16"/>
  <c r="D191" i="16"/>
  <c r="E191" i="16"/>
  <c r="F191" i="16"/>
  <c r="G191" i="16"/>
  <c r="H191" i="16"/>
  <c r="I191" i="16"/>
  <c r="J191" i="16"/>
  <c r="K191" i="16"/>
  <c r="L191" i="16"/>
  <c r="C192" i="16"/>
  <c r="D192" i="16"/>
  <c r="E192" i="16"/>
  <c r="F192" i="16"/>
  <c r="G192" i="16"/>
  <c r="H192" i="16"/>
  <c r="I192" i="16"/>
  <c r="J192" i="16"/>
  <c r="K192" i="16"/>
  <c r="L192" i="16"/>
  <c r="C193" i="16"/>
  <c r="D193" i="16"/>
  <c r="E193" i="16"/>
  <c r="F193" i="16"/>
  <c r="G193" i="16"/>
  <c r="H193" i="16"/>
  <c r="I193" i="16"/>
  <c r="J193" i="16"/>
  <c r="K193" i="16"/>
  <c r="L193" i="16"/>
  <c r="C194" i="16"/>
  <c r="D194" i="16"/>
  <c r="E194" i="16"/>
  <c r="F194" i="16"/>
  <c r="G194" i="16"/>
  <c r="H194" i="16"/>
  <c r="I194" i="16"/>
  <c r="J194" i="16"/>
  <c r="K194" i="16"/>
  <c r="L194" i="16"/>
  <c r="C195" i="16"/>
  <c r="D195" i="16"/>
  <c r="E195" i="16"/>
  <c r="F195" i="16"/>
  <c r="G195" i="16"/>
  <c r="H195" i="16"/>
  <c r="I195" i="16"/>
  <c r="J195" i="16"/>
  <c r="K195" i="16"/>
  <c r="L195" i="16"/>
  <c r="C196" i="16"/>
  <c r="D196" i="16"/>
  <c r="E196" i="16"/>
  <c r="F196" i="16"/>
  <c r="G196" i="16"/>
  <c r="H196" i="16"/>
  <c r="I196" i="16"/>
  <c r="J196" i="16"/>
  <c r="K196" i="16"/>
  <c r="L196" i="16"/>
  <c r="C197" i="16"/>
  <c r="D197" i="16"/>
  <c r="E197" i="16"/>
  <c r="F197" i="16"/>
  <c r="G197" i="16"/>
  <c r="H197" i="16"/>
  <c r="I197" i="16"/>
  <c r="J197" i="16"/>
  <c r="K197" i="16"/>
  <c r="L197" i="16"/>
  <c r="C198" i="16"/>
  <c r="D198" i="16"/>
  <c r="E198" i="16"/>
  <c r="F198" i="16"/>
  <c r="G198" i="16"/>
  <c r="H198" i="16"/>
  <c r="I198" i="16"/>
  <c r="J198" i="16"/>
  <c r="K198" i="16"/>
  <c r="L198" i="16"/>
  <c r="C199" i="16"/>
  <c r="D199" i="16"/>
  <c r="E199" i="16"/>
  <c r="F199" i="16"/>
  <c r="G199" i="16"/>
  <c r="H199" i="16"/>
  <c r="I199" i="16"/>
  <c r="J199" i="16"/>
  <c r="K199" i="16"/>
  <c r="L199" i="16"/>
  <c r="C200" i="16"/>
  <c r="D200" i="16"/>
  <c r="E200" i="16"/>
  <c r="F200" i="16"/>
  <c r="G200" i="16"/>
  <c r="H200" i="16"/>
  <c r="I200" i="16"/>
  <c r="J200" i="16"/>
  <c r="K200" i="16"/>
  <c r="L200" i="16"/>
  <c r="C201" i="16"/>
  <c r="D201" i="16"/>
  <c r="E201" i="16"/>
  <c r="F201" i="16"/>
  <c r="G201" i="16"/>
  <c r="H201" i="16"/>
  <c r="I201" i="16"/>
  <c r="J201" i="16"/>
  <c r="K201" i="16"/>
  <c r="L201" i="16"/>
  <c r="C202" i="16"/>
  <c r="D202" i="16"/>
  <c r="E202" i="16"/>
  <c r="F202" i="16"/>
  <c r="G202" i="16"/>
  <c r="H202" i="16"/>
  <c r="I202" i="16"/>
  <c r="J202" i="16"/>
  <c r="K202" i="16"/>
  <c r="L202" i="16"/>
  <c r="C203" i="16"/>
  <c r="D203" i="16"/>
  <c r="E203" i="16"/>
  <c r="F203" i="16"/>
  <c r="G203" i="16"/>
  <c r="H203" i="16"/>
  <c r="I203" i="16"/>
  <c r="J203" i="16"/>
  <c r="K203" i="16"/>
  <c r="L203" i="16"/>
  <c r="C204" i="16"/>
  <c r="D204" i="16"/>
  <c r="E204" i="16"/>
  <c r="F204" i="16"/>
  <c r="G204" i="16"/>
  <c r="H204" i="16"/>
  <c r="I204" i="16"/>
  <c r="J204" i="16"/>
  <c r="K204" i="16"/>
  <c r="L204" i="16"/>
  <c r="C205" i="16"/>
  <c r="D205" i="16"/>
  <c r="E205" i="16"/>
  <c r="F205" i="16"/>
  <c r="G205" i="16"/>
  <c r="H205" i="16"/>
  <c r="I205" i="16"/>
  <c r="J205" i="16"/>
  <c r="K205" i="16"/>
  <c r="L205" i="16"/>
  <c r="C206" i="16"/>
  <c r="D206" i="16"/>
  <c r="E206" i="16"/>
  <c r="F206" i="16"/>
  <c r="G206" i="16"/>
  <c r="H206" i="16"/>
  <c r="I206" i="16"/>
  <c r="J206" i="16"/>
  <c r="K206" i="16"/>
  <c r="L206" i="16"/>
  <c r="C207" i="16"/>
  <c r="D207" i="16"/>
  <c r="E207" i="16"/>
  <c r="F207" i="16"/>
  <c r="G207" i="16"/>
  <c r="H207" i="16"/>
  <c r="I207" i="16"/>
  <c r="J207" i="16"/>
  <c r="K207" i="16"/>
  <c r="L207" i="16"/>
  <c r="C208" i="16"/>
  <c r="D208" i="16"/>
  <c r="E208" i="16"/>
  <c r="F208" i="16"/>
  <c r="G208" i="16"/>
  <c r="H208" i="16"/>
  <c r="I208" i="16"/>
  <c r="J208" i="16"/>
  <c r="K208" i="16"/>
  <c r="L208" i="16"/>
  <c r="C209" i="16"/>
  <c r="D209" i="16"/>
  <c r="E209" i="16"/>
  <c r="F209" i="16"/>
  <c r="G209" i="16"/>
  <c r="H209" i="16"/>
  <c r="I209" i="16"/>
  <c r="J209" i="16"/>
  <c r="K209" i="16"/>
  <c r="L209" i="16"/>
  <c r="D4" i="16"/>
  <c r="E4" i="16"/>
  <c r="F4" i="16"/>
  <c r="G4" i="16"/>
  <c r="G212" i="16" s="1"/>
  <c r="H4" i="16"/>
  <c r="I4" i="16"/>
  <c r="J4" i="16"/>
  <c r="K4" i="16"/>
  <c r="K212" i="16" s="1"/>
  <c r="L4" i="16"/>
  <c r="C212" i="16"/>
  <c r="C4" i="16"/>
  <c r="A212" i="16"/>
  <c r="I212" i="16"/>
  <c r="E212" i="16"/>
  <c r="B212" i="16"/>
  <c r="L212" i="16"/>
  <c r="L5" i="15"/>
  <c r="L6" i="15"/>
  <c r="L7" i="15"/>
  <c r="L8" i="15"/>
  <c r="L212" i="15" s="1"/>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78" i="15"/>
  <c r="L79" i="15"/>
  <c r="L80" i="15"/>
  <c r="L81" i="15"/>
  <c r="L82" i="15"/>
  <c r="L83" i="15"/>
  <c r="L84" i="15"/>
  <c r="L85" i="15"/>
  <c r="L86" i="15"/>
  <c r="L87" i="15"/>
  <c r="L88" i="15"/>
  <c r="L89" i="15"/>
  <c r="L90" i="15"/>
  <c r="L91" i="15"/>
  <c r="L92" i="15"/>
  <c r="L93" i="15"/>
  <c r="L94" i="15"/>
  <c r="L95" i="15"/>
  <c r="L96" i="15"/>
  <c r="L97" i="15"/>
  <c r="L98" i="15"/>
  <c r="L99" i="15"/>
  <c r="L100" i="15"/>
  <c r="L101" i="15"/>
  <c r="L102" i="15"/>
  <c r="L103" i="15"/>
  <c r="L104" i="15"/>
  <c r="L105" i="15"/>
  <c r="L106" i="15"/>
  <c r="L107" i="15"/>
  <c r="L108" i="15"/>
  <c r="L109" i="15"/>
  <c r="L110" i="15"/>
  <c r="L111" i="15"/>
  <c r="L112" i="15"/>
  <c r="L113" i="15"/>
  <c r="L114" i="15"/>
  <c r="L115" i="15"/>
  <c r="L116" i="15"/>
  <c r="L117" i="15"/>
  <c r="L118" i="15"/>
  <c r="L119" i="15"/>
  <c r="L120" i="15"/>
  <c r="L121" i="15"/>
  <c r="L122" i="15"/>
  <c r="L123" i="15"/>
  <c r="L124" i="15"/>
  <c r="L125" i="15"/>
  <c r="L126" i="15"/>
  <c r="L127" i="15"/>
  <c r="L128" i="15"/>
  <c r="L129" i="15"/>
  <c r="L130" i="15"/>
  <c r="L131" i="15"/>
  <c r="L132" i="15"/>
  <c r="L133" i="15"/>
  <c r="L134" i="15"/>
  <c r="L135" i="15"/>
  <c r="L136" i="15"/>
  <c r="L137" i="15"/>
  <c r="L138" i="15"/>
  <c r="L139" i="15"/>
  <c r="L140" i="15"/>
  <c r="L141" i="15"/>
  <c r="L142" i="15"/>
  <c r="L143" i="15"/>
  <c r="L144" i="15"/>
  <c r="L145" i="15"/>
  <c r="L146" i="15"/>
  <c r="L147" i="15"/>
  <c r="L148" i="15"/>
  <c r="L149" i="15"/>
  <c r="L150" i="15"/>
  <c r="L151" i="15"/>
  <c r="L152" i="15"/>
  <c r="L153" i="15"/>
  <c r="L154" i="15"/>
  <c r="L155" i="15"/>
  <c r="L156" i="15"/>
  <c r="L157" i="15"/>
  <c r="L158" i="15"/>
  <c r="L159" i="15"/>
  <c r="L160" i="15"/>
  <c r="L161" i="15"/>
  <c r="L162" i="15"/>
  <c r="L163" i="15"/>
  <c r="L164" i="15"/>
  <c r="L165" i="15"/>
  <c r="L166" i="15"/>
  <c r="L167" i="15"/>
  <c r="L168" i="15"/>
  <c r="L169" i="15"/>
  <c r="L170" i="15"/>
  <c r="L171" i="15"/>
  <c r="L172" i="15"/>
  <c r="L173" i="15"/>
  <c r="L174" i="15"/>
  <c r="L175" i="15"/>
  <c r="L176" i="15"/>
  <c r="L177" i="15"/>
  <c r="L178" i="15"/>
  <c r="L179" i="15"/>
  <c r="L180" i="15"/>
  <c r="L181" i="15"/>
  <c r="L182" i="15"/>
  <c r="L183" i="15"/>
  <c r="L184" i="15"/>
  <c r="L185" i="15"/>
  <c r="L186" i="15"/>
  <c r="L187" i="15"/>
  <c r="L188" i="15"/>
  <c r="L189" i="15"/>
  <c r="L190" i="15"/>
  <c r="L191" i="15"/>
  <c r="L192" i="15"/>
  <c r="L193" i="15"/>
  <c r="L194" i="15"/>
  <c r="L195" i="15"/>
  <c r="L196" i="15"/>
  <c r="L197" i="15"/>
  <c r="L198" i="15"/>
  <c r="L199" i="15"/>
  <c r="L200" i="15"/>
  <c r="L201" i="15"/>
  <c r="L202" i="15"/>
  <c r="L203" i="15"/>
  <c r="L204" i="15"/>
  <c r="L205" i="15"/>
  <c r="L206" i="15"/>
  <c r="L207" i="15"/>
  <c r="L208" i="15"/>
  <c r="L209" i="15"/>
  <c r="L4" i="15"/>
  <c r="K5" i="15"/>
  <c r="K6" i="15"/>
  <c r="K7" i="15"/>
  <c r="K8" i="15"/>
  <c r="K212" i="15" s="1"/>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4" i="15"/>
  <c r="J5" i="15"/>
  <c r="J6" i="15"/>
  <c r="J7" i="15"/>
  <c r="J212" i="15" s="1"/>
  <c r="J8" i="15"/>
  <c r="J9" i="15"/>
  <c r="J10" i="15"/>
  <c r="J11" i="15"/>
  <c r="J12" i="15"/>
  <c r="J13" i="15"/>
  <c r="J14" i="15"/>
  <c r="J15" i="15"/>
  <c r="J16" i="15"/>
  <c r="J17" i="15"/>
  <c r="J18" i="15"/>
  <c r="J19" i="15"/>
  <c r="J20" i="15"/>
  <c r="J21" i="15"/>
  <c r="J22" i="15"/>
  <c r="J23" i="15"/>
  <c r="J24" i="15"/>
  <c r="J25" i="15"/>
  <c r="J26" i="15"/>
  <c r="J27" i="15"/>
  <c r="J28" i="15"/>
  <c r="J29" i="15"/>
  <c r="J30" i="15"/>
  <c r="J31" i="15"/>
  <c r="J32" i="15"/>
  <c r="J33" i="15"/>
  <c r="J34" i="15"/>
  <c r="J35" i="15"/>
  <c r="J36" i="15"/>
  <c r="J37" i="15"/>
  <c r="J38" i="15"/>
  <c r="J39" i="15"/>
  <c r="J40" i="15"/>
  <c r="J41" i="15"/>
  <c r="J42" i="15"/>
  <c r="J43" i="15"/>
  <c r="J44" i="15"/>
  <c r="J45" i="15"/>
  <c r="J46" i="15"/>
  <c r="J47" i="15"/>
  <c r="J48" i="15"/>
  <c r="J49" i="15"/>
  <c r="J50" i="15"/>
  <c r="J51" i="15"/>
  <c r="J52" i="15"/>
  <c r="J53" i="15"/>
  <c r="J54" i="15"/>
  <c r="J55" i="15"/>
  <c r="J56" i="15"/>
  <c r="J57" i="15"/>
  <c r="J58" i="15"/>
  <c r="J59" i="15"/>
  <c r="J60" i="15"/>
  <c r="J61" i="15"/>
  <c r="J62" i="15"/>
  <c r="J63" i="15"/>
  <c r="J64" i="15"/>
  <c r="J65" i="15"/>
  <c r="J66" i="15"/>
  <c r="J67" i="15"/>
  <c r="J68" i="15"/>
  <c r="J69" i="15"/>
  <c r="J70" i="15"/>
  <c r="J71" i="15"/>
  <c r="J72" i="15"/>
  <c r="J73" i="15"/>
  <c r="J74" i="15"/>
  <c r="J75" i="15"/>
  <c r="J76" i="15"/>
  <c r="J77" i="15"/>
  <c r="J78" i="15"/>
  <c r="J79" i="15"/>
  <c r="J80" i="15"/>
  <c r="J81" i="15"/>
  <c r="J82" i="15"/>
  <c r="J83" i="15"/>
  <c r="J84" i="15"/>
  <c r="J85" i="15"/>
  <c r="J86" i="15"/>
  <c r="J87" i="15"/>
  <c r="J88" i="15"/>
  <c r="J89" i="15"/>
  <c r="J90" i="15"/>
  <c r="J91" i="15"/>
  <c r="J92" i="15"/>
  <c r="J93" i="15"/>
  <c r="J94" i="15"/>
  <c r="J95" i="15"/>
  <c r="J96" i="15"/>
  <c r="J97" i="15"/>
  <c r="J98" i="15"/>
  <c r="J99" i="15"/>
  <c r="J100" i="15"/>
  <c r="J101" i="15"/>
  <c r="J102" i="15"/>
  <c r="J103" i="15"/>
  <c r="J104" i="15"/>
  <c r="J105" i="15"/>
  <c r="J106" i="15"/>
  <c r="J107" i="15"/>
  <c r="J108" i="15"/>
  <c r="J109" i="15"/>
  <c r="J110" i="15"/>
  <c r="J111" i="15"/>
  <c r="J112" i="15"/>
  <c r="J113" i="15"/>
  <c r="J114" i="15"/>
  <c r="J115" i="15"/>
  <c r="J116" i="15"/>
  <c r="J117" i="15"/>
  <c r="J118" i="15"/>
  <c r="J119" i="15"/>
  <c r="J120" i="15"/>
  <c r="J121" i="15"/>
  <c r="J122" i="15"/>
  <c r="J123" i="15"/>
  <c r="J124" i="15"/>
  <c r="J125" i="15"/>
  <c r="J126" i="15"/>
  <c r="J127" i="15"/>
  <c r="J128" i="15"/>
  <c r="J129" i="15"/>
  <c r="J130" i="15"/>
  <c r="J131" i="15"/>
  <c r="J132" i="15"/>
  <c r="J133" i="15"/>
  <c r="J134" i="15"/>
  <c r="J135" i="15"/>
  <c r="J136" i="15"/>
  <c r="J137" i="15"/>
  <c r="J138" i="15"/>
  <c r="J139" i="15"/>
  <c r="J140" i="15"/>
  <c r="J141" i="15"/>
  <c r="J142" i="15"/>
  <c r="J143" i="15"/>
  <c r="J144" i="15"/>
  <c r="J145" i="15"/>
  <c r="J146" i="15"/>
  <c r="J147" i="15"/>
  <c r="J148" i="15"/>
  <c r="J149" i="15"/>
  <c r="J150" i="15"/>
  <c r="J151" i="15"/>
  <c r="J152" i="15"/>
  <c r="J153" i="15"/>
  <c r="J154" i="15"/>
  <c r="J155" i="15"/>
  <c r="J156" i="15"/>
  <c r="J157" i="15"/>
  <c r="J158" i="15"/>
  <c r="J159" i="15"/>
  <c r="J160" i="15"/>
  <c r="J161" i="15"/>
  <c r="J162" i="15"/>
  <c r="J163" i="15"/>
  <c r="J164" i="15"/>
  <c r="J165" i="15"/>
  <c r="J166" i="15"/>
  <c r="J167" i="15"/>
  <c r="J168" i="15"/>
  <c r="J169" i="15"/>
  <c r="J170" i="15"/>
  <c r="J171" i="15"/>
  <c r="J172" i="15"/>
  <c r="J173" i="15"/>
  <c r="J174" i="15"/>
  <c r="J175" i="15"/>
  <c r="J176" i="15"/>
  <c r="J177" i="15"/>
  <c r="J178" i="15"/>
  <c r="J179" i="15"/>
  <c r="J180" i="15"/>
  <c r="J181" i="15"/>
  <c r="J182" i="15"/>
  <c r="J183" i="15"/>
  <c r="J184" i="15"/>
  <c r="J185" i="15"/>
  <c r="J186" i="15"/>
  <c r="J187" i="15"/>
  <c r="J188" i="15"/>
  <c r="J189" i="15"/>
  <c r="J190" i="15"/>
  <c r="J191" i="15"/>
  <c r="J192" i="15"/>
  <c r="J193" i="15"/>
  <c r="J194" i="15"/>
  <c r="J195" i="15"/>
  <c r="J196" i="15"/>
  <c r="J197" i="15"/>
  <c r="J198" i="15"/>
  <c r="J199" i="15"/>
  <c r="J200" i="15"/>
  <c r="J201" i="15"/>
  <c r="J202" i="15"/>
  <c r="J203" i="15"/>
  <c r="J204" i="15"/>
  <c r="J205" i="15"/>
  <c r="J206" i="15"/>
  <c r="J207" i="15"/>
  <c r="J208" i="15"/>
  <c r="J209" i="15"/>
  <c r="J4" i="15"/>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3" i="15"/>
  <c r="I34" i="15"/>
  <c r="I35" i="15"/>
  <c r="I36" i="15"/>
  <c r="I37" i="15"/>
  <c r="I38" i="15"/>
  <c r="I39" i="15"/>
  <c r="I40" i="15"/>
  <c r="I41" i="15"/>
  <c r="I42" i="15"/>
  <c r="I43" i="15"/>
  <c r="I44" i="15"/>
  <c r="I45" i="15"/>
  <c r="I46" i="15"/>
  <c r="I47" i="15"/>
  <c r="I48" i="15"/>
  <c r="I49" i="15"/>
  <c r="I50" i="15"/>
  <c r="I51" i="15"/>
  <c r="I52" i="15"/>
  <c r="I53" i="15"/>
  <c r="I54" i="15"/>
  <c r="I55" i="15"/>
  <c r="I56" i="15"/>
  <c r="I57" i="15"/>
  <c r="I58" i="15"/>
  <c r="I59" i="15"/>
  <c r="I60" i="15"/>
  <c r="I61" i="15"/>
  <c r="I62" i="15"/>
  <c r="I63" i="15"/>
  <c r="I64" i="15"/>
  <c r="I65" i="15"/>
  <c r="I66" i="15"/>
  <c r="I67" i="15"/>
  <c r="I68" i="15"/>
  <c r="I69" i="15"/>
  <c r="I70" i="15"/>
  <c r="I71" i="15"/>
  <c r="I72" i="15"/>
  <c r="I73" i="15"/>
  <c r="I74" i="15"/>
  <c r="I75" i="15"/>
  <c r="I76" i="15"/>
  <c r="I77" i="15"/>
  <c r="I78" i="15"/>
  <c r="I79" i="15"/>
  <c r="I80" i="15"/>
  <c r="I81" i="15"/>
  <c r="I82" i="15"/>
  <c r="I83" i="15"/>
  <c r="I84" i="15"/>
  <c r="I85" i="15"/>
  <c r="I86" i="15"/>
  <c r="I87" i="15"/>
  <c r="I88" i="15"/>
  <c r="I89" i="15"/>
  <c r="I90" i="15"/>
  <c r="I91" i="15"/>
  <c r="I92" i="15"/>
  <c r="I93" i="15"/>
  <c r="I94" i="15"/>
  <c r="I95" i="15"/>
  <c r="I96" i="15"/>
  <c r="I97" i="15"/>
  <c r="I98" i="15"/>
  <c r="I99" i="15"/>
  <c r="I100" i="15"/>
  <c r="I101" i="15"/>
  <c r="I102" i="15"/>
  <c r="I103" i="15"/>
  <c r="I104" i="15"/>
  <c r="I105" i="15"/>
  <c r="I106" i="15"/>
  <c r="I107" i="15"/>
  <c r="I108" i="15"/>
  <c r="I109" i="15"/>
  <c r="I110" i="15"/>
  <c r="I111" i="15"/>
  <c r="I112" i="15"/>
  <c r="I113" i="15"/>
  <c r="I114" i="15"/>
  <c r="I115" i="15"/>
  <c r="I116" i="15"/>
  <c r="I117" i="15"/>
  <c r="I118" i="15"/>
  <c r="I119" i="15"/>
  <c r="I120" i="15"/>
  <c r="I121" i="15"/>
  <c r="I122" i="15"/>
  <c r="I123" i="15"/>
  <c r="I124" i="15"/>
  <c r="I125" i="15"/>
  <c r="I126" i="15"/>
  <c r="I127" i="15"/>
  <c r="I128" i="15"/>
  <c r="I129" i="15"/>
  <c r="I130" i="15"/>
  <c r="I131" i="15"/>
  <c r="I132" i="15"/>
  <c r="I133" i="15"/>
  <c r="I134" i="15"/>
  <c r="I135" i="15"/>
  <c r="I136" i="15"/>
  <c r="I137" i="15"/>
  <c r="I138" i="15"/>
  <c r="I139" i="15"/>
  <c r="I140" i="15"/>
  <c r="I141" i="15"/>
  <c r="I142" i="15"/>
  <c r="I143" i="15"/>
  <c r="I144" i="15"/>
  <c r="I145" i="15"/>
  <c r="I146" i="15"/>
  <c r="I147" i="15"/>
  <c r="I148" i="15"/>
  <c r="I149" i="15"/>
  <c r="I150" i="15"/>
  <c r="I151" i="15"/>
  <c r="I152" i="15"/>
  <c r="I153" i="15"/>
  <c r="I154" i="15"/>
  <c r="I155" i="15"/>
  <c r="I156" i="15"/>
  <c r="I157" i="15"/>
  <c r="I158" i="15"/>
  <c r="I159" i="15"/>
  <c r="I160" i="15"/>
  <c r="I161" i="15"/>
  <c r="I162" i="15"/>
  <c r="I163" i="15"/>
  <c r="I164" i="15"/>
  <c r="I165" i="15"/>
  <c r="I166" i="15"/>
  <c r="I167" i="15"/>
  <c r="I168" i="15"/>
  <c r="I169" i="15"/>
  <c r="I170" i="15"/>
  <c r="I171" i="15"/>
  <c r="I172" i="15"/>
  <c r="I173" i="15"/>
  <c r="I174" i="15"/>
  <c r="I175" i="15"/>
  <c r="I176" i="15"/>
  <c r="I177" i="15"/>
  <c r="I178" i="15"/>
  <c r="I179" i="15"/>
  <c r="I180" i="15"/>
  <c r="I181" i="15"/>
  <c r="I182" i="15"/>
  <c r="I183" i="15"/>
  <c r="I184" i="15"/>
  <c r="I185" i="15"/>
  <c r="I186" i="15"/>
  <c r="I187" i="15"/>
  <c r="I188" i="15"/>
  <c r="I189" i="15"/>
  <c r="I190" i="15"/>
  <c r="I191" i="15"/>
  <c r="I192" i="15"/>
  <c r="I193" i="15"/>
  <c r="I194" i="15"/>
  <c r="I195" i="15"/>
  <c r="I196" i="15"/>
  <c r="I197" i="15"/>
  <c r="I198" i="15"/>
  <c r="I199" i="15"/>
  <c r="I200" i="15"/>
  <c r="I201" i="15"/>
  <c r="I202" i="15"/>
  <c r="I203" i="15"/>
  <c r="I204" i="15"/>
  <c r="I205" i="15"/>
  <c r="I206" i="15"/>
  <c r="I207" i="15"/>
  <c r="I208" i="15"/>
  <c r="I209" i="15"/>
  <c r="I4" i="15"/>
  <c r="H5" i="15"/>
  <c r="H6" i="15"/>
  <c r="H7" i="15"/>
  <c r="H8" i="15"/>
  <c r="H212" i="15" s="1"/>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4" i="15"/>
  <c r="G5" i="15"/>
  <c r="G6" i="15"/>
  <c r="G7" i="15"/>
  <c r="G8" i="15"/>
  <c r="G212" i="15" s="1"/>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4" i="15"/>
  <c r="F5" i="15"/>
  <c r="F6" i="15"/>
  <c r="F7" i="15"/>
  <c r="F8" i="15"/>
  <c r="F212" i="15" s="1"/>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E124" i="15"/>
  <c r="E125" i="15"/>
  <c r="E126" i="15"/>
  <c r="E127" i="15"/>
  <c r="E128" i="15"/>
  <c r="E129" i="15"/>
  <c r="E130" i="15"/>
  <c r="E131" i="15"/>
  <c r="E132" i="15"/>
  <c r="E133" i="15"/>
  <c r="E134" i="15"/>
  <c r="E135" i="15"/>
  <c r="E136" i="15"/>
  <c r="E137" i="15"/>
  <c r="E138" i="15"/>
  <c r="E139" i="15"/>
  <c r="E140" i="15"/>
  <c r="E141" i="15"/>
  <c r="E142" i="15"/>
  <c r="E143" i="15"/>
  <c r="E144" i="15"/>
  <c r="E145" i="15"/>
  <c r="E146" i="15"/>
  <c r="E147" i="15"/>
  <c r="E148" i="15"/>
  <c r="E149" i="15"/>
  <c r="E150" i="15"/>
  <c r="E151" i="15"/>
  <c r="E152" i="15"/>
  <c r="E153" i="15"/>
  <c r="E154" i="15"/>
  <c r="E155" i="15"/>
  <c r="E156" i="15"/>
  <c r="E157" i="15"/>
  <c r="E158" i="15"/>
  <c r="E159" i="15"/>
  <c r="E160" i="15"/>
  <c r="E161" i="15"/>
  <c r="E162" i="15"/>
  <c r="E163" i="15"/>
  <c r="E164" i="15"/>
  <c r="E165" i="15"/>
  <c r="E166" i="15"/>
  <c r="E167" i="15"/>
  <c r="E168" i="15"/>
  <c r="E169" i="15"/>
  <c r="E170" i="15"/>
  <c r="E171" i="15"/>
  <c r="E172" i="15"/>
  <c r="E173" i="15"/>
  <c r="E174" i="15"/>
  <c r="E175" i="15"/>
  <c r="E176" i="15"/>
  <c r="E177" i="15"/>
  <c r="E178" i="15"/>
  <c r="E179" i="15"/>
  <c r="E180" i="15"/>
  <c r="E181" i="15"/>
  <c r="E182" i="15"/>
  <c r="E183" i="15"/>
  <c r="E184" i="15"/>
  <c r="E185" i="15"/>
  <c r="E186" i="15"/>
  <c r="E187" i="15"/>
  <c r="E188" i="15"/>
  <c r="E189" i="15"/>
  <c r="E190" i="15"/>
  <c r="E191" i="15"/>
  <c r="E192" i="15"/>
  <c r="E193" i="15"/>
  <c r="E194" i="15"/>
  <c r="E195" i="15"/>
  <c r="E196" i="15"/>
  <c r="E197" i="15"/>
  <c r="E198" i="15"/>
  <c r="E199" i="15"/>
  <c r="E200" i="15"/>
  <c r="E201" i="15"/>
  <c r="E202" i="15"/>
  <c r="E203" i="15"/>
  <c r="E204" i="15"/>
  <c r="E205" i="15"/>
  <c r="E206" i="15"/>
  <c r="E207" i="15"/>
  <c r="E208" i="15"/>
  <c r="E209" i="15"/>
  <c r="E4" i="15"/>
  <c r="D5" i="15"/>
  <c r="D6" i="15"/>
  <c r="D7" i="15"/>
  <c r="D8" i="15"/>
  <c r="D212" i="15" s="1"/>
  <c r="D9" i="15"/>
  <c r="D10" i="15"/>
  <c r="D11" i="15"/>
  <c r="D12" i="15"/>
  <c r="D13" i="15"/>
  <c r="D14" i="15"/>
  <c r="D15" i="15"/>
  <c r="D16" i="15"/>
  <c r="D17" i="15"/>
  <c r="D18" i="15"/>
  <c r="D19" i="15"/>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1" i="15"/>
  <c r="D72" i="15"/>
  <c r="D73" i="15"/>
  <c r="D74" i="15"/>
  <c r="D75" i="15"/>
  <c r="D76" i="15"/>
  <c r="D77" i="15"/>
  <c r="D78" i="15"/>
  <c r="D79" i="15"/>
  <c r="D80" i="15"/>
  <c r="D81" i="15"/>
  <c r="D82" i="15"/>
  <c r="D83" i="15"/>
  <c r="D84" i="15"/>
  <c r="D85" i="15"/>
  <c r="D86" i="15"/>
  <c r="D87" i="15"/>
  <c r="D88" i="15"/>
  <c r="D89" i="15"/>
  <c r="D90" i="15"/>
  <c r="D91" i="15"/>
  <c r="D92" i="15"/>
  <c r="D93" i="15"/>
  <c r="D94" i="15"/>
  <c r="D95" i="15"/>
  <c r="D96" i="15"/>
  <c r="D97" i="15"/>
  <c r="D98" i="15"/>
  <c r="D99" i="15"/>
  <c r="D100" i="15"/>
  <c r="D101" i="15"/>
  <c r="D102" i="15"/>
  <c r="D103" i="15"/>
  <c r="D104" i="15"/>
  <c r="D105" i="15"/>
  <c r="D106" i="15"/>
  <c r="D107" i="15"/>
  <c r="D108" i="15"/>
  <c r="D109" i="15"/>
  <c r="D110" i="15"/>
  <c r="D111" i="15"/>
  <c r="D112" i="15"/>
  <c r="D113" i="15"/>
  <c r="D114" i="15"/>
  <c r="D115" i="15"/>
  <c r="D116" i="15"/>
  <c r="D117" i="15"/>
  <c r="D118" i="15"/>
  <c r="D119" i="15"/>
  <c r="D120" i="15"/>
  <c r="D121" i="15"/>
  <c r="D122" i="15"/>
  <c r="D123" i="15"/>
  <c r="D124" i="15"/>
  <c r="D125" i="15"/>
  <c r="D126" i="15"/>
  <c r="D127" i="15"/>
  <c r="D128" i="15"/>
  <c r="D129" i="15"/>
  <c r="D130" i="15"/>
  <c r="D131" i="15"/>
  <c r="D132" i="15"/>
  <c r="D133" i="15"/>
  <c r="D134" i="15"/>
  <c r="D135" i="15"/>
  <c r="D136" i="15"/>
  <c r="D137" i="15"/>
  <c r="D138" i="15"/>
  <c r="D139" i="15"/>
  <c r="D140" i="15"/>
  <c r="D141" i="15"/>
  <c r="D142" i="15"/>
  <c r="D143" i="15"/>
  <c r="D144" i="15"/>
  <c r="D145" i="15"/>
  <c r="D146" i="15"/>
  <c r="D147" i="15"/>
  <c r="D148" i="15"/>
  <c r="D149" i="15"/>
  <c r="D150" i="15"/>
  <c r="D151" i="15"/>
  <c r="D152" i="15"/>
  <c r="D153" i="15"/>
  <c r="D154" i="15"/>
  <c r="D155" i="15"/>
  <c r="D156" i="15"/>
  <c r="D157" i="15"/>
  <c r="D158" i="15"/>
  <c r="D159" i="15"/>
  <c r="D160" i="15"/>
  <c r="D161" i="15"/>
  <c r="D162" i="15"/>
  <c r="D163" i="15"/>
  <c r="D164" i="15"/>
  <c r="D165" i="15"/>
  <c r="D166" i="15"/>
  <c r="D167" i="15"/>
  <c r="D168" i="15"/>
  <c r="D169" i="15"/>
  <c r="D170" i="15"/>
  <c r="D171" i="15"/>
  <c r="D172" i="15"/>
  <c r="D173" i="15"/>
  <c r="D174" i="15"/>
  <c r="D175" i="15"/>
  <c r="D176" i="15"/>
  <c r="D177" i="15"/>
  <c r="D178" i="15"/>
  <c r="D179" i="15"/>
  <c r="D180" i="15"/>
  <c r="D181" i="15"/>
  <c r="D182" i="15"/>
  <c r="D183" i="15"/>
  <c r="D184" i="15"/>
  <c r="D185" i="15"/>
  <c r="D186" i="15"/>
  <c r="D187" i="15"/>
  <c r="D188" i="15"/>
  <c r="D189" i="15"/>
  <c r="D190" i="15"/>
  <c r="D191" i="15"/>
  <c r="D192" i="15"/>
  <c r="D193" i="15"/>
  <c r="D194" i="15"/>
  <c r="D195" i="15"/>
  <c r="D196" i="15"/>
  <c r="D197" i="15"/>
  <c r="D198" i="15"/>
  <c r="D199" i="15"/>
  <c r="D200" i="15"/>
  <c r="D201" i="15"/>
  <c r="D202" i="15"/>
  <c r="D203" i="15"/>
  <c r="D204" i="15"/>
  <c r="D205" i="15"/>
  <c r="D206" i="15"/>
  <c r="D207" i="15"/>
  <c r="D208" i="15"/>
  <c r="D209" i="15"/>
  <c r="D4" i="15"/>
  <c r="C5" i="15"/>
  <c r="C6" i="15"/>
  <c r="C7" i="15"/>
  <c r="C8" i="15"/>
  <c r="C212" i="15" s="1"/>
  <c r="C9" i="15"/>
  <c r="C10" i="15"/>
  <c r="C11" i="15"/>
  <c r="C12" i="15"/>
  <c r="C13" i="15"/>
  <c r="C14" i="15"/>
  <c r="C15" i="15"/>
  <c r="C16" i="15"/>
  <c r="C17" i="15"/>
  <c r="C18" i="15"/>
  <c r="C19" i="15"/>
  <c r="C20" i="15"/>
  <c r="C21" i="15"/>
  <c r="C22" i="15"/>
  <c r="C23" i="15"/>
  <c r="C24" i="15"/>
  <c r="C25" i="15"/>
  <c r="C26" i="15"/>
  <c r="C27" i="15"/>
  <c r="C28" i="15"/>
  <c r="C29" i="15"/>
  <c r="C30" i="15"/>
  <c r="C31" i="15"/>
  <c r="C32" i="15"/>
  <c r="C33" i="15"/>
  <c r="C34" i="15"/>
  <c r="C35" i="15"/>
  <c r="C36" i="15"/>
  <c r="C37" i="15"/>
  <c r="C38" i="15"/>
  <c r="C39" i="15"/>
  <c r="C40" i="15"/>
  <c r="C41" i="15"/>
  <c r="C42" i="15"/>
  <c r="C43" i="15"/>
  <c r="C44" i="15"/>
  <c r="C45" i="15"/>
  <c r="C46" i="15"/>
  <c r="C47" i="15"/>
  <c r="C48" i="15"/>
  <c r="C49" i="15"/>
  <c r="C50" i="15"/>
  <c r="C51" i="15"/>
  <c r="C52" i="15"/>
  <c r="C53" i="15"/>
  <c r="C54" i="15"/>
  <c r="C55" i="15"/>
  <c r="C56" i="15"/>
  <c r="C57" i="15"/>
  <c r="C58" i="15"/>
  <c r="C59" i="15"/>
  <c r="C60" i="15"/>
  <c r="C61" i="15"/>
  <c r="C62" i="15"/>
  <c r="C63" i="15"/>
  <c r="C64" i="15"/>
  <c r="C65" i="15"/>
  <c r="C66" i="15"/>
  <c r="C67" i="15"/>
  <c r="C68" i="15"/>
  <c r="C69" i="15"/>
  <c r="C70" i="15"/>
  <c r="C71" i="15"/>
  <c r="C72" i="15"/>
  <c r="C73" i="15"/>
  <c r="C74" i="15"/>
  <c r="C75" i="15"/>
  <c r="C76" i="15"/>
  <c r="C77" i="15"/>
  <c r="C78" i="15"/>
  <c r="C79" i="15"/>
  <c r="C80" i="15"/>
  <c r="C81" i="15"/>
  <c r="C82" i="15"/>
  <c r="C83" i="15"/>
  <c r="C84" i="15"/>
  <c r="C85" i="15"/>
  <c r="C86" i="15"/>
  <c r="C87" i="15"/>
  <c r="C88" i="15"/>
  <c r="C89" i="15"/>
  <c r="C90" i="15"/>
  <c r="C91" i="15"/>
  <c r="C92" i="15"/>
  <c r="C93" i="15"/>
  <c r="C94" i="15"/>
  <c r="C95" i="15"/>
  <c r="C96" i="15"/>
  <c r="C97" i="15"/>
  <c r="C98" i="15"/>
  <c r="C99" i="15"/>
  <c r="C100" i="15"/>
  <c r="C101" i="15"/>
  <c r="C102" i="15"/>
  <c r="C103" i="15"/>
  <c r="C104" i="15"/>
  <c r="C105" i="15"/>
  <c r="C106" i="15"/>
  <c r="C107" i="15"/>
  <c r="C108" i="15"/>
  <c r="C109" i="15"/>
  <c r="C110" i="15"/>
  <c r="C111" i="15"/>
  <c r="C112" i="15"/>
  <c r="C113" i="15"/>
  <c r="C114" i="15"/>
  <c r="C115" i="15"/>
  <c r="C116" i="15"/>
  <c r="C117" i="15"/>
  <c r="C118" i="15"/>
  <c r="C119" i="15"/>
  <c r="C120" i="15"/>
  <c r="C121" i="15"/>
  <c r="C122" i="15"/>
  <c r="C123" i="15"/>
  <c r="C124" i="15"/>
  <c r="C125" i="15"/>
  <c r="C126" i="15"/>
  <c r="C127" i="15"/>
  <c r="C128" i="15"/>
  <c r="C129" i="15"/>
  <c r="C130" i="15"/>
  <c r="C131" i="15"/>
  <c r="C132" i="15"/>
  <c r="C133" i="15"/>
  <c r="C134" i="15"/>
  <c r="C135" i="15"/>
  <c r="C136" i="15"/>
  <c r="C137" i="15"/>
  <c r="C138" i="15"/>
  <c r="C139" i="15"/>
  <c r="C140" i="15"/>
  <c r="C141" i="15"/>
  <c r="C142" i="15"/>
  <c r="C143" i="15"/>
  <c r="C144" i="15"/>
  <c r="C145" i="15"/>
  <c r="C146" i="15"/>
  <c r="C147" i="15"/>
  <c r="C148" i="15"/>
  <c r="C149" i="15"/>
  <c r="C150" i="15"/>
  <c r="C151" i="15"/>
  <c r="C152" i="15"/>
  <c r="C153" i="15"/>
  <c r="C154" i="15"/>
  <c r="C155" i="15"/>
  <c r="C156" i="15"/>
  <c r="C157" i="15"/>
  <c r="C158" i="15"/>
  <c r="C159" i="15"/>
  <c r="C160" i="15"/>
  <c r="C161" i="15"/>
  <c r="C162" i="15"/>
  <c r="C163" i="15"/>
  <c r="C164" i="15"/>
  <c r="C165" i="15"/>
  <c r="C166" i="15"/>
  <c r="C167" i="15"/>
  <c r="C168" i="15"/>
  <c r="C169" i="15"/>
  <c r="C170" i="15"/>
  <c r="C171" i="15"/>
  <c r="C172" i="15"/>
  <c r="C173" i="15"/>
  <c r="C174" i="15"/>
  <c r="C175" i="15"/>
  <c r="C176" i="15"/>
  <c r="C177" i="15"/>
  <c r="C178" i="15"/>
  <c r="C179" i="15"/>
  <c r="C180" i="15"/>
  <c r="C181" i="15"/>
  <c r="C182" i="15"/>
  <c r="C183" i="15"/>
  <c r="C184" i="15"/>
  <c r="C185" i="15"/>
  <c r="C186" i="15"/>
  <c r="C187" i="15"/>
  <c r="C188" i="15"/>
  <c r="C189" i="15"/>
  <c r="C190" i="15"/>
  <c r="C191" i="15"/>
  <c r="C192" i="15"/>
  <c r="C193" i="15"/>
  <c r="C194" i="15"/>
  <c r="C195" i="15"/>
  <c r="C196" i="15"/>
  <c r="C197" i="15"/>
  <c r="C198" i="15"/>
  <c r="C199" i="15"/>
  <c r="C200" i="15"/>
  <c r="C201" i="15"/>
  <c r="C202" i="15"/>
  <c r="C203" i="15"/>
  <c r="C204" i="15"/>
  <c r="C205" i="15"/>
  <c r="C206" i="15"/>
  <c r="C207" i="15"/>
  <c r="C208" i="15"/>
  <c r="C209" i="15"/>
  <c r="C4" i="15"/>
  <c r="B5" i="15"/>
  <c r="B6" i="15"/>
  <c r="B7" i="15"/>
  <c r="B8" i="15"/>
  <c r="B212" i="15" s="1"/>
  <c r="B9" i="15"/>
  <c r="B10" i="15"/>
  <c r="B11" i="15"/>
  <c r="B12" i="15"/>
  <c r="B13" i="15"/>
  <c r="B14" i="15"/>
  <c r="B15" i="15"/>
  <c r="B16" i="15"/>
  <c r="B17" i="15"/>
  <c r="B18" i="15"/>
  <c r="B19" i="15"/>
  <c r="B20" i="15"/>
  <c r="B21" i="15"/>
  <c r="B22" i="15"/>
  <c r="B23" i="15"/>
  <c r="B24" i="15"/>
  <c r="B25" i="15"/>
  <c r="B26" i="15"/>
  <c r="B27" i="15"/>
  <c r="B28" i="15"/>
  <c r="B29" i="15"/>
  <c r="B30" i="15"/>
  <c r="B31" i="15"/>
  <c r="B32" i="15"/>
  <c r="B33" i="15"/>
  <c r="B34" i="15"/>
  <c r="B35" i="15"/>
  <c r="B36" i="15"/>
  <c r="B37" i="15"/>
  <c r="B38" i="15"/>
  <c r="B39" i="15"/>
  <c r="B40" i="15"/>
  <c r="B41" i="15"/>
  <c r="B42" i="15"/>
  <c r="B43" i="15"/>
  <c r="B44" i="15"/>
  <c r="B45" i="15"/>
  <c r="B46" i="15"/>
  <c r="B47" i="15"/>
  <c r="B48" i="15"/>
  <c r="B49" i="15"/>
  <c r="B50" i="15"/>
  <c r="B51" i="15"/>
  <c r="B52" i="15"/>
  <c r="B53" i="15"/>
  <c r="B54" i="15"/>
  <c r="B55" i="15"/>
  <c r="B56" i="15"/>
  <c r="B57" i="15"/>
  <c r="B58" i="15"/>
  <c r="B59" i="15"/>
  <c r="B60" i="15"/>
  <c r="B61" i="15"/>
  <c r="B62" i="15"/>
  <c r="B63" i="15"/>
  <c r="B64" i="15"/>
  <c r="B65" i="15"/>
  <c r="B66" i="15"/>
  <c r="B67" i="15"/>
  <c r="B68" i="15"/>
  <c r="B69" i="15"/>
  <c r="B70" i="15"/>
  <c r="B71" i="15"/>
  <c r="B72" i="15"/>
  <c r="B73" i="15"/>
  <c r="B74" i="15"/>
  <c r="B75" i="15"/>
  <c r="B76" i="15"/>
  <c r="B77" i="15"/>
  <c r="B78" i="15"/>
  <c r="B79" i="15"/>
  <c r="B80" i="15"/>
  <c r="B81" i="15"/>
  <c r="B82" i="15"/>
  <c r="B83" i="15"/>
  <c r="B84" i="15"/>
  <c r="B85" i="15"/>
  <c r="B86" i="15"/>
  <c r="B87" i="15"/>
  <c r="B88" i="15"/>
  <c r="B89" i="15"/>
  <c r="B90" i="15"/>
  <c r="B91" i="15"/>
  <c r="B92" i="15"/>
  <c r="B93" i="15"/>
  <c r="B94" i="15"/>
  <c r="B95" i="15"/>
  <c r="B96" i="15"/>
  <c r="B97" i="15"/>
  <c r="B98" i="15"/>
  <c r="B99" i="15"/>
  <c r="B100" i="15"/>
  <c r="B101" i="15"/>
  <c r="B102" i="15"/>
  <c r="B103" i="15"/>
  <c r="B104" i="15"/>
  <c r="B105" i="15"/>
  <c r="B106" i="15"/>
  <c r="B107" i="15"/>
  <c r="B108" i="15"/>
  <c r="B109" i="15"/>
  <c r="B110" i="15"/>
  <c r="B111" i="15"/>
  <c r="B112" i="15"/>
  <c r="B113" i="15"/>
  <c r="B114" i="15"/>
  <c r="B115" i="15"/>
  <c r="B116" i="15"/>
  <c r="B117" i="15"/>
  <c r="B118" i="15"/>
  <c r="B119" i="15"/>
  <c r="B120" i="15"/>
  <c r="B121" i="15"/>
  <c r="B122" i="15"/>
  <c r="B123" i="15"/>
  <c r="B124" i="15"/>
  <c r="B125" i="15"/>
  <c r="B126" i="15"/>
  <c r="B127" i="15"/>
  <c r="B128" i="15"/>
  <c r="B129" i="15"/>
  <c r="B130" i="15"/>
  <c r="B131" i="15"/>
  <c r="B132" i="15"/>
  <c r="B133" i="15"/>
  <c r="B134" i="15"/>
  <c r="B135" i="15"/>
  <c r="B136" i="15"/>
  <c r="B137" i="15"/>
  <c r="B138" i="15"/>
  <c r="B139" i="15"/>
  <c r="B140" i="15"/>
  <c r="B141" i="15"/>
  <c r="B142" i="15"/>
  <c r="B143" i="15"/>
  <c r="B144" i="15"/>
  <c r="B145" i="15"/>
  <c r="B146" i="15"/>
  <c r="B147" i="15"/>
  <c r="B148" i="15"/>
  <c r="B149" i="15"/>
  <c r="B150" i="15"/>
  <c r="B151" i="15"/>
  <c r="B152" i="15"/>
  <c r="B153" i="15"/>
  <c r="B154" i="15"/>
  <c r="B155" i="15"/>
  <c r="B156" i="15"/>
  <c r="B157" i="15"/>
  <c r="B158" i="15"/>
  <c r="B159" i="15"/>
  <c r="B160" i="15"/>
  <c r="B161" i="15"/>
  <c r="B162" i="15"/>
  <c r="B163" i="15"/>
  <c r="B164" i="15"/>
  <c r="B165" i="15"/>
  <c r="B166" i="15"/>
  <c r="B167" i="15"/>
  <c r="B168" i="15"/>
  <c r="B169" i="15"/>
  <c r="B170" i="15"/>
  <c r="B171" i="15"/>
  <c r="B172" i="15"/>
  <c r="B173" i="15"/>
  <c r="B174" i="15"/>
  <c r="B175" i="15"/>
  <c r="B176" i="15"/>
  <c r="B177" i="15"/>
  <c r="B178" i="15"/>
  <c r="B179" i="15"/>
  <c r="B180" i="15"/>
  <c r="B181" i="15"/>
  <c r="B182" i="15"/>
  <c r="B183" i="15"/>
  <c r="B184" i="15"/>
  <c r="B185" i="15"/>
  <c r="B186" i="15"/>
  <c r="B187" i="15"/>
  <c r="B188" i="15"/>
  <c r="B189" i="15"/>
  <c r="B190" i="15"/>
  <c r="B191" i="15"/>
  <c r="B192" i="15"/>
  <c r="B193" i="15"/>
  <c r="B194" i="15"/>
  <c r="B195" i="15"/>
  <c r="B196" i="15"/>
  <c r="B197" i="15"/>
  <c r="B198" i="15"/>
  <c r="B199" i="15"/>
  <c r="B200" i="15"/>
  <c r="B201" i="15"/>
  <c r="B202" i="15"/>
  <c r="B203" i="15"/>
  <c r="B204" i="15"/>
  <c r="B205" i="15"/>
  <c r="B206" i="15"/>
  <c r="B207" i="15"/>
  <c r="B208" i="15"/>
  <c r="B209" i="15"/>
  <c r="B4" i="15"/>
  <c r="I212" i="15"/>
  <c r="E212" i="15"/>
  <c r="A212" i="15"/>
  <c r="C212" i="5"/>
  <c r="D212" i="5"/>
  <c r="E212" i="5"/>
  <c r="F212" i="5"/>
  <c r="G212" i="5"/>
  <c r="H212" i="5"/>
  <c r="I212" i="5"/>
  <c r="J212" i="5"/>
  <c r="K212" i="5"/>
  <c r="L212" i="5"/>
  <c r="B212" i="5"/>
  <c r="A212" i="5"/>
  <c r="A212" i="6"/>
  <c r="C212" i="6"/>
  <c r="D212" i="6"/>
  <c r="E212" i="6"/>
  <c r="F212" i="6"/>
  <c r="G212" i="6"/>
  <c r="H212" i="6"/>
  <c r="I212" i="6"/>
  <c r="J212" i="6"/>
  <c r="K212" i="6"/>
  <c r="L212" i="6"/>
  <c r="B212" i="6"/>
  <c r="L5" i="12"/>
  <c r="L6" i="12"/>
  <c r="L7" i="12"/>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5" i="12"/>
  <c r="L46" i="12"/>
  <c r="L47" i="12"/>
  <c r="L48" i="12"/>
  <c r="L49" i="12"/>
  <c r="L50" i="12"/>
  <c r="L51" i="12"/>
  <c r="L52" i="12"/>
  <c r="L53" i="12"/>
  <c r="L54" i="12"/>
  <c r="L55" i="12"/>
  <c r="L56" i="12"/>
  <c r="L57" i="12"/>
  <c r="L58" i="12"/>
  <c r="L59" i="12"/>
  <c r="L60" i="12"/>
  <c r="L61" i="12"/>
  <c r="L62" i="12"/>
  <c r="L63" i="12"/>
  <c r="L64" i="12"/>
  <c r="L65" i="12"/>
  <c r="L66" i="12"/>
  <c r="L67" i="12"/>
  <c r="L68" i="12"/>
  <c r="L69" i="12"/>
  <c r="L70" i="12"/>
  <c r="L71" i="12"/>
  <c r="L72" i="12"/>
  <c r="L73" i="12"/>
  <c r="L74" i="12"/>
  <c r="L75" i="12"/>
  <c r="L76" i="12"/>
  <c r="L77" i="12"/>
  <c r="L78" i="12"/>
  <c r="L79" i="12"/>
  <c r="L80" i="12"/>
  <c r="L81" i="12"/>
  <c r="L82" i="12"/>
  <c r="L83" i="12"/>
  <c r="L84" i="12"/>
  <c r="L85" i="12"/>
  <c r="L86" i="12"/>
  <c r="L87" i="12"/>
  <c r="L88" i="12"/>
  <c r="L89" i="12"/>
  <c r="L90" i="12"/>
  <c r="L91" i="12"/>
  <c r="L92" i="12"/>
  <c r="L93" i="12"/>
  <c r="L94" i="12"/>
  <c r="L95" i="12"/>
  <c r="L96" i="12"/>
  <c r="L97" i="12"/>
  <c r="L98" i="12"/>
  <c r="L99" i="12"/>
  <c r="L100" i="12"/>
  <c r="L101" i="12"/>
  <c r="L102" i="12"/>
  <c r="L103" i="12"/>
  <c r="L104" i="12"/>
  <c r="L105" i="12"/>
  <c r="L106" i="12"/>
  <c r="L107" i="12"/>
  <c r="L108" i="12"/>
  <c r="L109" i="12"/>
  <c r="L110" i="12"/>
  <c r="L111" i="12"/>
  <c r="L112" i="12"/>
  <c r="L113" i="12"/>
  <c r="L114" i="12"/>
  <c r="L115" i="12"/>
  <c r="L116" i="12"/>
  <c r="L117" i="12"/>
  <c r="L118" i="12"/>
  <c r="L119" i="12"/>
  <c r="L120" i="12"/>
  <c r="L121" i="12"/>
  <c r="L122" i="12"/>
  <c r="L123" i="12"/>
  <c r="L124" i="12"/>
  <c r="L125" i="12"/>
  <c r="L126" i="12"/>
  <c r="L127" i="12"/>
  <c r="L128" i="12"/>
  <c r="L129" i="12"/>
  <c r="L130" i="12"/>
  <c r="L131" i="12"/>
  <c r="L132" i="12"/>
  <c r="L133" i="12"/>
  <c r="L134" i="12"/>
  <c r="L135" i="12"/>
  <c r="L136" i="12"/>
  <c r="L137" i="12"/>
  <c r="L138" i="12"/>
  <c r="L139" i="12"/>
  <c r="L140" i="12"/>
  <c r="L141" i="12"/>
  <c r="L142" i="12"/>
  <c r="L143" i="12"/>
  <c r="L144" i="12"/>
  <c r="L145" i="12"/>
  <c r="L146" i="12"/>
  <c r="L147" i="12"/>
  <c r="L148" i="12"/>
  <c r="L149" i="12"/>
  <c r="L150" i="12"/>
  <c r="L151" i="12"/>
  <c r="L152" i="12"/>
  <c r="L153" i="12"/>
  <c r="L154" i="12"/>
  <c r="L155" i="12"/>
  <c r="L156" i="12"/>
  <c r="L157" i="12"/>
  <c r="L158" i="12"/>
  <c r="L159" i="12"/>
  <c r="L160" i="12"/>
  <c r="L161" i="12"/>
  <c r="L162" i="12"/>
  <c r="L163" i="12"/>
  <c r="L164" i="12"/>
  <c r="L165" i="12"/>
  <c r="L166" i="12"/>
  <c r="L167" i="12"/>
  <c r="L168" i="12"/>
  <c r="L169" i="12"/>
  <c r="L170" i="12"/>
  <c r="L171" i="12"/>
  <c r="L172" i="12"/>
  <c r="L173" i="12"/>
  <c r="L174" i="12"/>
  <c r="L175" i="12"/>
  <c r="L176" i="12"/>
  <c r="L177" i="12"/>
  <c r="L178" i="12"/>
  <c r="L179" i="12"/>
  <c r="L180" i="12"/>
  <c r="L181" i="12"/>
  <c r="L182" i="12"/>
  <c r="L182" i="13" s="1"/>
  <c r="L183" i="12"/>
  <c r="L184" i="12"/>
  <c r="L185" i="12"/>
  <c r="L186" i="12"/>
  <c r="L186" i="13" s="1"/>
  <c r="L187" i="12"/>
  <c r="L188" i="12"/>
  <c r="L189" i="12"/>
  <c r="L190" i="12"/>
  <c r="L190" i="13" s="1"/>
  <c r="L191" i="12"/>
  <c r="L192" i="12"/>
  <c r="L193" i="12"/>
  <c r="L194" i="12"/>
  <c r="L194" i="13" s="1"/>
  <c r="L195" i="12"/>
  <c r="L196" i="12"/>
  <c r="L197" i="12"/>
  <c r="L198" i="12"/>
  <c r="L198" i="13" s="1"/>
  <c r="L199" i="12"/>
  <c r="L200" i="12"/>
  <c r="L201" i="12"/>
  <c r="L202" i="12"/>
  <c r="L202" i="13" s="1"/>
  <c r="L203" i="12"/>
  <c r="L204" i="12"/>
  <c r="L205" i="12"/>
  <c r="L206" i="12"/>
  <c r="L206" i="13" s="1"/>
  <c r="L207" i="12"/>
  <c r="L208" i="12"/>
  <c r="L209" i="12"/>
  <c r="L4" i="12"/>
  <c r="L4" i="13" s="1"/>
  <c r="K5" i="12"/>
  <c r="K6" i="12"/>
  <c r="K7" i="12"/>
  <c r="K8" i="12"/>
  <c r="K9" i="12"/>
  <c r="K10" i="12"/>
  <c r="K11" i="12"/>
  <c r="K12" i="12"/>
  <c r="K13"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69" i="12"/>
  <c r="K70" i="12"/>
  <c r="K71" i="12"/>
  <c r="K72" i="12"/>
  <c r="K73" i="12"/>
  <c r="K74" i="12"/>
  <c r="K75" i="12"/>
  <c r="K76" i="12"/>
  <c r="K77" i="12"/>
  <c r="K78" i="12"/>
  <c r="K79" i="12"/>
  <c r="K80" i="12"/>
  <c r="K81" i="12"/>
  <c r="K82" i="12"/>
  <c r="K83" i="12"/>
  <c r="K84" i="12"/>
  <c r="K85" i="12"/>
  <c r="K86" i="12"/>
  <c r="K87" i="12"/>
  <c r="K88" i="12"/>
  <c r="K89" i="12"/>
  <c r="K90" i="12"/>
  <c r="K91" i="12"/>
  <c r="K92" i="12"/>
  <c r="K93" i="12"/>
  <c r="K94" i="12"/>
  <c r="K95" i="12"/>
  <c r="K96" i="12"/>
  <c r="K97" i="12"/>
  <c r="K98" i="12"/>
  <c r="K99" i="12"/>
  <c r="K100" i="12"/>
  <c r="K101" i="12"/>
  <c r="K102" i="12"/>
  <c r="K103" i="12"/>
  <c r="K104" i="12"/>
  <c r="K105" i="12"/>
  <c r="K106" i="12"/>
  <c r="K107" i="12"/>
  <c r="K108" i="12"/>
  <c r="K109" i="12"/>
  <c r="K110" i="12"/>
  <c r="K111" i="12"/>
  <c r="K112" i="12"/>
  <c r="K113" i="12"/>
  <c r="K114" i="12"/>
  <c r="K115" i="12"/>
  <c r="K116" i="12"/>
  <c r="K117" i="12"/>
  <c r="K118" i="12"/>
  <c r="K119" i="12"/>
  <c r="K120" i="12"/>
  <c r="K121" i="12"/>
  <c r="K122" i="12"/>
  <c r="K123" i="12"/>
  <c r="K124" i="12"/>
  <c r="K125" i="12"/>
  <c r="K126" i="12"/>
  <c r="K127" i="12"/>
  <c r="K128" i="12"/>
  <c r="K129" i="12"/>
  <c r="K130" i="12"/>
  <c r="K131" i="12"/>
  <c r="K132" i="12"/>
  <c r="K132" i="13" s="1"/>
  <c r="K133" i="12"/>
  <c r="K134" i="12"/>
  <c r="K135" i="12"/>
  <c r="K136" i="12"/>
  <c r="K136" i="13" s="1"/>
  <c r="K137" i="12"/>
  <c r="K138" i="12"/>
  <c r="K139" i="12"/>
  <c r="K140" i="12"/>
  <c r="K140" i="13" s="1"/>
  <c r="K141" i="12"/>
  <c r="K142" i="12"/>
  <c r="K143" i="12"/>
  <c r="K144" i="12"/>
  <c r="K145" i="12"/>
  <c r="K146" i="12"/>
  <c r="K147" i="12"/>
  <c r="K148" i="12"/>
  <c r="K148" i="13" s="1"/>
  <c r="K149" i="12"/>
  <c r="K150" i="12"/>
  <c r="K151" i="12"/>
  <c r="K152" i="12"/>
  <c r="K153" i="12"/>
  <c r="K154" i="12"/>
  <c r="K155" i="12"/>
  <c r="K156" i="12"/>
  <c r="K156" i="13" s="1"/>
  <c r="K157" i="12"/>
  <c r="K158" i="12"/>
  <c r="K159" i="12"/>
  <c r="K160" i="12"/>
  <c r="K161" i="12"/>
  <c r="K162" i="12"/>
  <c r="K163" i="12"/>
  <c r="K164" i="12"/>
  <c r="K165" i="12"/>
  <c r="K166" i="12"/>
  <c r="K167" i="12"/>
  <c r="K168" i="12"/>
  <c r="K168" i="13" s="1"/>
  <c r="K169" i="12"/>
  <c r="K170" i="12"/>
  <c r="K171" i="12"/>
  <c r="K172" i="12"/>
  <c r="K173" i="12"/>
  <c r="K174" i="12"/>
  <c r="K175" i="12"/>
  <c r="K176" i="12"/>
  <c r="K177" i="12"/>
  <c r="K178" i="12"/>
  <c r="K179" i="12"/>
  <c r="K180" i="12"/>
  <c r="K181" i="12"/>
  <c r="K182" i="12"/>
  <c r="K183" i="12"/>
  <c r="K184" i="12"/>
  <c r="L184" i="13" s="1"/>
  <c r="K185" i="12"/>
  <c r="K186" i="12"/>
  <c r="K187" i="12"/>
  <c r="K188" i="12"/>
  <c r="L188" i="13" s="1"/>
  <c r="K189" i="12"/>
  <c r="K190" i="12"/>
  <c r="K191" i="12"/>
  <c r="K192" i="12"/>
  <c r="L192" i="13" s="1"/>
  <c r="K193" i="12"/>
  <c r="K194" i="12"/>
  <c r="K195" i="12"/>
  <c r="K196" i="12"/>
  <c r="L196" i="13" s="1"/>
  <c r="K197" i="12"/>
  <c r="K198" i="12"/>
  <c r="K199" i="12"/>
  <c r="K200" i="12"/>
  <c r="K201" i="12"/>
  <c r="K202" i="12"/>
  <c r="K203" i="12"/>
  <c r="K204" i="12"/>
  <c r="K205" i="12"/>
  <c r="K206" i="12"/>
  <c r="K207" i="12"/>
  <c r="K208" i="12"/>
  <c r="K209" i="12"/>
  <c r="K4" i="12"/>
  <c r="J5" i="12"/>
  <c r="J6" i="12"/>
  <c r="J7" i="12"/>
  <c r="J8" i="12"/>
  <c r="J9" i="12"/>
  <c r="J10" i="12"/>
  <c r="J11" i="12"/>
  <c r="J12" i="12"/>
  <c r="J13" i="12"/>
  <c r="J14" i="12"/>
  <c r="J15" i="12"/>
  <c r="J16" i="12"/>
  <c r="J17" i="12"/>
  <c r="J18" i="12"/>
  <c r="J19" i="12"/>
  <c r="J20" i="12"/>
  <c r="J21" i="12"/>
  <c r="J22" i="12"/>
  <c r="J23" i="12"/>
  <c r="J24" i="12"/>
  <c r="J25" i="12"/>
  <c r="J26" i="12"/>
  <c r="J27" i="12"/>
  <c r="J28" i="12"/>
  <c r="J29" i="12"/>
  <c r="J30" i="12"/>
  <c r="J31" i="12"/>
  <c r="J32" i="12"/>
  <c r="J33" i="12"/>
  <c r="J34" i="12"/>
  <c r="J35" i="12"/>
  <c r="J36" i="12"/>
  <c r="J37" i="12"/>
  <c r="J38" i="12"/>
  <c r="J39" i="12"/>
  <c r="J40" i="12"/>
  <c r="J41" i="12"/>
  <c r="J42" i="12"/>
  <c r="J43" i="12"/>
  <c r="J44" i="12"/>
  <c r="J45" i="12"/>
  <c r="J46" i="12"/>
  <c r="J47" i="12"/>
  <c r="J48" i="12"/>
  <c r="J49" i="12"/>
  <c r="J50" i="12"/>
  <c r="J51" i="12"/>
  <c r="J52" i="12"/>
  <c r="J53" i="12"/>
  <c r="J54" i="12"/>
  <c r="J55" i="12"/>
  <c r="J56" i="12"/>
  <c r="J57" i="12"/>
  <c r="J58" i="12"/>
  <c r="J59" i="12"/>
  <c r="J60" i="12"/>
  <c r="J61" i="12"/>
  <c r="J62" i="12"/>
  <c r="J63" i="12"/>
  <c r="J64" i="12"/>
  <c r="J65" i="12"/>
  <c r="J66" i="12"/>
  <c r="J67" i="12"/>
  <c r="J68" i="12"/>
  <c r="J69" i="12"/>
  <c r="J70" i="12"/>
  <c r="J71" i="12"/>
  <c r="J72" i="12"/>
  <c r="J73" i="12"/>
  <c r="J74" i="12"/>
  <c r="J75" i="12"/>
  <c r="J76" i="12"/>
  <c r="J77" i="12"/>
  <c r="J78" i="12"/>
  <c r="J79" i="12"/>
  <c r="J80" i="12"/>
  <c r="J81" i="12"/>
  <c r="J82" i="12"/>
  <c r="J83" i="12"/>
  <c r="J84" i="12"/>
  <c r="J85" i="12"/>
  <c r="J86" i="12"/>
  <c r="J87" i="12"/>
  <c r="J88" i="12"/>
  <c r="J89" i="12"/>
  <c r="J90" i="12"/>
  <c r="J91" i="12"/>
  <c r="J92" i="12"/>
  <c r="J93" i="12"/>
  <c r="J94" i="12"/>
  <c r="J95" i="12"/>
  <c r="J96" i="12"/>
  <c r="J97" i="12"/>
  <c r="J98" i="12"/>
  <c r="J99" i="12"/>
  <c r="J100" i="12"/>
  <c r="J101" i="12"/>
  <c r="J102" i="12"/>
  <c r="J103" i="12"/>
  <c r="J104" i="12"/>
  <c r="J105" i="12"/>
  <c r="J106" i="12"/>
  <c r="J107" i="12"/>
  <c r="J108" i="12"/>
  <c r="J109" i="12"/>
  <c r="J110" i="12"/>
  <c r="J111" i="12"/>
  <c r="J112" i="12"/>
  <c r="J113" i="12"/>
  <c r="J114" i="12"/>
  <c r="J115" i="12"/>
  <c r="J116" i="12"/>
  <c r="J117" i="12"/>
  <c r="J118" i="12"/>
  <c r="J119" i="12"/>
  <c r="J120" i="12"/>
  <c r="J121" i="12"/>
  <c r="J122" i="12"/>
  <c r="J123" i="12"/>
  <c r="J124" i="12"/>
  <c r="J125" i="12"/>
  <c r="J126" i="12"/>
  <c r="J127" i="12"/>
  <c r="J128" i="12"/>
  <c r="J129" i="12"/>
  <c r="J130" i="12"/>
  <c r="J131" i="12"/>
  <c r="J132" i="12"/>
  <c r="J133" i="12"/>
  <c r="J134" i="12"/>
  <c r="J135" i="12"/>
  <c r="J136" i="12"/>
  <c r="J137" i="12"/>
  <c r="J138" i="12"/>
  <c r="J139" i="12"/>
  <c r="J140" i="12"/>
  <c r="J141" i="12"/>
  <c r="J142" i="12"/>
  <c r="J143" i="12"/>
  <c r="J144" i="12"/>
  <c r="J145" i="12"/>
  <c r="J146" i="12"/>
  <c r="J147" i="12"/>
  <c r="J148" i="12"/>
  <c r="J149" i="12"/>
  <c r="J150" i="12"/>
  <c r="J151" i="12"/>
  <c r="J152" i="12"/>
  <c r="J153" i="12"/>
  <c r="J154" i="12"/>
  <c r="J155" i="12"/>
  <c r="J156" i="12"/>
  <c r="J157" i="12"/>
  <c r="J158" i="12"/>
  <c r="J159" i="12"/>
  <c r="J160" i="12"/>
  <c r="J161" i="12"/>
  <c r="J162" i="12"/>
  <c r="J163" i="12"/>
  <c r="J164" i="12"/>
  <c r="J165" i="12"/>
  <c r="J166" i="12"/>
  <c r="J167" i="12"/>
  <c r="J168" i="12"/>
  <c r="J169" i="12"/>
  <c r="J170" i="12"/>
  <c r="J171" i="12"/>
  <c r="J172" i="12"/>
  <c r="J173" i="12"/>
  <c r="J174" i="12"/>
  <c r="J175" i="12"/>
  <c r="J176" i="12"/>
  <c r="J177" i="12"/>
  <c r="J178" i="12"/>
  <c r="J179" i="12"/>
  <c r="J180" i="12"/>
  <c r="J181" i="12"/>
  <c r="J182" i="12"/>
  <c r="J183" i="12"/>
  <c r="K183" i="13" s="1"/>
  <c r="J184" i="12"/>
  <c r="J185" i="12"/>
  <c r="J186" i="12"/>
  <c r="J187" i="12"/>
  <c r="K187" i="13" s="1"/>
  <c r="J188" i="12"/>
  <c r="J189" i="12"/>
  <c r="J190" i="12"/>
  <c r="J191" i="12"/>
  <c r="K191" i="13" s="1"/>
  <c r="J192" i="12"/>
  <c r="J193" i="12"/>
  <c r="J194" i="12"/>
  <c r="J195" i="12"/>
  <c r="J196" i="12"/>
  <c r="J197" i="12"/>
  <c r="J198" i="12"/>
  <c r="J199" i="12"/>
  <c r="K199" i="13" s="1"/>
  <c r="J200" i="12"/>
  <c r="J201" i="12"/>
  <c r="J202" i="12"/>
  <c r="J203" i="12"/>
  <c r="J204" i="12"/>
  <c r="J205" i="12"/>
  <c r="J206" i="12"/>
  <c r="J207" i="12"/>
  <c r="K207" i="13" s="1"/>
  <c r="J208" i="12"/>
  <c r="J209" i="12"/>
  <c r="J4" i="12"/>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4" i="13" s="1"/>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129" i="12"/>
  <c r="I130" i="12"/>
  <c r="I131" i="12"/>
  <c r="I132" i="12"/>
  <c r="I133" i="12"/>
  <c r="I134" i="12"/>
  <c r="I135" i="12"/>
  <c r="I136" i="12"/>
  <c r="I137" i="12"/>
  <c r="I138" i="12"/>
  <c r="I139" i="12"/>
  <c r="I140" i="12"/>
  <c r="I141" i="12"/>
  <c r="I141" i="13" s="1"/>
  <c r="I142" i="12"/>
  <c r="I143" i="12"/>
  <c r="I144" i="12"/>
  <c r="I145" i="12"/>
  <c r="I145" i="13" s="1"/>
  <c r="I146" i="12"/>
  <c r="I147" i="12"/>
  <c r="I148" i="12"/>
  <c r="I149" i="12"/>
  <c r="I149" i="13" s="1"/>
  <c r="I150" i="12"/>
  <c r="I151" i="12"/>
  <c r="I152" i="12"/>
  <c r="I153" i="12"/>
  <c r="I153" i="13" s="1"/>
  <c r="I154" i="12"/>
  <c r="I155" i="12"/>
  <c r="I156" i="12"/>
  <c r="I157" i="12"/>
  <c r="I157" i="13" s="1"/>
  <c r="I158" i="12"/>
  <c r="I159" i="12"/>
  <c r="I160" i="12"/>
  <c r="I161" i="12"/>
  <c r="I161" i="13" s="1"/>
  <c r="I162" i="12"/>
  <c r="I163" i="12"/>
  <c r="I164" i="12"/>
  <c r="I165" i="12"/>
  <c r="I165" i="13" s="1"/>
  <c r="I166" i="12"/>
  <c r="I167" i="12"/>
  <c r="I168" i="12"/>
  <c r="I169" i="12"/>
  <c r="I169" i="13" s="1"/>
  <c r="I170" i="12"/>
  <c r="I171" i="12"/>
  <c r="I172" i="12"/>
  <c r="I173" i="12"/>
  <c r="I173" i="13" s="1"/>
  <c r="I174" i="12"/>
  <c r="I175" i="12"/>
  <c r="I176" i="12"/>
  <c r="I177" i="12"/>
  <c r="I177" i="13" s="1"/>
  <c r="I178" i="12"/>
  <c r="I179" i="12"/>
  <c r="I180" i="12"/>
  <c r="I181" i="12"/>
  <c r="I181" i="13" s="1"/>
  <c r="I182" i="12"/>
  <c r="I183" i="12"/>
  <c r="I184" i="12"/>
  <c r="I185" i="12"/>
  <c r="I185" i="13" s="1"/>
  <c r="I186" i="12"/>
  <c r="I187" i="12"/>
  <c r="I188" i="12"/>
  <c r="I189" i="12"/>
  <c r="I189" i="13" s="1"/>
  <c r="I190" i="12"/>
  <c r="I191" i="12"/>
  <c r="I192" i="12"/>
  <c r="I193" i="12"/>
  <c r="I193" i="13" s="1"/>
  <c r="I194" i="12"/>
  <c r="I195" i="12"/>
  <c r="I196" i="12"/>
  <c r="I197" i="12"/>
  <c r="I197" i="13" s="1"/>
  <c r="I198" i="12"/>
  <c r="I199" i="12"/>
  <c r="I200" i="12"/>
  <c r="I201" i="12"/>
  <c r="I201" i="13" s="1"/>
  <c r="I202" i="12"/>
  <c r="I203" i="12"/>
  <c r="I204" i="12"/>
  <c r="I205" i="12"/>
  <c r="I205" i="13" s="1"/>
  <c r="I206" i="12"/>
  <c r="I207" i="12"/>
  <c r="I208" i="12"/>
  <c r="I209" i="12"/>
  <c r="I209" i="13" s="1"/>
  <c r="I4" i="12"/>
  <c r="H5" i="12"/>
  <c r="H6" i="12"/>
  <c r="H7" i="12"/>
  <c r="H7" i="13" s="1"/>
  <c r="H8" i="12"/>
  <c r="H9" i="12"/>
  <c r="H10" i="12"/>
  <c r="H11" i="12"/>
  <c r="H11" i="13" s="1"/>
  <c r="H12" i="12"/>
  <c r="H13" i="12"/>
  <c r="H14" i="12"/>
  <c r="H15" i="12"/>
  <c r="H15" i="13" s="1"/>
  <c r="H16" i="12"/>
  <c r="H17" i="12"/>
  <c r="H18" i="12"/>
  <c r="H19" i="12"/>
  <c r="H19" i="13" s="1"/>
  <c r="H20" i="12"/>
  <c r="H21" i="12"/>
  <c r="H22" i="12"/>
  <c r="H23" i="12"/>
  <c r="H23" i="13" s="1"/>
  <c r="H24" i="12"/>
  <c r="H25" i="12"/>
  <c r="H26" i="12"/>
  <c r="H27" i="12"/>
  <c r="H27" i="13" s="1"/>
  <c r="H28" i="12"/>
  <c r="H29" i="12"/>
  <c r="H30" i="12"/>
  <c r="H31" i="12"/>
  <c r="H31" i="13" s="1"/>
  <c r="H32" i="12"/>
  <c r="H33" i="12"/>
  <c r="H34" i="12"/>
  <c r="H35" i="12"/>
  <c r="H35" i="13" s="1"/>
  <c r="H36" i="12"/>
  <c r="H37" i="12"/>
  <c r="H38" i="12"/>
  <c r="H39" i="12"/>
  <c r="H39" i="13" s="1"/>
  <c r="H40" i="12"/>
  <c r="H41" i="12"/>
  <c r="H42" i="12"/>
  <c r="H43" i="12"/>
  <c r="H43" i="13" s="1"/>
  <c r="H44" i="12"/>
  <c r="H45" i="12"/>
  <c r="H46" i="12"/>
  <c r="H47" i="12"/>
  <c r="H47" i="13" s="1"/>
  <c r="H48" i="12"/>
  <c r="H49" i="12"/>
  <c r="H50" i="12"/>
  <c r="H51" i="12"/>
  <c r="H51" i="13" s="1"/>
  <c r="H52" i="12"/>
  <c r="H53" i="12"/>
  <c r="H54" i="12"/>
  <c r="H55" i="12"/>
  <c r="H55" i="13" s="1"/>
  <c r="H56" i="12"/>
  <c r="H57" i="12"/>
  <c r="H58" i="12"/>
  <c r="H59" i="12"/>
  <c r="H59" i="13" s="1"/>
  <c r="H60" i="12"/>
  <c r="H61" i="12"/>
  <c r="H62" i="12"/>
  <c r="H63" i="12"/>
  <c r="H63" i="13" s="1"/>
  <c r="H64" i="12"/>
  <c r="H65" i="12"/>
  <c r="H66" i="12"/>
  <c r="H67" i="12"/>
  <c r="H67" i="13" s="1"/>
  <c r="H68" i="12"/>
  <c r="H69" i="12"/>
  <c r="H70" i="12"/>
  <c r="H71" i="12"/>
  <c r="H71" i="13" s="1"/>
  <c r="H72" i="12"/>
  <c r="H73" i="12"/>
  <c r="H74" i="12"/>
  <c r="H75" i="12"/>
  <c r="H75" i="13" s="1"/>
  <c r="H76" i="12"/>
  <c r="H77" i="12"/>
  <c r="H78" i="12"/>
  <c r="H79" i="12"/>
  <c r="H79" i="13" s="1"/>
  <c r="H80" i="12"/>
  <c r="H81" i="12"/>
  <c r="H82" i="12"/>
  <c r="H83" i="12"/>
  <c r="H83" i="13" s="1"/>
  <c r="H84" i="12"/>
  <c r="H85" i="12"/>
  <c r="H86" i="12"/>
  <c r="H87" i="12"/>
  <c r="H87" i="13" s="1"/>
  <c r="H88" i="12"/>
  <c r="H89" i="12"/>
  <c r="H90" i="12"/>
  <c r="H91" i="12"/>
  <c r="H91" i="13" s="1"/>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155" i="12"/>
  <c r="H156" i="12"/>
  <c r="H157" i="12"/>
  <c r="H158" i="12"/>
  <c r="H159" i="12"/>
  <c r="H160" i="12"/>
  <c r="H161" i="12"/>
  <c r="H162" i="12"/>
  <c r="H163" i="12"/>
  <c r="H164" i="12"/>
  <c r="H165" i="12"/>
  <c r="H166" i="12"/>
  <c r="H167" i="12"/>
  <c r="H168" i="12"/>
  <c r="H169" i="12"/>
  <c r="H170" i="12"/>
  <c r="H171" i="12"/>
  <c r="H172" i="12"/>
  <c r="H173" i="12"/>
  <c r="H174" i="12"/>
  <c r="H175" i="12"/>
  <c r="H176" i="12"/>
  <c r="H177" i="12"/>
  <c r="H178" i="12"/>
  <c r="H179" i="12"/>
  <c r="H180" i="12"/>
  <c r="H181" i="12"/>
  <c r="H182" i="12"/>
  <c r="H183" i="12"/>
  <c r="H184" i="12"/>
  <c r="H185" i="12"/>
  <c r="H186" i="12"/>
  <c r="H187" i="12"/>
  <c r="H188" i="12"/>
  <c r="H189" i="12"/>
  <c r="H190" i="12"/>
  <c r="H191" i="12"/>
  <c r="H192" i="12"/>
  <c r="H193" i="12"/>
  <c r="H194" i="12"/>
  <c r="H195" i="12"/>
  <c r="H196" i="12"/>
  <c r="H197" i="12"/>
  <c r="H198" i="12"/>
  <c r="H199" i="12"/>
  <c r="H200" i="12"/>
  <c r="H201" i="12"/>
  <c r="H202" i="12"/>
  <c r="H203" i="12"/>
  <c r="H204" i="12"/>
  <c r="H205" i="12"/>
  <c r="H206" i="12"/>
  <c r="H207" i="12"/>
  <c r="H208" i="12"/>
  <c r="H209" i="12"/>
  <c r="H4" i="12"/>
  <c r="G5" i="12"/>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G50" i="12"/>
  <c r="G51" i="12"/>
  <c r="G52" i="12"/>
  <c r="G53" i="12"/>
  <c r="G54" i="12"/>
  <c r="G55" i="12"/>
  <c r="G56" i="12"/>
  <c r="G57" i="12"/>
  <c r="G58" i="12"/>
  <c r="G59" i="12"/>
  <c r="G60" i="12"/>
  <c r="G61" i="12"/>
  <c r="G62" i="12"/>
  <c r="G63" i="12"/>
  <c r="G64" i="12"/>
  <c r="G65" i="12"/>
  <c r="G66" i="12"/>
  <c r="G67" i="12"/>
  <c r="G68" i="12"/>
  <c r="G69" i="12"/>
  <c r="G70" i="12"/>
  <c r="G71" i="12"/>
  <c r="G72" i="12"/>
  <c r="G73" i="12"/>
  <c r="G74" i="12"/>
  <c r="G75" i="12"/>
  <c r="G76" i="12"/>
  <c r="G77" i="12"/>
  <c r="G78" i="12"/>
  <c r="G79" i="12"/>
  <c r="G80" i="12"/>
  <c r="G81" i="12"/>
  <c r="G82" i="12"/>
  <c r="G83" i="12"/>
  <c r="G84" i="12"/>
  <c r="G85" i="12"/>
  <c r="G86" i="12"/>
  <c r="G87" i="12"/>
  <c r="G88" i="12"/>
  <c r="G89" i="12"/>
  <c r="G90" i="12"/>
  <c r="G91" i="12"/>
  <c r="G92" i="12"/>
  <c r="G93" i="12"/>
  <c r="G94" i="12"/>
  <c r="G95" i="12"/>
  <c r="G96" i="12"/>
  <c r="G97" i="12"/>
  <c r="G98" i="12"/>
  <c r="G99" i="12"/>
  <c r="G100" i="12"/>
  <c r="G101" i="12"/>
  <c r="G102" i="12"/>
  <c r="G103" i="12"/>
  <c r="G104" i="12"/>
  <c r="G105" i="12"/>
  <c r="G106" i="12"/>
  <c r="G107" i="12"/>
  <c r="G108" i="12"/>
  <c r="G109" i="12"/>
  <c r="G110" i="12"/>
  <c r="G111" i="12"/>
  <c r="G112" i="12"/>
  <c r="G113" i="12"/>
  <c r="G114" i="12"/>
  <c r="G115" i="12"/>
  <c r="G116" i="12"/>
  <c r="G117" i="12"/>
  <c r="G118" i="12"/>
  <c r="G119" i="12"/>
  <c r="G120" i="12"/>
  <c r="G121" i="12"/>
  <c r="G122" i="12"/>
  <c r="G123" i="12"/>
  <c r="G124" i="12"/>
  <c r="G125" i="12"/>
  <c r="G126" i="12"/>
  <c r="G127" i="12"/>
  <c r="G128" i="12"/>
  <c r="G129" i="12"/>
  <c r="G130" i="12"/>
  <c r="G131" i="12"/>
  <c r="G132" i="12"/>
  <c r="G133" i="12"/>
  <c r="G134" i="12"/>
  <c r="G135" i="12"/>
  <c r="G136" i="12"/>
  <c r="G137" i="12"/>
  <c r="G138" i="12"/>
  <c r="G139" i="12"/>
  <c r="G140" i="12"/>
  <c r="G141" i="12"/>
  <c r="G142" i="12"/>
  <c r="G143" i="12"/>
  <c r="G144" i="12"/>
  <c r="G145" i="12"/>
  <c r="G146" i="12"/>
  <c r="G147" i="12"/>
  <c r="G148" i="12"/>
  <c r="G149" i="12"/>
  <c r="G150" i="12"/>
  <c r="G151" i="12"/>
  <c r="G152" i="12"/>
  <c r="G153" i="12"/>
  <c r="G154" i="12"/>
  <c r="G155" i="12"/>
  <c r="G156" i="12"/>
  <c r="G157" i="12"/>
  <c r="G158" i="12"/>
  <c r="G159" i="12"/>
  <c r="G160" i="12"/>
  <c r="G161" i="12"/>
  <c r="G162" i="12"/>
  <c r="G163" i="12"/>
  <c r="G164" i="12"/>
  <c r="G165" i="12"/>
  <c r="G166" i="12"/>
  <c r="G167" i="12"/>
  <c r="G168" i="12"/>
  <c r="G169" i="12"/>
  <c r="G170" i="12"/>
  <c r="G171" i="12"/>
  <c r="G172" i="12"/>
  <c r="G173" i="12"/>
  <c r="G174" i="12"/>
  <c r="G175" i="12"/>
  <c r="G176" i="12"/>
  <c r="G177" i="12"/>
  <c r="G178" i="12"/>
  <c r="G179" i="12"/>
  <c r="G180" i="12"/>
  <c r="G181" i="12"/>
  <c r="G182" i="12"/>
  <c r="G183" i="12"/>
  <c r="G184" i="12"/>
  <c r="G185" i="12"/>
  <c r="G186" i="12"/>
  <c r="G187" i="12"/>
  <c r="G188" i="12"/>
  <c r="G189" i="12"/>
  <c r="G190" i="12"/>
  <c r="G191" i="12"/>
  <c r="G192" i="12"/>
  <c r="G193" i="12"/>
  <c r="G194" i="12"/>
  <c r="G195" i="12"/>
  <c r="G196" i="12"/>
  <c r="G197" i="12"/>
  <c r="G198" i="12"/>
  <c r="G199" i="12"/>
  <c r="G200" i="12"/>
  <c r="G201" i="12"/>
  <c r="G202" i="12"/>
  <c r="G203" i="12"/>
  <c r="G204" i="12"/>
  <c r="G205" i="12"/>
  <c r="G206" i="12"/>
  <c r="G207" i="12"/>
  <c r="G208" i="12"/>
  <c r="G209" i="12"/>
  <c r="G4" i="12"/>
  <c r="F5" i="12"/>
  <c r="F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35" i="12"/>
  <c r="F36" i="12"/>
  <c r="F37" i="12"/>
  <c r="F38" i="12"/>
  <c r="F39" i="12"/>
  <c r="F40" i="12"/>
  <c r="F41" i="12"/>
  <c r="F42" i="12"/>
  <c r="F43" i="12"/>
  <c r="F44" i="12"/>
  <c r="F45" i="12"/>
  <c r="F46" i="12"/>
  <c r="F47" i="12"/>
  <c r="F48" i="12"/>
  <c r="F49" i="12"/>
  <c r="F50" i="12"/>
  <c r="F51" i="12"/>
  <c r="F52" i="12"/>
  <c r="F53" i="12"/>
  <c r="F54" i="12"/>
  <c r="F55" i="12"/>
  <c r="F56" i="12"/>
  <c r="F57" i="12"/>
  <c r="F58" i="12"/>
  <c r="F59" i="12"/>
  <c r="F60" i="12"/>
  <c r="F61" i="12"/>
  <c r="F62" i="12"/>
  <c r="F63" i="12"/>
  <c r="F64" i="12"/>
  <c r="F65" i="12"/>
  <c r="F66" i="12"/>
  <c r="F67" i="12"/>
  <c r="F68" i="12"/>
  <c r="F69" i="12"/>
  <c r="F70" i="12"/>
  <c r="F71" i="12"/>
  <c r="F72" i="12"/>
  <c r="F73" i="12"/>
  <c r="F74" i="12"/>
  <c r="F75" i="12"/>
  <c r="F76" i="12"/>
  <c r="F77" i="12"/>
  <c r="F78" i="12"/>
  <c r="F79" i="12"/>
  <c r="F80" i="12"/>
  <c r="F81" i="12"/>
  <c r="F82" i="12"/>
  <c r="F83" i="12"/>
  <c r="F84" i="12"/>
  <c r="F85" i="12"/>
  <c r="F86" i="12"/>
  <c r="F87" i="12"/>
  <c r="F88" i="12"/>
  <c r="F89" i="12"/>
  <c r="F90" i="12"/>
  <c r="F91" i="12"/>
  <c r="F92" i="12"/>
  <c r="F93" i="12"/>
  <c r="F94" i="12"/>
  <c r="F95" i="12"/>
  <c r="F96" i="12"/>
  <c r="F97" i="12"/>
  <c r="F98" i="12"/>
  <c r="F99" i="12"/>
  <c r="F100" i="12"/>
  <c r="F101" i="12"/>
  <c r="F102" i="12"/>
  <c r="F103" i="12"/>
  <c r="F104" i="12"/>
  <c r="F105" i="12"/>
  <c r="F106" i="12"/>
  <c r="F107" i="12"/>
  <c r="F108" i="12"/>
  <c r="F109" i="12"/>
  <c r="F110" i="12"/>
  <c r="F111" i="12"/>
  <c r="F112" i="12"/>
  <c r="F113" i="12"/>
  <c r="F114" i="12"/>
  <c r="F115" i="12"/>
  <c r="F116" i="12"/>
  <c r="F117" i="12"/>
  <c r="F118" i="12"/>
  <c r="F119" i="12"/>
  <c r="F120" i="12"/>
  <c r="F121" i="12"/>
  <c r="F122" i="12"/>
  <c r="F123" i="12"/>
  <c r="F124" i="12"/>
  <c r="F125" i="12"/>
  <c r="F126" i="12"/>
  <c r="F127" i="12"/>
  <c r="F128" i="12"/>
  <c r="F129" i="12"/>
  <c r="F129" i="13" s="1"/>
  <c r="F130" i="12"/>
  <c r="F131" i="12"/>
  <c r="F132" i="12"/>
  <c r="F133" i="12"/>
  <c r="F133" i="13" s="1"/>
  <c r="F134" i="12"/>
  <c r="F135" i="12"/>
  <c r="F136" i="12"/>
  <c r="F137" i="12"/>
  <c r="F137" i="13" s="1"/>
  <c r="F138" i="12"/>
  <c r="F139" i="12"/>
  <c r="F140" i="12"/>
  <c r="F141" i="12"/>
  <c r="F141" i="13" s="1"/>
  <c r="F142" i="12"/>
  <c r="F143" i="12"/>
  <c r="F144" i="12"/>
  <c r="F145" i="12"/>
  <c r="F145" i="13" s="1"/>
  <c r="F146" i="12"/>
  <c r="F147" i="12"/>
  <c r="F148" i="12"/>
  <c r="F149" i="12"/>
  <c r="F149" i="13" s="1"/>
  <c r="F150" i="12"/>
  <c r="F151" i="12"/>
  <c r="F152" i="12"/>
  <c r="F153" i="12"/>
  <c r="F153" i="13" s="1"/>
  <c r="F154" i="12"/>
  <c r="F155" i="12"/>
  <c r="F156" i="12"/>
  <c r="F157" i="12"/>
  <c r="F157" i="13" s="1"/>
  <c r="F158" i="12"/>
  <c r="F159" i="12"/>
  <c r="F160" i="12"/>
  <c r="F161" i="12"/>
  <c r="F161" i="13" s="1"/>
  <c r="F162" i="12"/>
  <c r="F163" i="12"/>
  <c r="F164" i="12"/>
  <c r="F165" i="12"/>
  <c r="F165" i="13" s="1"/>
  <c r="F166" i="12"/>
  <c r="F167" i="12"/>
  <c r="F168" i="12"/>
  <c r="F169" i="12"/>
  <c r="F169" i="13" s="1"/>
  <c r="F170" i="12"/>
  <c r="F171" i="12"/>
  <c r="F172" i="12"/>
  <c r="F173" i="12"/>
  <c r="F173" i="13" s="1"/>
  <c r="F174" i="12"/>
  <c r="F175" i="12"/>
  <c r="F176" i="12"/>
  <c r="F177" i="12"/>
  <c r="F177" i="13" s="1"/>
  <c r="F178" i="12"/>
  <c r="F179" i="12"/>
  <c r="F180" i="12"/>
  <c r="F181" i="12"/>
  <c r="F181" i="13" s="1"/>
  <c r="F182" i="12"/>
  <c r="F183" i="12"/>
  <c r="F184" i="12"/>
  <c r="F185" i="12"/>
  <c r="F185" i="13" s="1"/>
  <c r="F186" i="12"/>
  <c r="F187" i="12"/>
  <c r="F188" i="12"/>
  <c r="F189" i="12"/>
  <c r="F189" i="13" s="1"/>
  <c r="F190" i="12"/>
  <c r="F191" i="12"/>
  <c r="F192" i="12"/>
  <c r="F193" i="12"/>
  <c r="F193" i="13" s="1"/>
  <c r="F194" i="12"/>
  <c r="F195" i="12"/>
  <c r="F196" i="12"/>
  <c r="F197" i="12"/>
  <c r="F197" i="13" s="1"/>
  <c r="F198" i="12"/>
  <c r="F199" i="12"/>
  <c r="F200" i="12"/>
  <c r="F201" i="12"/>
  <c r="F201" i="13" s="1"/>
  <c r="F202" i="12"/>
  <c r="F203" i="12"/>
  <c r="F204" i="12"/>
  <c r="F205" i="12"/>
  <c r="F205" i="13" s="1"/>
  <c r="F206" i="12"/>
  <c r="F207" i="12"/>
  <c r="F208" i="12"/>
  <c r="F209" i="12"/>
  <c r="F209" i="13" s="1"/>
  <c r="F4" i="12"/>
  <c r="D5" i="12"/>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D62" i="12"/>
  <c r="D63" i="12"/>
  <c r="D64" i="12"/>
  <c r="D65" i="12"/>
  <c r="D66" i="12"/>
  <c r="D67" i="12"/>
  <c r="D68" i="12"/>
  <c r="D69" i="12"/>
  <c r="D70" i="12"/>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D106" i="12"/>
  <c r="D107" i="12"/>
  <c r="D108" i="12"/>
  <c r="D109" i="12"/>
  <c r="D110" i="12"/>
  <c r="D111" i="12"/>
  <c r="D112" i="12"/>
  <c r="D113" i="12"/>
  <c r="D114" i="12"/>
  <c r="D115" i="12"/>
  <c r="D116" i="12"/>
  <c r="D117" i="12"/>
  <c r="D118" i="12"/>
  <c r="D119" i="12"/>
  <c r="D120" i="12"/>
  <c r="D121" i="12"/>
  <c r="D122" i="12"/>
  <c r="D123" i="12"/>
  <c r="D124" i="12"/>
  <c r="D125" i="12"/>
  <c r="D126" i="12"/>
  <c r="D127" i="12"/>
  <c r="D128" i="12"/>
  <c r="D129" i="12"/>
  <c r="D130" i="12"/>
  <c r="D131" i="12"/>
  <c r="D132" i="12"/>
  <c r="D133" i="12"/>
  <c r="D134" i="12"/>
  <c r="D135" i="12"/>
  <c r="D136" i="12"/>
  <c r="D137" i="12"/>
  <c r="D138" i="12"/>
  <c r="D139" i="12"/>
  <c r="D140" i="12"/>
  <c r="D141" i="12"/>
  <c r="D142" i="12"/>
  <c r="D143" i="12"/>
  <c r="D144" i="12"/>
  <c r="D145" i="12"/>
  <c r="D146" i="12"/>
  <c r="D147" i="12"/>
  <c r="D148" i="12"/>
  <c r="D149" i="12"/>
  <c r="D150" i="12"/>
  <c r="D151" i="12"/>
  <c r="D152" i="12"/>
  <c r="D153" i="12"/>
  <c r="D154" i="12"/>
  <c r="D155" i="12"/>
  <c r="D156" i="12"/>
  <c r="D157" i="12"/>
  <c r="D158" i="12"/>
  <c r="D159" i="12"/>
  <c r="D160" i="12"/>
  <c r="D161" i="12"/>
  <c r="D162" i="12"/>
  <c r="D163" i="12"/>
  <c r="D164" i="12"/>
  <c r="D165" i="12"/>
  <c r="D166" i="12"/>
  <c r="D167" i="12"/>
  <c r="D168" i="12"/>
  <c r="D169" i="12"/>
  <c r="D170" i="12"/>
  <c r="D171" i="12"/>
  <c r="D172" i="12"/>
  <c r="D173" i="12"/>
  <c r="D174" i="12"/>
  <c r="D175" i="12"/>
  <c r="D176" i="12"/>
  <c r="D177" i="12"/>
  <c r="D178" i="12"/>
  <c r="D179" i="12"/>
  <c r="D180" i="12"/>
  <c r="D181" i="12"/>
  <c r="D182" i="12"/>
  <c r="D183" i="12"/>
  <c r="D184" i="12"/>
  <c r="D185" i="12"/>
  <c r="D186" i="12"/>
  <c r="D187" i="12"/>
  <c r="D188" i="12"/>
  <c r="D189" i="12"/>
  <c r="D190" i="12"/>
  <c r="D191" i="12"/>
  <c r="D192" i="12"/>
  <c r="D193" i="12"/>
  <c r="D194" i="12"/>
  <c r="D195" i="12"/>
  <c r="D196" i="12"/>
  <c r="D197" i="12"/>
  <c r="D198" i="12"/>
  <c r="D199" i="12"/>
  <c r="D200" i="12"/>
  <c r="D201" i="12"/>
  <c r="D202" i="12"/>
  <c r="D203" i="12"/>
  <c r="D204" i="12"/>
  <c r="D205" i="12"/>
  <c r="D206" i="12"/>
  <c r="D207" i="12"/>
  <c r="D208" i="12"/>
  <c r="D209" i="12"/>
  <c r="E5" i="12"/>
  <c r="E6" i="12"/>
  <c r="E6" i="13" s="1"/>
  <c r="E7" i="12"/>
  <c r="E8" i="12"/>
  <c r="E9" i="12"/>
  <c r="E10" i="12"/>
  <c r="E10" i="13" s="1"/>
  <c r="E11" i="12"/>
  <c r="E12" i="12"/>
  <c r="E13" i="12"/>
  <c r="E14" i="12"/>
  <c r="E14" i="13" s="1"/>
  <c r="E15" i="12"/>
  <c r="E16" i="12"/>
  <c r="E17" i="12"/>
  <c r="E18" i="12"/>
  <c r="E18" i="13" s="1"/>
  <c r="E19" i="12"/>
  <c r="E20" i="12"/>
  <c r="E21" i="12"/>
  <c r="E22" i="12"/>
  <c r="E22" i="13" s="1"/>
  <c r="E23" i="12"/>
  <c r="E24" i="12"/>
  <c r="E25" i="12"/>
  <c r="E26" i="12"/>
  <c r="E26" i="13" s="1"/>
  <c r="E27" i="12"/>
  <c r="E28" i="12"/>
  <c r="E29" i="12"/>
  <c r="E30" i="12"/>
  <c r="E30" i="13" s="1"/>
  <c r="E31" i="12"/>
  <c r="E32" i="12"/>
  <c r="E33" i="12"/>
  <c r="E34" i="12"/>
  <c r="E34" i="13" s="1"/>
  <c r="E35" i="12"/>
  <c r="E36" i="12"/>
  <c r="E37" i="12"/>
  <c r="E38" i="12"/>
  <c r="E38" i="13" s="1"/>
  <c r="E39" i="12"/>
  <c r="E40" i="12"/>
  <c r="E41" i="12"/>
  <c r="E42" i="12"/>
  <c r="E42" i="13" s="1"/>
  <c r="E43" i="12"/>
  <c r="E44" i="12"/>
  <c r="E45" i="12"/>
  <c r="E46" i="12"/>
  <c r="E46" i="13" s="1"/>
  <c r="E47" i="12"/>
  <c r="E48" i="12"/>
  <c r="E49" i="12"/>
  <c r="E50" i="12"/>
  <c r="E50" i="13" s="1"/>
  <c r="E51" i="12"/>
  <c r="E52" i="12"/>
  <c r="E53" i="12"/>
  <c r="E54" i="12"/>
  <c r="E54" i="13" s="1"/>
  <c r="E55" i="12"/>
  <c r="E56" i="12"/>
  <c r="E57" i="12"/>
  <c r="E58" i="12"/>
  <c r="E58" i="13" s="1"/>
  <c r="E59" i="12"/>
  <c r="E60" i="12"/>
  <c r="E61" i="12"/>
  <c r="E62" i="12"/>
  <c r="E62" i="13" s="1"/>
  <c r="E63" i="12"/>
  <c r="E64" i="12"/>
  <c r="E65" i="12"/>
  <c r="E66" i="12"/>
  <c r="E66" i="13" s="1"/>
  <c r="E67" i="12"/>
  <c r="E68" i="12"/>
  <c r="E69" i="12"/>
  <c r="E70" i="12"/>
  <c r="E70" i="13" s="1"/>
  <c r="E71" i="12"/>
  <c r="E72" i="12"/>
  <c r="E73" i="12"/>
  <c r="E74" i="12"/>
  <c r="E74" i="13" s="1"/>
  <c r="E75" i="12"/>
  <c r="E76" i="12"/>
  <c r="E77" i="12"/>
  <c r="E78" i="12"/>
  <c r="E78" i="13" s="1"/>
  <c r="E79" i="12"/>
  <c r="E80" i="12"/>
  <c r="E81" i="12"/>
  <c r="E82" i="12"/>
  <c r="E82" i="13" s="1"/>
  <c r="E83" i="12"/>
  <c r="E84" i="12"/>
  <c r="E85" i="12"/>
  <c r="E86" i="12"/>
  <c r="E86" i="13" s="1"/>
  <c r="E87" i="12"/>
  <c r="E88" i="12"/>
  <c r="E89" i="12"/>
  <c r="E90" i="12"/>
  <c r="E90" i="13" s="1"/>
  <c r="E91" i="12"/>
  <c r="E92" i="12"/>
  <c r="E93" i="12"/>
  <c r="E94" i="12"/>
  <c r="E94" i="13" s="1"/>
  <c r="E95" i="12"/>
  <c r="E96" i="12"/>
  <c r="E97" i="12"/>
  <c r="E98" i="12"/>
  <c r="E98" i="13" s="1"/>
  <c r="E99" i="12"/>
  <c r="E100" i="12"/>
  <c r="E101" i="12"/>
  <c r="E102" i="12"/>
  <c r="E102" i="13" s="1"/>
  <c r="E103" i="12"/>
  <c r="E104" i="12"/>
  <c r="E105" i="12"/>
  <c r="E106" i="12"/>
  <c r="E106" i="13" s="1"/>
  <c r="E107" i="12"/>
  <c r="E108" i="12"/>
  <c r="E109" i="12"/>
  <c r="E110" i="12"/>
  <c r="E110" i="13" s="1"/>
  <c r="E111" i="12"/>
  <c r="E112" i="12"/>
  <c r="E113" i="12"/>
  <c r="E114" i="12"/>
  <c r="E114" i="13" s="1"/>
  <c r="E115" i="12"/>
  <c r="E116" i="12"/>
  <c r="E117" i="12"/>
  <c r="E118" i="12"/>
  <c r="E118" i="13" s="1"/>
  <c r="E119" i="12"/>
  <c r="E120" i="12"/>
  <c r="E121" i="12"/>
  <c r="E122" i="12"/>
  <c r="E122" i="13" s="1"/>
  <c r="E123" i="12"/>
  <c r="E124" i="12"/>
  <c r="E125" i="12"/>
  <c r="E126" i="12"/>
  <c r="E126" i="13" s="1"/>
  <c r="E127" i="12"/>
  <c r="E128" i="12"/>
  <c r="E129" i="12"/>
  <c r="E130" i="12"/>
  <c r="E130" i="13" s="1"/>
  <c r="E131" i="12"/>
  <c r="E132" i="12"/>
  <c r="E133" i="12"/>
  <c r="E134" i="12"/>
  <c r="E134" i="13" s="1"/>
  <c r="E135" i="12"/>
  <c r="E136" i="12"/>
  <c r="E137" i="12"/>
  <c r="E138" i="12"/>
  <c r="E138" i="13" s="1"/>
  <c r="E139" i="12"/>
  <c r="E140" i="12"/>
  <c r="E141" i="12"/>
  <c r="E142" i="12"/>
  <c r="E142" i="13" s="1"/>
  <c r="E143" i="12"/>
  <c r="E144" i="12"/>
  <c r="E145" i="12"/>
  <c r="E146" i="12"/>
  <c r="E146" i="13" s="1"/>
  <c r="E147" i="12"/>
  <c r="E148" i="12"/>
  <c r="E149" i="12"/>
  <c r="E150" i="12"/>
  <c r="E150" i="13" s="1"/>
  <c r="E151" i="12"/>
  <c r="E152" i="12"/>
  <c r="E153" i="12"/>
  <c r="E154" i="12"/>
  <c r="E154" i="13" s="1"/>
  <c r="E155" i="12"/>
  <c r="E156" i="12"/>
  <c r="E157" i="12"/>
  <c r="E158" i="12"/>
  <c r="E158" i="13" s="1"/>
  <c r="E159" i="12"/>
  <c r="E160" i="12"/>
  <c r="E161" i="12"/>
  <c r="E162" i="12"/>
  <c r="E162" i="13" s="1"/>
  <c r="E163" i="12"/>
  <c r="E164" i="12"/>
  <c r="E165" i="12"/>
  <c r="E166" i="12"/>
  <c r="E166" i="13" s="1"/>
  <c r="E167" i="12"/>
  <c r="E168" i="12"/>
  <c r="E169" i="12"/>
  <c r="E170" i="12"/>
  <c r="E170" i="13" s="1"/>
  <c r="E171" i="12"/>
  <c r="E172" i="12"/>
  <c r="E173" i="12"/>
  <c r="E174" i="12"/>
  <c r="E174" i="13" s="1"/>
  <c r="E175" i="12"/>
  <c r="E176" i="12"/>
  <c r="E177" i="12"/>
  <c r="E178" i="12"/>
  <c r="E178" i="13" s="1"/>
  <c r="E179" i="12"/>
  <c r="E180" i="12"/>
  <c r="E181" i="12"/>
  <c r="E181" i="13" s="1"/>
  <c r="E182" i="12"/>
  <c r="E182" i="13" s="1"/>
  <c r="E183" i="12"/>
  <c r="E184" i="12"/>
  <c r="E185" i="12"/>
  <c r="E186" i="12"/>
  <c r="E186" i="13" s="1"/>
  <c r="E187" i="12"/>
  <c r="E188" i="12"/>
  <c r="E189" i="12"/>
  <c r="E190" i="12"/>
  <c r="E190" i="13" s="1"/>
  <c r="E191" i="12"/>
  <c r="E192" i="12"/>
  <c r="E193" i="12"/>
  <c r="E194" i="12"/>
  <c r="E194" i="13" s="1"/>
  <c r="E195" i="12"/>
  <c r="E196" i="12"/>
  <c r="E197" i="12"/>
  <c r="E198" i="12"/>
  <c r="E198" i="13" s="1"/>
  <c r="E199" i="12"/>
  <c r="E200" i="12"/>
  <c r="E201" i="12"/>
  <c r="E202" i="12"/>
  <c r="E202" i="13" s="1"/>
  <c r="E203" i="12"/>
  <c r="E204" i="12"/>
  <c r="E205" i="12"/>
  <c r="E206" i="12"/>
  <c r="E206" i="13" s="1"/>
  <c r="E207" i="12"/>
  <c r="E208" i="12"/>
  <c r="E209" i="12"/>
  <c r="E4" i="12"/>
  <c r="E4" i="13" s="1"/>
  <c r="D4" i="12"/>
  <c r="C5" i="12"/>
  <c r="C6" i="12"/>
  <c r="C7" i="12"/>
  <c r="C7" i="13" s="1"/>
  <c r="C8" i="12"/>
  <c r="C9" i="12"/>
  <c r="C10" i="12"/>
  <c r="C11" i="12"/>
  <c r="C11" i="13" s="1"/>
  <c r="C12" i="12"/>
  <c r="C13" i="12"/>
  <c r="C14" i="12"/>
  <c r="C15" i="12"/>
  <c r="C15" i="13" s="1"/>
  <c r="C16" i="12"/>
  <c r="C17" i="12"/>
  <c r="C18" i="12"/>
  <c r="C19" i="12"/>
  <c r="C19" i="13" s="1"/>
  <c r="C20" i="12"/>
  <c r="C21" i="12"/>
  <c r="C22" i="12"/>
  <c r="C23" i="12"/>
  <c r="C23" i="13" s="1"/>
  <c r="C24" i="12"/>
  <c r="C25" i="12"/>
  <c r="C26" i="12"/>
  <c r="C27" i="12"/>
  <c r="C27" i="13" s="1"/>
  <c r="C28" i="12"/>
  <c r="C29" i="12"/>
  <c r="C30" i="12"/>
  <c r="C31" i="12"/>
  <c r="C31" i="13" s="1"/>
  <c r="C32" i="12"/>
  <c r="C33" i="12"/>
  <c r="C34" i="12"/>
  <c r="C35" i="12"/>
  <c r="C35" i="13" s="1"/>
  <c r="C36" i="12"/>
  <c r="C37" i="12"/>
  <c r="C38" i="12"/>
  <c r="C39" i="12"/>
  <c r="C39" i="13" s="1"/>
  <c r="C40" i="12"/>
  <c r="C41" i="12"/>
  <c r="C42" i="12"/>
  <c r="C43" i="12"/>
  <c r="C43" i="13" s="1"/>
  <c r="C44" i="12"/>
  <c r="C45" i="12"/>
  <c r="C46" i="12"/>
  <c r="C47" i="12"/>
  <c r="C47" i="13" s="1"/>
  <c r="C48" i="12"/>
  <c r="C49" i="12"/>
  <c r="C50" i="12"/>
  <c r="C51" i="12"/>
  <c r="C51" i="13" s="1"/>
  <c r="C52" i="12"/>
  <c r="C53" i="12"/>
  <c r="C54" i="12"/>
  <c r="C55" i="12"/>
  <c r="C55" i="13" s="1"/>
  <c r="C56" i="12"/>
  <c r="C57" i="12"/>
  <c r="C58" i="12"/>
  <c r="C59" i="12"/>
  <c r="C59" i="13" s="1"/>
  <c r="C60" i="12"/>
  <c r="C61" i="12"/>
  <c r="C62" i="12"/>
  <c r="C63" i="12"/>
  <c r="C63" i="13" s="1"/>
  <c r="C64" i="12"/>
  <c r="C65" i="12"/>
  <c r="C66" i="12"/>
  <c r="C67" i="12"/>
  <c r="C67" i="13" s="1"/>
  <c r="C68" i="12"/>
  <c r="C69" i="12"/>
  <c r="C70" i="12"/>
  <c r="C71" i="12"/>
  <c r="C71" i="13" s="1"/>
  <c r="C72" i="12"/>
  <c r="C73" i="12"/>
  <c r="C74" i="12"/>
  <c r="C75" i="12"/>
  <c r="C75" i="13" s="1"/>
  <c r="C76" i="12"/>
  <c r="C77" i="12"/>
  <c r="C78" i="12"/>
  <c r="C79" i="12"/>
  <c r="C79" i="13" s="1"/>
  <c r="C80" i="12"/>
  <c r="C81" i="12"/>
  <c r="C82" i="12"/>
  <c r="C83" i="12"/>
  <c r="C83" i="13" s="1"/>
  <c r="C84" i="12"/>
  <c r="C85" i="12"/>
  <c r="C86" i="12"/>
  <c r="C87" i="12"/>
  <c r="C87" i="13" s="1"/>
  <c r="C88" i="12"/>
  <c r="C89" i="12"/>
  <c r="C90" i="12"/>
  <c r="C91" i="12"/>
  <c r="C91" i="13" s="1"/>
  <c r="C92" i="12"/>
  <c r="C93" i="12"/>
  <c r="C94" i="12"/>
  <c r="C95" i="12"/>
  <c r="C95" i="13" s="1"/>
  <c r="C96" i="12"/>
  <c r="C97" i="12"/>
  <c r="C98" i="12"/>
  <c r="C99" i="12"/>
  <c r="C99" i="13" s="1"/>
  <c r="C100" i="12"/>
  <c r="C101" i="12"/>
  <c r="C102" i="12"/>
  <c r="C103" i="12"/>
  <c r="C103" i="13" s="1"/>
  <c r="C104" i="12"/>
  <c r="C105" i="12"/>
  <c r="C106" i="12"/>
  <c r="C107" i="12"/>
  <c r="C107" i="13" s="1"/>
  <c r="C108" i="12"/>
  <c r="C109" i="12"/>
  <c r="C110" i="12"/>
  <c r="C111" i="12"/>
  <c r="C111" i="13" s="1"/>
  <c r="C112" i="12"/>
  <c r="C113" i="12"/>
  <c r="C114" i="12"/>
  <c r="C115" i="12"/>
  <c r="C115" i="13" s="1"/>
  <c r="C116" i="12"/>
  <c r="C117" i="12"/>
  <c r="C118" i="12"/>
  <c r="C119" i="12"/>
  <c r="C119" i="13" s="1"/>
  <c r="C120" i="12"/>
  <c r="C121" i="12"/>
  <c r="C122" i="12"/>
  <c r="C123" i="12"/>
  <c r="C123" i="13" s="1"/>
  <c r="C124" i="12"/>
  <c r="C125" i="12"/>
  <c r="C126" i="12"/>
  <c r="C127" i="12"/>
  <c r="C127" i="13" s="1"/>
  <c r="C128" i="12"/>
  <c r="C129" i="12"/>
  <c r="C130" i="12"/>
  <c r="C131" i="12"/>
  <c r="C131" i="13" s="1"/>
  <c r="C132" i="12"/>
  <c r="C133" i="12"/>
  <c r="C134" i="12"/>
  <c r="C135" i="12"/>
  <c r="C135" i="13" s="1"/>
  <c r="C136" i="12"/>
  <c r="C137" i="12"/>
  <c r="C138" i="12"/>
  <c r="C139" i="12"/>
  <c r="C139" i="13" s="1"/>
  <c r="C140" i="12"/>
  <c r="C141" i="12"/>
  <c r="C142" i="12"/>
  <c r="C143" i="12"/>
  <c r="C143" i="13" s="1"/>
  <c r="C144" i="12"/>
  <c r="C145" i="12"/>
  <c r="C146" i="12"/>
  <c r="C147" i="12"/>
  <c r="C147" i="13" s="1"/>
  <c r="C148" i="12"/>
  <c r="C149" i="12"/>
  <c r="C150" i="12"/>
  <c r="C151" i="12"/>
  <c r="C151" i="13" s="1"/>
  <c r="C152" i="12"/>
  <c r="C153" i="12"/>
  <c r="C154" i="12"/>
  <c r="C155" i="12"/>
  <c r="C155" i="13" s="1"/>
  <c r="C156" i="12"/>
  <c r="C157" i="12"/>
  <c r="C158" i="12"/>
  <c r="C159" i="12"/>
  <c r="C159" i="13" s="1"/>
  <c r="C160" i="12"/>
  <c r="C161" i="12"/>
  <c r="C162" i="12"/>
  <c r="C163" i="12"/>
  <c r="C163" i="13" s="1"/>
  <c r="C164" i="12"/>
  <c r="C165" i="12"/>
  <c r="C166" i="12"/>
  <c r="C167" i="12"/>
  <c r="C167" i="13" s="1"/>
  <c r="C168" i="12"/>
  <c r="C169" i="12"/>
  <c r="C170" i="12"/>
  <c r="C171" i="12"/>
  <c r="C171" i="13" s="1"/>
  <c r="C172" i="12"/>
  <c r="C173" i="12"/>
  <c r="C174" i="12"/>
  <c r="C175" i="12"/>
  <c r="C175" i="13" s="1"/>
  <c r="C176" i="12"/>
  <c r="C177" i="12"/>
  <c r="C178" i="12"/>
  <c r="C179" i="12"/>
  <c r="C179" i="13" s="1"/>
  <c r="C180" i="12"/>
  <c r="C181" i="12"/>
  <c r="C182" i="12"/>
  <c r="C183" i="12"/>
  <c r="C183" i="13" s="1"/>
  <c r="C184" i="12"/>
  <c r="C185" i="12"/>
  <c r="C186" i="12"/>
  <c r="C187" i="12"/>
  <c r="C187" i="13" s="1"/>
  <c r="C188" i="12"/>
  <c r="C189" i="12"/>
  <c r="C190" i="12"/>
  <c r="C191" i="12"/>
  <c r="C191" i="13" s="1"/>
  <c r="C192" i="12"/>
  <c r="C193" i="12"/>
  <c r="C194" i="12"/>
  <c r="C195" i="12"/>
  <c r="C195" i="13" s="1"/>
  <c r="C196" i="12"/>
  <c r="C197" i="12"/>
  <c r="C198" i="12"/>
  <c r="C199" i="12"/>
  <c r="C199" i="13" s="1"/>
  <c r="C200" i="12"/>
  <c r="C201" i="12"/>
  <c r="C202" i="12"/>
  <c r="C203" i="12"/>
  <c r="C203" i="13" s="1"/>
  <c r="C204" i="12"/>
  <c r="C205" i="12"/>
  <c r="C206" i="12"/>
  <c r="C207" i="12"/>
  <c r="C207" i="13" s="1"/>
  <c r="C208" i="12"/>
  <c r="C209" i="12"/>
  <c r="C4" i="12"/>
  <c r="B5" i="12"/>
  <c r="B6" i="12"/>
  <c r="B7" i="12"/>
  <c r="B8" i="12"/>
  <c r="B9" i="12"/>
  <c r="B10" i="12"/>
  <c r="B11" i="12"/>
  <c r="B12" i="12"/>
  <c r="B13" i="12"/>
  <c r="B14" i="12"/>
  <c r="B15"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47" i="12"/>
  <c r="B48" i="12"/>
  <c r="B49" i="12"/>
  <c r="B50" i="12"/>
  <c r="B51" i="12"/>
  <c r="B52" i="12"/>
  <c r="B53" i="12"/>
  <c r="B54" i="12"/>
  <c r="B55" i="12"/>
  <c r="B56" i="12"/>
  <c r="B57" i="12"/>
  <c r="B58" i="12"/>
  <c r="B59" i="12"/>
  <c r="B60" i="12"/>
  <c r="B61" i="12"/>
  <c r="B62" i="12"/>
  <c r="B63" i="12"/>
  <c r="B64" i="12"/>
  <c r="B65" i="12"/>
  <c r="B66" i="12"/>
  <c r="B67" i="12"/>
  <c r="B68" i="12"/>
  <c r="B69" i="12"/>
  <c r="B70" i="12"/>
  <c r="B71" i="12"/>
  <c r="B72" i="12"/>
  <c r="B73" i="12"/>
  <c r="B74" i="12"/>
  <c r="B75" i="12"/>
  <c r="B76" i="12"/>
  <c r="B77" i="12"/>
  <c r="B78" i="12"/>
  <c r="B79" i="12"/>
  <c r="B80" i="12"/>
  <c r="B81" i="12"/>
  <c r="B82" i="12"/>
  <c r="B83" i="12"/>
  <c r="B84" i="12"/>
  <c r="B85" i="12"/>
  <c r="B86" i="12"/>
  <c r="B87" i="12"/>
  <c r="B88" i="12"/>
  <c r="B89" i="12"/>
  <c r="B90" i="12"/>
  <c r="B91" i="12"/>
  <c r="B92" i="12"/>
  <c r="B93" i="12"/>
  <c r="B94" i="12"/>
  <c r="B95" i="12"/>
  <c r="B96" i="12"/>
  <c r="B97" i="12"/>
  <c r="B98" i="12"/>
  <c r="B99" i="12"/>
  <c r="B100" i="12"/>
  <c r="B101" i="12"/>
  <c r="B102" i="12"/>
  <c r="B103" i="12"/>
  <c r="B104" i="12"/>
  <c r="B105" i="12"/>
  <c r="B106" i="12"/>
  <c r="B107" i="12"/>
  <c r="B108" i="12"/>
  <c r="B109" i="12"/>
  <c r="B110" i="12"/>
  <c r="B111" i="12"/>
  <c r="B112" i="12"/>
  <c r="B113" i="12"/>
  <c r="B114" i="12"/>
  <c r="B115" i="12"/>
  <c r="B116" i="12"/>
  <c r="B117" i="12"/>
  <c r="B118" i="12"/>
  <c r="B119" i="12"/>
  <c r="B120" i="12"/>
  <c r="B121" i="12"/>
  <c r="B122" i="12"/>
  <c r="B123" i="12"/>
  <c r="B124" i="12"/>
  <c r="B125" i="12"/>
  <c r="B126" i="12"/>
  <c r="B127" i="12"/>
  <c r="B128" i="12"/>
  <c r="B129" i="12"/>
  <c r="B130" i="12"/>
  <c r="B131" i="12"/>
  <c r="B132" i="12"/>
  <c r="B133" i="12"/>
  <c r="B134" i="12"/>
  <c r="B135" i="12"/>
  <c r="B136" i="12"/>
  <c r="B137" i="12"/>
  <c r="B138" i="12"/>
  <c r="B139" i="12"/>
  <c r="B140" i="12"/>
  <c r="B141" i="12"/>
  <c r="B142" i="12"/>
  <c r="B143" i="12"/>
  <c r="B144" i="12"/>
  <c r="B145" i="12"/>
  <c r="B146" i="12"/>
  <c r="B147" i="12"/>
  <c r="B148" i="12"/>
  <c r="B149" i="12"/>
  <c r="B150" i="12"/>
  <c r="B151" i="12"/>
  <c r="B152" i="12"/>
  <c r="B153" i="12"/>
  <c r="B154" i="12"/>
  <c r="B155" i="12"/>
  <c r="B156" i="12"/>
  <c r="C156" i="13" s="1"/>
  <c r="B157" i="12"/>
  <c r="B158" i="12"/>
  <c r="B159" i="12"/>
  <c r="B160" i="12"/>
  <c r="B161" i="12"/>
  <c r="B162" i="12"/>
  <c r="B163" i="12"/>
  <c r="B164" i="12"/>
  <c r="B165" i="12"/>
  <c r="B166" i="12"/>
  <c r="B167" i="12"/>
  <c r="B168" i="12"/>
  <c r="B169" i="12"/>
  <c r="B170" i="12"/>
  <c r="B171" i="12"/>
  <c r="B172" i="12"/>
  <c r="B173" i="12"/>
  <c r="B174" i="12"/>
  <c r="B175" i="12"/>
  <c r="B176" i="12"/>
  <c r="B177" i="12"/>
  <c r="B178" i="12"/>
  <c r="B179" i="12"/>
  <c r="B180" i="12"/>
  <c r="B181" i="12"/>
  <c r="B182" i="12"/>
  <c r="B183" i="12"/>
  <c r="B184" i="12"/>
  <c r="B185" i="12"/>
  <c r="B186" i="12"/>
  <c r="B187" i="12"/>
  <c r="B188" i="12"/>
  <c r="B189" i="12"/>
  <c r="B190" i="12"/>
  <c r="B191" i="12"/>
  <c r="B192" i="12"/>
  <c r="B193" i="12"/>
  <c r="B194" i="12"/>
  <c r="B195" i="12"/>
  <c r="B196" i="12"/>
  <c r="B197" i="12"/>
  <c r="B198" i="12"/>
  <c r="B199" i="12"/>
  <c r="B200" i="12"/>
  <c r="B201" i="12"/>
  <c r="B202" i="12"/>
  <c r="B203" i="12"/>
  <c r="B204" i="12"/>
  <c r="B205" i="12"/>
  <c r="B206" i="12"/>
  <c r="B207" i="12"/>
  <c r="B208" i="12"/>
  <c r="B209" i="12"/>
  <c r="B4" i="12"/>
  <c r="F207" i="19" l="1"/>
  <c r="F203" i="19"/>
  <c r="F199" i="19"/>
  <c r="F195" i="19"/>
  <c r="F191" i="19"/>
  <c r="F187" i="19"/>
  <c r="F183" i="19"/>
  <c r="F179" i="19"/>
  <c r="F175" i="19"/>
  <c r="F171" i="19"/>
  <c r="F167" i="19"/>
  <c r="F163" i="19"/>
  <c r="F159" i="19"/>
  <c r="F155" i="19"/>
  <c r="F151" i="19"/>
  <c r="F147" i="19"/>
  <c r="F143" i="19"/>
  <c r="F139" i="19"/>
  <c r="F135" i="19"/>
  <c r="F131" i="19"/>
  <c r="F127" i="19"/>
  <c r="F123" i="19"/>
  <c r="F119" i="19"/>
  <c r="F115" i="19"/>
  <c r="F111" i="19"/>
  <c r="F107" i="19"/>
  <c r="F103" i="19"/>
  <c r="F99" i="19"/>
  <c r="F95" i="19"/>
  <c r="F91" i="19"/>
  <c r="F87" i="19"/>
  <c r="F83" i="19"/>
  <c r="F79" i="19"/>
  <c r="F75" i="19"/>
  <c r="F71" i="19"/>
  <c r="F67" i="19"/>
  <c r="F63" i="19"/>
  <c r="F59" i="19"/>
  <c r="F55" i="19"/>
  <c r="F51" i="19"/>
  <c r="F47" i="19"/>
  <c r="F43" i="19"/>
  <c r="F39" i="19"/>
  <c r="F35" i="19"/>
  <c r="F31" i="19"/>
  <c r="F27" i="19"/>
  <c r="F23" i="19"/>
  <c r="F19" i="19"/>
  <c r="F15" i="19"/>
  <c r="F11" i="19"/>
  <c r="E178" i="19"/>
  <c r="E158" i="19"/>
  <c r="E174" i="19"/>
  <c r="E207" i="19"/>
  <c r="E191" i="19"/>
  <c r="E175" i="19"/>
  <c r="E159" i="19"/>
  <c r="E127" i="19"/>
  <c r="E9" i="19"/>
  <c r="F9" i="19"/>
  <c r="E190" i="19"/>
  <c r="E204" i="19"/>
  <c r="E196" i="19"/>
  <c r="E192" i="19"/>
  <c r="E176" i="19"/>
  <c r="E164" i="19"/>
  <c r="E148" i="19"/>
  <c r="E140" i="19"/>
  <c r="E132" i="19"/>
  <c r="E128" i="19"/>
  <c r="E112" i="19"/>
  <c r="E104" i="19"/>
  <c r="E100" i="19"/>
  <c r="E76" i="19"/>
  <c r="E64" i="19"/>
  <c r="E52" i="19"/>
  <c r="E48" i="19"/>
  <c r="E40" i="19"/>
  <c r="E32" i="19"/>
  <c r="E20" i="19"/>
  <c r="E12" i="19"/>
  <c r="E205" i="19"/>
  <c r="E197" i="19"/>
  <c r="E189" i="19"/>
  <c r="E181" i="19"/>
  <c r="E173" i="19"/>
  <c r="E161" i="19"/>
  <c r="E153" i="19"/>
  <c r="E145" i="19"/>
  <c r="E137" i="19"/>
  <c r="E133" i="19"/>
  <c r="E125" i="19"/>
  <c r="E117" i="19"/>
  <c r="E109" i="19"/>
  <c r="E105" i="19"/>
  <c r="E101" i="19"/>
  <c r="E97" i="19"/>
  <c r="E93" i="19"/>
  <c r="E89" i="19"/>
  <c r="E85" i="19"/>
  <c r="E77" i="19"/>
  <c r="E73" i="19"/>
  <c r="E69" i="19"/>
  <c r="E65" i="19"/>
  <c r="E61" i="19"/>
  <c r="E57" i="19"/>
  <c r="E53" i="19"/>
  <c r="E49" i="19"/>
  <c r="E45" i="19"/>
  <c r="E41" i="19"/>
  <c r="E37" i="19"/>
  <c r="E33" i="19"/>
  <c r="E29" i="19"/>
  <c r="E25" i="19"/>
  <c r="E21" i="19"/>
  <c r="E17" i="19"/>
  <c r="E13" i="19"/>
  <c r="E5" i="19"/>
  <c r="F5" i="19"/>
  <c r="E203" i="19"/>
  <c r="E199" i="19"/>
  <c r="E195" i="19"/>
  <c r="E187" i="19"/>
  <c r="E183" i="19"/>
  <c r="E167" i="19"/>
  <c r="E163" i="19"/>
  <c r="E155" i="19"/>
  <c r="E139" i="19"/>
  <c r="E135" i="19"/>
  <c r="E131" i="19"/>
  <c r="E123" i="19"/>
  <c r="E119" i="19"/>
  <c r="E103" i="19"/>
  <c r="E99" i="19"/>
  <c r="E87" i="19"/>
  <c r="E83" i="19"/>
  <c r="E71" i="19"/>
  <c r="E67" i="19"/>
  <c r="E51" i="19"/>
  <c r="E35" i="19"/>
  <c r="E19" i="19"/>
  <c r="F7" i="19"/>
  <c r="E209" i="19"/>
  <c r="E201" i="19"/>
  <c r="E193" i="19"/>
  <c r="E185" i="19"/>
  <c r="E177" i="19"/>
  <c r="E169" i="19"/>
  <c r="E165" i="19"/>
  <c r="E157" i="19"/>
  <c r="E149" i="19"/>
  <c r="E141" i="19"/>
  <c r="E129" i="19"/>
  <c r="E121" i="19"/>
  <c r="E113" i="19"/>
  <c r="E81" i="19"/>
  <c r="E206" i="19"/>
  <c r="E202" i="19"/>
  <c r="E194" i="19"/>
  <c r="E186" i="19"/>
  <c r="E170" i="19"/>
  <c r="E154" i="19"/>
  <c r="E142" i="19"/>
  <c r="E138" i="19"/>
  <c r="E130" i="19"/>
  <c r="E122" i="19"/>
  <c r="E106" i="19"/>
  <c r="E90" i="19"/>
  <c r="E78" i="19"/>
  <c r="E74" i="19"/>
  <c r="E136" i="19"/>
  <c r="E116" i="19"/>
  <c r="E108" i="19"/>
  <c r="E92" i="19"/>
  <c r="E56" i="19"/>
  <c r="E152" i="19"/>
  <c r="E200" i="19"/>
  <c r="E180" i="19"/>
  <c r="E172" i="19"/>
  <c r="E144" i="19"/>
  <c r="E96" i="19"/>
  <c r="E88" i="19"/>
  <c r="E72" i="19"/>
  <c r="E156" i="19"/>
  <c r="E68" i="19"/>
  <c r="E44" i="19"/>
  <c r="E36" i="19"/>
  <c r="E188" i="19"/>
  <c r="E168" i="19"/>
  <c r="E124" i="19"/>
  <c r="E84" i="19"/>
  <c r="E60" i="19"/>
  <c r="E28" i="19"/>
  <c r="E8" i="19"/>
  <c r="E4" i="19"/>
  <c r="E184" i="19"/>
  <c r="E120" i="19"/>
  <c r="E179" i="19"/>
  <c r="E147" i="19"/>
  <c r="E115" i="19"/>
  <c r="E91" i="19"/>
  <c r="E59" i="19"/>
  <c r="E43" i="19"/>
  <c r="E27" i="19"/>
  <c r="E11" i="19"/>
  <c r="E171" i="19"/>
  <c r="E151" i="19"/>
  <c r="E107" i="19"/>
  <c r="E75" i="19"/>
  <c r="E198" i="19"/>
  <c r="E182" i="19"/>
  <c r="E166" i="19"/>
  <c r="E150" i="19"/>
  <c r="E134" i="19"/>
  <c r="E118" i="19"/>
  <c r="E102" i="19"/>
  <c r="E86" i="19"/>
  <c r="E70" i="19"/>
  <c r="D206" i="13"/>
  <c r="D202" i="13"/>
  <c r="D198" i="13"/>
  <c r="D194" i="13"/>
  <c r="D190" i="13"/>
  <c r="D186" i="13"/>
  <c r="D182" i="13"/>
  <c r="G4" i="13"/>
  <c r="G206" i="13"/>
  <c r="G202" i="13"/>
  <c r="G198" i="13"/>
  <c r="G194" i="13"/>
  <c r="G190" i="13"/>
  <c r="G186" i="13"/>
  <c r="G182" i="13"/>
  <c r="G178" i="13"/>
  <c r="G174" i="13"/>
  <c r="G170" i="13"/>
  <c r="G166" i="13"/>
  <c r="G162" i="13"/>
  <c r="G158" i="13"/>
  <c r="G154" i="13"/>
  <c r="G150" i="13"/>
  <c r="G146" i="13"/>
  <c r="G142" i="13"/>
  <c r="G138" i="13"/>
  <c r="G134" i="13"/>
  <c r="G130" i="13"/>
  <c r="G126" i="13"/>
  <c r="G122" i="13"/>
  <c r="G118" i="13"/>
  <c r="G114" i="13"/>
  <c r="G110" i="13"/>
  <c r="G106" i="13"/>
  <c r="G102" i="13"/>
  <c r="G98" i="13"/>
  <c r="G94" i="13"/>
  <c r="C209" i="13"/>
  <c r="C205" i="13"/>
  <c r="C201" i="13"/>
  <c r="C197" i="13"/>
  <c r="C193" i="13"/>
  <c r="C189" i="13"/>
  <c r="C185" i="13"/>
  <c r="M185" i="13" s="1"/>
  <c r="N185" i="13" s="1"/>
  <c r="C181" i="13"/>
  <c r="C177" i="13"/>
  <c r="C173" i="13"/>
  <c r="C169" i="13"/>
  <c r="C165" i="13"/>
  <c r="C161" i="13"/>
  <c r="C157" i="13"/>
  <c r="C153" i="13"/>
  <c r="C149" i="13"/>
  <c r="C145" i="13"/>
  <c r="C141" i="13"/>
  <c r="C137" i="13"/>
  <c r="C133" i="13"/>
  <c r="C129" i="13"/>
  <c r="C125" i="13"/>
  <c r="C121" i="13"/>
  <c r="C117" i="13"/>
  <c r="C113" i="13"/>
  <c r="C109" i="13"/>
  <c r="C105" i="13"/>
  <c r="C101" i="13"/>
  <c r="C97" i="13"/>
  <c r="C93" i="13"/>
  <c r="C89" i="13"/>
  <c r="C85" i="13"/>
  <c r="C81" i="13"/>
  <c r="C77" i="13"/>
  <c r="C73" i="13"/>
  <c r="C69" i="13"/>
  <c r="C65" i="13"/>
  <c r="C61" i="13"/>
  <c r="C57" i="13"/>
  <c r="C53" i="13"/>
  <c r="C49" i="13"/>
  <c r="C45" i="13"/>
  <c r="C41" i="13"/>
  <c r="C37" i="13"/>
  <c r="C33" i="13"/>
  <c r="C29" i="13"/>
  <c r="C25" i="13"/>
  <c r="C21" i="13"/>
  <c r="C17" i="13"/>
  <c r="C13" i="13"/>
  <c r="C9" i="13"/>
  <c r="C5" i="13"/>
  <c r="E208" i="13"/>
  <c r="E204" i="13"/>
  <c r="E200" i="13"/>
  <c r="E196" i="13"/>
  <c r="E192" i="13"/>
  <c r="E188" i="13"/>
  <c r="E184" i="13"/>
  <c r="E180" i="13"/>
  <c r="E176" i="13"/>
  <c r="E172" i="13"/>
  <c r="E168" i="13"/>
  <c r="E164" i="13"/>
  <c r="E160" i="13"/>
  <c r="E156" i="13"/>
  <c r="E152" i="13"/>
  <c r="E148" i="13"/>
  <c r="E144" i="13"/>
  <c r="E140" i="13"/>
  <c r="E136" i="13"/>
  <c r="E132" i="13"/>
  <c r="E128" i="13"/>
  <c r="E124" i="13"/>
  <c r="E120" i="13"/>
  <c r="E116" i="13"/>
  <c r="E112" i="13"/>
  <c r="E108" i="13"/>
  <c r="E104" i="13"/>
  <c r="E100" i="13"/>
  <c r="E96" i="13"/>
  <c r="E92" i="13"/>
  <c r="E88" i="13"/>
  <c r="E84" i="13"/>
  <c r="E80" i="13"/>
  <c r="E76" i="13"/>
  <c r="E72" i="13"/>
  <c r="E68" i="13"/>
  <c r="E64" i="13"/>
  <c r="E60" i="13"/>
  <c r="E56" i="13"/>
  <c r="E52" i="13"/>
  <c r="E48" i="13"/>
  <c r="E44" i="13"/>
  <c r="E40" i="13"/>
  <c r="E36" i="13"/>
  <c r="E32" i="13"/>
  <c r="E28" i="13"/>
  <c r="E24" i="13"/>
  <c r="E20" i="13"/>
  <c r="E16" i="13"/>
  <c r="E12" i="13"/>
  <c r="E8" i="13"/>
  <c r="F207" i="13"/>
  <c r="F203" i="13"/>
  <c r="F199" i="13"/>
  <c r="F195" i="13"/>
  <c r="F191" i="13"/>
  <c r="F187" i="13"/>
  <c r="F183" i="13"/>
  <c r="F179" i="13"/>
  <c r="F175" i="13"/>
  <c r="F171" i="13"/>
  <c r="F167" i="13"/>
  <c r="F163" i="13"/>
  <c r="F159" i="13"/>
  <c r="F155" i="13"/>
  <c r="F151" i="13"/>
  <c r="F147" i="13"/>
  <c r="F143" i="13"/>
  <c r="F139" i="13"/>
  <c r="F135" i="13"/>
  <c r="F131" i="13"/>
  <c r="F127" i="13"/>
  <c r="F123" i="13"/>
  <c r="F119" i="13"/>
  <c r="F115" i="13"/>
  <c r="F111" i="13"/>
  <c r="F107" i="13"/>
  <c r="F103" i="13"/>
  <c r="F99" i="13"/>
  <c r="F95" i="13"/>
  <c r="F91" i="13"/>
  <c r="F87" i="13"/>
  <c r="D208" i="13"/>
  <c r="D204" i="13"/>
  <c r="D200" i="13"/>
  <c r="D196" i="13"/>
  <c r="D192" i="13"/>
  <c r="D188" i="13"/>
  <c r="D184" i="13"/>
  <c r="F125" i="13"/>
  <c r="F121" i="13"/>
  <c r="F117" i="13"/>
  <c r="F113" i="13"/>
  <c r="F109" i="13"/>
  <c r="F105" i="13"/>
  <c r="F101" i="13"/>
  <c r="F97" i="13"/>
  <c r="F93" i="13"/>
  <c r="F89" i="13"/>
  <c r="F85" i="13"/>
  <c r="F81" i="13"/>
  <c r="F77" i="13"/>
  <c r="F73" i="13"/>
  <c r="F69" i="13"/>
  <c r="F65" i="13"/>
  <c r="F61" i="13"/>
  <c r="F57" i="13"/>
  <c r="F53" i="13"/>
  <c r="F49" i="13"/>
  <c r="F45" i="13"/>
  <c r="F41" i="13"/>
  <c r="F37" i="13"/>
  <c r="F33" i="13"/>
  <c r="F29" i="13"/>
  <c r="F25" i="13"/>
  <c r="F21" i="13"/>
  <c r="F17" i="13"/>
  <c r="F13" i="13"/>
  <c r="F9" i="13"/>
  <c r="F5" i="13"/>
  <c r="G207" i="13"/>
  <c r="G203" i="13"/>
  <c r="G199" i="13"/>
  <c r="G195" i="13"/>
  <c r="G191" i="13"/>
  <c r="G187" i="13"/>
  <c r="G183" i="13"/>
  <c r="G179" i="13"/>
  <c r="G175" i="13"/>
  <c r="G171" i="13"/>
  <c r="G167" i="13"/>
  <c r="G163" i="13"/>
  <c r="G159" i="13"/>
  <c r="G155" i="13"/>
  <c r="G151" i="13"/>
  <c r="G147" i="13"/>
  <c r="G143" i="13"/>
  <c r="G139" i="13"/>
  <c r="G135" i="13"/>
  <c r="G131" i="13"/>
  <c r="G127" i="13"/>
  <c r="G123" i="13"/>
  <c r="G119" i="13"/>
  <c r="G115" i="13"/>
  <c r="G111" i="13"/>
  <c r="G107" i="13"/>
  <c r="G103" i="13"/>
  <c r="G99" i="13"/>
  <c r="G95" i="13"/>
  <c r="G67" i="13"/>
  <c r="H209" i="13"/>
  <c r="H205" i="13"/>
  <c r="H201" i="13"/>
  <c r="H197" i="13"/>
  <c r="H193" i="13"/>
  <c r="H189" i="13"/>
  <c r="H185" i="13"/>
  <c r="H181" i="13"/>
  <c r="I207" i="13"/>
  <c r="I203" i="13"/>
  <c r="I199" i="13"/>
  <c r="I195" i="13"/>
  <c r="I191" i="13"/>
  <c r="I187" i="13"/>
  <c r="I183" i="13"/>
  <c r="I179" i="13"/>
  <c r="I175" i="13"/>
  <c r="I171" i="13"/>
  <c r="I167" i="13"/>
  <c r="I163" i="13"/>
  <c r="I159" i="13"/>
  <c r="I155" i="13"/>
  <c r="I151" i="13"/>
  <c r="J187" i="13"/>
  <c r="G90" i="13"/>
  <c r="G86" i="13"/>
  <c r="G82" i="13"/>
  <c r="G78" i="13"/>
  <c r="G74" i="13"/>
  <c r="G70" i="13"/>
  <c r="G66" i="13"/>
  <c r="G62" i="13"/>
  <c r="G58" i="13"/>
  <c r="G54" i="13"/>
  <c r="G50" i="13"/>
  <c r="G46" i="13"/>
  <c r="G42" i="13"/>
  <c r="G38" i="13"/>
  <c r="G34" i="13"/>
  <c r="G30" i="13"/>
  <c r="G26" i="13"/>
  <c r="G22" i="13"/>
  <c r="G18" i="13"/>
  <c r="G14" i="13"/>
  <c r="G10" i="13"/>
  <c r="G6" i="13"/>
  <c r="H208" i="13"/>
  <c r="H204" i="13"/>
  <c r="H200" i="13"/>
  <c r="H196" i="13"/>
  <c r="H192" i="13"/>
  <c r="H188" i="13"/>
  <c r="H184" i="13"/>
  <c r="H180" i="13"/>
  <c r="H176" i="13"/>
  <c r="H172" i="13"/>
  <c r="H168" i="13"/>
  <c r="H164" i="13"/>
  <c r="H160" i="13"/>
  <c r="H156" i="13"/>
  <c r="H152" i="13"/>
  <c r="H148" i="13"/>
  <c r="H144" i="13"/>
  <c r="H140" i="13"/>
  <c r="H136" i="13"/>
  <c r="H132" i="13"/>
  <c r="H128" i="13"/>
  <c r="H124" i="13"/>
  <c r="H120" i="13"/>
  <c r="H116" i="13"/>
  <c r="H112" i="13"/>
  <c r="H108" i="13"/>
  <c r="H104" i="13"/>
  <c r="H100" i="13"/>
  <c r="H96" i="13"/>
  <c r="H92" i="13"/>
  <c r="H88" i="13"/>
  <c r="H84" i="13"/>
  <c r="H80" i="13"/>
  <c r="H76" i="13"/>
  <c r="H72" i="13"/>
  <c r="H68" i="13"/>
  <c r="H64" i="13"/>
  <c r="H60" i="13"/>
  <c r="H56" i="13"/>
  <c r="H52" i="13"/>
  <c r="H48" i="13"/>
  <c r="H44" i="13"/>
  <c r="H40" i="13"/>
  <c r="H36" i="13"/>
  <c r="H32" i="13"/>
  <c r="H28" i="13"/>
  <c r="H24" i="13"/>
  <c r="H20" i="13"/>
  <c r="H16" i="13"/>
  <c r="H12" i="13"/>
  <c r="H8" i="13"/>
  <c r="I4" i="13"/>
  <c r="I206" i="13"/>
  <c r="I202" i="13"/>
  <c r="I198" i="13"/>
  <c r="I194" i="13"/>
  <c r="I190" i="13"/>
  <c r="I186" i="13"/>
  <c r="I182" i="13"/>
  <c r="I178" i="13"/>
  <c r="I174" i="13"/>
  <c r="I170" i="13"/>
  <c r="I166" i="13"/>
  <c r="I162" i="13"/>
  <c r="I158" i="13"/>
  <c r="I154" i="13"/>
  <c r="I150" i="13"/>
  <c r="I146" i="13"/>
  <c r="I142" i="13"/>
  <c r="I138" i="13"/>
  <c r="I134" i="13"/>
  <c r="I130" i="13"/>
  <c r="I126" i="13"/>
  <c r="I122" i="13"/>
  <c r="I118" i="13"/>
  <c r="I114" i="13"/>
  <c r="I110" i="13"/>
  <c r="I106" i="13"/>
  <c r="I102" i="13"/>
  <c r="I98" i="13"/>
  <c r="I94" i="13"/>
  <c r="I90" i="13"/>
  <c r="I86" i="13"/>
  <c r="I82" i="13"/>
  <c r="I78" i="13"/>
  <c r="I74" i="13"/>
  <c r="I70" i="13"/>
  <c r="I66" i="13"/>
  <c r="I62" i="13"/>
  <c r="I58" i="13"/>
  <c r="I54" i="13"/>
  <c r="I50" i="13"/>
  <c r="I46" i="13"/>
  <c r="I42" i="13"/>
  <c r="I38" i="13"/>
  <c r="I34" i="13"/>
  <c r="I30" i="13"/>
  <c r="I26" i="13"/>
  <c r="I22" i="13"/>
  <c r="I18" i="13"/>
  <c r="I14" i="13"/>
  <c r="I10" i="13"/>
  <c r="I6" i="13"/>
  <c r="J208" i="13"/>
  <c r="J204" i="13"/>
  <c r="J200" i="13"/>
  <c r="J196" i="13"/>
  <c r="J192" i="13"/>
  <c r="J188" i="13"/>
  <c r="J184" i="13"/>
  <c r="F83" i="13"/>
  <c r="F79" i="13"/>
  <c r="F75" i="13"/>
  <c r="F71" i="13"/>
  <c r="F67" i="13"/>
  <c r="F63" i="13"/>
  <c r="F59" i="13"/>
  <c r="F55" i="13"/>
  <c r="F51" i="13"/>
  <c r="F47" i="13"/>
  <c r="F43" i="13"/>
  <c r="F39" i="13"/>
  <c r="F35" i="13"/>
  <c r="F31" i="13"/>
  <c r="F27" i="13"/>
  <c r="F23" i="13"/>
  <c r="F19" i="13"/>
  <c r="F15" i="13"/>
  <c r="F11" i="13"/>
  <c r="F7" i="13"/>
  <c r="I137" i="13"/>
  <c r="I133" i="13"/>
  <c r="I129" i="13"/>
  <c r="I125" i="13"/>
  <c r="I121" i="13"/>
  <c r="I117" i="13"/>
  <c r="I113" i="13"/>
  <c r="I109" i="13"/>
  <c r="I105" i="13"/>
  <c r="I101" i="13"/>
  <c r="I97" i="13"/>
  <c r="I93" i="13"/>
  <c r="I89" i="13"/>
  <c r="I85" i="13"/>
  <c r="I81" i="13"/>
  <c r="I77" i="13"/>
  <c r="I73" i="13"/>
  <c r="I69" i="13"/>
  <c r="I65" i="13"/>
  <c r="I61" i="13"/>
  <c r="I57" i="13"/>
  <c r="I53" i="13"/>
  <c r="I49" i="13"/>
  <c r="I45" i="13"/>
  <c r="I41" i="13"/>
  <c r="I37" i="13"/>
  <c r="I33" i="13"/>
  <c r="I29" i="13"/>
  <c r="I25" i="13"/>
  <c r="I21" i="13"/>
  <c r="I17" i="13"/>
  <c r="I147" i="13"/>
  <c r="I143" i="13"/>
  <c r="I139" i="13"/>
  <c r="I135" i="13"/>
  <c r="I131" i="13"/>
  <c r="K107" i="13"/>
  <c r="L209" i="13"/>
  <c r="L205" i="13"/>
  <c r="L201" i="13"/>
  <c r="L197" i="13"/>
  <c r="L193" i="13"/>
  <c r="L189" i="13"/>
  <c r="L185" i="13"/>
  <c r="L181" i="13"/>
  <c r="J180" i="13"/>
  <c r="J176" i="13"/>
  <c r="J172" i="13"/>
  <c r="J168" i="13"/>
  <c r="J164" i="13"/>
  <c r="J160" i="13"/>
  <c r="J156" i="13"/>
  <c r="J152" i="13"/>
  <c r="J148" i="13"/>
  <c r="J144" i="13"/>
  <c r="J140" i="13"/>
  <c r="J136" i="13"/>
  <c r="J132" i="13"/>
  <c r="J128" i="13"/>
  <c r="J124" i="13"/>
  <c r="J120" i="13"/>
  <c r="J116" i="13"/>
  <c r="J112" i="13"/>
  <c r="J108" i="13"/>
  <c r="J104" i="13"/>
  <c r="J100" i="13"/>
  <c r="J96" i="13"/>
  <c r="J92" i="13"/>
  <c r="J88" i="13"/>
  <c r="J84" i="13"/>
  <c r="J80" i="13"/>
  <c r="J76" i="13"/>
  <c r="J72" i="13"/>
  <c r="J68" i="13"/>
  <c r="J64" i="13"/>
  <c r="J60" i="13"/>
  <c r="J56" i="13"/>
  <c r="J52" i="13"/>
  <c r="J48" i="13"/>
  <c r="J44" i="13"/>
  <c r="J40" i="13"/>
  <c r="J36" i="13"/>
  <c r="J32" i="13"/>
  <c r="J28" i="13"/>
  <c r="J24" i="13"/>
  <c r="J20" i="13"/>
  <c r="J16" i="13"/>
  <c r="J12" i="13"/>
  <c r="J8" i="13"/>
  <c r="K4" i="13"/>
  <c r="K206" i="13"/>
  <c r="K202" i="13"/>
  <c r="K198" i="13"/>
  <c r="K194" i="13"/>
  <c r="K190" i="13"/>
  <c r="K186" i="13"/>
  <c r="K182" i="13"/>
  <c r="K178" i="13"/>
  <c r="K174" i="13"/>
  <c r="K170" i="13"/>
  <c r="K166" i="13"/>
  <c r="K162" i="13"/>
  <c r="K158" i="13"/>
  <c r="K154" i="13"/>
  <c r="K150" i="13"/>
  <c r="K146" i="13"/>
  <c r="K142" i="13"/>
  <c r="K138" i="13"/>
  <c r="K134" i="13"/>
  <c r="K130" i="13"/>
  <c r="K126" i="13"/>
  <c r="K122" i="13"/>
  <c r="K118" i="13"/>
  <c r="K114" i="13"/>
  <c r="K110" i="13"/>
  <c r="K106" i="13"/>
  <c r="K102" i="13"/>
  <c r="K98" i="13"/>
  <c r="K94" i="13"/>
  <c r="K90" i="13"/>
  <c r="K86" i="13"/>
  <c r="K82" i="13"/>
  <c r="K78" i="13"/>
  <c r="L208" i="13"/>
  <c r="L204" i="13"/>
  <c r="L200" i="13"/>
  <c r="I13" i="13"/>
  <c r="I9" i="13"/>
  <c r="I5" i="13"/>
  <c r="K203" i="13"/>
  <c r="J203" i="13"/>
  <c r="K195" i="13"/>
  <c r="J195" i="13"/>
  <c r="J179" i="13"/>
  <c r="J175" i="13"/>
  <c r="J171" i="13"/>
  <c r="J167" i="13"/>
  <c r="J163" i="13"/>
  <c r="J159" i="13"/>
  <c r="J155" i="13"/>
  <c r="J151" i="13"/>
  <c r="J147" i="13"/>
  <c r="J143" i="13"/>
  <c r="J139" i="13"/>
  <c r="J135" i="13"/>
  <c r="J131" i="13"/>
  <c r="J127" i="13"/>
  <c r="J123" i="13"/>
  <c r="J119" i="13"/>
  <c r="J115" i="13"/>
  <c r="J111" i="13"/>
  <c r="J107" i="13"/>
  <c r="J103" i="13"/>
  <c r="J95" i="13"/>
  <c r="J91" i="13"/>
  <c r="J87" i="13"/>
  <c r="J83" i="13"/>
  <c r="J79" i="13"/>
  <c r="J75" i="13"/>
  <c r="J71" i="13"/>
  <c r="J67" i="13"/>
  <c r="J63" i="13"/>
  <c r="J59" i="13"/>
  <c r="J55" i="13"/>
  <c r="J51" i="13"/>
  <c r="J47" i="13"/>
  <c r="J43" i="13"/>
  <c r="J39" i="13"/>
  <c r="J35" i="13"/>
  <c r="J31" i="13"/>
  <c r="J27" i="13"/>
  <c r="J23" i="13"/>
  <c r="J19" i="13"/>
  <c r="J15" i="13"/>
  <c r="J11" i="13"/>
  <c r="J7" i="13"/>
  <c r="K209" i="13"/>
  <c r="K205" i="13"/>
  <c r="K201" i="13"/>
  <c r="K197" i="13"/>
  <c r="K193" i="13"/>
  <c r="K189" i="13"/>
  <c r="K185" i="13"/>
  <c r="K181" i="13"/>
  <c r="K177" i="13"/>
  <c r="K173" i="13"/>
  <c r="K169" i="13"/>
  <c r="K165" i="13"/>
  <c r="K161" i="13"/>
  <c r="K157" i="13"/>
  <c r="K153" i="13"/>
  <c r="K149" i="13"/>
  <c r="K145" i="13"/>
  <c r="K141" i="13"/>
  <c r="K137" i="13"/>
  <c r="K133" i="13"/>
  <c r="K129" i="13"/>
  <c r="K125" i="13"/>
  <c r="K121" i="13"/>
  <c r="K117" i="13"/>
  <c r="K113" i="13"/>
  <c r="K109" i="13"/>
  <c r="K74" i="13"/>
  <c r="K70" i="13"/>
  <c r="K66" i="13"/>
  <c r="K62" i="13"/>
  <c r="K58" i="13"/>
  <c r="K54" i="13"/>
  <c r="K50" i="13"/>
  <c r="K46" i="13"/>
  <c r="K42" i="13"/>
  <c r="K38" i="13"/>
  <c r="K34" i="13"/>
  <c r="K30" i="13"/>
  <c r="K26" i="13"/>
  <c r="K22" i="13"/>
  <c r="K18" i="13"/>
  <c r="K14" i="13"/>
  <c r="K10" i="13"/>
  <c r="K6" i="13"/>
  <c r="L180" i="13"/>
  <c r="L176" i="13"/>
  <c r="L172" i="13"/>
  <c r="L168" i="13"/>
  <c r="L164" i="13"/>
  <c r="L160" i="13"/>
  <c r="L156" i="13"/>
  <c r="L152" i="13"/>
  <c r="L148" i="13"/>
  <c r="L144" i="13"/>
  <c r="L140" i="13"/>
  <c r="L136" i="13"/>
  <c r="L132" i="13"/>
  <c r="L128" i="13"/>
  <c r="L124" i="13"/>
  <c r="L120" i="13"/>
  <c r="L116" i="13"/>
  <c r="L112" i="13"/>
  <c r="L108" i="13"/>
  <c r="L104" i="13"/>
  <c r="L100" i="13"/>
  <c r="L96" i="13"/>
  <c r="L92" i="13"/>
  <c r="L88" i="13"/>
  <c r="L84" i="13"/>
  <c r="L80" i="13"/>
  <c r="L76" i="13"/>
  <c r="L72" i="13"/>
  <c r="L68" i="13"/>
  <c r="L64" i="13"/>
  <c r="L60" i="13"/>
  <c r="L56" i="13"/>
  <c r="L52" i="13"/>
  <c r="L48" i="13"/>
  <c r="L44" i="13"/>
  <c r="L40" i="13"/>
  <c r="L36" i="13"/>
  <c r="L32" i="13"/>
  <c r="L28" i="13"/>
  <c r="L24" i="13"/>
  <c r="L20" i="13"/>
  <c r="L16" i="13"/>
  <c r="L12" i="13"/>
  <c r="L8" i="13"/>
  <c r="K105" i="13"/>
  <c r="K101" i="13"/>
  <c r="K97" i="13"/>
  <c r="K93" i="13"/>
  <c r="K89" i="13"/>
  <c r="K85" i="13"/>
  <c r="K81" i="13"/>
  <c r="K77" i="13"/>
  <c r="K73" i="13"/>
  <c r="K69" i="13"/>
  <c r="K65" i="13"/>
  <c r="K61" i="13"/>
  <c r="K57" i="13"/>
  <c r="K53" i="13"/>
  <c r="K49" i="13"/>
  <c r="K45" i="13"/>
  <c r="K41" i="13"/>
  <c r="K37" i="13"/>
  <c r="K33" i="13"/>
  <c r="K29" i="13"/>
  <c r="K25" i="13"/>
  <c r="K21" i="13"/>
  <c r="K17" i="13"/>
  <c r="K13" i="13"/>
  <c r="K9" i="13"/>
  <c r="K5" i="13"/>
  <c r="L207" i="13"/>
  <c r="L203" i="13"/>
  <c r="L199" i="13"/>
  <c r="L195" i="13"/>
  <c r="L191" i="13"/>
  <c r="L187" i="13"/>
  <c r="L183" i="13"/>
  <c r="L179" i="13"/>
  <c r="L175" i="13"/>
  <c r="L171" i="13"/>
  <c r="L167" i="13"/>
  <c r="L163" i="13"/>
  <c r="L159" i="13"/>
  <c r="L155" i="13"/>
  <c r="L151" i="13"/>
  <c r="L147" i="13"/>
  <c r="L143" i="13"/>
  <c r="L139" i="13"/>
  <c r="L135" i="13"/>
  <c r="L131" i="13"/>
  <c r="L127" i="13"/>
  <c r="L123" i="13"/>
  <c r="L119" i="13"/>
  <c r="L115" i="13"/>
  <c r="L111" i="13"/>
  <c r="L107" i="13"/>
  <c r="L103" i="13"/>
  <c r="L99" i="13"/>
  <c r="L95" i="13"/>
  <c r="L91" i="13"/>
  <c r="L87" i="13"/>
  <c r="L83" i="13"/>
  <c r="L79" i="13"/>
  <c r="L75" i="13"/>
  <c r="L71" i="13"/>
  <c r="L67" i="13"/>
  <c r="L63" i="13"/>
  <c r="L59" i="13"/>
  <c r="L55" i="13"/>
  <c r="L51" i="13"/>
  <c r="L47" i="13"/>
  <c r="L43" i="13"/>
  <c r="L39" i="13"/>
  <c r="L35" i="13"/>
  <c r="L31" i="13"/>
  <c r="L27" i="13"/>
  <c r="L23" i="13"/>
  <c r="L19" i="13"/>
  <c r="L15" i="13"/>
  <c r="L11" i="13"/>
  <c r="L7" i="13"/>
  <c r="D199" i="13"/>
  <c r="D183" i="13"/>
  <c r="D167" i="13"/>
  <c r="D151" i="13"/>
  <c r="D143" i="13"/>
  <c r="E143" i="13"/>
  <c r="D127" i="13"/>
  <c r="D107" i="13"/>
  <c r="D87" i="13"/>
  <c r="D75" i="13"/>
  <c r="D51" i="13"/>
  <c r="D11" i="13"/>
  <c r="D195" i="13"/>
  <c r="D179" i="13"/>
  <c r="D155" i="13"/>
  <c r="D135" i="13"/>
  <c r="D119" i="13"/>
  <c r="D103" i="13"/>
  <c r="D91" i="13"/>
  <c r="D71" i="13"/>
  <c r="D55" i="13"/>
  <c r="D39" i="13"/>
  <c r="D31" i="13"/>
  <c r="D23" i="13"/>
  <c r="D7" i="13"/>
  <c r="C4" i="13"/>
  <c r="D203" i="13"/>
  <c r="D191" i="13"/>
  <c r="D175" i="13"/>
  <c r="D163" i="13"/>
  <c r="D147" i="13"/>
  <c r="D131" i="13"/>
  <c r="D99" i="13"/>
  <c r="D83" i="13"/>
  <c r="D67" i="13"/>
  <c r="D59" i="13"/>
  <c r="D47" i="13"/>
  <c r="D35" i="13"/>
  <c r="D19" i="13"/>
  <c r="D207" i="13"/>
  <c r="D187" i="13"/>
  <c r="D171" i="13"/>
  <c r="D159" i="13"/>
  <c r="D139" i="13"/>
  <c r="D123" i="13"/>
  <c r="D111" i="13"/>
  <c r="D95" i="13"/>
  <c r="D79" i="13"/>
  <c r="D63" i="13"/>
  <c r="D43" i="13"/>
  <c r="D27" i="13"/>
  <c r="D15" i="13"/>
  <c r="M15" i="13" s="1"/>
  <c r="N15" i="13" s="1"/>
  <c r="C180" i="13"/>
  <c r="C172" i="13"/>
  <c r="C164" i="13"/>
  <c r="C148" i="13"/>
  <c r="C140" i="13"/>
  <c r="C132" i="13"/>
  <c r="E167" i="13"/>
  <c r="E159" i="13"/>
  <c r="E151" i="13"/>
  <c r="E135" i="13"/>
  <c r="E175" i="13"/>
  <c r="C206" i="13"/>
  <c r="C202" i="13"/>
  <c r="C198" i="13"/>
  <c r="C194" i="13"/>
  <c r="C190" i="13"/>
  <c r="C186" i="13"/>
  <c r="C182" i="13"/>
  <c r="C178" i="13"/>
  <c r="C174" i="13"/>
  <c r="C170" i="13"/>
  <c r="C166" i="13"/>
  <c r="C162" i="13"/>
  <c r="C158" i="13"/>
  <c r="C154" i="13"/>
  <c r="C150" i="13"/>
  <c r="C146" i="13"/>
  <c r="C142" i="13"/>
  <c r="C138" i="13"/>
  <c r="C134" i="13"/>
  <c r="C130" i="13"/>
  <c r="C126" i="13"/>
  <c r="C122" i="13"/>
  <c r="C118" i="13"/>
  <c r="C114" i="13"/>
  <c r="C110" i="13"/>
  <c r="C106" i="13"/>
  <c r="C102" i="13"/>
  <c r="C98" i="13"/>
  <c r="C94" i="13"/>
  <c r="C90" i="13"/>
  <c r="C86" i="13"/>
  <c r="C82" i="13"/>
  <c r="C78" i="13"/>
  <c r="C74" i="13"/>
  <c r="C70" i="13"/>
  <c r="C66" i="13"/>
  <c r="C62" i="13"/>
  <c r="C58" i="13"/>
  <c r="C54" i="13"/>
  <c r="C50" i="13"/>
  <c r="C46" i="13"/>
  <c r="C42" i="13"/>
  <c r="C38" i="13"/>
  <c r="C34" i="13"/>
  <c r="C30" i="13"/>
  <c r="C26" i="13"/>
  <c r="C22" i="13"/>
  <c r="C18" i="13"/>
  <c r="C14" i="13"/>
  <c r="C10" i="13"/>
  <c r="C6" i="13"/>
  <c r="E209" i="13"/>
  <c r="E205" i="13"/>
  <c r="E201" i="13"/>
  <c r="E197" i="13"/>
  <c r="E193" i="13"/>
  <c r="E189" i="13"/>
  <c r="E185" i="13"/>
  <c r="E177" i="13"/>
  <c r="E173" i="13"/>
  <c r="E169" i="13"/>
  <c r="E165" i="13"/>
  <c r="E161" i="13"/>
  <c r="E157" i="13"/>
  <c r="E153" i="13"/>
  <c r="E149" i="13"/>
  <c r="E145" i="13"/>
  <c r="E141" i="13"/>
  <c r="E137" i="13"/>
  <c r="E133" i="13"/>
  <c r="E129" i="13"/>
  <c r="E125" i="13"/>
  <c r="E121" i="13"/>
  <c r="E117" i="13"/>
  <c r="E113" i="13"/>
  <c r="E109" i="13"/>
  <c r="E105" i="13"/>
  <c r="E101" i="13"/>
  <c r="E97" i="13"/>
  <c r="E93" i="13"/>
  <c r="E89" i="13"/>
  <c r="E85" i="13"/>
  <c r="E81" i="13"/>
  <c r="E77" i="13"/>
  <c r="E73" i="13"/>
  <c r="E69" i="13"/>
  <c r="E65" i="13"/>
  <c r="E61" i="13"/>
  <c r="E57" i="13"/>
  <c r="E53" i="13"/>
  <c r="E49" i="13"/>
  <c r="E45" i="13"/>
  <c r="E41" i="13"/>
  <c r="E37" i="13"/>
  <c r="E33" i="13"/>
  <c r="E29" i="13"/>
  <c r="E25" i="13"/>
  <c r="E21" i="13"/>
  <c r="E17" i="13"/>
  <c r="E13" i="13"/>
  <c r="E9" i="13"/>
  <c r="E5" i="13"/>
  <c r="D178" i="13"/>
  <c r="D174" i="13"/>
  <c r="D170" i="13"/>
  <c r="D166" i="13"/>
  <c r="D162" i="13"/>
  <c r="D158" i="13"/>
  <c r="D154" i="13"/>
  <c r="D150" i="13"/>
  <c r="D146" i="13"/>
  <c r="D142" i="13"/>
  <c r="D138" i="13"/>
  <c r="D134" i="13"/>
  <c r="D130" i="13"/>
  <c r="D126" i="13"/>
  <c r="D122" i="13"/>
  <c r="D118" i="13"/>
  <c r="D114" i="13"/>
  <c r="D110" i="13"/>
  <c r="D106" i="13"/>
  <c r="D102" i="13"/>
  <c r="D98" i="13"/>
  <c r="D94" i="13"/>
  <c r="D90" i="13"/>
  <c r="D86" i="13"/>
  <c r="D82" i="13"/>
  <c r="D78" i="13"/>
  <c r="D74" i="13"/>
  <c r="D70" i="13"/>
  <c r="D66" i="13"/>
  <c r="D62" i="13"/>
  <c r="D58" i="13"/>
  <c r="D54" i="13"/>
  <c r="D50" i="13"/>
  <c r="D46" i="13"/>
  <c r="D42" i="13"/>
  <c r="D38" i="13"/>
  <c r="D34" i="13"/>
  <c r="D30" i="13"/>
  <c r="D26" i="13"/>
  <c r="D22" i="13"/>
  <c r="D18" i="13"/>
  <c r="D14" i="13"/>
  <c r="D10" i="13"/>
  <c r="D6" i="13"/>
  <c r="F208" i="13"/>
  <c r="F204" i="13"/>
  <c r="F200" i="13"/>
  <c r="F196" i="13"/>
  <c r="F192" i="13"/>
  <c r="F188" i="13"/>
  <c r="F184" i="13"/>
  <c r="F180" i="13"/>
  <c r="F176" i="13"/>
  <c r="F172" i="13"/>
  <c r="F168" i="13"/>
  <c r="F164" i="13"/>
  <c r="F160" i="13"/>
  <c r="F156" i="13"/>
  <c r="F152" i="13"/>
  <c r="F148" i="13"/>
  <c r="F144" i="13"/>
  <c r="F140" i="13"/>
  <c r="F136" i="13"/>
  <c r="F132" i="13"/>
  <c r="F128" i="13"/>
  <c r="F124" i="13"/>
  <c r="F120" i="13"/>
  <c r="F116" i="13"/>
  <c r="F112" i="13"/>
  <c r="F108" i="13"/>
  <c r="F104" i="13"/>
  <c r="F100" i="13"/>
  <c r="F96" i="13"/>
  <c r="F92" i="13"/>
  <c r="F88" i="13"/>
  <c r="F84" i="13"/>
  <c r="F80" i="13"/>
  <c r="F76" i="13"/>
  <c r="F72" i="13"/>
  <c r="F68" i="13"/>
  <c r="F64" i="13"/>
  <c r="F60" i="13"/>
  <c r="F56" i="13"/>
  <c r="F52" i="13"/>
  <c r="F48" i="13"/>
  <c r="F44" i="13"/>
  <c r="F40" i="13"/>
  <c r="F36" i="13"/>
  <c r="F32" i="13"/>
  <c r="F28" i="13"/>
  <c r="F24" i="13"/>
  <c r="F20" i="13"/>
  <c r="F16" i="13"/>
  <c r="F12" i="13"/>
  <c r="F8" i="13"/>
  <c r="J209" i="13"/>
  <c r="H206" i="13"/>
  <c r="J201" i="13"/>
  <c r="H198" i="13"/>
  <c r="J193" i="13"/>
  <c r="H190" i="13"/>
  <c r="J185" i="13"/>
  <c r="H182" i="13"/>
  <c r="K160" i="13"/>
  <c r="D209" i="13"/>
  <c r="D201" i="13"/>
  <c r="D193" i="13"/>
  <c r="D185" i="13"/>
  <c r="D177" i="13"/>
  <c r="D169" i="13"/>
  <c r="D161" i="13"/>
  <c r="D157" i="13"/>
  <c r="D149" i="13"/>
  <c r="D141" i="13"/>
  <c r="D133" i="13"/>
  <c r="D125" i="13"/>
  <c r="D117" i="13"/>
  <c r="D109" i="13"/>
  <c r="D101" i="13"/>
  <c r="D93" i="13"/>
  <c r="D85" i="13"/>
  <c r="D77" i="13"/>
  <c r="D69" i="13"/>
  <c r="D61" i="13"/>
  <c r="D53" i="13"/>
  <c r="D45" i="13"/>
  <c r="D33" i="13"/>
  <c r="D25" i="13"/>
  <c r="D17" i="13"/>
  <c r="D9" i="13"/>
  <c r="G209" i="13"/>
  <c r="G205" i="13"/>
  <c r="G201" i="13"/>
  <c r="G197" i="13"/>
  <c r="G193" i="13"/>
  <c r="G189" i="13"/>
  <c r="G185" i="13"/>
  <c r="G181" i="13"/>
  <c r="G177" i="13"/>
  <c r="G173" i="13"/>
  <c r="G169" i="13"/>
  <c r="G165" i="13"/>
  <c r="G161" i="13"/>
  <c r="G157" i="13"/>
  <c r="G153" i="13"/>
  <c r="G149" i="13"/>
  <c r="G145" i="13"/>
  <c r="G141" i="13"/>
  <c r="G137" i="13"/>
  <c r="G133" i="13"/>
  <c r="G129" i="13"/>
  <c r="G125" i="13"/>
  <c r="G121" i="13"/>
  <c r="G117" i="13"/>
  <c r="G113" i="13"/>
  <c r="G109" i="13"/>
  <c r="G105" i="13"/>
  <c r="G101" i="13"/>
  <c r="G97" i="13"/>
  <c r="G93" i="13"/>
  <c r="G89" i="13"/>
  <c r="G85" i="13"/>
  <c r="G81" i="13"/>
  <c r="G77" i="13"/>
  <c r="G73" i="13"/>
  <c r="G69" i="13"/>
  <c r="G65" i="13"/>
  <c r="G61" i="13"/>
  <c r="G57" i="13"/>
  <c r="G53" i="13"/>
  <c r="G49" i="13"/>
  <c r="G45" i="13"/>
  <c r="G41" i="13"/>
  <c r="G37" i="13"/>
  <c r="G33" i="13"/>
  <c r="G29" i="13"/>
  <c r="G25" i="13"/>
  <c r="G21" i="13"/>
  <c r="G17" i="13"/>
  <c r="G13" i="13"/>
  <c r="G9" i="13"/>
  <c r="G5" i="13"/>
  <c r="H207" i="13"/>
  <c r="H203" i="13"/>
  <c r="H199" i="13"/>
  <c r="H195" i="13"/>
  <c r="H191" i="13"/>
  <c r="H187" i="13"/>
  <c r="H183" i="13"/>
  <c r="H179" i="13"/>
  <c r="H175" i="13"/>
  <c r="H171" i="13"/>
  <c r="H167" i="13"/>
  <c r="H163" i="13"/>
  <c r="H159" i="13"/>
  <c r="H155" i="13"/>
  <c r="H151" i="13"/>
  <c r="H147" i="13"/>
  <c r="H143" i="13"/>
  <c r="M143" i="13" s="1"/>
  <c r="N143" i="13" s="1"/>
  <c r="H139" i="13"/>
  <c r="H135" i="13"/>
  <c r="H131" i="13"/>
  <c r="H127" i="13"/>
  <c r="H123" i="13"/>
  <c r="H119" i="13"/>
  <c r="H115" i="13"/>
  <c r="H111" i="13"/>
  <c r="H107" i="13"/>
  <c r="H103" i="13"/>
  <c r="H99" i="13"/>
  <c r="H95" i="13"/>
  <c r="J99" i="13"/>
  <c r="K99" i="13"/>
  <c r="J207" i="13"/>
  <c r="J199" i="13"/>
  <c r="J191" i="13"/>
  <c r="J183" i="13"/>
  <c r="K152" i="13"/>
  <c r="K91" i="13"/>
  <c r="D205" i="13"/>
  <c r="D197" i="13"/>
  <c r="D189" i="13"/>
  <c r="D181" i="13"/>
  <c r="D173" i="13"/>
  <c r="D165" i="13"/>
  <c r="D153" i="13"/>
  <c r="D145" i="13"/>
  <c r="D137" i="13"/>
  <c r="D129" i="13"/>
  <c r="D121" i="13"/>
  <c r="D113" i="13"/>
  <c r="D105" i="13"/>
  <c r="D97" i="13"/>
  <c r="D89" i="13"/>
  <c r="D81" i="13"/>
  <c r="D73" i="13"/>
  <c r="D65" i="13"/>
  <c r="D57" i="13"/>
  <c r="D49" i="13"/>
  <c r="D41" i="13"/>
  <c r="D37" i="13"/>
  <c r="D29" i="13"/>
  <c r="M29" i="13" s="1"/>
  <c r="N29" i="13" s="1"/>
  <c r="D21" i="13"/>
  <c r="D13" i="13"/>
  <c r="D5" i="13"/>
  <c r="C208" i="13"/>
  <c r="C204" i="13"/>
  <c r="C200" i="13"/>
  <c r="C196" i="13"/>
  <c r="C192" i="13"/>
  <c r="C188" i="13"/>
  <c r="C184" i="13"/>
  <c r="C176" i="13"/>
  <c r="C168" i="13"/>
  <c r="C160" i="13"/>
  <c r="C152" i="13"/>
  <c r="C144" i="13"/>
  <c r="C136" i="13"/>
  <c r="C128" i="13"/>
  <c r="C124" i="13"/>
  <c r="C120" i="13"/>
  <c r="C116" i="13"/>
  <c r="C112" i="13"/>
  <c r="C108" i="13"/>
  <c r="C104" i="13"/>
  <c r="C100" i="13"/>
  <c r="C96" i="13"/>
  <c r="C92" i="13"/>
  <c r="C88" i="13"/>
  <c r="C84" i="13"/>
  <c r="C80" i="13"/>
  <c r="C76" i="13"/>
  <c r="C72" i="13"/>
  <c r="C68" i="13"/>
  <c r="C64" i="13"/>
  <c r="C60" i="13"/>
  <c r="C56" i="13"/>
  <c r="C52" i="13"/>
  <c r="C48" i="13"/>
  <c r="C44" i="13"/>
  <c r="C40" i="13"/>
  <c r="C36" i="13"/>
  <c r="C32" i="13"/>
  <c r="C28" i="13"/>
  <c r="C24" i="13"/>
  <c r="C20" i="13"/>
  <c r="C16" i="13"/>
  <c r="C12" i="13"/>
  <c r="C8" i="13"/>
  <c r="D4" i="13"/>
  <c r="E207" i="13"/>
  <c r="E203" i="13"/>
  <c r="E199" i="13"/>
  <c r="E195" i="13"/>
  <c r="E191" i="13"/>
  <c r="E187" i="13"/>
  <c r="E183" i="13"/>
  <c r="E179" i="13"/>
  <c r="E171" i="13"/>
  <c r="E163" i="13"/>
  <c r="E155" i="13"/>
  <c r="E147" i="13"/>
  <c r="E139" i="13"/>
  <c r="E131" i="13"/>
  <c r="E127" i="13"/>
  <c r="E123" i="13"/>
  <c r="E119" i="13"/>
  <c r="E115" i="13"/>
  <c r="E111" i="13"/>
  <c r="E107" i="13"/>
  <c r="E103" i="13"/>
  <c r="E99" i="13"/>
  <c r="E95" i="13"/>
  <c r="E91" i="13"/>
  <c r="E87" i="13"/>
  <c r="E83" i="13"/>
  <c r="E79" i="13"/>
  <c r="E75" i="13"/>
  <c r="E71" i="13"/>
  <c r="E67" i="13"/>
  <c r="E63" i="13"/>
  <c r="E59" i="13"/>
  <c r="E55" i="13"/>
  <c r="E51" i="13"/>
  <c r="E47" i="13"/>
  <c r="E43" i="13"/>
  <c r="E39" i="13"/>
  <c r="E35" i="13"/>
  <c r="E31" i="13"/>
  <c r="E27" i="13"/>
  <c r="E23" i="13"/>
  <c r="E19" i="13"/>
  <c r="E15" i="13"/>
  <c r="E11" i="13"/>
  <c r="E7" i="13"/>
  <c r="D180" i="13"/>
  <c r="D176" i="13"/>
  <c r="D172" i="13"/>
  <c r="D168" i="13"/>
  <c r="D164" i="13"/>
  <c r="D160" i="13"/>
  <c r="D156" i="13"/>
  <c r="M156" i="13" s="1"/>
  <c r="N156" i="13" s="1"/>
  <c r="D152" i="13"/>
  <c r="D148" i="13"/>
  <c r="D144" i="13"/>
  <c r="D140" i="13"/>
  <c r="D136" i="13"/>
  <c r="D132" i="13"/>
  <c r="D128" i="13"/>
  <c r="D124" i="13"/>
  <c r="D120" i="13"/>
  <c r="D116" i="13"/>
  <c r="D112" i="13"/>
  <c r="D108" i="13"/>
  <c r="D104" i="13"/>
  <c r="D100" i="13"/>
  <c r="D96" i="13"/>
  <c r="D92" i="13"/>
  <c r="D88" i="13"/>
  <c r="D84" i="13"/>
  <c r="D80" i="13"/>
  <c r="D76" i="13"/>
  <c r="D72" i="13"/>
  <c r="D68" i="13"/>
  <c r="D64" i="13"/>
  <c r="D60" i="13"/>
  <c r="D56" i="13"/>
  <c r="D52" i="13"/>
  <c r="D48" i="13"/>
  <c r="D44" i="13"/>
  <c r="D40" i="13"/>
  <c r="D36" i="13"/>
  <c r="D32" i="13"/>
  <c r="D28" i="13"/>
  <c r="D24" i="13"/>
  <c r="D20" i="13"/>
  <c r="D16" i="13"/>
  <c r="D12" i="13"/>
  <c r="D8" i="13"/>
  <c r="F4" i="13"/>
  <c r="F206" i="13"/>
  <c r="F202" i="13"/>
  <c r="F198" i="13"/>
  <c r="F194" i="13"/>
  <c r="F190" i="13"/>
  <c r="F186" i="13"/>
  <c r="F182" i="13"/>
  <c r="F178" i="13"/>
  <c r="F174" i="13"/>
  <c r="F170" i="13"/>
  <c r="F166" i="13"/>
  <c r="F162" i="13"/>
  <c r="F158" i="13"/>
  <c r="F154" i="13"/>
  <c r="F150" i="13"/>
  <c r="F146" i="13"/>
  <c r="F142" i="13"/>
  <c r="F138" i="13"/>
  <c r="F134" i="13"/>
  <c r="F130" i="13"/>
  <c r="F126" i="13"/>
  <c r="F122" i="13"/>
  <c r="F118" i="13"/>
  <c r="F114" i="13"/>
  <c r="F110" i="13"/>
  <c r="F106" i="13"/>
  <c r="F102" i="13"/>
  <c r="F98" i="13"/>
  <c r="F94" i="13"/>
  <c r="F90" i="13"/>
  <c r="F86" i="13"/>
  <c r="F82" i="13"/>
  <c r="F78" i="13"/>
  <c r="F74" i="13"/>
  <c r="F70" i="13"/>
  <c r="F66" i="13"/>
  <c r="F62" i="13"/>
  <c r="F58" i="13"/>
  <c r="F54" i="13"/>
  <c r="F50" i="13"/>
  <c r="F46" i="13"/>
  <c r="F42" i="13"/>
  <c r="F38" i="13"/>
  <c r="F34" i="13"/>
  <c r="F30" i="13"/>
  <c r="F26" i="13"/>
  <c r="F22" i="13"/>
  <c r="F18" i="13"/>
  <c r="F14" i="13"/>
  <c r="F10" i="13"/>
  <c r="F6" i="13"/>
  <c r="G208" i="13"/>
  <c r="G204" i="13"/>
  <c r="G200" i="13"/>
  <c r="G196" i="13"/>
  <c r="G192" i="13"/>
  <c r="G188" i="13"/>
  <c r="G184" i="13"/>
  <c r="G180" i="13"/>
  <c r="G176" i="13"/>
  <c r="G172" i="13"/>
  <c r="G168" i="13"/>
  <c r="G164" i="13"/>
  <c r="G160" i="13"/>
  <c r="G156" i="13"/>
  <c r="G152" i="13"/>
  <c r="G148" i="13"/>
  <c r="G144" i="13"/>
  <c r="G140" i="13"/>
  <c r="G136" i="13"/>
  <c r="G132" i="13"/>
  <c r="G128" i="13"/>
  <c r="G124" i="13"/>
  <c r="G120" i="13"/>
  <c r="G116" i="13"/>
  <c r="G112" i="13"/>
  <c r="G108" i="13"/>
  <c r="G104" i="13"/>
  <c r="G100" i="13"/>
  <c r="G96" i="13"/>
  <c r="G92" i="13"/>
  <c r="G88" i="13"/>
  <c r="G84" i="13"/>
  <c r="G80" i="13"/>
  <c r="G76" i="13"/>
  <c r="G72" i="13"/>
  <c r="G68" i="13"/>
  <c r="G64" i="13"/>
  <c r="G60" i="13"/>
  <c r="G56" i="13"/>
  <c r="G52" i="13"/>
  <c r="G48" i="13"/>
  <c r="G44" i="13"/>
  <c r="G40" i="13"/>
  <c r="G36" i="13"/>
  <c r="G32" i="13"/>
  <c r="G28" i="13"/>
  <c r="G24" i="13"/>
  <c r="G20" i="13"/>
  <c r="G16" i="13"/>
  <c r="G12" i="13"/>
  <c r="G8" i="13"/>
  <c r="H4" i="13"/>
  <c r="H6" i="13"/>
  <c r="I208" i="13"/>
  <c r="I204" i="13"/>
  <c r="I200" i="13"/>
  <c r="I196" i="13"/>
  <c r="I192" i="13"/>
  <c r="I188" i="13"/>
  <c r="I184" i="13"/>
  <c r="I112" i="13"/>
  <c r="I96" i="13"/>
  <c r="I88" i="13"/>
  <c r="J4" i="13"/>
  <c r="J206" i="13"/>
  <c r="J202" i="13"/>
  <c r="J198" i="13"/>
  <c r="J194" i="13"/>
  <c r="J190" i="13"/>
  <c r="J186" i="13"/>
  <c r="J182" i="13"/>
  <c r="K208" i="13"/>
  <c r="K204" i="13"/>
  <c r="K200" i="13"/>
  <c r="K196" i="13"/>
  <c r="K192" i="13"/>
  <c r="K188" i="13"/>
  <c r="K184" i="13"/>
  <c r="K180" i="13"/>
  <c r="K172" i="13"/>
  <c r="K164" i="13"/>
  <c r="J205" i="13"/>
  <c r="H202" i="13"/>
  <c r="J197" i="13"/>
  <c r="H194" i="13"/>
  <c r="J189" i="13"/>
  <c r="H186" i="13"/>
  <c r="J181" i="13"/>
  <c r="K176" i="13"/>
  <c r="K144" i="13"/>
  <c r="G83" i="13"/>
  <c r="H178" i="13"/>
  <c r="H174" i="13"/>
  <c r="H170" i="13"/>
  <c r="H166" i="13"/>
  <c r="H162" i="13"/>
  <c r="H158" i="13"/>
  <c r="H154" i="13"/>
  <c r="H150" i="13"/>
  <c r="H146" i="13"/>
  <c r="H142" i="13"/>
  <c r="H138" i="13"/>
  <c r="H134" i="13"/>
  <c r="H130" i="13"/>
  <c r="H126" i="13"/>
  <c r="H122" i="13"/>
  <c r="H118" i="13"/>
  <c r="H114" i="13"/>
  <c r="H110" i="13"/>
  <c r="H106" i="13"/>
  <c r="H102" i="13"/>
  <c r="H98" i="13"/>
  <c r="H94" i="13"/>
  <c r="H90" i="13"/>
  <c r="H86" i="13"/>
  <c r="H82" i="13"/>
  <c r="H78" i="13"/>
  <c r="H74" i="13"/>
  <c r="H70" i="13"/>
  <c r="H66" i="13"/>
  <c r="H62" i="13"/>
  <c r="H58" i="13"/>
  <c r="H54" i="13"/>
  <c r="H50" i="13"/>
  <c r="H46" i="13"/>
  <c r="H42" i="13"/>
  <c r="H38" i="13"/>
  <c r="H34" i="13"/>
  <c r="H30" i="13"/>
  <c r="H26" i="13"/>
  <c r="H22" i="13"/>
  <c r="H18" i="13"/>
  <c r="H14" i="13"/>
  <c r="H10" i="13"/>
  <c r="I180" i="13"/>
  <c r="I176" i="13"/>
  <c r="I172" i="13"/>
  <c r="I168" i="13"/>
  <c r="I164" i="13"/>
  <c r="I160" i="13"/>
  <c r="I156" i="13"/>
  <c r="I152" i="13"/>
  <c r="I148" i="13"/>
  <c r="I144" i="13"/>
  <c r="I140" i="13"/>
  <c r="I136" i="13"/>
  <c r="I132" i="13"/>
  <c r="I128" i="13"/>
  <c r="I124" i="13"/>
  <c r="I120" i="13"/>
  <c r="I116" i="13"/>
  <c r="I108" i="13"/>
  <c r="I100" i="13"/>
  <c r="I92" i="13"/>
  <c r="I84" i="13"/>
  <c r="I80" i="13"/>
  <c r="I76" i="13"/>
  <c r="I72" i="13"/>
  <c r="I68" i="13"/>
  <c r="I64" i="13"/>
  <c r="I60" i="13"/>
  <c r="I56" i="13"/>
  <c r="I52" i="13"/>
  <c r="I48" i="13"/>
  <c r="I44" i="13"/>
  <c r="I40" i="13"/>
  <c r="I36" i="13"/>
  <c r="I32" i="13"/>
  <c r="I28" i="13"/>
  <c r="I24" i="13"/>
  <c r="I20" i="13"/>
  <c r="I16" i="13"/>
  <c r="I12" i="13"/>
  <c r="I8" i="13"/>
  <c r="J178" i="13"/>
  <c r="J174" i="13"/>
  <c r="J170" i="13"/>
  <c r="J166" i="13"/>
  <c r="J162" i="13"/>
  <c r="J158" i="13"/>
  <c r="J154" i="13"/>
  <c r="J150" i="13"/>
  <c r="J146" i="13"/>
  <c r="J142" i="13"/>
  <c r="J138" i="13"/>
  <c r="J134" i="13"/>
  <c r="J130" i="13"/>
  <c r="J126" i="13"/>
  <c r="J122" i="13"/>
  <c r="J118" i="13"/>
  <c r="J114" i="13"/>
  <c r="J110" i="13"/>
  <c r="J106" i="13"/>
  <c r="J102" i="13"/>
  <c r="J98" i="13"/>
  <c r="J94" i="13"/>
  <c r="J90" i="13"/>
  <c r="J86" i="13"/>
  <c r="J82" i="13"/>
  <c r="J78" i="13"/>
  <c r="J74" i="13"/>
  <c r="J70" i="13"/>
  <c r="J66" i="13"/>
  <c r="J62" i="13"/>
  <c r="J58" i="13"/>
  <c r="J54" i="13"/>
  <c r="J50" i="13"/>
  <c r="J46" i="13"/>
  <c r="J42" i="13"/>
  <c r="J38" i="13"/>
  <c r="J34" i="13"/>
  <c r="J30" i="13"/>
  <c r="J26" i="13"/>
  <c r="J22" i="13"/>
  <c r="J18" i="13"/>
  <c r="J14" i="13"/>
  <c r="J10" i="13"/>
  <c r="J6" i="13"/>
  <c r="K128" i="13"/>
  <c r="K124" i="13"/>
  <c r="K120" i="13"/>
  <c r="K116" i="13"/>
  <c r="K112" i="13"/>
  <c r="K108" i="13"/>
  <c r="K104" i="13"/>
  <c r="K100" i="13"/>
  <c r="K96" i="13"/>
  <c r="K92" i="13"/>
  <c r="K88" i="13"/>
  <c r="K84" i="13"/>
  <c r="K80" i="13"/>
  <c r="K76" i="13"/>
  <c r="K72" i="13"/>
  <c r="K68" i="13"/>
  <c r="K64" i="13"/>
  <c r="K60" i="13"/>
  <c r="K56" i="13"/>
  <c r="K52" i="13"/>
  <c r="K48" i="13"/>
  <c r="K44" i="13"/>
  <c r="K40" i="13"/>
  <c r="K36" i="13"/>
  <c r="K32" i="13"/>
  <c r="K28" i="13"/>
  <c r="K24" i="13"/>
  <c r="K20" i="13"/>
  <c r="K16" i="13"/>
  <c r="K12" i="13"/>
  <c r="K8" i="13"/>
  <c r="L178" i="13"/>
  <c r="L174" i="13"/>
  <c r="L170" i="13"/>
  <c r="L166" i="13"/>
  <c r="L162" i="13"/>
  <c r="L158" i="13"/>
  <c r="L154" i="13"/>
  <c r="L150" i="13"/>
  <c r="L146" i="13"/>
  <c r="L142" i="13"/>
  <c r="L138" i="13"/>
  <c r="L134" i="13"/>
  <c r="L130" i="13"/>
  <c r="L126" i="13"/>
  <c r="L122" i="13"/>
  <c r="L118" i="13"/>
  <c r="L114" i="13"/>
  <c r="L110" i="13"/>
  <c r="L106" i="13"/>
  <c r="L102" i="13"/>
  <c r="L98" i="13"/>
  <c r="L94" i="13"/>
  <c r="L90" i="13"/>
  <c r="L86" i="13"/>
  <c r="L82" i="13"/>
  <c r="L78" i="13"/>
  <c r="L74" i="13"/>
  <c r="L70" i="13"/>
  <c r="L66" i="13"/>
  <c r="L62" i="13"/>
  <c r="L58" i="13"/>
  <c r="L54" i="13"/>
  <c r="L50" i="13"/>
  <c r="L46" i="13"/>
  <c r="L38" i="13"/>
  <c r="L34" i="13"/>
  <c r="L30" i="13"/>
  <c r="L26" i="13"/>
  <c r="L22" i="13"/>
  <c r="L18" i="13"/>
  <c r="L14" i="13"/>
  <c r="L10" i="13"/>
  <c r="L6" i="13"/>
  <c r="G91" i="13"/>
  <c r="G87" i="13"/>
  <c r="G79" i="13"/>
  <c r="G75" i="13"/>
  <c r="G71" i="13"/>
  <c r="G63" i="13"/>
  <c r="G59" i="13"/>
  <c r="G55" i="13"/>
  <c r="G51" i="13"/>
  <c r="G47" i="13"/>
  <c r="G43" i="13"/>
  <c r="G39" i="13"/>
  <c r="G35" i="13"/>
  <c r="G31" i="13"/>
  <c r="G27" i="13"/>
  <c r="G23" i="13"/>
  <c r="G19" i="13"/>
  <c r="G15" i="13"/>
  <c r="G11" i="13"/>
  <c r="G7" i="13"/>
  <c r="H177" i="13"/>
  <c r="H173" i="13"/>
  <c r="H169" i="13"/>
  <c r="H165" i="13"/>
  <c r="H161" i="13"/>
  <c r="H157" i="13"/>
  <c r="H153" i="13"/>
  <c r="H149" i="13"/>
  <c r="H145" i="13"/>
  <c r="H141" i="13"/>
  <c r="H137" i="13"/>
  <c r="H133" i="13"/>
  <c r="H129" i="13"/>
  <c r="H125" i="13"/>
  <c r="H121" i="13"/>
  <c r="H117" i="13"/>
  <c r="H113" i="13"/>
  <c r="H109" i="13"/>
  <c r="H105" i="13"/>
  <c r="H101" i="13"/>
  <c r="H97" i="13"/>
  <c r="H93" i="13"/>
  <c r="H89" i="13"/>
  <c r="H85" i="13"/>
  <c r="H81" i="13"/>
  <c r="H77" i="13"/>
  <c r="H73" i="13"/>
  <c r="H69" i="13"/>
  <c r="H65" i="13"/>
  <c r="H61" i="13"/>
  <c r="H57" i="13"/>
  <c r="H53" i="13"/>
  <c r="H49" i="13"/>
  <c r="H45" i="13"/>
  <c r="H41" i="13"/>
  <c r="H37" i="13"/>
  <c r="H33" i="13"/>
  <c r="H29" i="13"/>
  <c r="H25" i="13"/>
  <c r="H21" i="13"/>
  <c r="H17" i="13"/>
  <c r="H13" i="13"/>
  <c r="H9" i="13"/>
  <c r="H5" i="13"/>
  <c r="I127" i="13"/>
  <c r="I123" i="13"/>
  <c r="I119" i="13"/>
  <c r="I115" i="13"/>
  <c r="I111" i="13"/>
  <c r="I107" i="13"/>
  <c r="I103" i="13"/>
  <c r="I99" i="13"/>
  <c r="I95" i="13"/>
  <c r="I91" i="13"/>
  <c r="I87" i="13"/>
  <c r="I83" i="13"/>
  <c r="I79" i="13"/>
  <c r="I75" i="13"/>
  <c r="I71" i="13"/>
  <c r="I67" i="13"/>
  <c r="I63" i="13"/>
  <c r="I59" i="13"/>
  <c r="I55" i="13"/>
  <c r="I51" i="13"/>
  <c r="I47" i="13"/>
  <c r="I43" i="13"/>
  <c r="I39" i="13"/>
  <c r="I35" i="13"/>
  <c r="I31" i="13"/>
  <c r="I27" i="13"/>
  <c r="I23" i="13"/>
  <c r="I19" i="13"/>
  <c r="I15" i="13"/>
  <c r="I11" i="13"/>
  <c r="I7" i="13"/>
  <c r="J177" i="13"/>
  <c r="J173" i="13"/>
  <c r="J169" i="13"/>
  <c r="J165" i="13"/>
  <c r="J161" i="13"/>
  <c r="J157" i="13"/>
  <c r="J153" i="13"/>
  <c r="J149" i="13"/>
  <c r="J145" i="13"/>
  <c r="J141" i="13"/>
  <c r="J137" i="13"/>
  <c r="J133" i="13"/>
  <c r="J129" i="13"/>
  <c r="J125" i="13"/>
  <c r="J121" i="13"/>
  <c r="J117" i="13"/>
  <c r="J113" i="13"/>
  <c r="J109" i="13"/>
  <c r="J105" i="13"/>
  <c r="J101" i="13"/>
  <c r="J97" i="13"/>
  <c r="J93" i="13"/>
  <c r="J89" i="13"/>
  <c r="J85" i="13"/>
  <c r="J81" i="13"/>
  <c r="J77" i="13"/>
  <c r="J73" i="13"/>
  <c r="J69" i="13"/>
  <c r="J65" i="13"/>
  <c r="J61" i="13"/>
  <c r="J57" i="13"/>
  <c r="J53" i="13"/>
  <c r="J49" i="13"/>
  <c r="J45" i="13"/>
  <c r="J41" i="13"/>
  <c r="J37" i="13"/>
  <c r="J33" i="13"/>
  <c r="J29" i="13"/>
  <c r="J25" i="13"/>
  <c r="J21" i="13"/>
  <c r="J17" i="13"/>
  <c r="J13" i="13"/>
  <c r="J9" i="13"/>
  <c r="J5" i="13"/>
  <c r="K179" i="13"/>
  <c r="K175" i="13"/>
  <c r="K171" i="13"/>
  <c r="K167" i="13"/>
  <c r="K163" i="13"/>
  <c r="K159" i="13"/>
  <c r="K155" i="13"/>
  <c r="K151" i="13"/>
  <c r="K147" i="13"/>
  <c r="K143" i="13"/>
  <c r="K139" i="13"/>
  <c r="K135" i="13"/>
  <c r="K131" i="13"/>
  <c r="K127" i="13"/>
  <c r="K123" i="13"/>
  <c r="K119" i="13"/>
  <c r="K115" i="13"/>
  <c r="K111" i="13"/>
  <c r="K103" i="13"/>
  <c r="K95" i="13"/>
  <c r="K87" i="13"/>
  <c r="K83" i="13"/>
  <c r="K79" i="13"/>
  <c r="K75" i="13"/>
  <c r="K71" i="13"/>
  <c r="K67" i="13"/>
  <c r="K63" i="13"/>
  <c r="K59" i="13"/>
  <c r="K55" i="13"/>
  <c r="K51" i="13"/>
  <c r="K47" i="13"/>
  <c r="K43" i="13"/>
  <c r="K39" i="13"/>
  <c r="K35" i="13"/>
  <c r="K31" i="13"/>
  <c r="K27" i="13"/>
  <c r="K23" i="13"/>
  <c r="K19" i="13"/>
  <c r="K15" i="13"/>
  <c r="K11" i="13"/>
  <c r="K7" i="13"/>
  <c r="L177" i="13"/>
  <c r="L173" i="13"/>
  <c r="L169" i="13"/>
  <c r="L165" i="13"/>
  <c r="L161" i="13"/>
  <c r="L157" i="13"/>
  <c r="L153" i="13"/>
  <c r="L149" i="13"/>
  <c r="L145" i="13"/>
  <c r="L141" i="13"/>
  <c r="L137" i="13"/>
  <c r="L133" i="13"/>
  <c r="L129" i="13"/>
  <c r="L125" i="13"/>
  <c r="L121" i="13"/>
  <c r="L117" i="13"/>
  <c r="L113" i="13"/>
  <c r="L109" i="13"/>
  <c r="L105" i="13"/>
  <c r="L101" i="13"/>
  <c r="L97" i="13"/>
  <c r="L93" i="13"/>
  <c r="L89" i="13"/>
  <c r="L85" i="13"/>
  <c r="L81" i="13"/>
  <c r="L77" i="13"/>
  <c r="L73" i="13"/>
  <c r="L69" i="13"/>
  <c r="L65" i="13"/>
  <c r="L61" i="13"/>
  <c r="L57" i="13"/>
  <c r="L53" i="13"/>
  <c r="L49" i="13"/>
  <c r="L45" i="13"/>
  <c r="L41" i="13"/>
  <c r="L37" i="13"/>
  <c r="L33" i="13"/>
  <c r="L29" i="13"/>
  <c r="L25" i="13"/>
  <c r="L21" i="13"/>
  <c r="L17" i="13"/>
  <c r="L13" i="13"/>
  <c r="L9" i="13"/>
  <c r="L5" i="13"/>
  <c r="L42" i="13"/>
  <c r="D115" i="13"/>
  <c r="M139" i="13" l="1"/>
  <c r="N139" i="13" s="1"/>
  <c r="M107" i="13"/>
  <c r="N107" i="13" s="1"/>
  <c r="M189" i="13"/>
  <c r="N189" i="13" s="1"/>
  <c r="M131" i="13"/>
  <c r="N131" i="13" s="1"/>
  <c r="M121" i="13"/>
  <c r="N121" i="13" s="1"/>
  <c r="M101" i="13"/>
  <c r="N101" i="13" s="1"/>
  <c r="M115" i="13"/>
  <c r="N115" i="13" s="1"/>
  <c r="M125" i="13"/>
  <c r="N125" i="13" s="1"/>
  <c r="M111" i="13"/>
  <c r="N111" i="13" s="1"/>
  <c r="M127" i="13"/>
  <c r="N127" i="13" s="1"/>
  <c r="M183" i="13"/>
  <c r="N183" i="13" s="1"/>
  <c r="M199" i="13"/>
  <c r="N199" i="13" s="1"/>
  <c r="M5" i="13"/>
  <c r="N5" i="13" s="1"/>
  <c r="M37" i="13"/>
  <c r="N37" i="13" s="1"/>
  <c r="M65" i="13"/>
  <c r="N65" i="13" s="1"/>
  <c r="M97" i="13"/>
  <c r="N97" i="13" s="1"/>
  <c r="M129" i="13"/>
  <c r="N129" i="13" s="1"/>
  <c r="M165" i="13"/>
  <c r="N165" i="13" s="1"/>
  <c r="M197" i="13"/>
  <c r="N197" i="13" s="1"/>
  <c r="M201" i="13"/>
  <c r="N201" i="13" s="1"/>
  <c r="M27" i="13"/>
  <c r="N27" i="13" s="1"/>
  <c r="M95" i="13"/>
  <c r="N95" i="13" s="1"/>
  <c r="M159" i="13"/>
  <c r="N159" i="13" s="1"/>
  <c r="M19" i="13"/>
  <c r="N19" i="13" s="1"/>
  <c r="M67" i="13"/>
  <c r="N67" i="13" s="1"/>
  <c r="M147" i="13"/>
  <c r="N147" i="13" s="1"/>
  <c r="M203" i="13"/>
  <c r="N203" i="13" s="1"/>
  <c r="M31" i="13"/>
  <c r="N31" i="13" s="1"/>
  <c r="M91" i="13"/>
  <c r="N91" i="13" s="1"/>
  <c r="M155" i="13"/>
  <c r="N155" i="13" s="1"/>
  <c r="M57" i="13"/>
  <c r="N57" i="13" s="1"/>
  <c r="M153" i="13"/>
  <c r="N153" i="13" s="1"/>
  <c r="M11" i="13"/>
  <c r="N11" i="13" s="1"/>
  <c r="M69" i="13"/>
  <c r="N69" i="13" s="1"/>
  <c r="M79" i="13"/>
  <c r="N79" i="13" s="1"/>
  <c r="M207" i="13"/>
  <c r="N207" i="13" s="1"/>
  <c r="M191" i="13"/>
  <c r="N191" i="13" s="1"/>
  <c r="M17" i="13"/>
  <c r="N17" i="13" s="1"/>
  <c r="M33" i="13"/>
  <c r="N33" i="13" s="1"/>
  <c r="M49" i="13"/>
  <c r="N49" i="13" s="1"/>
  <c r="M81" i="13"/>
  <c r="N81" i="13" s="1"/>
  <c r="M113" i="13"/>
  <c r="N113" i="13" s="1"/>
  <c r="M161" i="13"/>
  <c r="N161" i="13" s="1"/>
  <c r="M177" i="13"/>
  <c r="N177" i="13" s="1"/>
  <c r="M35" i="13"/>
  <c r="N35" i="13" s="1"/>
  <c r="M51" i="13"/>
  <c r="N51" i="13" s="1"/>
  <c r="M83" i="13"/>
  <c r="N83" i="13" s="1"/>
  <c r="M13" i="13"/>
  <c r="N13" i="13" s="1"/>
  <c r="M41" i="13"/>
  <c r="N41" i="13" s="1"/>
  <c r="M73" i="13"/>
  <c r="N73" i="13" s="1"/>
  <c r="M105" i="13"/>
  <c r="N105" i="13" s="1"/>
  <c r="M137" i="13"/>
  <c r="N137" i="13" s="1"/>
  <c r="M173" i="13"/>
  <c r="N173" i="13" s="1"/>
  <c r="M205" i="13"/>
  <c r="N205" i="13" s="1"/>
  <c r="M167" i="13"/>
  <c r="N167" i="13" s="1"/>
  <c r="M9" i="13"/>
  <c r="N9" i="13" s="1"/>
  <c r="M169" i="13"/>
  <c r="N169" i="13" s="1"/>
  <c r="M53" i="13"/>
  <c r="N53" i="13" s="1"/>
  <c r="M85" i="13"/>
  <c r="N85" i="13" s="1"/>
  <c r="M117" i="13"/>
  <c r="N117" i="13" s="1"/>
  <c r="M209" i="13"/>
  <c r="N209" i="13" s="1"/>
  <c r="M135" i="13"/>
  <c r="N135" i="13" s="1"/>
  <c r="M43" i="13"/>
  <c r="N43" i="13" s="1"/>
  <c r="M163" i="13"/>
  <c r="N163" i="13" s="1"/>
  <c r="M179" i="13"/>
  <c r="N179" i="13" s="1"/>
  <c r="M75" i="13"/>
  <c r="N75" i="13" s="1"/>
  <c r="M25" i="13"/>
  <c r="N25" i="13" s="1"/>
  <c r="M89" i="13"/>
  <c r="N89" i="13" s="1"/>
  <c r="M193" i="13"/>
  <c r="N193" i="13" s="1"/>
  <c r="M59" i="13"/>
  <c r="N59" i="13" s="1"/>
  <c r="M133" i="13"/>
  <c r="N133" i="13" s="1"/>
  <c r="M149" i="13"/>
  <c r="N149" i="13" s="1"/>
  <c r="M23" i="13"/>
  <c r="N23" i="13" s="1"/>
  <c r="M39" i="13"/>
  <c r="N39" i="13" s="1"/>
  <c r="M55" i="13"/>
  <c r="N55" i="13" s="1"/>
  <c r="M71" i="13"/>
  <c r="N71" i="13" s="1"/>
  <c r="M87" i="13"/>
  <c r="N87" i="13" s="1"/>
  <c r="M103" i="13"/>
  <c r="N103" i="13" s="1"/>
  <c r="M119" i="13"/>
  <c r="N119" i="13" s="1"/>
  <c r="M171" i="13"/>
  <c r="N171" i="13" s="1"/>
  <c r="M21" i="13"/>
  <c r="N21" i="13" s="1"/>
  <c r="M145" i="13"/>
  <c r="N145" i="13" s="1"/>
  <c r="M181" i="13"/>
  <c r="N181" i="13" s="1"/>
  <c r="M45" i="13"/>
  <c r="N45" i="13" s="1"/>
  <c r="M77" i="13"/>
  <c r="N77" i="13" s="1"/>
  <c r="M109" i="13"/>
  <c r="N109" i="13" s="1"/>
  <c r="M141" i="13"/>
  <c r="N141" i="13" s="1"/>
  <c r="M61" i="13"/>
  <c r="N61" i="13" s="1"/>
  <c r="M93" i="13"/>
  <c r="N93" i="13" s="1"/>
  <c r="M157" i="13"/>
  <c r="N157" i="13" s="1"/>
  <c r="M151" i="13"/>
  <c r="N151" i="13" s="1"/>
  <c r="M63" i="13"/>
  <c r="N63" i="13" s="1"/>
  <c r="M123" i="13"/>
  <c r="N123" i="13" s="1"/>
  <c r="M187" i="13"/>
  <c r="N187" i="13" s="1"/>
  <c r="M47" i="13"/>
  <c r="N47" i="13" s="1"/>
  <c r="M99" i="13"/>
  <c r="N99" i="13" s="1"/>
  <c r="M175" i="13"/>
  <c r="N175" i="13" s="1"/>
  <c r="M7" i="13"/>
  <c r="N7" i="13" s="1"/>
  <c r="M195" i="13"/>
  <c r="N195" i="13" s="1"/>
  <c r="M12" i="13"/>
  <c r="N12" i="13" s="1"/>
  <c r="M28" i="13"/>
  <c r="N28" i="13" s="1"/>
  <c r="M44" i="13"/>
  <c r="N44" i="13" s="1"/>
  <c r="M60" i="13"/>
  <c r="N60" i="13" s="1"/>
  <c r="M76" i="13"/>
  <c r="N76" i="13" s="1"/>
  <c r="M92" i="13"/>
  <c r="N92" i="13" s="1"/>
  <c r="M108" i="13"/>
  <c r="N108" i="13" s="1"/>
  <c r="M124" i="13"/>
  <c r="N124" i="13" s="1"/>
  <c r="M152" i="13"/>
  <c r="N152" i="13" s="1"/>
  <c r="M184" i="13"/>
  <c r="N184" i="13" s="1"/>
  <c r="M200" i="13"/>
  <c r="N200" i="13" s="1"/>
  <c r="M14" i="13"/>
  <c r="N14" i="13" s="1"/>
  <c r="M30" i="13"/>
  <c r="N30" i="13" s="1"/>
  <c r="M46" i="13"/>
  <c r="N46" i="13" s="1"/>
  <c r="M62" i="13"/>
  <c r="N62" i="13" s="1"/>
  <c r="M78" i="13"/>
  <c r="N78" i="13" s="1"/>
  <c r="M94" i="13"/>
  <c r="N94" i="13" s="1"/>
  <c r="M110" i="13"/>
  <c r="N110" i="13" s="1"/>
  <c r="M126" i="13"/>
  <c r="N126" i="13" s="1"/>
  <c r="M142" i="13"/>
  <c r="N142" i="13" s="1"/>
  <c r="M158" i="13"/>
  <c r="N158" i="13" s="1"/>
  <c r="M174" i="13"/>
  <c r="N174" i="13" s="1"/>
  <c r="M190" i="13"/>
  <c r="N190" i="13" s="1"/>
  <c r="M206" i="13"/>
  <c r="N206" i="13" s="1"/>
  <c r="M148" i="13"/>
  <c r="N148" i="13" s="1"/>
  <c r="M16" i="13"/>
  <c r="N16" i="13" s="1"/>
  <c r="M32" i="13"/>
  <c r="N32" i="13" s="1"/>
  <c r="M48" i="13"/>
  <c r="N48" i="13" s="1"/>
  <c r="M64" i="13"/>
  <c r="N64" i="13" s="1"/>
  <c r="M80" i="13"/>
  <c r="N80" i="13" s="1"/>
  <c r="M96" i="13"/>
  <c r="N96" i="13" s="1"/>
  <c r="M112" i="13"/>
  <c r="N112" i="13" s="1"/>
  <c r="M128" i="13"/>
  <c r="N128" i="13" s="1"/>
  <c r="M160" i="13"/>
  <c r="N160" i="13" s="1"/>
  <c r="M188" i="13"/>
  <c r="N188" i="13" s="1"/>
  <c r="M204" i="13"/>
  <c r="N204" i="13" s="1"/>
  <c r="M18" i="13"/>
  <c r="N18" i="13" s="1"/>
  <c r="M34" i="13"/>
  <c r="N34" i="13" s="1"/>
  <c r="M50" i="13"/>
  <c r="N50" i="13" s="1"/>
  <c r="M66" i="13"/>
  <c r="N66" i="13" s="1"/>
  <c r="M82" i="13"/>
  <c r="N82" i="13" s="1"/>
  <c r="M98" i="13"/>
  <c r="N98" i="13" s="1"/>
  <c r="M114" i="13"/>
  <c r="N114" i="13" s="1"/>
  <c r="M130" i="13"/>
  <c r="N130" i="13" s="1"/>
  <c r="M146" i="13"/>
  <c r="N146" i="13" s="1"/>
  <c r="M162" i="13"/>
  <c r="N162" i="13" s="1"/>
  <c r="M178" i="13"/>
  <c r="N178" i="13" s="1"/>
  <c r="M194" i="13"/>
  <c r="N194" i="13" s="1"/>
  <c r="M164" i="13"/>
  <c r="N164" i="13" s="1"/>
  <c r="M20" i="13"/>
  <c r="N20" i="13" s="1"/>
  <c r="M36" i="13"/>
  <c r="N36" i="13" s="1"/>
  <c r="M52" i="13"/>
  <c r="N52" i="13" s="1"/>
  <c r="M68" i="13"/>
  <c r="N68" i="13" s="1"/>
  <c r="M84" i="13"/>
  <c r="N84" i="13" s="1"/>
  <c r="M100" i="13"/>
  <c r="N100" i="13" s="1"/>
  <c r="M116" i="13"/>
  <c r="N116" i="13" s="1"/>
  <c r="M136" i="13"/>
  <c r="N136" i="13" s="1"/>
  <c r="M168" i="13"/>
  <c r="N168" i="13" s="1"/>
  <c r="M192" i="13"/>
  <c r="N192" i="13" s="1"/>
  <c r="M208" i="13"/>
  <c r="N208" i="13" s="1"/>
  <c r="M6" i="13"/>
  <c r="N6" i="13" s="1"/>
  <c r="M22" i="13"/>
  <c r="N22" i="13" s="1"/>
  <c r="M38" i="13"/>
  <c r="N38" i="13" s="1"/>
  <c r="M54" i="13"/>
  <c r="N54" i="13" s="1"/>
  <c r="M70" i="13"/>
  <c r="N70" i="13" s="1"/>
  <c r="M86" i="13"/>
  <c r="N86" i="13" s="1"/>
  <c r="M102" i="13"/>
  <c r="N102" i="13" s="1"/>
  <c r="M118" i="13"/>
  <c r="N118" i="13" s="1"/>
  <c r="M134" i="13"/>
  <c r="N134" i="13" s="1"/>
  <c r="M150" i="13"/>
  <c r="N150" i="13" s="1"/>
  <c r="M166" i="13"/>
  <c r="N166" i="13" s="1"/>
  <c r="M182" i="13"/>
  <c r="N182" i="13" s="1"/>
  <c r="M198" i="13"/>
  <c r="N198" i="13" s="1"/>
  <c r="M132" i="13"/>
  <c r="N132" i="13" s="1"/>
  <c r="M172" i="13"/>
  <c r="N172" i="13" s="1"/>
  <c r="M8" i="13"/>
  <c r="N8" i="13" s="1"/>
  <c r="M24" i="13"/>
  <c r="N24" i="13" s="1"/>
  <c r="M40" i="13"/>
  <c r="N40" i="13" s="1"/>
  <c r="M56" i="13"/>
  <c r="N56" i="13" s="1"/>
  <c r="M72" i="13"/>
  <c r="N72" i="13" s="1"/>
  <c r="M88" i="13"/>
  <c r="N88" i="13" s="1"/>
  <c r="M104" i="13"/>
  <c r="N104" i="13" s="1"/>
  <c r="M120" i="13"/>
  <c r="N120" i="13" s="1"/>
  <c r="M144" i="13"/>
  <c r="N144" i="13" s="1"/>
  <c r="M176" i="13"/>
  <c r="N176" i="13" s="1"/>
  <c r="M196" i="13"/>
  <c r="N196" i="13" s="1"/>
  <c r="M10" i="13"/>
  <c r="N10" i="13" s="1"/>
  <c r="M26" i="13"/>
  <c r="N26" i="13" s="1"/>
  <c r="M42" i="13"/>
  <c r="N42" i="13" s="1"/>
  <c r="M58" i="13"/>
  <c r="N58" i="13" s="1"/>
  <c r="M74" i="13"/>
  <c r="N74" i="13" s="1"/>
  <c r="M90" i="13"/>
  <c r="N90" i="13" s="1"/>
  <c r="M106" i="13"/>
  <c r="N106" i="13" s="1"/>
  <c r="M122" i="13"/>
  <c r="N122" i="13" s="1"/>
  <c r="M138" i="13"/>
  <c r="N138" i="13" s="1"/>
  <c r="M154" i="13"/>
  <c r="N154" i="13" s="1"/>
  <c r="M170" i="13"/>
  <c r="N170" i="13" s="1"/>
  <c r="M186" i="13"/>
  <c r="N186" i="13" s="1"/>
  <c r="M202" i="13"/>
  <c r="N202" i="13" s="1"/>
  <c r="M140" i="13"/>
  <c r="N140" i="13" s="1"/>
  <c r="M180" i="13"/>
  <c r="N180" i="13" s="1"/>
  <c r="M4" i="13"/>
  <c r="N4"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L3" authorId="0" shapeId="0" xr:uid="{E0BDB4AB-FCB7-4B83-A915-0A574129890B}">
      <text>
        <r>
          <rPr>
            <sz val="9"/>
            <color indexed="81"/>
            <rFont val="Tahoma"/>
            <family val="2"/>
          </rPr>
          <t>Refers to series collected at quarterly and lesser frequencies only.
Indicates which month in the collection period the data refers to.</t>
        </r>
      </text>
    </comment>
    <comment ref="A4" authorId="0" shapeId="0" xr:uid="{2FC8CC81-1D11-4DC1-8B86-9CF1FCCEDBA2}">
      <text>
        <r>
          <rPr>
            <sz val="8"/>
            <color indexed="81"/>
            <rFont val="Tahoma"/>
            <family val="2"/>
          </rPr>
          <t>Unless otherwise specified, reference period of each index: 2011–12 = 100.0.</t>
        </r>
      </text>
    </comment>
  </commentList>
</comments>
</file>

<file path=xl/sharedStrings.xml><?xml version="1.0" encoding="utf-8"?>
<sst xmlns="http://schemas.openxmlformats.org/spreadsheetml/2006/main" count="2569" uniqueCount="412">
  <si>
    <t>Building Activity, Australia</t>
  </si>
  <si>
    <t>Released at 11:30 am (Canberra time) Wed 14 Apr 2021</t>
  </si>
  <si>
    <t>Table 1: Average cost of new houses</t>
  </si>
  <si>
    <t>Financial Year</t>
  </si>
  <si>
    <t>2005-2006</t>
  </si>
  <si>
    <t>2006-2007</t>
  </si>
  <si>
    <t>2007-2008</t>
  </si>
  <si>
    <t>2008-2009</t>
  </si>
  <si>
    <t>2009-2010</t>
  </si>
  <si>
    <t>2010-2011</t>
  </si>
  <si>
    <t>2011-2012</t>
  </si>
  <si>
    <t>2012-2013</t>
  </si>
  <si>
    <t>2013-2014</t>
  </si>
  <si>
    <t>2014-2015</t>
  </si>
  <si>
    <t>2015-2016</t>
  </si>
  <si>
    <t>2016-2017</t>
  </si>
  <si>
    <t>2017-2018</t>
  </si>
  <si>
    <t>2018-2019</t>
  </si>
  <si>
    <t>2019-2020</t>
  </si>
  <si>
    <t>CPI</t>
  </si>
  <si>
    <t>Year</t>
  </si>
  <si>
    <t>Summary Statistics</t>
  </si>
  <si>
    <t>Standard Deviation</t>
  </si>
  <si>
    <t>Median</t>
  </si>
  <si>
    <t>CPI (Mid Year)</t>
  </si>
  <si>
    <t>Mean Build Cost (VIC)</t>
  </si>
  <si>
    <t>Adjusted Mean Build Cost (VIC)</t>
  </si>
  <si>
    <t>Min</t>
  </si>
  <si>
    <t>Max</t>
  </si>
  <si>
    <t>Median House  Price - 2020</t>
  </si>
  <si>
    <t>locality</t>
  </si>
  <si>
    <t>ALEXANDRA</t>
  </si>
  <si>
    <t>ALFREDTON</t>
  </si>
  <si>
    <t>ANGLESEA</t>
  </si>
  <si>
    <t>APOLLO BAY</t>
  </si>
  <si>
    <t>ARARAT</t>
  </si>
  <si>
    <t>ASCOT (GREATER BENDIGO)</t>
  </si>
  <si>
    <t>ASCOT VALE</t>
  </si>
  <si>
    <t>AVENEL</t>
  </si>
  <si>
    <t>BACCHUS MARSH</t>
  </si>
  <si>
    <t>BAIRNSDALE</t>
  </si>
  <si>
    <t>BALLAN</t>
  </si>
  <si>
    <t>BALLARAT NORTH</t>
  </si>
  <si>
    <t>BANNOCKBURN</t>
  </si>
  <si>
    <t>BARANDUDA</t>
  </si>
  <si>
    <t>BEACONSFIELD</t>
  </si>
  <si>
    <t>BEAUFORT</t>
  </si>
  <si>
    <t>BEECHWORTH</t>
  </si>
  <si>
    <t>BELMONT</t>
  </si>
  <si>
    <t>BENALLA</t>
  </si>
  <si>
    <t>BERWICK</t>
  </si>
  <si>
    <t>BEVERIDGE</t>
  </si>
  <si>
    <t>BIRREGURRA</t>
  </si>
  <si>
    <t>BLAIRGOWRIE</t>
  </si>
  <si>
    <t>BONBEACH</t>
  </si>
  <si>
    <t>BOTANIC RIDGE</t>
  </si>
  <si>
    <t>BRIGHT</t>
  </si>
  <si>
    <t>BROADFORD</t>
  </si>
  <si>
    <t>BROOKFIELD</t>
  </si>
  <si>
    <t>BROWN HILL</t>
  </si>
  <si>
    <t>BUNDALONG</t>
  </si>
  <si>
    <t>BUNINYONG</t>
  </si>
  <si>
    <t>BUNYIP</t>
  </si>
  <si>
    <t>BURNSIDE</t>
  </si>
  <si>
    <t>CALIFORNIA GULLY</t>
  </si>
  <si>
    <t>CAMPBELLS CREEK</t>
  </si>
  <si>
    <t>CAMPERDOWN</t>
  </si>
  <si>
    <t>CANADIAN</t>
  </si>
  <si>
    <t>CAPE PATERSON</t>
  </si>
  <si>
    <t>CARISBROOK</t>
  </si>
  <si>
    <t>CARRUM DOWNS</t>
  </si>
  <si>
    <t>CASTLEMAINE</t>
  </si>
  <si>
    <t>CHEWTON</t>
  </si>
  <si>
    <t>CHIRNSIDE PARK</t>
  </si>
  <si>
    <t>CHURCHILL</t>
  </si>
  <si>
    <t>CLIFTON SPRINGS</t>
  </si>
  <si>
    <t>CLUNES</t>
  </si>
  <si>
    <t>CLYDE</t>
  </si>
  <si>
    <t>COBRAM</t>
  </si>
  <si>
    <t>COHUNA</t>
  </si>
  <si>
    <t>COLAC</t>
  </si>
  <si>
    <t>CORINELLA</t>
  </si>
  <si>
    <t>CORIO</t>
  </si>
  <si>
    <t>CORONET BAY</t>
  </si>
  <si>
    <t>COWES WEST</t>
  </si>
  <si>
    <t>CRAIGIEBURN</t>
  </si>
  <si>
    <t>CRANBOURNE</t>
  </si>
  <si>
    <t>CRANBOURNE EAST</t>
  </si>
  <si>
    <t>CRANBOURNE NORTH</t>
  </si>
  <si>
    <t>CRANBOURNE WEST</t>
  </si>
  <si>
    <t>CRESWICK</t>
  </si>
  <si>
    <t>CROYDON</t>
  </si>
  <si>
    <t>DALYSTON</t>
  </si>
  <si>
    <t>DARLEY</t>
  </si>
  <si>
    <t>DAYLESFORD</t>
  </si>
  <si>
    <t>DELACOMBE</t>
  </si>
  <si>
    <t>DENNINGTON</t>
  </si>
  <si>
    <t>DIAMOND CREEK</t>
  </si>
  <si>
    <t>DIGGERS REST</t>
  </si>
  <si>
    <t>DINNER PLAIN</t>
  </si>
  <si>
    <t>DONCASTER</t>
  </si>
  <si>
    <t>DOREEN</t>
  </si>
  <si>
    <t>DROMANA</t>
  </si>
  <si>
    <t>DROUIN</t>
  </si>
  <si>
    <t>DRYSDALE</t>
  </si>
  <si>
    <t>EAGLE POINT</t>
  </si>
  <si>
    <t>EAGLEHAWK</t>
  </si>
  <si>
    <t>EAST BAIRNSDALE</t>
  </si>
  <si>
    <t>EAST BENDIGO</t>
  </si>
  <si>
    <t>EASTWOOD</t>
  </si>
  <si>
    <t>ECHUCA</t>
  </si>
  <si>
    <t>ELLIMINYT</t>
  </si>
  <si>
    <t>ELMORE</t>
  </si>
  <si>
    <t>EPPING</t>
  </si>
  <si>
    <t>EPSOM</t>
  </si>
  <si>
    <t>EUROA</t>
  </si>
  <si>
    <t>EYNESBURY</t>
  </si>
  <si>
    <t>FLINDERS</t>
  </si>
  <si>
    <t>FLORA HILL</t>
  </si>
  <si>
    <t>FOSTER</t>
  </si>
  <si>
    <t>FRANKSTON</t>
  </si>
  <si>
    <t>GISBORNE</t>
  </si>
  <si>
    <t>GOLDEN BEACH</t>
  </si>
  <si>
    <t>GOLDEN SQUARE</t>
  </si>
  <si>
    <t>GRANTVILLE</t>
  </si>
  <si>
    <t>GREENVALE</t>
  </si>
  <si>
    <t>GROVEDALE</t>
  </si>
  <si>
    <t>HALLS GAP</t>
  </si>
  <si>
    <t>HAMILTON</t>
  </si>
  <si>
    <t>HAMPTON PARK</t>
  </si>
  <si>
    <t>HARCOURT</t>
  </si>
  <si>
    <t>HARKNESS</t>
  </si>
  <si>
    <t>HASTINGS</t>
  </si>
  <si>
    <t>HEALESVILLE</t>
  </si>
  <si>
    <t>HEATHCOTE</t>
  </si>
  <si>
    <t>HIGHTON</t>
  </si>
  <si>
    <t>HORSHAM</t>
  </si>
  <si>
    <t>HUNTLY</t>
  </si>
  <si>
    <t>INVERLOCH</t>
  </si>
  <si>
    <t>INVERMAY PARK</t>
  </si>
  <si>
    <t>IRYMPLE</t>
  </si>
  <si>
    <t>JACKASS FLAT</t>
  </si>
  <si>
    <t>JUNCTION VILLAGE</t>
  </si>
  <si>
    <t>JUNORTOUN</t>
  </si>
  <si>
    <t>KALIMNA</t>
  </si>
  <si>
    <t>KANGAROO FLAT</t>
  </si>
  <si>
    <t>KEILOR EAST</t>
  </si>
  <si>
    <t>KEILOR PARK</t>
  </si>
  <si>
    <t>KERANG</t>
  </si>
  <si>
    <t>KEYSBOROUGH</t>
  </si>
  <si>
    <t>KIALLA</t>
  </si>
  <si>
    <t>KILCUNDA</t>
  </si>
  <si>
    <t>KILMORE</t>
  </si>
  <si>
    <t>KINGLAKE</t>
  </si>
  <si>
    <t>KOO WEE RUP</t>
  </si>
  <si>
    <t>KOONDROOK</t>
  </si>
  <si>
    <t>KOROIT</t>
  </si>
  <si>
    <t>KORUMBURRA</t>
  </si>
  <si>
    <t>KURUNJANG</t>
  </si>
  <si>
    <t>KYABRAM</t>
  </si>
  <si>
    <t>KYNETON</t>
  </si>
  <si>
    <t>LAKE BOGA</t>
  </si>
  <si>
    <t>LAKE TYERS BEACH</t>
  </si>
  <si>
    <t>LAKES ENTRANCE</t>
  </si>
  <si>
    <t>LALOR</t>
  </si>
  <si>
    <t>LANCEFIELD</t>
  </si>
  <si>
    <t>LANG LANG</t>
  </si>
  <si>
    <t>LANGWARRIN</t>
  </si>
  <si>
    <t>LARA</t>
  </si>
  <si>
    <t>LARA LAKE</t>
  </si>
  <si>
    <t>LAVERTON SOUTH</t>
  </si>
  <si>
    <t>LENEVA</t>
  </si>
  <si>
    <t>LEONGATHA</t>
  </si>
  <si>
    <t>LEOPOLD</t>
  </si>
  <si>
    <t>LILYDALE</t>
  </si>
  <si>
    <t>LINTON</t>
  </si>
  <si>
    <t>LISMORE</t>
  </si>
  <si>
    <t>LOCH SPORT</t>
  </si>
  <si>
    <t>LONG GULLY</t>
  </si>
  <si>
    <t>LONGWARRY</t>
  </si>
  <si>
    <t>LOVELY BANKS</t>
  </si>
  <si>
    <t>LUCKNOW</t>
  </si>
  <si>
    <t>LYNDHURST</t>
  </si>
  <si>
    <t>MADDINGLEY</t>
  </si>
  <si>
    <t>MAFFRA</t>
  </si>
  <si>
    <t>MAIDEN GULLY</t>
  </si>
  <si>
    <t>MAIDSTONE</t>
  </si>
  <si>
    <t>MALDON</t>
  </si>
  <si>
    <t>MALLACOOTA</t>
  </si>
  <si>
    <t>MALMSBURY</t>
  </si>
  <si>
    <t>MANOR LAKES</t>
  </si>
  <si>
    <t>MANSFIELD</t>
  </si>
  <si>
    <t>MARIBYRNONG</t>
  </si>
  <si>
    <t>MARONG</t>
  </si>
  <si>
    <t>MARYBOROUGH</t>
  </si>
  <si>
    <t>MCCRAE</t>
  </si>
  <si>
    <t>MCKENZIE HILL</t>
  </si>
  <si>
    <t>MELTON SOUTH</t>
  </si>
  <si>
    <t>MERNDA</t>
  </si>
  <si>
    <t>METUNG</t>
  </si>
  <si>
    <t>MILDURA</t>
  </si>
  <si>
    <t>MINERS REST</t>
  </si>
  <si>
    <t>MOE</t>
  </si>
  <si>
    <t>MOOROOLBARK</t>
  </si>
  <si>
    <t>MOOROOPNA</t>
  </si>
  <si>
    <t>MORNINGTON</t>
  </si>
  <si>
    <t>MORWELL</t>
  </si>
  <si>
    <t>MOUNT CLEAR</t>
  </si>
  <si>
    <t>MOUNT DUNEED</t>
  </si>
  <si>
    <t>MOUNT ELIZA</t>
  </si>
  <si>
    <t>MOUNT HELEN</t>
  </si>
  <si>
    <t>MOUNT MARTHA</t>
  </si>
  <si>
    <t>MOUNT PLEASANT</t>
  </si>
  <si>
    <t>MYRTLEFORD</t>
  </si>
  <si>
    <t>NAGAMBIE</t>
  </si>
  <si>
    <t>NARRE WARREN</t>
  </si>
  <si>
    <t>NARRE WARREN SOUTH</t>
  </si>
  <si>
    <t>NATHALIA</t>
  </si>
  <si>
    <t>NEERIM SOUTH</t>
  </si>
  <si>
    <t>NERRINA</t>
  </si>
  <si>
    <t>NEW GISBORNE</t>
  </si>
  <si>
    <t>NEWBOROUGH</t>
  </si>
  <si>
    <t>NEWTOWN (GREATER GEELONG)</t>
  </si>
  <si>
    <t>NORTH BENDIGO</t>
  </si>
  <si>
    <t>NORTH WONTHAGGI</t>
  </si>
  <si>
    <t>NUMURKAH</t>
  </si>
  <si>
    <t>OCEAN GROVE</t>
  </si>
  <si>
    <t>OFFICER</t>
  </si>
  <si>
    <t>PAKENHAM</t>
  </si>
  <si>
    <t>PARADISE BEACH</t>
  </si>
  <si>
    <t>PAYNESVILLE</t>
  </si>
  <si>
    <t>POINT COOK</t>
  </si>
  <si>
    <t>POINT LONSDALE</t>
  </si>
  <si>
    <t>PORT ALBERT</t>
  </si>
  <si>
    <t>PORT FAIRY</t>
  </si>
  <si>
    <t>PORT WELSHPOOL</t>
  </si>
  <si>
    <t>PORTARLINGTON</t>
  </si>
  <si>
    <t>Median Vacant Land  Price - 2020</t>
  </si>
  <si>
    <t>Range</t>
  </si>
  <si>
    <t>Variance</t>
  </si>
  <si>
    <t>Mean</t>
  </si>
  <si>
    <t>Coefficient of Variation</t>
  </si>
  <si>
    <t xml:space="preserve">1st Quartile </t>
  </si>
  <si>
    <t xml:space="preserve">3rd Quartile </t>
  </si>
  <si>
    <t>IQR</t>
  </si>
  <si>
    <t xml:space="preserve">Geometric Mean </t>
  </si>
  <si>
    <t>Index Numbers ;  Housing ;  Melbourne ;</t>
  </si>
  <si>
    <t>Unit</t>
  </si>
  <si>
    <t>Series Type</t>
  </si>
  <si>
    <t>Data Type</t>
  </si>
  <si>
    <t>Collection Month</t>
  </si>
  <si>
    <t>Series Start</t>
  </si>
  <si>
    <t>Series End</t>
  </si>
  <si>
    <t>Series ID</t>
  </si>
  <si>
    <t>Index Numbers</t>
  </si>
  <si>
    <t>Original</t>
  </si>
  <si>
    <t>INDEX</t>
  </si>
  <si>
    <t>Quarter</t>
  </si>
  <si>
    <t>A2325946L</t>
  </si>
  <si>
    <t>6401.0 Consumer Price Index, Australia</t>
  </si>
  <si>
    <t>TABLE 5. CPI: Groups, Index Numbers by Capital City</t>
  </si>
  <si>
    <t>Data Item Description</t>
  </si>
  <si>
    <t>No. Obs.</t>
  </si>
  <si>
    <t>Freq.</t>
  </si>
  <si>
    <t>Date</t>
  </si>
  <si>
    <t>Growth Rate</t>
  </si>
  <si>
    <t>Adjusted Growth Rate PA (%)</t>
  </si>
  <si>
    <t xml:space="preserve">Count </t>
  </si>
  <si>
    <t>Count</t>
  </si>
  <si>
    <t>2010</t>
  </si>
  <si>
    <t>2011</t>
  </si>
  <si>
    <t>2012</t>
  </si>
  <si>
    <t>2013</t>
  </si>
  <si>
    <t>2014</t>
  </si>
  <si>
    <t>2015</t>
  </si>
  <si>
    <t>2016</t>
  </si>
  <si>
    <t>2017</t>
  </si>
  <si>
    <t>2018</t>
  </si>
  <si>
    <t>2019</t>
  </si>
  <si>
    <t>2020</t>
  </si>
  <si>
    <t>Growth Factor</t>
  </si>
  <si>
    <t>MELBOURNE</t>
  </si>
  <si>
    <t xml:space="preserve">Locality </t>
  </si>
  <si>
    <t xml:space="preserve">Benchmark </t>
  </si>
  <si>
    <t>Land Price Median 2021</t>
  </si>
  <si>
    <t>Build Cost + Land Price</t>
  </si>
  <si>
    <t>Profit/Loss</t>
  </si>
  <si>
    <t>Sparkline</t>
  </si>
  <si>
    <t>House Price Median 2022</t>
  </si>
  <si>
    <t>Bin</t>
  </si>
  <si>
    <t>https://www.abs.gov.au/statistics/industry/building-and-construction/building-activity-australia/dec-2020/Building%20Activity%20Average%20Cost.xls</t>
  </si>
  <si>
    <t>Australia</t>
  </si>
  <si>
    <t>ACT</t>
  </si>
  <si>
    <t>NT</t>
  </si>
  <si>
    <t>TAS</t>
  </si>
  <si>
    <t>WA</t>
  </si>
  <si>
    <t>SA</t>
  </si>
  <si>
    <t>QLD</t>
  </si>
  <si>
    <t>VIC</t>
  </si>
  <si>
    <t>NSW</t>
  </si>
  <si>
    <t>Australian Bureau of Statistics</t>
  </si>
  <si>
    <t xml:space="preserve">Statement </t>
  </si>
  <si>
    <t>Cost of building a median-size house</t>
  </si>
  <si>
    <t>Calculation statement:</t>
  </si>
  <si>
    <t xml:space="preserve">The value was calculated by taking the mean of the CPI adjusted average cost of new houses data from 2005 to 2019 for the Victorian region. The mean of the time series will provide a reasonable estimate of future building costs due to its minimal spread and little evidence of a trend. </t>
  </si>
  <si>
    <t>Source documents:</t>
  </si>
  <si>
    <t xml:space="preserve">Building Activity: Average Cost </t>
  </si>
  <si>
    <t>https://www.abs.gov.au/statistics/economy/price-indexes-and-inflation/consumer-price-index-australia/jun-2021/640103.xls</t>
  </si>
  <si>
    <t>CPI: Groups, Index Numbers by Capital City</t>
  </si>
  <si>
    <t>CPI Adjusted Average Cost to Build A New House (Victoria)</t>
  </si>
  <si>
    <t>Pros Report</t>
  </si>
  <si>
    <t>Pros Summary for MOE:</t>
  </si>
  <si>
    <t>Cheap Land Values</t>
  </si>
  <si>
    <t>Summary Statistics - MOE Land Value (2010 -2020)</t>
  </si>
  <si>
    <t>Summary Statistics - MELBOURNE Land Value (2010 -2020)</t>
  </si>
  <si>
    <t>MELBOURNE (TOTAL)</t>
  </si>
  <si>
    <t>Row Labels</t>
  </si>
  <si>
    <t xml:space="preserve">2020 Vacant Land Price Frequency Table </t>
  </si>
  <si>
    <t>Freq</t>
  </si>
  <si>
    <t>Price $ (000's)</t>
  </si>
  <si>
    <t>0 - 50</t>
  </si>
  <si>
    <t>50 - 100</t>
  </si>
  <si>
    <t xml:space="preserve"> 100 - 150</t>
  </si>
  <si>
    <t>150 - 200</t>
  </si>
  <si>
    <t>200 - 250</t>
  </si>
  <si>
    <t>250 - 300</t>
  </si>
  <si>
    <t xml:space="preserve">300 - 350 </t>
  </si>
  <si>
    <t>350 - 400</t>
  </si>
  <si>
    <t>400 - 450</t>
  </si>
  <si>
    <t>450 - 500</t>
  </si>
  <si>
    <t>500 - 550</t>
  </si>
  <si>
    <t>550 - 600</t>
  </si>
  <si>
    <t>600 - 650</t>
  </si>
  <si>
    <t>650 - 700</t>
  </si>
  <si>
    <t>700 - 750</t>
  </si>
  <si>
    <t>750 - 800</t>
  </si>
  <si>
    <t>800 - 850</t>
  </si>
  <si>
    <t>850 - 900</t>
  </si>
  <si>
    <t>900 - 950</t>
  </si>
  <si>
    <t>950 - 1000</t>
  </si>
  <si>
    <t>1000 - 1050</t>
  </si>
  <si>
    <t>1050 - 1100</t>
  </si>
  <si>
    <t>z-score</t>
  </si>
  <si>
    <t xml:space="preserve">Growth Rate PA </t>
  </si>
  <si>
    <t>Median Vacant Land  Price (2010 - 2020)</t>
  </si>
  <si>
    <t>Median House Price (2010 - 2020)</t>
  </si>
  <si>
    <t xml:space="preserve">Increasing House and Land Price Disparity </t>
  </si>
  <si>
    <t>Positive Land and House Price Growth</t>
  </si>
  <si>
    <t>House Price</t>
  </si>
  <si>
    <t>Vacant Land Price</t>
  </si>
  <si>
    <t xml:space="preserve">House - Land Disparity </t>
  </si>
  <si>
    <t>Benchmark</t>
  </si>
  <si>
    <t>MOE 2020</t>
  </si>
  <si>
    <t>Melbourne Vacant Land Price 2020</t>
  </si>
  <si>
    <t>Cons Report</t>
  </si>
  <si>
    <t>Cons Summary for MOE:</t>
  </si>
  <si>
    <t xml:space="preserve">For the projected values for vacant land values, building costs and house prices show developing sites within Moe to be unprofitable. </t>
  </si>
  <si>
    <t>Profitability</t>
  </si>
  <si>
    <t xml:space="preserve">Estimated Cost to Build </t>
  </si>
  <si>
    <t>Building + Land Costs</t>
  </si>
  <si>
    <t xml:space="preserve">*NOTE: It is assumed that the vacant land will be purchased in 2021 and the completed housing projects completed in 2022, allowing for a construction period of 12 months. As such, the vacant land price data are projected from  2020  to 2021 and the house price data are projected from 2020 to 2022, using derived per annum growth rates. </t>
  </si>
  <si>
    <t>Projected Median House Price (2022)*</t>
  </si>
  <si>
    <t>Projected Vacant Land Price (2021)*</t>
  </si>
  <si>
    <t>Benchmark**</t>
  </si>
  <si>
    <t>Sum of Profit/Loss</t>
  </si>
  <si>
    <t xml:space="preserve">**NOTE: The benchmark value is the maximum cost (building costs + vacant land costs) to achieve the benchmark profit of 10% of sales revenue. </t>
  </si>
  <si>
    <t>Low House Values</t>
  </si>
  <si>
    <t xml:space="preserve">Summary Statistics - MOE House Price (2010 - 2020) </t>
  </si>
  <si>
    <t>Summary Statistics - MELBOURNE House Price (2010 - 2020)</t>
  </si>
  <si>
    <t xml:space="preserve">2020 House Price Frequency Table </t>
  </si>
  <si>
    <t>Moe has shown positive growth in both land and house value over the past 11 years.</t>
  </si>
  <si>
    <t xml:space="preserve">The difference between house value and land value is increasing due to the greater growth rate of house prices compared to land. This may result in more profitable projects in Moe in the future.  </t>
  </si>
  <si>
    <t xml:space="preserve">House prices in Moe are comparatively lower than that of greater Melbourne. </t>
  </si>
  <si>
    <t>Summary and Recommendations</t>
  </si>
  <si>
    <t>It was found that Moe is not a profitable site to complete a buy-build-and-sale project, with estimated projected losses of -$228,848.83 per site.</t>
  </si>
  <si>
    <t xml:space="preserve">The low price of housing and minimal differential between house and vacant land prices were contributing factors to project viability.  </t>
  </si>
  <si>
    <t xml:space="preserve">While projects are currently not viable in Moe, recent years have shown a jump in the house price and stable land prices. Should this trend continue the suburb may become profitable at a future date. </t>
  </si>
  <si>
    <t>Student Details</t>
  </si>
  <si>
    <t>Suburb</t>
  </si>
  <si>
    <t>Introduction</t>
  </si>
  <si>
    <t xml:space="preserve">The following report was compiled to demonstrate the viability of completing buy-build-and-sale projects within the Melbourne suburb of Moe. </t>
  </si>
  <si>
    <t>Un-Hidden worksheets</t>
  </si>
  <si>
    <t>Hidden worksheets</t>
  </si>
  <si>
    <t>Land Price (CPI Adjusted) - Value CPI adjusted for 2021 (partially cleaned)</t>
  </si>
  <si>
    <t>Land Price - Raw vacant land price data</t>
  </si>
  <si>
    <t>Cover sheet - Report overview and details</t>
  </si>
  <si>
    <t>Statement - Estimated building cost calculations for Moe</t>
  </si>
  <si>
    <t>Pros Report - Pros for projects in Moe</t>
  </si>
  <si>
    <t>Cons Report - Cons for projects in Moe</t>
  </si>
  <si>
    <t>Summary - Summary and recommendations of viability of projects in Moe</t>
  </si>
  <si>
    <t>Land Price (Adj Growth Rate) - Growth rate recalculated to reflect CPI adjusted data</t>
  </si>
  <si>
    <t>Land Price (Adjusted_Clean) - final data used for analysis adjusted for CPI and cleaned</t>
  </si>
  <si>
    <t>House Price - Raw house price data</t>
  </si>
  <si>
    <t>House Price (CPI Adjusted) - Value CPI adjusted for 2021 (partially cleaned)</t>
  </si>
  <si>
    <t>House Price (Adj Growth Rate) - Growth rate recalculated to reflect CPI adjusted data</t>
  </si>
  <si>
    <t>House Price (Adjusted_Clean) - final data used for analysis adjusted for CPI and cleaned</t>
  </si>
  <si>
    <t>CPI - mid year consumer price index data used for CPI adjustment calculations</t>
  </si>
  <si>
    <t>Suburb List - List of potential project sites being analysed</t>
  </si>
  <si>
    <t>Profit_Loss - suburb profitability calculations</t>
  </si>
  <si>
    <t>Building Activity_Cost - ABS data used for building cost calculations</t>
  </si>
  <si>
    <t>Data Cleaning Log</t>
  </si>
  <si>
    <t>Suburb data validation - suburbs which were not part of the project analysis listed in the 'Suburbs List' were removed for both land and house price data</t>
  </si>
  <si>
    <t>CPI adjustment - all land and house prices were adjusted for 2021 using CPI data from ABS</t>
  </si>
  <si>
    <t xml:space="preserve">Growth rates - all land and house price growth rates were recalculated to reflect the adjusted CPI value </t>
  </si>
  <si>
    <t>Missing data - missing data values for specific time periods were replaced by the average of observed data on either side of the missing period</t>
  </si>
  <si>
    <t>Cover Sheet</t>
  </si>
  <si>
    <t>Name: Montgomery Simes</t>
  </si>
  <si>
    <t>Student number: 46437819</t>
  </si>
  <si>
    <t>Report Catalogue</t>
  </si>
  <si>
    <t xml:space="preserve">Land value in Moe is comparatively cheaper  and as such projects would require a smaller initial capital outlay. </t>
  </si>
  <si>
    <t xml:space="preserve">*NOTE: The benchmark value is the maximum value of the combination of land price and build cost to meet the required 10% of revenue benchmark. The greater the difference between the benchmark value and land value allows for a greater build cost while still maintaining the 10% of revenue profit benchmark. The purpose of the graph is to show the increasing disparity between house price and land price. </t>
  </si>
  <si>
    <t>Projected Profitability of Projects Based at MOE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</si>
</sst>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quot;$&quot;* #,##0.00_-;_-&quot;$&quot;* &quot;-&quot;??_-;_-@_-"/>
    <numFmt numFmtId="164" formatCode="mmm\-yyyy"/>
    <numFmt numFmtId="165" formatCode="0.0000"/>
    <numFmt numFmtId="166" formatCode="0.000"/>
    <numFmt numFmtId="167" formatCode="_-&quot;$&quot;* #,##0_-;\-&quot;$&quot;* #,##0_-;_-&quot;$&quot;* &quot;-&quot;??_-;_-@_-"/>
    <numFmt numFmtId="168" formatCode="_-&quot;$&quot;* #,##0.0_-;\-&quot;$&quot;* #,##0.0_-;_-&quot;$&quot;* &quot;-&quot;?_-;_-@_-"/>
    <numFmt numFmtId="169" formatCode="&quot;$&quot;#,##0.00"/>
  </numFmts>
  <fonts count="29" x14ac:knownFonts="1">
    <font>
      <sz val="11"/>
      <color theme="1"/>
      <name val="Calibri"/>
      <family val="2"/>
      <scheme val="minor"/>
    </font>
    <font>
      <sz val="11"/>
      <color theme="1"/>
      <name val="Calibri"/>
      <family val="2"/>
      <scheme val="minor"/>
    </font>
    <font>
      <b/>
      <sz val="11"/>
      <color theme="1"/>
      <name val="Calibri"/>
      <family val="2"/>
      <scheme val="minor"/>
    </font>
    <font>
      <b/>
      <sz val="12"/>
      <color rgb="FF000000"/>
      <name val="Arial"/>
      <family val="2"/>
    </font>
    <font>
      <sz val="10"/>
      <name val="Arial"/>
      <family val="2"/>
    </font>
    <font>
      <b/>
      <sz val="10"/>
      <color rgb="FF000000"/>
      <name val="Arial"/>
      <family val="2"/>
    </font>
    <font>
      <sz val="10"/>
      <color rgb="FF000000"/>
      <name val="Arial"/>
      <family val="2"/>
    </font>
    <font>
      <b/>
      <sz val="8"/>
      <color theme="1"/>
      <name val="Arial"/>
      <family val="2"/>
    </font>
    <font>
      <sz val="8"/>
      <color theme="1"/>
      <name val="Arial"/>
      <family val="2"/>
    </font>
    <font>
      <sz val="10"/>
      <name val="MS Sans Serif"/>
      <family val="2"/>
    </font>
    <font>
      <sz val="8"/>
      <name val="Arial"/>
      <family val="2"/>
    </font>
    <font>
      <b/>
      <sz val="10"/>
      <color indexed="8"/>
      <name val="Arial"/>
      <family val="2"/>
    </font>
    <font>
      <sz val="10"/>
      <color indexed="8"/>
      <name val="Arial"/>
      <family val="2"/>
    </font>
    <font>
      <sz val="9"/>
      <color indexed="81"/>
      <name val="Tahoma"/>
      <family val="2"/>
    </font>
    <font>
      <b/>
      <sz val="12"/>
      <color theme="1"/>
      <name val="Arial"/>
      <family val="2"/>
    </font>
    <font>
      <sz val="8"/>
      <color indexed="81"/>
      <name val="Tahoma"/>
      <family val="2"/>
    </font>
    <font>
      <u/>
      <sz val="11"/>
      <color theme="10"/>
      <name val="Calibri"/>
      <family val="2"/>
      <scheme val="minor"/>
    </font>
    <font>
      <sz val="11"/>
      <color theme="1"/>
      <name val="Arial"/>
      <family val="2"/>
    </font>
    <font>
      <sz val="10"/>
      <color theme="1"/>
      <name val="Arial"/>
      <family val="2"/>
    </font>
    <font>
      <sz val="8"/>
      <name val="Calibri"/>
      <family val="2"/>
      <scheme val="minor"/>
    </font>
    <font>
      <i/>
      <sz val="11"/>
      <color theme="1"/>
      <name val="Calibri"/>
      <family val="2"/>
      <scheme val="minor"/>
    </font>
    <font>
      <b/>
      <sz val="18"/>
      <color rgb="FFFFFFFF"/>
      <name val="Arial"/>
      <family val="2"/>
    </font>
    <font>
      <b/>
      <sz val="14"/>
      <color theme="1"/>
      <name val="Calibri"/>
      <family val="2"/>
      <scheme val="minor"/>
    </font>
    <font>
      <b/>
      <sz val="20"/>
      <color theme="1"/>
      <name val="Calibri"/>
      <family val="2"/>
      <scheme val="minor"/>
    </font>
    <font>
      <b/>
      <sz val="36"/>
      <color theme="1"/>
      <name val="Calibri"/>
      <family val="2"/>
      <scheme val="minor"/>
    </font>
    <font>
      <b/>
      <sz val="16"/>
      <color theme="1"/>
      <name val="Calibri"/>
      <family val="2"/>
      <scheme val="minor"/>
    </font>
    <font>
      <b/>
      <sz val="12"/>
      <color theme="1"/>
      <name val="Calibri"/>
      <family val="2"/>
      <scheme val="minor"/>
    </font>
    <font>
      <sz val="18"/>
      <color theme="1"/>
      <name val="Calibri"/>
      <family val="2"/>
      <scheme val="minor"/>
    </font>
    <font>
      <b/>
      <sz val="18"/>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rgb="FF336633"/>
        <bgColor rgb="FF336633"/>
      </patternFill>
    </fill>
    <fill>
      <patternFill patternType="solid">
        <fgColor theme="0" tint="-0.14999847407452621"/>
        <bgColor theme="0" tint="-0.14999847407452621"/>
      </patternFill>
    </fill>
    <fill>
      <patternFill patternType="solid">
        <fgColor theme="5" tint="0.79998168889431442"/>
        <bgColor indexed="64"/>
      </patternFill>
    </fill>
    <fill>
      <patternFill patternType="solid">
        <fgColor theme="5" tint="0.39997558519241921"/>
        <bgColor indexed="64"/>
      </patternFill>
    </fill>
  </fills>
  <borders count="14">
    <border>
      <left/>
      <right/>
      <top/>
      <bottom/>
      <diagonal/>
    </border>
    <border>
      <left/>
      <right/>
      <top/>
      <bottom style="thin">
        <color theme="4"/>
      </bottom>
      <diagonal/>
    </border>
    <border>
      <left/>
      <right/>
      <top style="thin">
        <color theme="1"/>
      </top>
      <bottom style="thin">
        <color theme="1"/>
      </bottom>
      <diagonal/>
    </border>
    <border>
      <left/>
      <right style="thin">
        <color indexed="64"/>
      </right>
      <top/>
      <bottom/>
      <diagonal/>
    </border>
    <border>
      <left style="thin">
        <color indexed="64"/>
      </left>
      <right/>
      <top style="thin">
        <color theme="1"/>
      </top>
      <bottom style="thin">
        <color theme="1"/>
      </bottom>
      <diagonal/>
    </border>
    <border>
      <left style="thin">
        <color indexed="64"/>
      </left>
      <right/>
      <top/>
      <bottom/>
      <diagonal/>
    </border>
    <border>
      <left/>
      <right style="thin">
        <color indexed="64"/>
      </right>
      <top style="thin">
        <color theme="1"/>
      </top>
      <bottom/>
      <diagonal/>
    </border>
    <border>
      <left/>
      <right style="thin">
        <color indexed="64"/>
      </right>
      <top style="thin">
        <color theme="1"/>
      </top>
      <bottom style="thin">
        <color theme="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7">
    <xf numFmtId="0" fontId="0" fillId="0" borderId="0"/>
    <xf numFmtId="44" fontId="1" fillId="0" borderId="0" applyFont="0" applyFill="0" applyBorder="0" applyAlignment="0" applyProtection="0"/>
    <xf numFmtId="0" fontId="1" fillId="0" borderId="0"/>
    <xf numFmtId="0" fontId="9" fillId="0" borderId="0"/>
    <xf numFmtId="9" fontId="1" fillId="0" borderId="0" applyFont="0" applyFill="0" applyBorder="0" applyAlignment="0" applyProtection="0"/>
    <xf numFmtId="0" fontId="16" fillId="0" borderId="0" applyNumberFormat="0" applyFill="0" applyBorder="0" applyAlignment="0" applyProtection="0"/>
    <xf numFmtId="0" fontId="17" fillId="0" borderId="0"/>
  </cellStyleXfs>
  <cellXfs count="134">
    <xf numFmtId="0" fontId="0" fillId="0" borderId="0" xfId="0"/>
    <xf numFmtId="0" fontId="7" fillId="0" borderId="0" xfId="2" applyFont="1"/>
    <xf numFmtId="0" fontId="10" fillId="0" borderId="0" xfId="3" applyFont="1"/>
    <xf numFmtId="44" fontId="0" fillId="0" borderId="0" xfId="0" applyNumberFormat="1"/>
    <xf numFmtId="44" fontId="0" fillId="0" borderId="0" xfId="1" applyFont="1"/>
    <xf numFmtId="0" fontId="11" fillId="0" borderId="0" xfId="0" applyFont="1" applyAlignment="1">
      <alignment vertical="center" wrapText="1"/>
    </xf>
    <xf numFmtId="0" fontId="12" fillId="0" borderId="0" xfId="0" applyFont="1" applyAlignment="1">
      <alignment vertical="top"/>
    </xf>
    <xf numFmtId="44" fontId="12" fillId="0" borderId="0" xfId="1" applyFont="1" applyAlignment="1">
      <alignment vertical="top"/>
    </xf>
    <xf numFmtId="44" fontId="0" fillId="0" borderId="0" xfId="1" applyNumberFormat="1" applyFont="1"/>
    <xf numFmtId="165" fontId="0" fillId="0" borderId="0" xfId="0" applyNumberFormat="1"/>
    <xf numFmtId="166" fontId="0" fillId="0" borderId="0" xfId="0" applyNumberFormat="1"/>
    <xf numFmtId="10" fontId="0" fillId="0" borderId="0" xfId="4" applyNumberFormat="1" applyFont="1"/>
    <xf numFmtId="44" fontId="12" fillId="0" borderId="0" xfId="1" applyNumberFormat="1" applyFont="1" applyAlignment="1">
      <alignment vertical="top"/>
    </xf>
    <xf numFmtId="167" fontId="12" fillId="0" borderId="0" xfId="1" applyNumberFormat="1" applyFont="1" applyAlignment="1">
      <alignment vertical="top"/>
    </xf>
    <xf numFmtId="0" fontId="2" fillId="0" borderId="0" xfId="0" applyFont="1"/>
    <xf numFmtId="164" fontId="0" fillId="0" borderId="0" xfId="0" applyNumberFormat="1"/>
    <xf numFmtId="49" fontId="14" fillId="0" borderId="0" xfId="0" applyNumberFormat="1" applyFont="1" applyAlignment="1">
      <alignment horizontal="left"/>
    </xf>
    <xf numFmtId="0" fontId="8" fillId="0" borderId="0" xfId="0" applyFont="1" applyAlignment="1">
      <alignment horizontal="left"/>
    </xf>
    <xf numFmtId="0" fontId="2" fillId="0" borderId="0" xfId="0" applyFont="1" applyAlignment="1">
      <alignment horizontal="center"/>
    </xf>
    <xf numFmtId="2" fontId="12" fillId="0" borderId="0" xfId="1" applyNumberFormat="1" applyFont="1" applyAlignment="1">
      <alignment vertical="top"/>
    </xf>
    <xf numFmtId="167" fontId="0" fillId="0" borderId="0" xfId="0" applyNumberFormat="1"/>
    <xf numFmtId="166" fontId="12" fillId="0" borderId="0" xfId="1" applyNumberFormat="1" applyFont="1" applyAlignment="1">
      <alignment vertical="top"/>
    </xf>
    <xf numFmtId="0" fontId="12" fillId="2" borderId="0" xfId="0" applyFont="1" applyFill="1" applyAlignment="1">
      <alignment vertical="top"/>
    </xf>
    <xf numFmtId="0" fontId="12" fillId="0" borderId="1" xfId="0" applyFont="1" applyBorder="1" applyAlignment="1">
      <alignment vertical="top"/>
    </xf>
    <xf numFmtId="44" fontId="12" fillId="2" borderId="0" xfId="1" applyNumberFormat="1" applyFont="1" applyFill="1" applyAlignment="1">
      <alignment vertical="top"/>
    </xf>
    <xf numFmtId="44" fontId="12" fillId="0" borderId="1" xfId="1" applyNumberFormat="1" applyFont="1" applyBorder="1" applyAlignment="1">
      <alignment vertical="top"/>
    </xf>
    <xf numFmtId="168" fontId="0" fillId="0" borderId="0" xfId="0" applyNumberFormat="1"/>
    <xf numFmtId="168" fontId="18" fillId="0" borderId="0" xfId="0" applyNumberFormat="1" applyFont="1"/>
    <xf numFmtId="44" fontId="12" fillId="0" borderId="0" xfId="1" applyNumberFormat="1" applyFont="1" applyBorder="1" applyAlignment="1">
      <alignment vertical="top"/>
    </xf>
    <xf numFmtId="0" fontId="16" fillId="0" borderId="0" xfId="5"/>
    <xf numFmtId="0" fontId="17" fillId="0" borderId="0" xfId="6"/>
    <xf numFmtId="0" fontId="1" fillId="0" borderId="0" xfId="2"/>
    <xf numFmtId="2" fontId="17" fillId="0" borderId="0" xfId="6" applyNumberFormat="1"/>
    <xf numFmtId="2" fontId="8" fillId="0" borderId="0" xfId="6" applyNumberFormat="1" applyFont="1"/>
    <xf numFmtId="164" fontId="10" fillId="0" borderId="0" xfId="6" applyNumberFormat="1" applyFont="1" applyAlignment="1">
      <alignment horizontal="left"/>
    </xf>
    <xf numFmtId="0" fontId="8" fillId="0" borderId="0" xfId="6" applyFont="1"/>
    <xf numFmtId="0" fontId="6" fillId="0" borderId="0" xfId="6" applyFont="1" applyAlignment="1">
      <alignment horizontal="left"/>
    </xf>
    <xf numFmtId="0" fontId="5" fillId="0" borderId="0" xfId="6" applyFont="1" applyAlignment="1">
      <alignment horizontal="left"/>
    </xf>
    <xf numFmtId="0" fontId="4" fillId="0" borderId="0" xfId="6" applyFont="1" applyAlignment="1">
      <alignment horizontal="left"/>
    </xf>
    <xf numFmtId="0" fontId="3" fillId="0" borderId="0" xfId="6" applyFont="1" applyAlignment="1">
      <alignment horizontal="left"/>
    </xf>
    <xf numFmtId="0" fontId="0" fillId="0" borderId="0" xfId="0" applyAlignment="1">
      <alignment horizontal="lef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22" fillId="0" borderId="0" xfId="0" applyFont="1"/>
    <xf numFmtId="0" fontId="0" fillId="4" borderId="0" xfId="0" applyFont="1" applyFill="1"/>
    <xf numFmtId="0" fontId="0" fillId="0" borderId="0" xfId="0" applyFont="1"/>
    <xf numFmtId="0" fontId="23" fillId="0" borderId="0" xfId="0" applyFont="1"/>
    <xf numFmtId="0" fontId="20" fillId="0" borderId="0" xfId="0" applyFont="1"/>
    <xf numFmtId="0" fontId="25" fillId="0" borderId="0" xfId="0" applyFont="1"/>
    <xf numFmtId="0" fontId="12" fillId="0" borderId="0" xfId="0" applyFont="1" applyBorder="1" applyAlignment="1">
      <alignment vertical="top"/>
    </xf>
    <xf numFmtId="0" fontId="0" fillId="0" borderId="0" xfId="0" pivotButton="1"/>
    <xf numFmtId="44" fontId="0" fillId="4" borderId="0" xfId="1" applyNumberFormat="1" applyFont="1" applyFill="1"/>
    <xf numFmtId="0" fontId="0" fillId="4" borderId="0" xfId="0" applyFont="1" applyFill="1" applyAlignment="1">
      <alignment horizontal="center"/>
    </xf>
    <xf numFmtId="0" fontId="0" fillId="0" borderId="0" xfId="0" applyFont="1" applyAlignment="1">
      <alignment horizontal="center"/>
    </xf>
    <xf numFmtId="0" fontId="2" fillId="0" borderId="2" xfId="0" applyFont="1" applyBorder="1" applyAlignment="1">
      <alignment horizontal="center"/>
    </xf>
    <xf numFmtId="0" fontId="2" fillId="0" borderId="3" xfId="0" applyFont="1" applyBorder="1"/>
    <xf numFmtId="0" fontId="2" fillId="0" borderId="3" xfId="0" applyFont="1" applyBorder="1" applyAlignment="1">
      <alignment wrapText="1"/>
    </xf>
    <xf numFmtId="0" fontId="2" fillId="0" borderId="3" xfId="0" applyFont="1" applyBorder="1" applyAlignment="1">
      <alignment horizontal="left" wrapText="1"/>
    </xf>
    <xf numFmtId="44" fontId="0" fillId="0" borderId="0" xfId="1" applyNumberFormat="1" applyFont="1" applyAlignment="1">
      <alignment horizontal="right"/>
    </xf>
    <xf numFmtId="165" fontId="0" fillId="0" borderId="0" xfId="0" applyNumberFormat="1" applyFont="1" applyAlignment="1">
      <alignment horizontal="right"/>
    </xf>
    <xf numFmtId="165" fontId="0" fillId="0" borderId="0" xfId="1" applyNumberFormat="1" applyFont="1" applyAlignment="1">
      <alignment horizontal="right"/>
    </xf>
    <xf numFmtId="44" fontId="0" fillId="4" borderId="0" xfId="1" applyFont="1" applyFill="1"/>
    <xf numFmtId="0" fontId="2" fillId="0" borderId="0" xfId="0" applyFont="1" applyBorder="1"/>
    <xf numFmtId="0" fontId="2" fillId="0" borderId="4" xfId="0" applyFont="1" applyBorder="1" applyAlignment="1">
      <alignment horizontal="center"/>
    </xf>
    <xf numFmtId="0" fontId="0" fillId="4" borderId="5" xfId="0" applyFont="1" applyFill="1" applyBorder="1" applyAlignment="1">
      <alignment horizontal="center"/>
    </xf>
    <xf numFmtId="10" fontId="2" fillId="0" borderId="5" xfId="4" applyNumberFormat="1" applyFont="1" applyBorder="1" applyAlignment="1">
      <alignment horizontal="center"/>
    </xf>
    <xf numFmtId="0" fontId="2" fillId="4" borderId="5" xfId="0" applyFont="1" applyFill="1" applyBorder="1" applyAlignment="1">
      <alignment horizontal="center"/>
    </xf>
    <xf numFmtId="44" fontId="0" fillId="4" borderId="0" xfId="1" applyFont="1" applyFill="1" applyAlignment="1">
      <alignment horizontal="right"/>
    </xf>
    <xf numFmtId="44" fontId="0" fillId="4" borderId="0" xfId="1" applyFont="1" applyFill="1" applyAlignment="1"/>
    <xf numFmtId="0" fontId="0" fillId="0" borderId="0" xfId="1" applyNumberFormat="1" applyFont="1" applyAlignment="1"/>
    <xf numFmtId="165" fontId="0" fillId="0" borderId="0" xfId="0" applyNumberFormat="1" applyFont="1" applyAlignment="1"/>
    <xf numFmtId="165" fontId="0" fillId="0" borderId="0" xfId="1" applyNumberFormat="1" applyFont="1" applyAlignment="1"/>
    <xf numFmtId="44" fontId="0" fillId="0" borderId="0" xfId="1" applyFont="1" applyAlignment="1">
      <alignment vertical="center"/>
    </xf>
    <xf numFmtId="165" fontId="0" fillId="0" borderId="0" xfId="0" applyNumberFormat="1" applyAlignment="1">
      <alignment vertical="center"/>
    </xf>
    <xf numFmtId="44" fontId="0" fillId="0" borderId="0" xfId="0" applyNumberFormat="1" applyAlignment="1">
      <alignment vertical="center"/>
    </xf>
    <xf numFmtId="44" fontId="0" fillId="4" borderId="0" xfId="1" applyFont="1" applyFill="1" applyAlignment="1">
      <alignment vertical="center"/>
    </xf>
    <xf numFmtId="0" fontId="2" fillId="0" borderId="7" xfId="0" applyFont="1" applyBorder="1" applyAlignment="1">
      <alignment horizontal="center"/>
    </xf>
    <xf numFmtId="0" fontId="2" fillId="0" borderId="3" xfId="0" applyFont="1" applyFill="1" applyBorder="1"/>
    <xf numFmtId="0" fontId="2" fillId="0" borderId="3" xfId="0" applyFont="1" applyFill="1" applyBorder="1" applyAlignment="1">
      <alignment horizontal="left" wrapText="1"/>
    </xf>
    <xf numFmtId="0" fontId="0" fillId="0" borderId="8" xfId="0" applyFont="1" applyBorder="1" applyAlignment="1">
      <alignment horizontal="center"/>
    </xf>
    <xf numFmtId="44" fontId="0" fillId="0" borderId="8" xfId="1" applyNumberFormat="1" applyFont="1" applyBorder="1"/>
    <xf numFmtId="0" fontId="0" fillId="0" borderId="8" xfId="0" applyFont="1" applyBorder="1"/>
    <xf numFmtId="44" fontId="0" fillId="0" borderId="8" xfId="1" applyNumberFormat="1" applyFont="1" applyBorder="1" applyAlignment="1">
      <alignment horizontal="right"/>
    </xf>
    <xf numFmtId="165" fontId="0" fillId="0" borderId="8" xfId="0" applyNumberFormat="1" applyFont="1" applyBorder="1" applyAlignment="1">
      <alignment horizontal="right"/>
    </xf>
    <xf numFmtId="165" fontId="0" fillId="0" borderId="8" xfId="1" applyNumberFormat="1" applyFont="1" applyBorder="1" applyAlignment="1">
      <alignment horizontal="right"/>
    </xf>
    <xf numFmtId="10" fontId="2" fillId="0" borderId="9" xfId="4" applyNumberFormat="1" applyFont="1" applyBorder="1" applyAlignment="1">
      <alignment horizontal="center"/>
    </xf>
    <xf numFmtId="44" fontId="0" fillId="0" borderId="8" xfId="1" applyNumberFormat="1" applyFont="1" applyBorder="1" applyAlignment="1"/>
    <xf numFmtId="165" fontId="0" fillId="0" borderId="8" xfId="0" applyNumberFormat="1" applyFont="1" applyBorder="1" applyAlignment="1"/>
    <xf numFmtId="165" fontId="0" fillId="0" borderId="8" xfId="1" applyNumberFormat="1" applyFont="1" applyBorder="1" applyAlignment="1"/>
    <xf numFmtId="0" fontId="2" fillId="0" borderId="10" xfId="0" applyFont="1" applyFill="1" applyBorder="1"/>
    <xf numFmtId="44" fontId="0" fillId="0" borderId="8" xfId="1" applyFont="1" applyBorder="1"/>
    <xf numFmtId="0" fontId="2" fillId="0" borderId="12" xfId="0" applyFont="1" applyBorder="1"/>
    <xf numFmtId="44" fontId="0" fillId="0" borderId="11" xfId="0" applyNumberFormat="1" applyBorder="1"/>
    <xf numFmtId="0" fontId="2" fillId="0" borderId="10" xfId="0" applyFont="1" applyBorder="1"/>
    <xf numFmtId="44" fontId="0" fillId="0" borderId="8" xfId="0" applyNumberFormat="1" applyBorder="1"/>
    <xf numFmtId="0" fontId="2" fillId="0" borderId="8" xfId="0" applyFont="1" applyBorder="1"/>
    <xf numFmtId="0" fontId="0" fillId="0" borderId="8" xfId="0" applyBorder="1"/>
    <xf numFmtId="0" fontId="2" fillId="0" borderId="12" xfId="0" applyFont="1" applyFill="1" applyBorder="1"/>
    <xf numFmtId="44" fontId="2" fillId="0" borderId="10" xfId="0" applyNumberFormat="1" applyFont="1" applyBorder="1" applyAlignment="1">
      <alignment vertical="center"/>
    </xf>
    <xf numFmtId="165" fontId="0" fillId="0" borderId="8" xfId="0" applyNumberFormat="1" applyBorder="1" applyAlignment="1">
      <alignment horizontal="right" vertical="center"/>
    </xf>
    <xf numFmtId="0" fontId="2" fillId="0" borderId="10" xfId="0" applyFont="1" applyBorder="1" applyAlignment="1">
      <alignment wrapText="1"/>
    </xf>
    <xf numFmtId="44" fontId="0" fillId="0" borderId="8" xfId="1" applyFont="1" applyBorder="1" applyAlignment="1">
      <alignment vertical="center"/>
    </xf>
    <xf numFmtId="0" fontId="2" fillId="4" borderId="6" xfId="0" applyFont="1" applyFill="1" applyBorder="1" applyAlignment="1">
      <alignment horizontal="left"/>
    </xf>
    <xf numFmtId="0" fontId="0" fillId="0" borderId="3" xfId="0" applyFont="1" applyBorder="1" applyAlignment="1">
      <alignment horizontal="left"/>
    </xf>
    <xf numFmtId="0" fontId="2" fillId="4" borderId="3" xfId="0" applyFont="1" applyFill="1" applyBorder="1" applyAlignment="1">
      <alignment horizontal="left"/>
    </xf>
    <xf numFmtId="0" fontId="0" fillId="0" borderId="10" xfId="0" applyFont="1" applyBorder="1" applyAlignment="1">
      <alignment horizontal="left"/>
    </xf>
    <xf numFmtId="44" fontId="0" fillId="5" borderId="0" xfId="0" applyNumberFormat="1" applyFill="1"/>
    <xf numFmtId="0" fontId="0" fillId="0" borderId="3" xfId="0" applyBorder="1" applyAlignment="1">
      <alignment horizontal="left"/>
    </xf>
    <xf numFmtId="0" fontId="0" fillId="5" borderId="3" xfId="0" applyFill="1" applyBorder="1" applyAlignment="1">
      <alignment horizontal="left"/>
    </xf>
    <xf numFmtId="44" fontId="0" fillId="0" borderId="13" xfId="0" applyNumberFormat="1" applyBorder="1"/>
    <xf numFmtId="44" fontId="0" fillId="0" borderId="13" xfId="1" applyFont="1" applyBorder="1"/>
    <xf numFmtId="165" fontId="0" fillId="0" borderId="9" xfId="0" applyNumberFormat="1" applyBorder="1" applyAlignment="1">
      <alignment vertical="center"/>
    </xf>
    <xf numFmtId="44" fontId="0" fillId="0" borderId="9" xfId="1" applyFont="1" applyBorder="1" applyAlignment="1">
      <alignment vertical="center"/>
    </xf>
    <xf numFmtId="0" fontId="2" fillId="0" borderId="12" xfId="0" applyFont="1" applyBorder="1" applyAlignment="1">
      <alignment vertical="center"/>
    </xf>
    <xf numFmtId="0" fontId="2" fillId="0" borderId="3" xfId="0" applyFont="1" applyBorder="1" applyAlignment="1">
      <alignment vertical="center"/>
    </xf>
    <xf numFmtId="0" fontId="2" fillId="0" borderId="3" xfId="0" applyFont="1" applyBorder="1" applyAlignment="1">
      <alignment horizontal="left" vertical="center" wrapText="1"/>
    </xf>
    <xf numFmtId="0" fontId="2" fillId="0" borderId="3" xfId="0" applyFont="1" applyBorder="1" applyAlignment="1">
      <alignment vertical="center" wrapText="1"/>
    </xf>
    <xf numFmtId="0" fontId="2" fillId="0" borderId="10" xfId="0" applyFont="1" applyBorder="1" applyAlignment="1">
      <alignment vertical="center"/>
    </xf>
    <xf numFmtId="0" fontId="0" fillId="0" borderId="0" xfId="0" applyAlignment="1">
      <alignment vertical="center"/>
    </xf>
    <xf numFmtId="44" fontId="0" fillId="0" borderId="9" xfId="0" applyNumberFormat="1" applyBorder="1" applyAlignment="1">
      <alignment vertical="center"/>
    </xf>
    <xf numFmtId="44" fontId="0" fillId="0" borderId="13" xfId="0" applyNumberFormat="1" applyBorder="1" applyAlignment="1">
      <alignment vertical="center"/>
    </xf>
    <xf numFmtId="0" fontId="2" fillId="0" borderId="12" xfId="0" applyFont="1" applyBorder="1" applyAlignment="1">
      <alignment vertical="center" wrapText="1"/>
    </xf>
    <xf numFmtId="44" fontId="0" fillId="0" borderId="11" xfId="0" applyNumberFormat="1" applyBorder="1" applyAlignment="1">
      <alignment vertical="center"/>
    </xf>
    <xf numFmtId="44" fontId="27" fillId="0" borderId="8" xfId="1" applyFont="1" applyBorder="1" applyAlignment="1">
      <alignment vertical="center"/>
    </xf>
    <xf numFmtId="0" fontId="0" fillId="0" borderId="10" xfId="0" applyBorder="1" applyAlignment="1">
      <alignment horizontal="left"/>
    </xf>
    <xf numFmtId="0" fontId="28" fillId="6" borderId="0" xfId="0" applyFont="1" applyFill="1"/>
    <xf numFmtId="0" fontId="14" fillId="0" borderId="0" xfId="0" applyFont="1" applyAlignment="1">
      <alignment horizontal="left" vertical="top" wrapText="1"/>
    </xf>
    <xf numFmtId="0" fontId="2" fillId="0" borderId="0" xfId="0" applyFont="1" applyAlignment="1">
      <alignment horizontal="center"/>
    </xf>
    <xf numFmtId="0" fontId="0" fillId="0" borderId="0" xfId="0" applyAlignment="1">
      <alignment horizontal="left" vertical="top" wrapText="1"/>
    </xf>
    <xf numFmtId="169" fontId="24" fillId="0" borderId="0" xfId="1" applyNumberFormat="1" applyFont="1" applyAlignment="1">
      <alignment horizontal="center"/>
    </xf>
    <xf numFmtId="0" fontId="0" fillId="0" borderId="0" xfId="0" applyAlignment="1">
      <alignment horizontal="left" wrapText="1"/>
    </xf>
    <xf numFmtId="0" fontId="26" fillId="0" borderId="0" xfId="0" applyFont="1" applyAlignment="1">
      <alignment horizontal="center"/>
    </xf>
    <xf numFmtId="0" fontId="21" fillId="3" borderId="0" xfId="6" applyFont="1" applyFill="1" applyAlignment="1">
      <alignment horizontal="left" vertical="center" indent="10"/>
    </xf>
  </cellXfs>
  <cellStyles count="7">
    <cellStyle name="Currency" xfId="1" builtinId="4"/>
    <cellStyle name="Hyperlink" xfId="5" builtinId="8"/>
    <cellStyle name="Normal" xfId="0" builtinId="0"/>
    <cellStyle name="Normal 2" xfId="6" xr:uid="{652E60DE-56ED-4907-B8E4-2D0D3730D98D}"/>
    <cellStyle name="Normal 2 2" xfId="2" xr:uid="{5E20F0B9-51BA-4D39-966F-CB4C1EA53879}"/>
    <cellStyle name="Normal 2 3" xfId="3" xr:uid="{4FDF4289-9D5C-412D-B28E-96D871B9C3E3}"/>
    <cellStyle name="Percent" xfId="4" builtinId="5"/>
  </cellStyles>
  <dxfs count="56">
    <dxf>
      <border>
        <bottom style="thin">
          <color indexed="64"/>
        </bottom>
      </border>
    </dxf>
    <dxf>
      <border>
        <bottom style="thin">
          <color indexed="64"/>
        </bottom>
      </border>
    </dxf>
    <dxf>
      <border>
        <right style="thin">
          <color indexed="64"/>
        </right>
      </border>
    </dxf>
    <dxf>
      <border>
        <right style="thin">
          <color indexed="64"/>
        </right>
      </border>
    </dxf>
    <dxf>
      <fill>
        <patternFill patternType="solid">
          <bgColor theme="5" tint="0.79998168889431442"/>
        </patternFill>
      </fill>
    </dxf>
    <dxf>
      <fill>
        <patternFill patternType="solid">
          <bgColor theme="5" tint="0.79998168889431442"/>
        </patternFill>
      </fill>
    </dxf>
    <dxf>
      <numFmt numFmtId="34" formatCode="_-&quot;$&quot;* #,##0.00_-;\-&quot;$&quot;* #,##0.00_-;_-&quot;$&quot;* &quot;-&quot;??_-;_-@_-"/>
    </dxf>
    <dxf>
      <border>
        <bottom style="thin">
          <color indexed="64"/>
        </bottom>
      </border>
    </dxf>
    <dxf>
      <border>
        <bottom style="thin">
          <color indexed="64"/>
        </bottom>
      </border>
    </dxf>
    <dxf>
      <border>
        <right style="thin">
          <color indexed="64"/>
        </right>
      </border>
    </dxf>
    <dxf>
      <fill>
        <patternFill patternType="solid">
          <bgColor theme="5" tint="0.79998168889431442"/>
        </patternFill>
      </fill>
    </dxf>
    <dxf>
      <fill>
        <patternFill patternType="solid">
          <bgColor theme="5" tint="0.79998168889431442"/>
        </patternFill>
      </fill>
    </dxf>
    <dxf>
      <numFmt numFmtId="34" formatCode="_-&quot;$&quot;* #,##0.00_-;\-&quot;$&quot;* #,##0.00_-;_-&quot;$&quot;* &quot;-&quot;??_-;_-@_-"/>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indexed="8"/>
        <name val="Arial"/>
        <family val="2"/>
        <scheme val="none"/>
      </font>
      <numFmt numFmtId="34" formatCode="_-&quot;$&quot;* #,##0.00_-;\-&quot;$&quot;* #,##0.00_-;_-&quot;$&quot;* &quot;-&quot;??_-;_-@_-"/>
      <alignment horizontal="general" vertical="top" textRotation="0" wrapText="0" indent="0" justifyLastLine="0" shrinkToFit="0" readingOrder="0"/>
    </dxf>
    <dxf>
      <font>
        <strike val="0"/>
        <outline val="0"/>
        <shadow val="0"/>
        <u val="none"/>
        <vertAlign val="baseline"/>
        <sz val="10"/>
        <color theme="1"/>
        <name val="Arial"/>
        <family val="2"/>
        <scheme val="none"/>
      </font>
      <numFmt numFmtId="168" formatCode="_-&quot;$&quot;* #,##0.0_-;\-&quot;$&quot;* #,##0.0_-;_-&quot;$&quot;* &quot;-&quot;?_-;_-@_-"/>
    </dxf>
    <dxf>
      <font>
        <b val="0"/>
        <i val="0"/>
        <strike val="0"/>
        <condense val="0"/>
        <extend val="0"/>
        <outline val="0"/>
        <shadow val="0"/>
        <u val="none"/>
        <vertAlign val="baseline"/>
        <sz val="10"/>
        <color indexed="8"/>
        <name val="Arial"/>
        <family val="2"/>
        <scheme val="none"/>
      </font>
      <numFmt numFmtId="34" formatCode="_-&quot;$&quot;* #,##0.00_-;\-&quot;$&quot;* #,##0.00_-;_-&quot;$&quot;* &quot;-&quot;??_-;_-@_-"/>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4" formatCode="_-&quot;$&quot;* #,##0.00_-;\-&quot;$&quot;* #,##0.00_-;_-&quot;$&quot;* &quot;-&quot;??_-;_-@_-"/>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34" formatCode="_-&quot;$&quot;* #,##0.00_-;\-&quot;$&quot;* #,##0.00_-;_-&quot;$&quot;* &quot;-&quot;??_-;_-@_-"/>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166" formatCode="0.000"/>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i val="0"/>
        <strike val="0"/>
        <condense val="0"/>
        <extend val="0"/>
        <outline val="0"/>
        <shadow val="0"/>
        <u val="none"/>
        <vertAlign val="baseline"/>
        <sz val="10"/>
        <color indexed="8"/>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166" formatCode="0.000"/>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general" vertical="top" textRotation="0" wrapText="0" indent="0" justifyLastLine="0" shrinkToFit="0" readingOrder="0"/>
    </dxf>
    <dxf>
      <font>
        <b/>
        <i val="0"/>
        <strike val="0"/>
        <condense val="0"/>
        <extend val="0"/>
        <outline val="0"/>
        <shadow val="0"/>
        <u val="none"/>
        <vertAlign val="baseline"/>
        <sz val="10"/>
        <color indexed="8"/>
        <name val="Arial"/>
        <family val="2"/>
        <scheme val="none"/>
      </font>
      <alignment horizontal="general" vertical="center" textRotation="0" wrapText="1" indent="0" justifyLastLine="0" shrinkToFit="0" readingOrder="0"/>
    </dxf>
  </dxfs>
  <tableStyles count="0" defaultTableStyle="TableStyleMedium2" defaultPivotStyle="PivotStyleLight16"/>
  <colors>
    <mruColors>
      <color rgb="FF7F17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CPI Adjusted Average Cost to Build A New House,</a:t>
            </a:r>
            <a:r>
              <a:rPr lang="en-AU" baseline="0"/>
              <a:t> </a:t>
            </a:r>
            <a:r>
              <a:rPr lang="en-AU"/>
              <a:t>Victoria (05-19)</a:t>
            </a:r>
          </a:p>
        </c:rich>
      </c:tx>
      <c:layout>
        <c:manualLayout>
          <c:xMode val="edge"/>
          <c:yMode val="edge"/>
          <c:x val="0.17923619778075292"/>
          <c:y val="2.61117810393516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4-5FF0-40B9-BE30-8DE13BA2953D}"/>
                </c:ext>
              </c:extLst>
            </c:dLbl>
            <c:dLbl>
              <c:idx val="1"/>
              <c:delete val="1"/>
              <c:extLst>
                <c:ext xmlns:c15="http://schemas.microsoft.com/office/drawing/2012/chart" uri="{CE6537A1-D6FC-4f65-9D91-7224C49458BB}"/>
                <c:ext xmlns:c16="http://schemas.microsoft.com/office/drawing/2014/chart" uri="{C3380CC4-5D6E-409C-BE32-E72D297353CC}">
                  <c16:uniqueId val="{00000003-5FF0-40B9-BE30-8DE13BA2953D}"/>
                </c:ext>
              </c:extLst>
            </c:dLbl>
            <c:dLbl>
              <c:idx val="3"/>
              <c:delete val="1"/>
              <c:extLst>
                <c:ext xmlns:c15="http://schemas.microsoft.com/office/drawing/2012/chart" uri="{CE6537A1-D6FC-4f65-9D91-7224C49458BB}"/>
                <c:ext xmlns:c16="http://schemas.microsoft.com/office/drawing/2014/chart" uri="{C3380CC4-5D6E-409C-BE32-E72D297353CC}">
                  <c16:uniqueId val="{00000005-5FF0-40B9-BE30-8DE13BA2953D}"/>
                </c:ext>
              </c:extLst>
            </c:dLbl>
            <c:dLbl>
              <c:idx val="4"/>
              <c:delete val="1"/>
              <c:extLst>
                <c:ext xmlns:c15="http://schemas.microsoft.com/office/drawing/2012/chart" uri="{CE6537A1-D6FC-4f65-9D91-7224C49458BB}"/>
                <c:ext xmlns:c16="http://schemas.microsoft.com/office/drawing/2014/chart" uri="{C3380CC4-5D6E-409C-BE32-E72D297353CC}">
                  <c16:uniqueId val="{00000007-5FF0-40B9-BE30-8DE13BA2953D}"/>
                </c:ext>
              </c:extLst>
            </c:dLbl>
            <c:dLbl>
              <c:idx val="5"/>
              <c:delete val="1"/>
              <c:extLst>
                <c:ext xmlns:c15="http://schemas.microsoft.com/office/drawing/2012/chart" uri="{CE6537A1-D6FC-4f65-9D91-7224C49458BB}"/>
                <c:ext xmlns:c16="http://schemas.microsoft.com/office/drawing/2014/chart" uri="{C3380CC4-5D6E-409C-BE32-E72D297353CC}">
                  <c16:uniqueId val="{00000008-5FF0-40B9-BE30-8DE13BA2953D}"/>
                </c:ext>
              </c:extLst>
            </c:dLbl>
            <c:dLbl>
              <c:idx val="6"/>
              <c:delete val="1"/>
              <c:extLst>
                <c:ext xmlns:c15="http://schemas.microsoft.com/office/drawing/2012/chart" uri="{CE6537A1-D6FC-4f65-9D91-7224C49458BB}"/>
                <c:ext xmlns:c16="http://schemas.microsoft.com/office/drawing/2014/chart" uri="{C3380CC4-5D6E-409C-BE32-E72D297353CC}">
                  <c16:uniqueId val="{00000009-5FF0-40B9-BE30-8DE13BA2953D}"/>
                </c:ext>
              </c:extLst>
            </c:dLbl>
            <c:dLbl>
              <c:idx val="7"/>
              <c:delete val="1"/>
              <c:extLst>
                <c:ext xmlns:c15="http://schemas.microsoft.com/office/drawing/2012/chart" uri="{CE6537A1-D6FC-4f65-9D91-7224C49458BB}"/>
                <c:ext xmlns:c16="http://schemas.microsoft.com/office/drawing/2014/chart" uri="{C3380CC4-5D6E-409C-BE32-E72D297353CC}">
                  <c16:uniqueId val="{0000000A-5FF0-40B9-BE30-8DE13BA2953D}"/>
                </c:ext>
              </c:extLst>
            </c:dLbl>
            <c:dLbl>
              <c:idx val="8"/>
              <c:delete val="1"/>
              <c:extLst>
                <c:ext xmlns:c15="http://schemas.microsoft.com/office/drawing/2012/chart" uri="{CE6537A1-D6FC-4f65-9D91-7224C49458BB}"/>
                <c:ext xmlns:c16="http://schemas.microsoft.com/office/drawing/2014/chart" uri="{C3380CC4-5D6E-409C-BE32-E72D297353CC}">
                  <c16:uniqueId val="{00000006-5FF0-40B9-BE30-8DE13BA2953D}"/>
                </c:ext>
              </c:extLst>
            </c:dLbl>
            <c:dLbl>
              <c:idx val="9"/>
              <c:layout>
                <c:manualLayout>
                  <c:x val="-5.9489522572565026E-2"/>
                  <c:y val="4.222736585374259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5FF0-40B9-BE30-8DE13BA2953D}"/>
                </c:ext>
              </c:extLst>
            </c:dLbl>
            <c:dLbl>
              <c:idx val="10"/>
              <c:delete val="1"/>
              <c:extLst>
                <c:ext xmlns:c15="http://schemas.microsoft.com/office/drawing/2012/chart" uri="{CE6537A1-D6FC-4f65-9D91-7224C49458BB}"/>
                <c:ext xmlns:c16="http://schemas.microsoft.com/office/drawing/2014/chart" uri="{C3380CC4-5D6E-409C-BE32-E72D297353CC}">
                  <c16:uniqueId val="{0000000B-5FF0-40B9-BE30-8DE13BA2953D}"/>
                </c:ext>
              </c:extLst>
            </c:dLbl>
            <c:dLbl>
              <c:idx val="11"/>
              <c:delete val="1"/>
              <c:extLst>
                <c:ext xmlns:c15="http://schemas.microsoft.com/office/drawing/2012/chart" uri="{CE6537A1-D6FC-4f65-9D91-7224C49458BB}"/>
                <c:ext xmlns:c16="http://schemas.microsoft.com/office/drawing/2014/chart" uri="{C3380CC4-5D6E-409C-BE32-E72D297353CC}">
                  <c16:uniqueId val="{00000002-5FF0-40B9-BE30-8DE13BA2953D}"/>
                </c:ext>
              </c:extLst>
            </c:dLbl>
            <c:dLbl>
              <c:idx val="12"/>
              <c:delete val="1"/>
              <c:extLst>
                <c:ext xmlns:c15="http://schemas.microsoft.com/office/drawing/2012/chart" uri="{CE6537A1-D6FC-4f65-9D91-7224C49458BB}"/>
                <c:ext xmlns:c16="http://schemas.microsoft.com/office/drawing/2014/chart" uri="{C3380CC4-5D6E-409C-BE32-E72D297353CC}">
                  <c16:uniqueId val="{0000000C-5FF0-40B9-BE30-8DE13BA2953D}"/>
                </c:ext>
              </c:extLst>
            </c:dLbl>
            <c:dLbl>
              <c:idx val="13"/>
              <c:delete val="1"/>
              <c:extLst>
                <c:ext xmlns:c15="http://schemas.microsoft.com/office/drawing/2012/chart" uri="{CE6537A1-D6FC-4f65-9D91-7224C49458BB}"/>
                <c:ext xmlns:c16="http://schemas.microsoft.com/office/drawing/2014/chart" uri="{C3380CC4-5D6E-409C-BE32-E72D297353CC}">
                  <c16:uniqueId val="{0000000D-5FF0-40B9-BE30-8DE13BA2953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Statement!$C$36:$C$50</c:f>
              <c:numCache>
                <c:formatCode>General</c:formatCode>
                <c:ptCount val="15"/>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numCache>
            </c:numRef>
          </c:cat>
          <c:val>
            <c:numRef>
              <c:f>Statement!$E$36:$E$50</c:f>
              <c:numCache>
                <c:formatCode>_("$"* #,##0.00_);_("$"* \(#,##0.00\);_("$"* "-"??_);_(@_)</c:formatCode>
                <c:ptCount val="15"/>
                <c:pt idx="0">
                  <c:v>343833.00937081658</c:v>
                </c:pt>
                <c:pt idx="1">
                  <c:v>351449.23228346457</c:v>
                </c:pt>
                <c:pt idx="2">
                  <c:v>358480.06905370846</c:v>
                </c:pt>
                <c:pt idx="3">
                  <c:v>355696.44028950541</c:v>
                </c:pt>
                <c:pt idx="4">
                  <c:v>332939.69009216595</c:v>
                </c:pt>
                <c:pt idx="5">
                  <c:v>337435.5493562232</c:v>
                </c:pt>
                <c:pt idx="6">
                  <c:v>346859.8489795918</c:v>
                </c:pt>
                <c:pt idx="7">
                  <c:v>350839.81274900399</c:v>
                </c:pt>
                <c:pt idx="8">
                  <c:v>326118.60737937561</c:v>
                </c:pt>
                <c:pt idx="9">
                  <c:v>312412.84804367612</c:v>
                </c:pt>
                <c:pt idx="10">
                  <c:v>318119.03574620199</c:v>
                </c:pt>
                <c:pt idx="11">
                  <c:v>340391.06986899569</c:v>
                </c:pt>
                <c:pt idx="12">
                  <c:v>329979.91069924179</c:v>
                </c:pt>
                <c:pt idx="13">
                  <c:v>327099.14124293783</c:v>
                </c:pt>
                <c:pt idx="14">
                  <c:v>344365.83629032259</c:v>
                </c:pt>
              </c:numCache>
            </c:numRef>
          </c:val>
          <c:smooth val="0"/>
          <c:extLst>
            <c:ext xmlns:c16="http://schemas.microsoft.com/office/drawing/2014/chart" uri="{C3380CC4-5D6E-409C-BE32-E72D297353CC}">
              <c16:uniqueId val="{00000000-5FF0-40B9-BE30-8DE13BA2953D}"/>
            </c:ext>
          </c:extLst>
        </c:ser>
        <c:dLbls>
          <c:dLblPos val="t"/>
          <c:showLegendKey val="0"/>
          <c:showVal val="1"/>
          <c:showCatName val="0"/>
          <c:showSerName val="0"/>
          <c:showPercent val="0"/>
          <c:showBubbleSize val="0"/>
        </c:dLbls>
        <c:smooth val="0"/>
        <c:axId val="1802887472"/>
        <c:axId val="1802881648"/>
      </c:lineChart>
      <c:catAx>
        <c:axId val="1802887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2881648"/>
        <c:crosses val="autoZero"/>
        <c:auto val="1"/>
        <c:lblAlgn val="ctr"/>
        <c:lblOffset val="100"/>
        <c:noMultiLvlLbl val="0"/>
      </c:catAx>
      <c:valAx>
        <c:axId val="1802881648"/>
        <c:scaling>
          <c:orientation val="minMax"/>
        </c:scaling>
        <c:delete val="0"/>
        <c:axPos val="l"/>
        <c:numFmt formatCode="_(&quot;$&quot;* #,##0_);_(&quot;$&quot;* \(#,##0\);_(&quot;$&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2887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2020 Median Vacant Land</a:t>
            </a:r>
            <a:r>
              <a:rPr lang="en-US" baseline="0"/>
              <a:t> Price - Melbourne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'Pros Report'!$C$35</c:f>
              <c:strCache>
                <c:ptCount val="1"/>
                <c:pt idx="0">
                  <c:v>Freq</c:v>
                </c:pt>
              </c:strCache>
            </c:strRef>
          </c:tx>
          <c:spPr>
            <a:solidFill>
              <a:schemeClr val="accent1"/>
            </a:solidFill>
            <a:ln>
              <a:solidFill>
                <a:schemeClr val="tx1">
                  <a:lumMod val="50000"/>
                  <a:lumOff val="50000"/>
                </a:schemeClr>
              </a:solidFill>
            </a:ln>
            <a:effectLst/>
          </c:spPr>
          <c:invertIfNegative val="0"/>
          <c:dPt>
            <c:idx val="2"/>
            <c:invertIfNegative val="0"/>
            <c:bubble3D val="0"/>
            <c:spPr>
              <a:solidFill>
                <a:schemeClr val="accent2"/>
              </a:solidFill>
              <a:ln>
                <a:solidFill>
                  <a:schemeClr val="tx1">
                    <a:lumMod val="50000"/>
                    <a:lumOff val="50000"/>
                  </a:schemeClr>
                </a:solidFill>
              </a:ln>
              <a:effectLst/>
            </c:spPr>
            <c:extLst>
              <c:ext xmlns:c16="http://schemas.microsoft.com/office/drawing/2014/chart" uri="{C3380CC4-5D6E-409C-BE32-E72D297353CC}">
                <c16:uniqueId val="{00000003-EA2B-4568-8A91-3E2D46E0EA9F}"/>
              </c:ext>
            </c:extLst>
          </c:dPt>
          <c:cat>
            <c:strRef>
              <c:f>'Pros Report'!$A$36:$A$57</c:f>
              <c:strCache>
                <c:ptCount val="22"/>
                <c:pt idx="0">
                  <c:v>0 - 50</c:v>
                </c:pt>
                <c:pt idx="1">
                  <c:v>50 - 100</c:v>
                </c:pt>
                <c:pt idx="2">
                  <c:v> 100 - 150</c:v>
                </c:pt>
                <c:pt idx="3">
                  <c:v>150 - 200</c:v>
                </c:pt>
                <c:pt idx="4">
                  <c:v>200 - 250</c:v>
                </c:pt>
                <c:pt idx="5">
                  <c:v>250 - 300</c:v>
                </c:pt>
                <c:pt idx="6">
                  <c:v>300 - 350 </c:v>
                </c:pt>
                <c:pt idx="7">
                  <c:v>350 - 400</c:v>
                </c:pt>
                <c:pt idx="8">
                  <c:v>400 - 450</c:v>
                </c:pt>
                <c:pt idx="9">
                  <c:v>450 - 500</c:v>
                </c:pt>
                <c:pt idx="10">
                  <c:v>500 - 550</c:v>
                </c:pt>
                <c:pt idx="11">
                  <c:v>550 - 600</c:v>
                </c:pt>
                <c:pt idx="12">
                  <c:v>600 - 650</c:v>
                </c:pt>
                <c:pt idx="13">
                  <c:v>650 - 700</c:v>
                </c:pt>
                <c:pt idx="14">
                  <c:v>700 - 750</c:v>
                </c:pt>
                <c:pt idx="15">
                  <c:v>750 - 800</c:v>
                </c:pt>
                <c:pt idx="16">
                  <c:v>800 - 850</c:v>
                </c:pt>
                <c:pt idx="17">
                  <c:v>850 - 900</c:v>
                </c:pt>
                <c:pt idx="18">
                  <c:v>900 - 950</c:v>
                </c:pt>
                <c:pt idx="19">
                  <c:v>950 - 1000</c:v>
                </c:pt>
                <c:pt idx="20">
                  <c:v>1000 - 1050</c:v>
                </c:pt>
                <c:pt idx="21">
                  <c:v>1050 - 1100</c:v>
                </c:pt>
              </c:strCache>
            </c:strRef>
          </c:cat>
          <c:val>
            <c:numRef>
              <c:f>'Pros Report'!$C$36:$C$57</c:f>
              <c:numCache>
                <c:formatCode>General</c:formatCode>
                <c:ptCount val="22"/>
                <c:pt idx="0">
                  <c:v>1</c:v>
                </c:pt>
                <c:pt idx="1">
                  <c:v>16</c:v>
                </c:pt>
                <c:pt idx="2">
                  <c:v>47</c:v>
                </c:pt>
                <c:pt idx="3">
                  <c:v>29</c:v>
                </c:pt>
                <c:pt idx="4">
                  <c:v>23</c:v>
                </c:pt>
                <c:pt idx="5">
                  <c:v>26</c:v>
                </c:pt>
                <c:pt idx="6">
                  <c:v>24</c:v>
                </c:pt>
                <c:pt idx="7">
                  <c:v>10</c:v>
                </c:pt>
                <c:pt idx="8">
                  <c:v>9</c:v>
                </c:pt>
                <c:pt idx="9">
                  <c:v>6</c:v>
                </c:pt>
                <c:pt idx="10">
                  <c:v>3</c:v>
                </c:pt>
                <c:pt idx="11">
                  <c:v>4</c:v>
                </c:pt>
                <c:pt idx="12">
                  <c:v>1</c:v>
                </c:pt>
                <c:pt idx="13">
                  <c:v>1</c:v>
                </c:pt>
                <c:pt idx="14">
                  <c:v>1</c:v>
                </c:pt>
                <c:pt idx="15">
                  <c:v>0</c:v>
                </c:pt>
                <c:pt idx="16">
                  <c:v>2</c:v>
                </c:pt>
                <c:pt idx="17">
                  <c:v>1</c:v>
                </c:pt>
                <c:pt idx="18">
                  <c:v>0</c:v>
                </c:pt>
                <c:pt idx="19">
                  <c:v>1</c:v>
                </c:pt>
                <c:pt idx="20">
                  <c:v>1</c:v>
                </c:pt>
                <c:pt idx="21">
                  <c:v>0</c:v>
                </c:pt>
              </c:numCache>
            </c:numRef>
          </c:val>
          <c:extLst>
            <c:ext xmlns:c16="http://schemas.microsoft.com/office/drawing/2014/chart" uri="{C3380CC4-5D6E-409C-BE32-E72D297353CC}">
              <c16:uniqueId val="{00000000-EA2B-4568-8A91-3E2D46E0EA9F}"/>
            </c:ext>
          </c:extLst>
        </c:ser>
        <c:dLbls>
          <c:showLegendKey val="0"/>
          <c:showVal val="0"/>
          <c:showCatName val="0"/>
          <c:showSerName val="0"/>
          <c:showPercent val="0"/>
          <c:showBubbleSize val="0"/>
        </c:dLbls>
        <c:gapWidth val="0"/>
        <c:overlap val="-56"/>
        <c:axId val="1988543360"/>
        <c:axId val="1988537536"/>
      </c:barChart>
      <c:catAx>
        <c:axId val="1988543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Price ($000's)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537536"/>
        <c:crosses val="autoZero"/>
        <c:auto val="1"/>
        <c:lblAlgn val="ctr"/>
        <c:lblOffset val="100"/>
        <c:noMultiLvlLbl val="0"/>
      </c:catAx>
      <c:valAx>
        <c:axId val="19885375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543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Growth Factor</a:t>
            </a:r>
            <a:r>
              <a:rPr lang="en-AU" baseline="0"/>
              <a:t> of Median Vacant Land Price (2011-2020)</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327700840822054"/>
          <c:y val="0.12135785757752668"/>
          <c:w val="0.80349050860342919"/>
          <c:h val="0.73335526678514507"/>
        </c:manualLayout>
      </c:layout>
      <c:lineChart>
        <c:grouping val="standard"/>
        <c:varyColors val="0"/>
        <c:ser>
          <c:idx val="0"/>
          <c:order val="0"/>
          <c:spPr>
            <a:ln w="28575" cap="rnd">
              <a:solidFill>
                <a:schemeClr val="accent1">
                  <a:alpha val="43000"/>
                </a:schemeClr>
              </a:solidFill>
              <a:round/>
            </a:ln>
            <a:effectLst/>
          </c:spPr>
          <c:marker>
            <c:symbol val="none"/>
          </c:marker>
          <c:cat>
            <c:strRef>
              <c:f>'Pros Report'!$C$63:$L$63</c:f>
              <c:strCache>
                <c:ptCount val="10"/>
                <c:pt idx="0">
                  <c:v>2011</c:v>
                </c:pt>
                <c:pt idx="1">
                  <c:v>2012</c:v>
                </c:pt>
                <c:pt idx="2">
                  <c:v>2013</c:v>
                </c:pt>
                <c:pt idx="3">
                  <c:v>2014</c:v>
                </c:pt>
                <c:pt idx="4">
                  <c:v>2015</c:v>
                </c:pt>
                <c:pt idx="5">
                  <c:v>2016</c:v>
                </c:pt>
                <c:pt idx="6">
                  <c:v>2017</c:v>
                </c:pt>
                <c:pt idx="7">
                  <c:v>2018</c:v>
                </c:pt>
                <c:pt idx="8">
                  <c:v>2019</c:v>
                </c:pt>
                <c:pt idx="9">
                  <c:v>2020</c:v>
                </c:pt>
              </c:strCache>
            </c:strRef>
          </c:cat>
          <c:val>
            <c:numRef>
              <c:f>'Pros Report'!$C$65:$L$65</c:f>
              <c:numCache>
                <c:formatCode>0.0000</c:formatCode>
                <c:ptCount val="10"/>
                <c:pt idx="0">
                  <c:v>1.0457025062035539</c:v>
                </c:pt>
                <c:pt idx="1">
                  <c:v>0.9300088631890121</c:v>
                </c:pt>
                <c:pt idx="2">
                  <c:v>0.9484568441398723</c:v>
                </c:pt>
                <c:pt idx="3">
                  <c:v>1.0103126658479815</c:v>
                </c:pt>
                <c:pt idx="4">
                  <c:v>1.0092876127713672</c:v>
                </c:pt>
                <c:pt idx="5">
                  <c:v>1.0338499023326202</c:v>
                </c:pt>
                <c:pt idx="6">
                  <c:v>1.15211276665689</c:v>
                </c:pt>
                <c:pt idx="7">
                  <c:v>1.0996466099799269</c:v>
                </c:pt>
                <c:pt idx="8">
                  <c:v>0.96222736081761373</c:v>
                </c:pt>
                <c:pt idx="9">
                  <c:v>1.0643873748614301</c:v>
                </c:pt>
              </c:numCache>
            </c:numRef>
          </c:val>
          <c:smooth val="0"/>
          <c:extLst>
            <c:ext xmlns:c16="http://schemas.microsoft.com/office/drawing/2014/chart" uri="{C3380CC4-5D6E-409C-BE32-E72D297353CC}">
              <c16:uniqueId val="{00000000-C3FA-4905-A3EC-BB03DBE1CFCC}"/>
            </c:ext>
          </c:extLst>
        </c:ser>
        <c:ser>
          <c:idx val="1"/>
          <c:order val="1"/>
          <c:spPr>
            <a:ln w="28575" cap="rnd">
              <a:solidFill>
                <a:schemeClr val="accent2"/>
              </a:solidFill>
              <a:round/>
            </a:ln>
            <a:effectLst/>
          </c:spPr>
          <c:marker>
            <c:symbol val="none"/>
          </c:marker>
          <c:cat>
            <c:strRef>
              <c:f>'Pros Report'!$C$63:$L$63</c:f>
              <c:strCache>
                <c:ptCount val="10"/>
                <c:pt idx="0">
                  <c:v>2011</c:v>
                </c:pt>
                <c:pt idx="1">
                  <c:v>2012</c:v>
                </c:pt>
                <c:pt idx="2">
                  <c:v>2013</c:v>
                </c:pt>
                <c:pt idx="3">
                  <c:v>2014</c:v>
                </c:pt>
                <c:pt idx="4">
                  <c:v>2015</c:v>
                </c:pt>
                <c:pt idx="5">
                  <c:v>2016</c:v>
                </c:pt>
                <c:pt idx="6">
                  <c:v>2017</c:v>
                </c:pt>
                <c:pt idx="7">
                  <c:v>2018</c:v>
                </c:pt>
                <c:pt idx="8">
                  <c:v>2019</c:v>
                </c:pt>
                <c:pt idx="9">
                  <c:v>2020</c:v>
                </c:pt>
              </c:strCache>
            </c:strRef>
          </c:cat>
          <c:val>
            <c:numRef>
              <c:f>'Pros Report'!$C$67:$L$67</c:f>
              <c:numCache>
                <c:formatCode>0.0000</c:formatCode>
                <c:ptCount val="10"/>
                <c:pt idx="0">
                  <c:v>1.2785941043083899</c:v>
                </c:pt>
                <c:pt idx="1">
                  <c:v>0.88735965229989133</c:v>
                </c:pt>
                <c:pt idx="2">
                  <c:v>0.8980476477165219</c:v>
                </c:pt>
                <c:pt idx="3">
                  <c:v>0.90629593336599712</c:v>
                </c:pt>
                <c:pt idx="4">
                  <c:v>1.2226477722456275</c:v>
                </c:pt>
                <c:pt idx="5">
                  <c:v>1.0333667406399887</c:v>
                </c:pt>
                <c:pt idx="6">
                  <c:v>0.90853431555024378</c:v>
                </c:pt>
                <c:pt idx="7">
                  <c:v>0.97774323511925521</c:v>
                </c:pt>
                <c:pt idx="8">
                  <c:v>1.0394836108220604</c:v>
                </c:pt>
                <c:pt idx="9">
                  <c:v>1.1268128036793887</c:v>
                </c:pt>
              </c:numCache>
            </c:numRef>
          </c:val>
          <c:smooth val="0"/>
          <c:extLst>
            <c:ext xmlns:c16="http://schemas.microsoft.com/office/drawing/2014/chart" uri="{C3380CC4-5D6E-409C-BE32-E72D297353CC}">
              <c16:uniqueId val="{00000001-C3FA-4905-A3EC-BB03DBE1CFCC}"/>
            </c:ext>
          </c:extLst>
        </c:ser>
        <c:dLbls>
          <c:showLegendKey val="0"/>
          <c:showVal val="0"/>
          <c:showCatName val="0"/>
          <c:showSerName val="0"/>
          <c:showPercent val="0"/>
          <c:showBubbleSize val="0"/>
        </c:dLbls>
        <c:smooth val="0"/>
        <c:axId val="142707968"/>
        <c:axId val="142712544"/>
      </c:lineChart>
      <c:catAx>
        <c:axId val="142707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12544"/>
        <c:crosses val="autoZero"/>
        <c:auto val="1"/>
        <c:lblAlgn val="ctr"/>
        <c:lblOffset val="100"/>
        <c:noMultiLvlLbl val="0"/>
      </c:catAx>
      <c:valAx>
        <c:axId val="142712544"/>
        <c:scaling>
          <c:orientation val="minMax"/>
          <c:min val="0.8"/>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Growth Factor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07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Growth Factor</a:t>
            </a:r>
            <a:r>
              <a:rPr lang="en-AU" baseline="0"/>
              <a:t> of Median House Price (2011-2020)</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327700840822054"/>
          <c:y val="0.12135785757752668"/>
          <c:w val="0.80349050860342919"/>
          <c:h val="0.73335526678514507"/>
        </c:manualLayout>
      </c:layout>
      <c:lineChart>
        <c:grouping val="standard"/>
        <c:varyColors val="0"/>
        <c:ser>
          <c:idx val="0"/>
          <c:order val="0"/>
          <c:spPr>
            <a:ln w="28575" cap="rnd">
              <a:solidFill>
                <a:schemeClr val="accent1">
                  <a:alpha val="43000"/>
                </a:schemeClr>
              </a:solidFill>
              <a:round/>
            </a:ln>
            <a:effectLst/>
          </c:spPr>
          <c:marker>
            <c:symbol val="none"/>
          </c:marker>
          <c:cat>
            <c:strRef>
              <c:f>'Pros Report'!$C$63:$L$63</c:f>
              <c:strCache>
                <c:ptCount val="10"/>
                <c:pt idx="0">
                  <c:v>2011</c:v>
                </c:pt>
                <c:pt idx="1">
                  <c:v>2012</c:v>
                </c:pt>
                <c:pt idx="2">
                  <c:v>2013</c:v>
                </c:pt>
                <c:pt idx="3">
                  <c:v>2014</c:v>
                </c:pt>
                <c:pt idx="4">
                  <c:v>2015</c:v>
                </c:pt>
                <c:pt idx="5">
                  <c:v>2016</c:v>
                </c:pt>
                <c:pt idx="6">
                  <c:v>2017</c:v>
                </c:pt>
                <c:pt idx="7">
                  <c:v>2018</c:v>
                </c:pt>
                <c:pt idx="8">
                  <c:v>2019</c:v>
                </c:pt>
                <c:pt idx="9">
                  <c:v>2020</c:v>
                </c:pt>
              </c:strCache>
            </c:strRef>
          </c:cat>
          <c:val>
            <c:numRef>
              <c:f>'Pros Report'!$C$72:$L$72</c:f>
              <c:numCache>
                <c:formatCode>0.0000</c:formatCode>
                <c:ptCount val="10"/>
                <c:pt idx="0">
                  <c:v>0.97159065880061746</c:v>
                </c:pt>
                <c:pt idx="1">
                  <c:v>0.97186015861709496</c:v>
                </c:pt>
                <c:pt idx="2">
                  <c:v>0.96893067981991765</c:v>
                </c:pt>
                <c:pt idx="3">
                  <c:v>0.99812359353411628</c:v>
                </c:pt>
                <c:pt idx="4">
                  <c:v>1.0316287431473266</c:v>
                </c:pt>
                <c:pt idx="5">
                  <c:v>1.0529331234298487</c:v>
                </c:pt>
                <c:pt idx="6">
                  <c:v>1.0698442729116209</c:v>
                </c:pt>
                <c:pt idx="7">
                  <c:v>1.0394965443528432</c:v>
                </c:pt>
                <c:pt idx="8">
                  <c:v>1.0097243914003362</c:v>
                </c:pt>
                <c:pt idx="9">
                  <c:v>1.0794887609774202</c:v>
                </c:pt>
              </c:numCache>
            </c:numRef>
          </c:val>
          <c:smooth val="0"/>
          <c:extLst>
            <c:ext xmlns:c16="http://schemas.microsoft.com/office/drawing/2014/chart" uri="{C3380CC4-5D6E-409C-BE32-E72D297353CC}">
              <c16:uniqueId val="{00000000-8A0B-48DC-90F7-DCE1D220FD91}"/>
            </c:ext>
          </c:extLst>
        </c:ser>
        <c:ser>
          <c:idx val="1"/>
          <c:order val="1"/>
          <c:spPr>
            <a:ln w="28575" cap="rnd">
              <a:solidFill>
                <a:schemeClr val="accent2"/>
              </a:solidFill>
              <a:round/>
            </a:ln>
            <a:effectLst/>
          </c:spPr>
          <c:marker>
            <c:symbol val="none"/>
          </c:marker>
          <c:trendline>
            <c:spPr>
              <a:ln w="19050" cap="rnd">
                <a:solidFill>
                  <a:schemeClr val="accent2">
                    <a:lumMod val="75000"/>
                  </a:schemeClr>
                </a:solidFill>
                <a:prstDash val="dash"/>
              </a:ln>
              <a:effectLst/>
            </c:spPr>
            <c:trendlineType val="linear"/>
            <c:dispRSqr val="0"/>
            <c:dispEq val="0"/>
          </c:trendline>
          <c:cat>
            <c:strRef>
              <c:f>'Pros Report'!$C$63:$L$63</c:f>
              <c:strCache>
                <c:ptCount val="10"/>
                <c:pt idx="0">
                  <c:v>2011</c:v>
                </c:pt>
                <c:pt idx="1">
                  <c:v>2012</c:v>
                </c:pt>
                <c:pt idx="2">
                  <c:v>2013</c:v>
                </c:pt>
                <c:pt idx="3">
                  <c:v>2014</c:v>
                </c:pt>
                <c:pt idx="4">
                  <c:v>2015</c:v>
                </c:pt>
                <c:pt idx="5">
                  <c:v>2016</c:v>
                </c:pt>
                <c:pt idx="6">
                  <c:v>2017</c:v>
                </c:pt>
                <c:pt idx="7">
                  <c:v>2018</c:v>
                </c:pt>
                <c:pt idx="8">
                  <c:v>2019</c:v>
                </c:pt>
                <c:pt idx="9">
                  <c:v>2020</c:v>
                </c:pt>
              </c:strCache>
            </c:strRef>
          </c:cat>
          <c:val>
            <c:numRef>
              <c:f>'Pros Report'!$C$74:$L$74</c:f>
              <c:numCache>
                <c:formatCode>0.0000</c:formatCode>
                <c:ptCount val="10"/>
                <c:pt idx="0">
                  <c:v>1.0461224489795917</c:v>
                </c:pt>
                <c:pt idx="1">
                  <c:v>0.9760956175298805</c:v>
                </c:pt>
                <c:pt idx="2">
                  <c:v>0.89229093202603149</c:v>
                </c:pt>
                <c:pt idx="3">
                  <c:v>1.0548592562153276</c:v>
                </c:pt>
                <c:pt idx="4">
                  <c:v>0.93879777111917151</c:v>
                </c:pt>
                <c:pt idx="5">
                  <c:v>1.0404407121263017</c:v>
                </c:pt>
                <c:pt idx="6">
                  <c:v>0.97576831863492253</c:v>
                </c:pt>
                <c:pt idx="7">
                  <c:v>1.0948921941658019</c:v>
                </c:pt>
                <c:pt idx="8">
                  <c:v>1.0491532258064515</c:v>
                </c:pt>
                <c:pt idx="9">
                  <c:v>1.1771853877117033</c:v>
                </c:pt>
              </c:numCache>
            </c:numRef>
          </c:val>
          <c:smooth val="0"/>
          <c:extLst>
            <c:ext xmlns:c16="http://schemas.microsoft.com/office/drawing/2014/chart" uri="{C3380CC4-5D6E-409C-BE32-E72D297353CC}">
              <c16:uniqueId val="{00000001-8A0B-48DC-90F7-DCE1D220FD91}"/>
            </c:ext>
          </c:extLst>
        </c:ser>
        <c:dLbls>
          <c:showLegendKey val="0"/>
          <c:showVal val="0"/>
          <c:showCatName val="0"/>
          <c:showSerName val="0"/>
          <c:showPercent val="0"/>
          <c:showBubbleSize val="0"/>
        </c:dLbls>
        <c:smooth val="0"/>
        <c:axId val="142707968"/>
        <c:axId val="142712544"/>
      </c:lineChart>
      <c:catAx>
        <c:axId val="142707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12544"/>
        <c:crosses val="autoZero"/>
        <c:auto val="1"/>
        <c:lblAlgn val="ctr"/>
        <c:lblOffset val="100"/>
        <c:noMultiLvlLbl val="0"/>
      </c:catAx>
      <c:valAx>
        <c:axId val="142712544"/>
        <c:scaling>
          <c:orientation val="minMax"/>
          <c:min val="0.8"/>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Growth Factor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07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House and Land Price Disparity:</a:t>
            </a:r>
            <a:r>
              <a:rPr lang="en-AU" baseline="0"/>
              <a:t> MOE (2010-2020)</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735926707269234"/>
          <c:y val="0.10702261034079999"/>
          <c:w val="0.78798772492093017"/>
          <c:h val="0.77688343694771389"/>
        </c:manualLayout>
      </c:layout>
      <c:lineChart>
        <c:grouping val="standard"/>
        <c:varyColors val="0"/>
        <c:ser>
          <c:idx val="0"/>
          <c:order val="0"/>
          <c:tx>
            <c:strRef>
              <c:f>'Pros Report'!$A$102</c:f>
              <c:strCache>
                <c:ptCount val="1"/>
                <c:pt idx="0">
                  <c:v>House Price</c:v>
                </c:pt>
              </c:strCache>
            </c:strRef>
          </c:tx>
          <c:spPr>
            <a:ln w="28575" cap="rnd">
              <a:solidFill>
                <a:srgbClr val="0070C0"/>
              </a:solidFill>
              <a:round/>
            </a:ln>
            <a:effectLst/>
          </c:spPr>
          <c:marker>
            <c:symbol val="none"/>
          </c:marker>
          <c:cat>
            <c:strRef>
              <c:f>'Pros Report'!$B$101:$L$101</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'Pros Report'!$B$102:$L$102</c:f>
              <c:numCache>
                <c:formatCode>_("$"* #,##0.00_);_("$"* \(#,##0.00\);_("$"* "-"??_);_(@_)</c:formatCode>
                <c:ptCount val="11"/>
                <c:pt idx="0">
                  <c:v>199087.98283261803</c:v>
                </c:pt>
                <c:pt idx="1">
                  <c:v>208270.4081632653</c:v>
                </c:pt>
                <c:pt idx="2">
                  <c:v>203291.8326693227</c:v>
                </c:pt>
                <c:pt idx="3">
                  <c:v>181395.45884578998</c:v>
                </c:pt>
                <c:pt idx="4">
                  <c:v>191346.67879890811</c:v>
                </c:pt>
                <c:pt idx="5">
                  <c:v>179635.83556747096</c:v>
                </c:pt>
                <c:pt idx="6">
                  <c:v>186900.43668122272</c:v>
                </c:pt>
                <c:pt idx="7">
                  <c:v>182371.52485256951</c:v>
                </c:pt>
                <c:pt idx="8">
                  <c:v>199677.15899919291</c:v>
                </c:pt>
                <c:pt idx="9">
                  <c:v>209491.93548387097</c:v>
                </c:pt>
                <c:pt idx="10">
                  <c:v>246610.8452950558</c:v>
                </c:pt>
              </c:numCache>
            </c:numRef>
          </c:val>
          <c:smooth val="0"/>
          <c:extLst>
            <c:ext xmlns:c16="http://schemas.microsoft.com/office/drawing/2014/chart" uri="{C3380CC4-5D6E-409C-BE32-E72D297353CC}">
              <c16:uniqueId val="{00000000-5F4B-40E3-8567-DD1CF2B2C6B6}"/>
            </c:ext>
          </c:extLst>
        </c:ser>
        <c:ser>
          <c:idx val="1"/>
          <c:order val="1"/>
          <c:tx>
            <c:strRef>
              <c:f>'Pros Report'!$A$103</c:f>
              <c:strCache>
                <c:ptCount val="1"/>
                <c:pt idx="0">
                  <c:v>Vacant Land Price</c:v>
                </c:pt>
              </c:strCache>
            </c:strRef>
          </c:tx>
          <c:spPr>
            <a:ln w="28575" cap="rnd">
              <a:solidFill>
                <a:schemeClr val="accent6"/>
              </a:solidFill>
              <a:round/>
            </a:ln>
            <a:effectLst/>
          </c:spPr>
          <c:marker>
            <c:symbol val="none"/>
          </c:marker>
          <c:cat>
            <c:strRef>
              <c:f>'Pros Report'!$B$101:$L$101</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'Pros Report'!$B$103:$L$103</c:f>
              <c:numCache>
                <c:formatCode>_("$"* #,##0.00_);_("$"* \(#,##0.00\);_("$"* "-"??_);_(@_)</c:formatCode>
                <c:ptCount val="11"/>
                <c:pt idx="0">
                  <c:v>119452.78969957081</c:v>
                </c:pt>
                <c:pt idx="1">
                  <c:v>152731.63265306121</c:v>
                </c:pt>
                <c:pt idx="2">
                  <c:v>135527.88844621513</c:v>
                </c:pt>
                <c:pt idx="3">
                  <c:v>121710.50141911069</c:v>
                </c:pt>
                <c:pt idx="4">
                  <c:v>110305.73248407643</c:v>
                </c:pt>
                <c:pt idx="5">
                  <c:v>134865.05808757819</c:v>
                </c:pt>
                <c:pt idx="6">
                  <c:v>139365.06550218342</c:v>
                </c:pt>
                <c:pt idx="7">
                  <c:v>126617.94439764111</c:v>
                </c:pt>
                <c:pt idx="8">
                  <c:v>123799.8385794996</c:v>
                </c:pt>
                <c:pt idx="9">
                  <c:v>128687.90322580645</c:v>
                </c:pt>
                <c:pt idx="10">
                  <c:v>145007.17703349283</c:v>
                </c:pt>
              </c:numCache>
            </c:numRef>
          </c:val>
          <c:smooth val="0"/>
          <c:extLst>
            <c:ext xmlns:c16="http://schemas.microsoft.com/office/drawing/2014/chart" uri="{C3380CC4-5D6E-409C-BE32-E72D297353CC}">
              <c16:uniqueId val="{00000004-5F4B-40E3-8567-DD1CF2B2C6B6}"/>
            </c:ext>
          </c:extLst>
        </c:ser>
        <c:ser>
          <c:idx val="2"/>
          <c:order val="2"/>
          <c:tx>
            <c:strRef>
              <c:f>'Pros Report'!$A$105</c:f>
              <c:strCache>
                <c:ptCount val="1"/>
                <c:pt idx="0">
                  <c:v>Benchmark</c:v>
                </c:pt>
              </c:strCache>
            </c:strRef>
          </c:tx>
          <c:spPr>
            <a:ln w="28575" cap="rnd">
              <a:solidFill>
                <a:schemeClr val="accent4"/>
              </a:solidFill>
              <a:prstDash val="dash"/>
              <a:round/>
            </a:ln>
            <a:effectLst/>
          </c:spPr>
          <c:marker>
            <c:symbol val="none"/>
          </c:marker>
          <c:cat>
            <c:strRef>
              <c:f>'Pros Report'!$B$101:$L$101</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'Pros Report'!$B$105:$L$105</c:f>
              <c:numCache>
                <c:formatCode>_("$"* #,##0.00_);_("$"* \(#,##0.00\);_("$"* "-"??_);_(@_)</c:formatCode>
                <c:ptCount val="11"/>
                <c:pt idx="0">
                  <c:v>179179.18454935623</c:v>
                </c:pt>
                <c:pt idx="1">
                  <c:v>187443.36734693876</c:v>
                </c:pt>
                <c:pt idx="2">
                  <c:v>182962.64940239044</c:v>
                </c:pt>
                <c:pt idx="3">
                  <c:v>163255.912961211</c:v>
                </c:pt>
                <c:pt idx="4">
                  <c:v>172212.01091901731</c:v>
                </c:pt>
                <c:pt idx="5">
                  <c:v>161672.25201072387</c:v>
                </c:pt>
                <c:pt idx="6">
                  <c:v>168210.39301310046</c:v>
                </c:pt>
                <c:pt idx="7">
                  <c:v>164134.37236731255</c:v>
                </c:pt>
                <c:pt idx="8">
                  <c:v>179709.44309927363</c:v>
                </c:pt>
                <c:pt idx="9">
                  <c:v>188542.74193548388</c:v>
                </c:pt>
                <c:pt idx="10">
                  <c:v>221949.76076555022</c:v>
                </c:pt>
              </c:numCache>
            </c:numRef>
          </c:val>
          <c:smooth val="0"/>
          <c:extLst>
            <c:ext xmlns:c16="http://schemas.microsoft.com/office/drawing/2014/chart" uri="{C3380CC4-5D6E-409C-BE32-E72D297353CC}">
              <c16:uniqueId val="{00000006-5F4B-40E3-8567-DD1CF2B2C6B6}"/>
            </c:ext>
          </c:extLst>
        </c:ser>
        <c:dLbls>
          <c:showLegendKey val="0"/>
          <c:showVal val="0"/>
          <c:showCatName val="0"/>
          <c:showSerName val="0"/>
          <c:showPercent val="0"/>
          <c:showBubbleSize val="0"/>
        </c:dLbls>
        <c:smooth val="0"/>
        <c:axId val="145885728"/>
        <c:axId val="145886144"/>
      </c:lineChart>
      <c:catAx>
        <c:axId val="145885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886144"/>
        <c:crosses val="autoZero"/>
        <c:auto val="1"/>
        <c:lblAlgn val="ctr"/>
        <c:lblOffset val="100"/>
        <c:noMultiLvlLbl val="0"/>
      </c:catAx>
      <c:valAx>
        <c:axId val="145886144"/>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885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[BUSA2020 - Excel Assignment .xlsx]Cons Report!PivotTable5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Profit/Loss</a:t>
            </a:r>
            <a:r>
              <a:rPr lang="en-US" baseline="0"/>
              <a:t> of Bottom 10 Performing Suburbs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pivotFmt>
    </c:pivotFmts>
    <c:plotArea>
      <c:layout>
        <c:manualLayout>
          <c:layoutTarget val="inner"/>
          <c:xMode val="edge"/>
          <c:yMode val="edge"/>
          <c:x val="0.16007389852967407"/>
          <c:y val="0.15362633902838518"/>
          <c:w val="0.74519752992041044"/>
          <c:h val="0.73529922326366237"/>
        </c:manualLayout>
      </c:layout>
      <c:barChart>
        <c:barDir val="col"/>
        <c:grouping val="clustered"/>
        <c:varyColors val="0"/>
        <c:ser>
          <c:idx val="0"/>
          <c:order val="0"/>
          <c:tx>
            <c:strRef>
              <c:f>'Cons Report'!$B$24</c:f>
              <c:strCache>
                <c:ptCount val="1"/>
                <c:pt idx="0">
                  <c:v>Total</c:v>
                </c:pt>
              </c:strCache>
            </c:strRef>
          </c:tx>
          <c:spPr>
            <a:solidFill>
              <a:schemeClr val="accent1">
                <a:lumMod val="60000"/>
                <a:lumOff val="40000"/>
              </a:schemeClr>
            </a:solidFill>
            <a:ln>
              <a:noFill/>
            </a:ln>
            <a:effectLst/>
          </c:spPr>
          <c:invertIfNegative val="0"/>
          <c:dPt>
            <c:idx val="4"/>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2-0E4A-4825-82B0-D03742BD7C9B}"/>
              </c:ext>
            </c:extLst>
          </c:dPt>
          <c:cat>
            <c:strRef>
              <c:f>'Cons Report'!$A$25:$A$34</c:f>
              <c:strCache>
                <c:ptCount val="10"/>
                <c:pt idx="0">
                  <c:v>MORNINGTON</c:v>
                </c:pt>
                <c:pt idx="1">
                  <c:v>LALOR</c:v>
                </c:pt>
                <c:pt idx="2">
                  <c:v>MORWELL</c:v>
                </c:pt>
                <c:pt idx="3">
                  <c:v>FRANKSTON</c:v>
                </c:pt>
                <c:pt idx="4">
                  <c:v>MOE</c:v>
                </c:pt>
                <c:pt idx="5">
                  <c:v>CHURCHILL</c:v>
                </c:pt>
                <c:pt idx="6">
                  <c:v>LAVERTON SOUTH</c:v>
                </c:pt>
                <c:pt idx="7">
                  <c:v>NUMURKAH</c:v>
                </c:pt>
                <c:pt idx="8">
                  <c:v>NEWBOROUGH</c:v>
                </c:pt>
                <c:pt idx="9">
                  <c:v>CORONET BAY</c:v>
                </c:pt>
              </c:strCache>
            </c:strRef>
          </c:cat>
          <c:val>
            <c:numRef>
              <c:f>'Cons Report'!$B$25:$B$34</c:f>
              <c:numCache>
                <c:formatCode>_("$"* #,##0.00_);_("$"* \(#,##0.00\);_("$"* "-"??_);_(@_)</c:formatCode>
                <c:ptCount val="10"/>
                <c:pt idx="0">
                  <c:v>-279755.3145522147</c:v>
                </c:pt>
                <c:pt idx="1">
                  <c:v>-257856.24106963491</c:v>
                </c:pt>
                <c:pt idx="2">
                  <c:v>-254388.23724190466</c:v>
                </c:pt>
                <c:pt idx="3">
                  <c:v>-245836.72826088907</c:v>
                </c:pt>
                <c:pt idx="4">
                  <c:v>-228848.82684232673</c:v>
                </c:pt>
                <c:pt idx="5">
                  <c:v>-218859.91593444513</c:v>
                </c:pt>
                <c:pt idx="6">
                  <c:v>-208094.4520903806</c:v>
                </c:pt>
                <c:pt idx="7">
                  <c:v>-207910.90335175153</c:v>
                </c:pt>
                <c:pt idx="8">
                  <c:v>-206098.12337301456</c:v>
                </c:pt>
                <c:pt idx="9">
                  <c:v>-205122.78517976729</c:v>
                </c:pt>
              </c:numCache>
            </c:numRef>
          </c:val>
          <c:extLst>
            <c:ext xmlns:c16="http://schemas.microsoft.com/office/drawing/2014/chart" uri="{C3380CC4-5D6E-409C-BE32-E72D297353CC}">
              <c16:uniqueId val="{00000000-0E4A-4825-82B0-D03742BD7C9B}"/>
            </c:ext>
          </c:extLst>
        </c:ser>
        <c:dLbls>
          <c:showLegendKey val="0"/>
          <c:showVal val="0"/>
          <c:showCatName val="0"/>
          <c:showSerName val="0"/>
          <c:showPercent val="0"/>
          <c:showBubbleSize val="0"/>
        </c:dLbls>
        <c:gapWidth val="219"/>
        <c:overlap val="-27"/>
        <c:axId val="581119136"/>
        <c:axId val="581120800"/>
      </c:barChart>
      <c:catAx>
        <c:axId val="581119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ysClr val="windowText" lastClr="000000"/>
                </a:solidFill>
                <a:latin typeface="+mn-lt"/>
                <a:ea typeface="+mn-ea"/>
                <a:cs typeface="+mn-cs"/>
              </a:defRPr>
            </a:pPr>
            <a:endParaRPr lang="en-US"/>
          </a:p>
        </c:txPr>
        <c:crossAx val="581120800"/>
        <c:crosses val="autoZero"/>
        <c:auto val="1"/>
        <c:lblAlgn val="ctr"/>
        <c:lblOffset val="100"/>
        <c:noMultiLvlLbl val="0"/>
      </c:catAx>
      <c:valAx>
        <c:axId val="5811208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sz="1200" baseline="0"/>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119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[BUSA2020 - Excel Assignment .xlsx]Cons Report!PivotTable7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Profit/Loss of Top 10 Performing Suburbs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'Cons Report'!$B$49</c:f>
              <c:strCache>
                <c:ptCount val="1"/>
                <c:pt idx="0">
                  <c:v>Total</c:v>
                </c:pt>
              </c:strCache>
            </c:strRef>
          </c:tx>
          <c:spPr>
            <a:solidFill>
              <a:schemeClr val="accent1">
                <a:lumMod val="60000"/>
                <a:lumOff val="40000"/>
              </a:schemeClr>
            </a:solidFill>
            <a:ln>
              <a:noFill/>
            </a:ln>
            <a:effectLst/>
          </c:spPr>
          <c:invertIfNegative val="0"/>
          <c:cat>
            <c:strRef>
              <c:f>'Cons Report'!$A$50:$A$59</c:f>
              <c:strCache>
                <c:ptCount val="10"/>
                <c:pt idx="0">
                  <c:v>FLINDERS</c:v>
                </c:pt>
                <c:pt idx="1">
                  <c:v>ASCOT VALE</c:v>
                </c:pt>
                <c:pt idx="2">
                  <c:v>MOUNT MARTHA</c:v>
                </c:pt>
                <c:pt idx="3">
                  <c:v>BUNDALONG</c:v>
                </c:pt>
                <c:pt idx="4">
                  <c:v>ANGLESEA</c:v>
                </c:pt>
                <c:pt idx="5">
                  <c:v>MOUNT ELIZA</c:v>
                </c:pt>
                <c:pt idx="6">
                  <c:v>CHEWTON</c:v>
                </c:pt>
                <c:pt idx="7">
                  <c:v>MCCRAE</c:v>
                </c:pt>
                <c:pt idx="8">
                  <c:v>MAIDSTONE</c:v>
                </c:pt>
                <c:pt idx="9">
                  <c:v>APOLLO BAY</c:v>
                </c:pt>
              </c:strCache>
            </c:strRef>
          </c:cat>
          <c:val>
            <c:numRef>
              <c:f>'Cons Report'!$B$50:$B$59</c:f>
              <c:numCache>
                <c:formatCode>_("$"* #,##0.00_);_("$"* \(#,##0.00\);_("$"* "-"??_);_(@_)</c:formatCode>
                <c:ptCount val="10"/>
                <c:pt idx="0">
                  <c:v>1029718.4283307719</c:v>
                </c:pt>
                <c:pt idx="1">
                  <c:v>386013.55288888386</c:v>
                </c:pt>
                <c:pt idx="2">
                  <c:v>242447.58587794122</c:v>
                </c:pt>
                <c:pt idx="3">
                  <c:v>222168.38527852402</c:v>
                </c:pt>
                <c:pt idx="4">
                  <c:v>173641.50785838254</c:v>
                </c:pt>
                <c:pt idx="5">
                  <c:v>163690.93196694786</c:v>
                </c:pt>
                <c:pt idx="6">
                  <c:v>160648.38832135615</c:v>
                </c:pt>
                <c:pt idx="7">
                  <c:v>158823.3150972022</c:v>
                </c:pt>
                <c:pt idx="8">
                  <c:v>150939.69374965865</c:v>
                </c:pt>
                <c:pt idx="9">
                  <c:v>109422.70978315431</c:v>
                </c:pt>
              </c:numCache>
            </c:numRef>
          </c:val>
          <c:extLst>
            <c:ext xmlns:c16="http://schemas.microsoft.com/office/drawing/2014/chart" uri="{C3380CC4-5D6E-409C-BE32-E72D297353CC}">
              <c16:uniqueId val="{00000000-8AC6-433A-85FF-0F4BE6FC137D}"/>
            </c:ext>
          </c:extLst>
        </c:ser>
        <c:dLbls>
          <c:showLegendKey val="0"/>
          <c:showVal val="0"/>
          <c:showCatName val="0"/>
          <c:showSerName val="0"/>
          <c:showPercent val="0"/>
          <c:showBubbleSize val="0"/>
        </c:dLbls>
        <c:gapWidth val="219"/>
        <c:overlap val="-27"/>
        <c:axId val="153071024"/>
        <c:axId val="153063952"/>
      </c:barChart>
      <c:catAx>
        <c:axId val="153071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153063952"/>
        <c:crosses val="autoZero"/>
        <c:auto val="1"/>
        <c:lblAlgn val="ctr"/>
        <c:lblOffset val="0"/>
        <c:noMultiLvlLbl val="0"/>
      </c:catAx>
      <c:valAx>
        <c:axId val="1530639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sz="1200"/>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071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2020 Median Vacant Land</a:t>
            </a:r>
            <a:r>
              <a:rPr lang="en-US" baseline="0"/>
              <a:t> Price - Melbourne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'Cons Report'!$C$98</c:f>
              <c:strCache>
                <c:ptCount val="1"/>
                <c:pt idx="0">
                  <c:v>Freq</c:v>
                </c:pt>
              </c:strCache>
            </c:strRef>
          </c:tx>
          <c:spPr>
            <a:solidFill>
              <a:schemeClr val="accent1"/>
            </a:solidFill>
            <a:ln>
              <a:solidFill>
                <a:schemeClr val="tx1">
                  <a:lumMod val="50000"/>
                  <a:lumOff val="50000"/>
                </a:schemeClr>
              </a:solidFill>
            </a:ln>
            <a:effectLst/>
          </c:spPr>
          <c:invertIfNegative val="0"/>
          <c:dPt>
            <c:idx val="4"/>
            <c:invertIfNegative val="0"/>
            <c:bubble3D val="0"/>
            <c:spPr>
              <a:solidFill>
                <a:schemeClr val="accent2"/>
              </a:solidFill>
              <a:ln>
                <a:solidFill>
                  <a:schemeClr val="tx1">
                    <a:lumMod val="50000"/>
                    <a:lumOff val="50000"/>
                  </a:schemeClr>
                </a:solidFill>
              </a:ln>
              <a:effectLst/>
            </c:spPr>
            <c:extLst>
              <c:ext xmlns:c16="http://schemas.microsoft.com/office/drawing/2014/chart" uri="{C3380CC4-5D6E-409C-BE32-E72D297353CC}">
                <c16:uniqueId val="{00000004-EE45-4546-AB67-F28082C26259}"/>
              </c:ext>
            </c:extLst>
          </c:dPt>
          <c:cat>
            <c:strRef>
              <c:f>'Cons Report'!$A$99:$A$120</c:f>
              <c:strCache>
                <c:ptCount val="22"/>
                <c:pt idx="0">
                  <c:v>0 - 50</c:v>
                </c:pt>
                <c:pt idx="1">
                  <c:v>50 - 100</c:v>
                </c:pt>
                <c:pt idx="2">
                  <c:v> 100 - 150</c:v>
                </c:pt>
                <c:pt idx="3">
                  <c:v>150 - 200</c:v>
                </c:pt>
                <c:pt idx="4">
                  <c:v>200 - 250</c:v>
                </c:pt>
                <c:pt idx="5">
                  <c:v>250 - 300</c:v>
                </c:pt>
                <c:pt idx="6">
                  <c:v>300 - 350 </c:v>
                </c:pt>
                <c:pt idx="7">
                  <c:v>350 - 400</c:v>
                </c:pt>
                <c:pt idx="8">
                  <c:v>400 - 450</c:v>
                </c:pt>
                <c:pt idx="9">
                  <c:v>450 - 500</c:v>
                </c:pt>
                <c:pt idx="10">
                  <c:v>500 - 550</c:v>
                </c:pt>
                <c:pt idx="11">
                  <c:v>550 - 600</c:v>
                </c:pt>
                <c:pt idx="12">
                  <c:v>600 - 650</c:v>
                </c:pt>
                <c:pt idx="13">
                  <c:v>650 - 700</c:v>
                </c:pt>
                <c:pt idx="14">
                  <c:v>700 - 750</c:v>
                </c:pt>
                <c:pt idx="15">
                  <c:v>750 - 800</c:v>
                </c:pt>
                <c:pt idx="16">
                  <c:v>800 - 850</c:v>
                </c:pt>
                <c:pt idx="17">
                  <c:v>850 - 900</c:v>
                </c:pt>
                <c:pt idx="18">
                  <c:v>900 - 950</c:v>
                </c:pt>
                <c:pt idx="19">
                  <c:v>950 - 1000</c:v>
                </c:pt>
                <c:pt idx="20">
                  <c:v>1000 - 1050</c:v>
                </c:pt>
                <c:pt idx="21">
                  <c:v>1050 - 1100</c:v>
                </c:pt>
              </c:strCache>
            </c:strRef>
          </c:cat>
          <c:val>
            <c:numRef>
              <c:f>'Cons Report'!$C$99:$C$120</c:f>
              <c:numCache>
                <c:formatCode>General</c:formatCode>
                <c:ptCount val="22"/>
                <c:pt idx="0">
                  <c:v>0</c:v>
                </c:pt>
                <c:pt idx="1">
                  <c:v>0</c:v>
                </c:pt>
                <c:pt idx="2">
                  <c:v>0</c:v>
                </c:pt>
                <c:pt idx="3">
                  <c:v>2</c:v>
                </c:pt>
                <c:pt idx="4">
                  <c:v>13</c:v>
                </c:pt>
                <c:pt idx="5">
                  <c:v>12</c:v>
                </c:pt>
                <c:pt idx="6">
                  <c:v>14</c:v>
                </c:pt>
                <c:pt idx="7">
                  <c:v>22</c:v>
                </c:pt>
                <c:pt idx="8">
                  <c:v>22</c:v>
                </c:pt>
                <c:pt idx="9">
                  <c:v>20</c:v>
                </c:pt>
                <c:pt idx="10">
                  <c:v>25</c:v>
                </c:pt>
                <c:pt idx="11">
                  <c:v>24</c:v>
                </c:pt>
                <c:pt idx="12">
                  <c:v>8</c:v>
                </c:pt>
                <c:pt idx="13">
                  <c:v>12</c:v>
                </c:pt>
                <c:pt idx="14">
                  <c:v>11</c:v>
                </c:pt>
                <c:pt idx="15">
                  <c:v>7</c:v>
                </c:pt>
                <c:pt idx="16">
                  <c:v>1</c:v>
                </c:pt>
                <c:pt idx="17">
                  <c:v>3</c:v>
                </c:pt>
                <c:pt idx="18">
                  <c:v>3</c:v>
                </c:pt>
                <c:pt idx="19">
                  <c:v>0</c:v>
                </c:pt>
                <c:pt idx="20">
                  <c:v>0</c:v>
                </c:pt>
                <c:pt idx="21">
                  <c:v>1</c:v>
                </c:pt>
              </c:numCache>
            </c:numRef>
          </c:val>
          <c:extLst>
            <c:ext xmlns:c16="http://schemas.microsoft.com/office/drawing/2014/chart" uri="{C3380CC4-5D6E-409C-BE32-E72D297353CC}">
              <c16:uniqueId val="{00000002-EE45-4546-AB67-F28082C26259}"/>
            </c:ext>
          </c:extLst>
        </c:ser>
        <c:dLbls>
          <c:showLegendKey val="0"/>
          <c:showVal val="0"/>
          <c:showCatName val="0"/>
          <c:showSerName val="0"/>
          <c:showPercent val="0"/>
          <c:showBubbleSize val="0"/>
        </c:dLbls>
        <c:gapWidth val="0"/>
        <c:overlap val="-56"/>
        <c:axId val="1988543360"/>
        <c:axId val="1988537536"/>
      </c:barChart>
      <c:catAx>
        <c:axId val="1988543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Price ($000's)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537536"/>
        <c:crosses val="autoZero"/>
        <c:auto val="1"/>
        <c:lblAlgn val="ctr"/>
        <c:lblOffset val="100"/>
        <c:noMultiLvlLbl val="0"/>
      </c:catAx>
      <c:valAx>
        <c:axId val="19885375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543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CPI Adjusted Average Cost to Build A New House, Victoria (05-19)</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CPI Adjusted Average Cost to Build A New House, Victoria (05-19)</a:t>
          </a:r>
        </a:p>
      </cx:txPr>
    </cx:title>
    <cx:plotArea>
      <cx:plotAreaRegion>
        <cx:series layoutId="boxWhisker" uniqueId="{B213E8CF-BAC3-430B-BA1B-7CC8EAE8C04C}">
          <cx:tx>
            <cx:txData>
              <cx:f>_xlchart.v1.0</cx:f>
              <cx:v>Adjusted Mean Build Cost (VIC)</cx:v>
            </cx:txData>
          </cx:tx>
          <cx:dataId val="0"/>
          <cx:layoutPr>
            <cx:visibility meanLine="0" meanMarker="1" nonoutliers="0" outliers="1"/>
            <cx:statistics quartileMethod="exclusive"/>
          </cx:layoutPr>
        </cx:series>
      </cx:plotAreaRegion>
      <cx:axis id="0" hidden="1">
        <cx:catScaling gapWidth="1"/>
        <cx:tickLabels/>
      </cx:axis>
      <cx:axis id="1">
        <cx:valScaling min="300000"/>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114300</xdr:colOff>
      <xdr:row>54</xdr:row>
      <xdr:rowOff>23812</xdr:rowOff>
    </xdr:from>
    <xdr:to>
      <xdr:col>5</xdr:col>
      <xdr:colOff>85725</xdr:colOff>
      <xdr:row>74</xdr:row>
      <xdr:rowOff>104776</xdr:rowOff>
    </xdr:to>
    <xdr:graphicFrame macro="">
      <xdr:nvGraphicFramePr>
        <xdr:cNvPr id="2" name="Chart 1">
          <a:extLst>
            <a:ext uri="{FF2B5EF4-FFF2-40B4-BE49-F238E27FC236}">
              <a16:creationId xmlns:a16="http://schemas.microsoft.com/office/drawing/2014/main" id="{81DE3D26-2AB3-45D1-A264-C1A93D4EED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500062</xdr:colOff>
      <xdr:row>13</xdr:row>
      <xdr:rowOff>90487</xdr:rowOff>
    </xdr:from>
    <xdr:to>
      <xdr:col>6</xdr:col>
      <xdr:colOff>238125</xdr:colOff>
      <xdr:row>31</xdr:row>
      <xdr:rowOff>57150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0B9E1D4-FA0D-4E6A-A743-76CA6C88540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109912" y="2786062"/>
              <a:ext cx="4376738" cy="3205163"/>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190499</xdr:colOff>
      <xdr:row>34</xdr:row>
      <xdr:rowOff>23811</xdr:rowOff>
    </xdr:from>
    <xdr:to>
      <xdr:col>9</xdr:col>
      <xdr:colOff>857250</xdr:colOff>
      <xdr:row>57</xdr:row>
      <xdr:rowOff>104775</xdr:rowOff>
    </xdr:to>
    <xdr:graphicFrame macro="">
      <xdr:nvGraphicFramePr>
        <xdr:cNvPr id="5" name="Chart 4">
          <a:extLst>
            <a:ext uri="{FF2B5EF4-FFF2-40B4-BE49-F238E27FC236}">
              <a16:creationId xmlns:a16="http://schemas.microsoft.com/office/drawing/2014/main" id="{B5B38DCF-CB3F-4525-ADE7-AD5E00D20B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xdr:col>
      <xdr:colOff>876300</xdr:colOff>
      <xdr:row>36</xdr:row>
      <xdr:rowOff>66675</xdr:rowOff>
    </xdr:from>
    <xdr:ext cx="1251433" cy="264560"/>
    <xdr:sp macro="" textlink="">
      <xdr:nvSpPr>
        <xdr:cNvPr id="6" name="TextBox 5">
          <a:extLst>
            <a:ext uri="{FF2B5EF4-FFF2-40B4-BE49-F238E27FC236}">
              <a16:creationId xmlns:a16="http://schemas.microsoft.com/office/drawing/2014/main" id="{B4A5AF69-A7FC-40C3-8B51-83D33D7AEA13}"/>
            </a:ext>
          </a:extLst>
        </xdr:cNvPr>
        <xdr:cNvSpPr txBox="1"/>
      </xdr:nvSpPr>
      <xdr:spPr>
        <a:xfrm>
          <a:off x="3857625" y="6800850"/>
          <a:ext cx="125143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AU" sz="1100"/>
            <a:t>MOE:</a:t>
          </a:r>
          <a:r>
            <a:rPr lang="en-AU" sz="1100" baseline="0"/>
            <a:t> $145,007.18</a:t>
          </a:r>
          <a:endParaRPr lang="en-AU" sz="1100"/>
        </a:p>
      </xdr:txBody>
    </xdr:sp>
    <xdr:clientData/>
  </xdr:oneCellAnchor>
  <xdr:twoCellAnchor>
    <xdr:from>
      <xdr:col>0</xdr:col>
      <xdr:colOff>280987</xdr:colOff>
      <xdr:row>75</xdr:row>
      <xdr:rowOff>109537</xdr:rowOff>
    </xdr:from>
    <xdr:to>
      <xdr:col>5</xdr:col>
      <xdr:colOff>800100</xdr:colOff>
      <xdr:row>95</xdr:row>
      <xdr:rowOff>180975</xdr:rowOff>
    </xdr:to>
    <xdr:grpSp>
      <xdr:nvGrpSpPr>
        <xdr:cNvPr id="14" name="Group 13">
          <a:extLst>
            <a:ext uri="{FF2B5EF4-FFF2-40B4-BE49-F238E27FC236}">
              <a16:creationId xmlns:a16="http://schemas.microsoft.com/office/drawing/2014/main" id="{ED6A1AF3-129B-440B-9270-754346D8B830}"/>
            </a:ext>
          </a:extLst>
        </xdr:cNvPr>
        <xdr:cNvGrpSpPr/>
      </xdr:nvGrpSpPr>
      <xdr:grpSpPr>
        <a:xfrm>
          <a:off x="280987" y="14825662"/>
          <a:ext cx="5824538" cy="3881438"/>
          <a:chOff x="280987" y="14273212"/>
          <a:chExt cx="5824538" cy="3881438"/>
        </a:xfrm>
      </xdr:grpSpPr>
      <xdr:graphicFrame macro="">
        <xdr:nvGraphicFramePr>
          <xdr:cNvPr id="7" name="Chart 6">
            <a:extLst>
              <a:ext uri="{FF2B5EF4-FFF2-40B4-BE49-F238E27FC236}">
                <a16:creationId xmlns:a16="http://schemas.microsoft.com/office/drawing/2014/main" id="{DCA4E5DF-8922-4280-A9F8-8CF9DF703515}"/>
              </a:ext>
            </a:extLst>
          </xdr:cNvPr>
          <xdr:cNvGraphicFramePr/>
        </xdr:nvGraphicFramePr>
        <xdr:xfrm>
          <a:off x="280987" y="14273212"/>
          <a:ext cx="5824538" cy="3881438"/>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8" name="TextBox 7">
            <a:extLst>
              <a:ext uri="{FF2B5EF4-FFF2-40B4-BE49-F238E27FC236}">
                <a16:creationId xmlns:a16="http://schemas.microsoft.com/office/drawing/2014/main" id="{6CD52E0D-8160-4141-8932-02B153C157C8}"/>
              </a:ext>
            </a:extLst>
          </xdr:cNvPr>
          <xdr:cNvSpPr txBox="1"/>
        </xdr:nvSpPr>
        <xdr:spPr>
          <a:xfrm>
            <a:off x="5467350" y="15782926"/>
            <a:ext cx="5048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accent2"/>
                </a:solidFill>
              </a:rPr>
              <a:t>MOE</a:t>
            </a:r>
          </a:p>
        </xdr:txBody>
      </xdr:sp>
      <xdr:sp macro="" textlink="">
        <xdr:nvSpPr>
          <xdr:cNvPr id="9" name="TextBox 8">
            <a:extLst>
              <a:ext uri="{FF2B5EF4-FFF2-40B4-BE49-F238E27FC236}">
                <a16:creationId xmlns:a16="http://schemas.microsoft.com/office/drawing/2014/main" id="{C3B23531-E1A2-4639-9129-DFE158891782}"/>
              </a:ext>
            </a:extLst>
          </xdr:cNvPr>
          <xdr:cNvSpPr txBox="1"/>
        </xdr:nvSpPr>
        <xdr:spPr>
          <a:xfrm>
            <a:off x="5476875" y="16154400"/>
            <a:ext cx="5905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accent1"/>
                </a:solidFill>
              </a:rPr>
              <a:t>MELB.</a:t>
            </a:r>
          </a:p>
        </xdr:txBody>
      </xdr:sp>
    </xdr:grpSp>
    <xdr:clientData/>
  </xdr:twoCellAnchor>
  <xdr:twoCellAnchor>
    <xdr:from>
      <xdr:col>6</xdr:col>
      <xdr:colOff>19050</xdr:colOff>
      <xdr:row>75</xdr:row>
      <xdr:rowOff>123825</xdr:rowOff>
    </xdr:from>
    <xdr:to>
      <xdr:col>11</xdr:col>
      <xdr:colOff>681038</xdr:colOff>
      <xdr:row>96</xdr:row>
      <xdr:rowOff>4763</xdr:rowOff>
    </xdr:to>
    <xdr:grpSp>
      <xdr:nvGrpSpPr>
        <xdr:cNvPr id="15" name="Group 14">
          <a:extLst>
            <a:ext uri="{FF2B5EF4-FFF2-40B4-BE49-F238E27FC236}">
              <a16:creationId xmlns:a16="http://schemas.microsoft.com/office/drawing/2014/main" id="{0AA60DDB-608F-4097-82FB-B5C3E3A588EE}"/>
            </a:ext>
          </a:extLst>
        </xdr:cNvPr>
        <xdr:cNvGrpSpPr/>
      </xdr:nvGrpSpPr>
      <xdr:grpSpPr>
        <a:xfrm>
          <a:off x="6410325" y="14839950"/>
          <a:ext cx="5824538" cy="3881438"/>
          <a:chOff x="6410325" y="14287500"/>
          <a:chExt cx="5824538" cy="3881438"/>
        </a:xfrm>
      </xdr:grpSpPr>
      <xdr:graphicFrame macro="">
        <xdr:nvGraphicFramePr>
          <xdr:cNvPr id="10" name="Chart 9">
            <a:extLst>
              <a:ext uri="{FF2B5EF4-FFF2-40B4-BE49-F238E27FC236}">
                <a16:creationId xmlns:a16="http://schemas.microsoft.com/office/drawing/2014/main" id="{DCF3C133-1C8B-4951-A6F3-8A5D177C64C0}"/>
              </a:ext>
            </a:extLst>
          </xdr:cNvPr>
          <xdr:cNvGraphicFramePr>
            <a:graphicFrameLocks/>
          </xdr:cNvGraphicFramePr>
        </xdr:nvGraphicFramePr>
        <xdr:xfrm>
          <a:off x="6410325" y="14287500"/>
          <a:ext cx="5824538" cy="3881438"/>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1" name="TextBox 10">
            <a:extLst>
              <a:ext uri="{FF2B5EF4-FFF2-40B4-BE49-F238E27FC236}">
                <a16:creationId xmlns:a16="http://schemas.microsoft.com/office/drawing/2014/main" id="{C5E811E1-9B3A-4201-A56A-F51F8F4EFD1F}"/>
              </a:ext>
            </a:extLst>
          </xdr:cNvPr>
          <xdr:cNvSpPr txBox="1"/>
        </xdr:nvSpPr>
        <xdr:spPr>
          <a:xfrm>
            <a:off x="11601450" y="14649450"/>
            <a:ext cx="5048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accent2"/>
                </a:solidFill>
              </a:rPr>
              <a:t>MOE</a:t>
            </a:r>
          </a:p>
        </xdr:txBody>
      </xdr:sp>
      <xdr:sp macro="" textlink="">
        <xdr:nvSpPr>
          <xdr:cNvPr id="12" name="TextBox 11">
            <a:extLst>
              <a:ext uri="{FF2B5EF4-FFF2-40B4-BE49-F238E27FC236}">
                <a16:creationId xmlns:a16="http://schemas.microsoft.com/office/drawing/2014/main" id="{5B8BC623-B8E8-4AB6-AD0F-0CFFE9B3E7B8}"/>
              </a:ext>
            </a:extLst>
          </xdr:cNvPr>
          <xdr:cNvSpPr txBox="1"/>
        </xdr:nvSpPr>
        <xdr:spPr>
          <a:xfrm>
            <a:off x="11610975" y="15478125"/>
            <a:ext cx="5905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accent1"/>
                </a:solidFill>
              </a:rPr>
              <a:t>MELB.</a:t>
            </a:r>
          </a:p>
        </xdr:txBody>
      </xdr:sp>
      <xdr:sp macro="" textlink="">
        <xdr:nvSpPr>
          <xdr:cNvPr id="13" name="TextBox 12">
            <a:extLst>
              <a:ext uri="{FF2B5EF4-FFF2-40B4-BE49-F238E27FC236}">
                <a16:creationId xmlns:a16="http://schemas.microsoft.com/office/drawing/2014/main" id="{01569165-FA5E-440B-8B03-B087DFA0D074}"/>
              </a:ext>
            </a:extLst>
          </xdr:cNvPr>
          <xdr:cNvSpPr txBox="1"/>
        </xdr:nvSpPr>
        <xdr:spPr>
          <a:xfrm>
            <a:off x="11630025" y="15087599"/>
            <a:ext cx="600075"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accent2">
                    <a:lumMod val="75000"/>
                  </a:schemeClr>
                </a:solidFill>
              </a:rPr>
              <a:t>MOE - </a:t>
            </a:r>
          </a:p>
          <a:p>
            <a:r>
              <a:rPr lang="en-AU" sz="1100" b="1">
                <a:solidFill>
                  <a:schemeClr val="accent2">
                    <a:lumMod val="75000"/>
                  </a:schemeClr>
                </a:solidFill>
              </a:rPr>
              <a:t>Trend</a:t>
            </a:r>
          </a:p>
        </xdr:txBody>
      </xdr:sp>
    </xdr:grpSp>
    <xdr:clientData/>
  </xdr:twoCellAnchor>
  <xdr:twoCellAnchor>
    <xdr:from>
      <xdr:col>0</xdr:col>
      <xdr:colOff>338136</xdr:colOff>
      <xdr:row>106</xdr:row>
      <xdr:rowOff>180975</xdr:rowOff>
    </xdr:from>
    <xdr:to>
      <xdr:col>6</xdr:col>
      <xdr:colOff>923924</xdr:colOff>
      <xdr:row>131</xdr:row>
      <xdr:rowOff>57149</xdr:rowOff>
    </xdr:to>
    <xdr:graphicFrame macro="">
      <xdr:nvGraphicFramePr>
        <xdr:cNvPr id="17" name="Chart 16">
          <a:extLst>
            <a:ext uri="{FF2B5EF4-FFF2-40B4-BE49-F238E27FC236}">
              <a16:creationId xmlns:a16="http://schemas.microsoft.com/office/drawing/2014/main" id="{AFF64124-9729-4F7C-A375-0F41288A8A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1038225</xdr:colOff>
      <xdr:row>111</xdr:row>
      <xdr:rowOff>123825</xdr:rowOff>
    </xdr:from>
    <xdr:to>
      <xdr:col>6</xdr:col>
      <xdr:colOff>876300</xdr:colOff>
      <xdr:row>113</xdr:row>
      <xdr:rowOff>9525</xdr:rowOff>
    </xdr:to>
    <xdr:sp macro="" textlink="">
      <xdr:nvSpPr>
        <xdr:cNvPr id="18" name="TextBox 17">
          <a:extLst>
            <a:ext uri="{FF2B5EF4-FFF2-40B4-BE49-F238E27FC236}">
              <a16:creationId xmlns:a16="http://schemas.microsoft.com/office/drawing/2014/main" id="{7B6A1795-E5FF-4E41-8B8B-F09D01B3C4C5}"/>
            </a:ext>
          </a:extLst>
        </xdr:cNvPr>
        <xdr:cNvSpPr txBox="1"/>
      </xdr:nvSpPr>
      <xdr:spPr>
        <a:xfrm>
          <a:off x="6343650" y="21336000"/>
          <a:ext cx="9239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rgbClr val="0070C0"/>
              </a:solidFill>
            </a:rPr>
            <a:t>House Value</a:t>
          </a:r>
        </a:p>
      </xdr:txBody>
    </xdr:sp>
    <xdr:clientData/>
  </xdr:twoCellAnchor>
  <xdr:twoCellAnchor>
    <xdr:from>
      <xdr:col>5</xdr:col>
      <xdr:colOff>1047750</xdr:colOff>
      <xdr:row>113</xdr:row>
      <xdr:rowOff>76200</xdr:rowOff>
    </xdr:from>
    <xdr:to>
      <xdr:col>6</xdr:col>
      <xdr:colOff>885825</xdr:colOff>
      <xdr:row>114</xdr:row>
      <xdr:rowOff>152400</xdr:rowOff>
    </xdr:to>
    <xdr:sp macro="" textlink="">
      <xdr:nvSpPr>
        <xdr:cNvPr id="19" name="TextBox 18">
          <a:extLst>
            <a:ext uri="{FF2B5EF4-FFF2-40B4-BE49-F238E27FC236}">
              <a16:creationId xmlns:a16="http://schemas.microsoft.com/office/drawing/2014/main" id="{F17CECEA-9A11-4D13-82C5-A44CACBA1EFC}"/>
            </a:ext>
          </a:extLst>
        </xdr:cNvPr>
        <xdr:cNvSpPr txBox="1"/>
      </xdr:nvSpPr>
      <xdr:spPr>
        <a:xfrm>
          <a:off x="6353175" y="21669375"/>
          <a:ext cx="9239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accent4"/>
              </a:solidFill>
            </a:rPr>
            <a:t>Benchmark*</a:t>
          </a:r>
        </a:p>
      </xdr:txBody>
    </xdr:sp>
    <xdr:clientData/>
  </xdr:twoCellAnchor>
  <xdr:twoCellAnchor>
    <xdr:from>
      <xdr:col>5</xdr:col>
      <xdr:colOff>1047750</xdr:colOff>
      <xdr:row>118</xdr:row>
      <xdr:rowOff>19050</xdr:rowOff>
    </xdr:from>
    <xdr:to>
      <xdr:col>6</xdr:col>
      <xdr:colOff>885825</xdr:colOff>
      <xdr:row>119</xdr:row>
      <xdr:rowOff>95250</xdr:rowOff>
    </xdr:to>
    <xdr:sp macro="" textlink="">
      <xdr:nvSpPr>
        <xdr:cNvPr id="20" name="TextBox 19">
          <a:extLst>
            <a:ext uri="{FF2B5EF4-FFF2-40B4-BE49-F238E27FC236}">
              <a16:creationId xmlns:a16="http://schemas.microsoft.com/office/drawing/2014/main" id="{9F9A3CFA-38F2-4D84-9F42-B2545E821275}"/>
            </a:ext>
          </a:extLst>
        </xdr:cNvPr>
        <xdr:cNvSpPr txBox="1"/>
      </xdr:nvSpPr>
      <xdr:spPr>
        <a:xfrm>
          <a:off x="6353175" y="22564725"/>
          <a:ext cx="9239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accent6"/>
              </a:solidFill>
            </a:rPr>
            <a:t>Land Value</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180975</xdr:colOff>
      <xdr:row>0</xdr:row>
      <xdr:rowOff>47625</xdr:rowOff>
    </xdr:from>
    <xdr:ext cx="838200" cy="742950"/>
    <xdr:pic>
      <xdr:nvPicPr>
        <xdr:cNvPr id="2" name="Picture 1" descr="C:\Data\PPW\Prod\ABSLogo.gif">
          <a:extLst>
            <a:ext uri="{FF2B5EF4-FFF2-40B4-BE49-F238E27FC236}">
              <a16:creationId xmlns:a16="http://schemas.microsoft.com/office/drawing/2014/main" id="{55B0FB05-7CDE-4827-A834-9577A37EB61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80975" y="47625"/>
          <a:ext cx="83820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2</xdr:col>
      <xdr:colOff>114299</xdr:colOff>
      <xdr:row>23</xdr:row>
      <xdr:rowOff>4762</xdr:rowOff>
    </xdr:from>
    <xdr:to>
      <xdr:col>13</xdr:col>
      <xdr:colOff>352424</xdr:colOff>
      <xdr:row>45</xdr:row>
      <xdr:rowOff>171450</xdr:rowOff>
    </xdr:to>
    <xdr:graphicFrame macro="">
      <xdr:nvGraphicFramePr>
        <xdr:cNvPr id="2" name="Chart 1">
          <a:extLst>
            <a:ext uri="{FF2B5EF4-FFF2-40B4-BE49-F238E27FC236}">
              <a16:creationId xmlns:a16="http://schemas.microsoft.com/office/drawing/2014/main" id="{755F17C2-B93D-4E63-B3E9-D3F35FCEED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128587</xdr:colOff>
      <xdr:row>47</xdr:row>
      <xdr:rowOff>176211</xdr:rowOff>
    </xdr:from>
    <xdr:to>
      <xdr:col>13</xdr:col>
      <xdr:colOff>342900</xdr:colOff>
      <xdr:row>70</xdr:row>
      <xdr:rowOff>152400</xdr:rowOff>
    </xdr:to>
    <xdr:graphicFrame macro="">
      <xdr:nvGraphicFramePr>
        <xdr:cNvPr id="3" name="Chart 2">
          <a:extLst>
            <a:ext uri="{FF2B5EF4-FFF2-40B4-BE49-F238E27FC236}">
              <a16:creationId xmlns:a16="http://schemas.microsoft.com/office/drawing/2014/main" id="{A5603D5F-E274-4518-9289-935A20AA2E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247650</xdr:colOff>
      <xdr:row>96</xdr:row>
      <xdr:rowOff>180975</xdr:rowOff>
    </xdr:from>
    <xdr:to>
      <xdr:col>13</xdr:col>
      <xdr:colOff>180976</xdr:colOff>
      <xdr:row>120</xdr:row>
      <xdr:rowOff>61914</xdr:rowOff>
    </xdr:to>
    <xdr:graphicFrame macro="">
      <xdr:nvGraphicFramePr>
        <xdr:cNvPr id="4" name="Chart 3">
          <a:extLst>
            <a:ext uri="{FF2B5EF4-FFF2-40B4-BE49-F238E27FC236}">
              <a16:creationId xmlns:a16="http://schemas.microsoft.com/office/drawing/2014/main" id="{E1B13E72-7FC9-47CB-9A39-CA77D53B63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4</xdr:col>
      <xdr:colOff>485775</xdr:colOff>
      <xdr:row>106</xdr:row>
      <xdr:rowOff>180975</xdr:rowOff>
    </xdr:from>
    <xdr:ext cx="1251433" cy="264560"/>
    <xdr:sp macro="" textlink="">
      <xdr:nvSpPr>
        <xdr:cNvPr id="5" name="TextBox 4">
          <a:extLst>
            <a:ext uri="{FF2B5EF4-FFF2-40B4-BE49-F238E27FC236}">
              <a16:creationId xmlns:a16="http://schemas.microsoft.com/office/drawing/2014/main" id="{0CEF6FC2-A095-49CC-8FFB-28CFB0B33957}"/>
            </a:ext>
          </a:extLst>
        </xdr:cNvPr>
        <xdr:cNvSpPr txBox="1"/>
      </xdr:nvSpPr>
      <xdr:spPr>
        <a:xfrm>
          <a:off x="4505325" y="21631275"/>
          <a:ext cx="125143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AU" sz="1100"/>
            <a:t>MOE:</a:t>
          </a:r>
          <a:r>
            <a:rPr lang="en-AU" sz="1100" baseline="0"/>
            <a:t> $246,610.85</a:t>
          </a:r>
          <a:endParaRPr lang="en-AU"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abs.gov.au/OUTGRP/8752/Project%20Folder/Spreadsheet%20creations/Copy%20of%2087520dataitems_2011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
      <sheetName val="Explanatory Notes"/>
    </sheetNames>
    <sheetDataSet>
      <sheetData sheetId="0"/>
      <sheetData sheetId="1"/>
      <sheetData sheetId="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423.858808912039" createdVersion="7" refreshedVersion="7" minRefreshableVersion="3" recordCount="206" xr:uid="{5D420067-7536-4EAB-AE57-57E5C0A4809A}">
  <cacheSource type="worksheet">
    <worksheetSource name="Profit_Loss"/>
  </cacheSource>
  <cacheFields count="6">
    <cacheField name="Locality " numFmtId="0">
      <sharedItems count="206">
        <s v="ALEXANDRA"/>
        <s v="ALFREDTON"/>
        <s v="ANGLESEA"/>
        <s v="APOLLO BAY"/>
        <s v="ARARAT"/>
        <s v="ASCOT (GREATER BENDIGO)"/>
        <s v="ASCOT VALE"/>
        <s v="AVENEL"/>
        <s v="BACCHUS MARSH"/>
        <s v="BAIRNSDALE"/>
        <s v="BALLAN"/>
        <s v="BALLARAT NORTH"/>
        <s v="BANNOCKBURN"/>
        <s v="BARANDUDA"/>
        <s v="BEACONSFIELD"/>
        <s v="BEAUFORT"/>
        <s v="BEECHWORTH"/>
        <s v="BELMONT"/>
        <s v="BENALLA"/>
        <s v="BERWICK"/>
        <s v="BEVERIDGE"/>
        <s v="BIRREGURRA"/>
        <s v="BLAIRGOWRIE"/>
        <s v="BONBEACH"/>
        <s v="BOTANIC RIDGE"/>
        <s v="BRIGHT"/>
        <s v="BROADFORD"/>
        <s v="BROOKFIELD"/>
        <s v="BROWN HILL"/>
        <s v="BUNDALONG"/>
        <s v="BUNINYONG"/>
        <s v="BUNYIP"/>
        <s v="BURNSIDE"/>
        <s v="CALIFORNIA GULLY"/>
        <s v="CAMPBELLS CREEK"/>
        <s v="CAMPERDOWN"/>
        <s v="CANADIAN"/>
        <s v="CAPE PATERSON"/>
        <s v="CARISBROOK"/>
        <s v="CARRUM DOWNS"/>
        <s v="CASTLEMAINE"/>
        <s v="CHEWTON"/>
        <s v="CHIRNSIDE PARK"/>
        <s v="CHURCHILL"/>
        <s v="CLIFTON SPRINGS"/>
        <s v="CLUNES"/>
        <s v="CLYDE"/>
        <s v="COBRAM"/>
        <s v="COHUNA"/>
        <s v="COLAC"/>
        <s v="CORINELLA"/>
        <s v="CORIO"/>
        <s v="CORONET BAY"/>
        <s v="COWES WEST"/>
        <s v="CRAIGIEBURN"/>
        <s v="CRANBOURNE"/>
        <s v="CRANBOURNE EAST"/>
        <s v="CRANBOURNE NORTH"/>
        <s v="CRANBOURNE WEST"/>
        <s v="CRESWICK"/>
        <s v="CROYDON"/>
        <s v="DALYSTON"/>
        <s v="DARLEY"/>
        <s v="DAYLESFORD"/>
        <s v="DELACOMBE"/>
        <s v="DENNINGTON"/>
        <s v="DIAMOND CREEK"/>
        <s v="DIGGERS REST"/>
        <s v="DINNER PLAIN"/>
        <s v="DONCASTER"/>
        <s v="DOREEN"/>
        <s v="DROMANA"/>
        <s v="DROUIN"/>
        <s v="DRYSDALE"/>
        <s v="EAGLE POINT"/>
        <s v="EAGLEHAWK"/>
        <s v="EAST BAIRNSDALE"/>
        <s v="EAST BENDIGO"/>
        <s v="EASTWOOD"/>
        <s v="ECHUCA"/>
        <s v="ELLIMINYT"/>
        <s v="ELMORE"/>
        <s v="EPPING"/>
        <s v="EPSOM"/>
        <s v="EUROA"/>
        <s v="EYNESBURY"/>
        <s v="FLINDERS"/>
        <s v="FLORA HILL"/>
        <s v="FOSTER"/>
        <s v="FRANKSTON"/>
        <s v="GISBORNE"/>
        <s v="GOLDEN BEACH"/>
        <s v="GOLDEN SQUARE"/>
        <s v="GRANTVILLE"/>
        <s v="GREENVALE"/>
        <s v="GROVEDALE"/>
        <s v="HALLS GAP"/>
        <s v="HAMILTON"/>
        <s v="HAMPTON PARK"/>
        <s v="HARCOURT"/>
        <s v="HARKNESS"/>
        <s v="HASTINGS"/>
        <s v="HEALESVILLE"/>
        <s v="HEATHCOTE"/>
        <s v="HIGHTON"/>
        <s v="HORSHAM"/>
        <s v="HUNTLY"/>
        <s v="INVERLOCH"/>
        <s v="INVERMAY PARK"/>
        <s v="IRYMPLE"/>
        <s v="JACKASS FLAT"/>
        <s v="JUNCTION VILLAGE"/>
        <s v="JUNORTOUN"/>
        <s v="KALIMNA"/>
        <s v="KANGAROO FLAT"/>
        <s v="KEILOR EAST"/>
        <s v="KEILOR PARK"/>
        <s v="KERANG"/>
        <s v="KEYSBOROUGH"/>
        <s v="KIALLA"/>
        <s v="KILCUNDA"/>
        <s v="KILMORE"/>
        <s v="KINGLAKE"/>
        <s v="KOO WEE RUP"/>
        <s v="KOONDROOK"/>
        <s v="KOROIT"/>
        <s v="KORUMBURRA"/>
        <s v="KURUNJANG"/>
        <s v="KYABRAM"/>
        <s v="KYNETON"/>
        <s v="LAKE BOGA"/>
        <s v="LAKE TYERS BEACH"/>
        <s v="LAKES ENTRANCE"/>
        <s v="LALOR"/>
        <s v="LANCEFIELD"/>
        <s v="LANG LANG"/>
        <s v="LANGWARRIN"/>
        <s v="LARA"/>
        <s v="LARA LAKE"/>
        <s v="LAVERTON SOUTH"/>
        <s v="LENEVA"/>
        <s v="LEONGATHA"/>
        <s v="LEOPOLD"/>
        <s v="LILYDALE"/>
        <s v="LINTON"/>
        <s v="LISMORE"/>
        <s v="LOCH SPORT"/>
        <s v="LONG GULLY"/>
        <s v="LONGWARRY"/>
        <s v="LOVELY BANKS"/>
        <s v="LUCKNOW"/>
        <s v="LYNDHURST"/>
        <s v="MADDINGLEY"/>
        <s v="MAFFRA"/>
        <s v="MAIDEN GULLY"/>
        <s v="MAIDSTONE"/>
        <s v="MALDON"/>
        <s v="MALLACOOTA"/>
        <s v="MALMSBURY"/>
        <s v="MANOR LAKES"/>
        <s v="MANSFIELD"/>
        <s v="MARIBYRNONG"/>
        <s v="MARONG"/>
        <s v="MARYBOROUGH"/>
        <s v="MCCRAE"/>
        <s v="MCKENZIE HILL"/>
        <s v="MELTON SOUTH"/>
        <s v="MERNDA"/>
        <s v="METUNG"/>
        <s v="MILDURA"/>
        <s v="MINERS REST"/>
        <s v="MOE"/>
        <s v="MOOROOLBARK"/>
        <s v="MOOROOPNA"/>
        <s v="MORNINGTON"/>
        <s v="MORWELL"/>
        <s v="MOUNT CLEAR"/>
        <s v="MOUNT DUNEED"/>
        <s v="MOUNT ELIZA"/>
        <s v="MOUNT HELEN"/>
        <s v="MOUNT MARTHA"/>
        <s v="MOUNT PLEASANT"/>
        <s v="MYRTLEFORD"/>
        <s v="NAGAMBIE"/>
        <s v="NARRE WARREN"/>
        <s v="NARRE WARREN SOUTH"/>
        <s v="NATHALIA"/>
        <s v="NEERIM SOUTH"/>
        <s v="NERRINA"/>
        <s v="NEW GISBORNE"/>
        <s v="NEWBOROUGH"/>
        <s v="NEWTOWN (GREATER GEELONG)"/>
        <s v="NORTH BENDIGO"/>
        <s v="NORTH WONTHAGGI"/>
        <s v="NUMURKAH"/>
        <s v="OCEAN GROVE"/>
        <s v="OFFICER"/>
        <s v="PAKENHAM"/>
        <s v="PARADISE BEACH"/>
        <s v="PAYNESVILLE"/>
        <s v="POINT COOK"/>
        <s v="POINT LONSDALE"/>
        <s v="PORT ALBERT"/>
        <s v="PORT FAIRY"/>
        <s v="PORT WELSHPOOL"/>
        <s v="PORTARLINGTON"/>
      </sharedItems>
    </cacheField>
    <cacheField name="House Price Median 2022" numFmtId="44">
      <sharedItems containsSemiMixedTypes="0" containsString="0" containsNumber="1" minValue="194042.51979084272" maxValue="2371703.4810669492"/>
    </cacheField>
    <cacheField name="Land Price Median 2021" numFmtId="44">
      <sharedItems containsSemiMixedTypes="0" containsString="0" containsNumber="1" minValue="35207.986433754326" maxValue="1005455.9658295661"/>
    </cacheField>
    <cacheField name="Build Cost + Land Price" numFmtId="44">
      <sharedItems containsSemiMixedTypes="0" containsString="0" containsNumber="1" minValue="373609.32653010311" maxValue="1343857.305925915"/>
    </cacheField>
    <cacheField name="Benchmark " numFmtId="168">
      <sharedItems containsSemiMixedTypes="0" containsString="0" containsNumber="1" minValue="174638.26781175844" maxValue="2134533.1329602543"/>
    </cacheField>
    <cacheField name="Profit/Loss" numFmtId="44">
      <sharedItems containsSemiMixedTypes="0" containsString="0" containsNumber="1" minValue="-279755.3145522147" maxValue="1029718.4283307719" count="206">
        <n v="-101383.67034465756"/>
        <n v="-17411.493208947126"/>
        <n v="173641.50785838254"/>
        <n v="109422.70978315431"/>
        <n v="-172512.45536257472"/>
        <n v="-42128.800449036877"/>
        <n v="386013.55288888386"/>
        <n v="-95706.613751873316"/>
        <n v="-61789.869897591067"/>
        <n v="-178549.37655754155"/>
        <n v="-58485.410679197637"/>
        <n v="-198178.51117725961"/>
        <n v="-46021.747426607646"/>
        <n v="-64525.485281519243"/>
        <n v="72036.858765641111"/>
        <n v="-82324.253076533729"/>
        <n v="-63445.745387991832"/>
        <n v="-27486.50737359887"/>
        <n v="-182825.09720090928"/>
        <n v="-58486.931744920323"/>
        <n v="-84109.978226172796"/>
        <n v="-127760.78540347697"/>
        <n v="99167.446839000098"/>
        <n v="75540.962342973333"/>
        <n v="3220.3879866341595"/>
        <n v="53607.592761031818"/>
        <n v="-117685.41986126319"/>
        <n v="-117966.15848368651"/>
        <n v="-33404.549440597068"/>
        <n v="222168.38527852402"/>
        <n v="-57697.39205935644"/>
        <n v="-127236.7958490944"/>
        <n v="-124138.27212640911"/>
        <n v="-134539.45337013021"/>
        <n v="46787.564892070484"/>
        <n v="-148159.83978758968"/>
        <n v="-75593.201861728739"/>
        <n v="61780.560515007819"/>
        <n v="-106710.1765960909"/>
        <n v="-163750.96369326662"/>
        <n v="3794.4350067321211"/>
        <n v="160648.38832135615"/>
        <n v="18943.826101265964"/>
        <n v="-218859.91593444513"/>
        <n v="-96949.295465406729"/>
        <n v="-122301.73716237466"/>
        <n v="-68918.335823243717"/>
        <n v="-155895.04451270081"/>
        <n v="-186889.44954613011"/>
        <n v="-129417.61839938519"/>
        <n v="-56824.560392517014"/>
        <n v="-154110.3928855788"/>
        <n v="-205122.78517976729"/>
        <n v="-33615.649141261936"/>
        <n v="-101284.51300756983"/>
        <n v="-127519.66197330086"/>
        <n v="-33223.50532947178"/>
        <n v="-121115.58524133614"/>
        <n v="60743.370577246416"/>
        <n v="-87085.618629132048"/>
        <n v="104690.71096654818"/>
        <n v="-76890.639040709881"/>
        <n v="-94103.788555836712"/>
        <n v="41955.759757056949"/>
        <n v="-100351.65045856254"/>
        <n v="-86285.712873888202"/>
        <n v="19828.959660788765"/>
        <n v="-6338.7367833340541"/>
        <n v="90661.696490274218"/>
        <n v="-35054.021599162836"/>
        <n v="-39604.47300647595"/>
        <n v="-101695.40208838438"/>
        <n v="-77021.582325457071"/>
        <n v="10600.270960503374"/>
        <n v="-90275.110128471511"/>
        <n v="-90508.215900518"/>
        <n v="-88232.781445244036"/>
        <n v="-117544.89327593701"/>
        <n v="-71012.666960950242"/>
        <n v="-75531.585022968415"/>
        <n v="-72607.511545154557"/>
        <n v="-187664.75546929654"/>
        <n v="-73410.063422429492"/>
        <n v="-52952.742276783451"/>
        <n v="-52884.548174742667"/>
        <n v="27079.865514488774"/>
        <n v="1029718.4283307719"/>
        <n v="-130118.24825322261"/>
        <n v="-72513.181772690441"/>
        <n v="-245836.72826088907"/>
        <n v="106652.57865104312"/>
        <n v="-121267.05057494057"/>
        <n v="-133445.09118065628"/>
        <n v="-86696.610702357604"/>
        <n v="-21892.893357629073"/>
        <n v="-86408.262858444476"/>
        <n v="-121812.54996253789"/>
        <n v="-191066.7710447867"/>
        <n v="-54004.862476150389"/>
        <n v="25770.823045613419"/>
        <n v="-82654.462793661398"/>
        <n v="-82646.137774006231"/>
        <n v="-100210.69976652588"/>
        <n v="-72199.835683444107"/>
        <n v="102644.76222198585"/>
        <n v="-204096.66279353571"/>
        <n v="-88365.464035447047"/>
        <n v="15228.443866048474"/>
        <n v="-110223.25890377956"/>
        <n v="-111029.64587730222"/>
        <n v="-78288.07088083867"/>
        <n v="-148594.27496383444"/>
        <n v="65279.700886175153"/>
        <n v="-98483.471875742078"/>
        <n v="-127823.31786713377"/>
        <n v="-168760.76705754234"/>
        <n v="-151495.26255333063"/>
        <n v="-194680.93695293088"/>
        <n v="-150997.49736614223"/>
        <n v="-13886.70780857827"/>
        <n v="85799.411071232869"/>
        <n v="-113604.38989480183"/>
        <n v="79754.461676525418"/>
        <n v="-110615.85244128865"/>
        <n v="-204077.180124312"/>
        <n v="-67588.428102754173"/>
        <n v="-156910.78297692398"/>
        <n v="-153673.95829721243"/>
        <n v="-185185.70989700139"/>
        <n v="-43211.910036049318"/>
        <n v="-182144.39606017439"/>
        <n v="-151893.19779817131"/>
        <n v="-113750.72995567712"/>
        <n v="-257856.24106963491"/>
        <n v="10813.576136393356"/>
        <n v="-33606.55760025559"/>
        <n v="-63360.443012248143"/>
        <n v="-143516.94834895444"/>
        <n v="-14988.30341084837"/>
        <n v="-208094.4520903806"/>
        <n v="-24628.988379400573"/>
        <n v="-121482.21820541139"/>
        <n v="-63256.859683261486"/>
        <n v="-112203.77935569966"/>
        <n v="-31450.182293253776"/>
        <n v="-138686.87824965551"/>
        <n v="-143941.23828905294"/>
        <n v="-165719.0110653856"/>
        <n v="-108077.44809827855"/>
        <n v="-53189.694328968064"/>
        <n v="-143166.21383349522"/>
        <n v="-86952.328532016021"/>
        <n v="-61906.86133114493"/>
        <n v="-138377.00891166565"/>
        <n v="61113.822568812873"/>
        <n v="150939.69374965865"/>
        <n v="97531.55417186534"/>
        <n v="-74513.335973603535"/>
        <n v="-140867.81639564259"/>
        <n v="-65026.576596911298"/>
        <n v="11260.241838461778"/>
        <n v="51405.814496858744"/>
        <n v="-1876.7547204237781"/>
        <n v="-158963.84792576096"/>
        <n v="158823.3150972022"/>
        <n v="4143.1629465576261"/>
        <n v="-124920.17697556183"/>
        <n v="-98304.503309837659"/>
        <n v="4528.1699537341483"/>
        <n v="-134006.08285406773"/>
        <n v="-109503.92773347639"/>
        <n v="-228848.82684232673"/>
        <n v="30353.999865030171"/>
        <n v="-198835.35581020857"/>
        <n v="-279755.3145522147"/>
        <n v="-254388.23724190466"/>
        <n v="-77709.519232758787"/>
        <n v="38221.344550478505"/>
        <n v="163690.93196694786"/>
        <n v="-80773.931967808574"/>
        <n v="242447.58587794122"/>
        <n v="-52037.417656300473"/>
        <n v="-82412.52736825071"/>
        <n v="-75544.800254819682"/>
        <n v="-90530.144822110888"/>
        <n v="-86764.928094618255"/>
        <n v="-197703.14428990678"/>
        <n v="-26552.860534151143"/>
        <n v="57113.787738628802"/>
        <n v="38046.382759837899"/>
        <n v="-206098.12337301456"/>
        <n v="-35225.655704446603"/>
        <n v="-100587.92049523664"/>
        <n v="-122976.73126407212"/>
        <n v="-207910.90335175153"/>
        <n v="107287.87083118293"/>
        <n v="-95865.533452873351"/>
        <n v="-131276.28581848694"/>
        <n v="-147939.8022422689"/>
        <n v="-89588.838570995373"/>
        <n v="-82533.191601468832"/>
        <n v="39575.620312980609"/>
        <n v="-120828.34335621179"/>
        <n v="-7834.8241750013549"/>
        <n v="-176544.37951794971"/>
        <n v="66542.01689744705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n v="390562.54049693764"/>
    <n v="153544.87074524644"/>
    <n v="491946.2108415952"/>
    <n v="351506.28644724388"/>
    <x v="0"/>
  </r>
  <r>
    <x v="1"/>
    <n v="521726.18374420551"/>
    <n v="200736.33685680386"/>
    <n v="539137.67695315264"/>
    <n v="469553.56536978495"/>
    <x v="1"/>
  </r>
  <r>
    <x v="2"/>
    <n v="1124270.3901297366"/>
    <n v="612227.54217500531"/>
    <n v="950628.88227135409"/>
    <n v="1011843.351116763"/>
    <x v="2"/>
  </r>
  <r>
    <x v="3"/>
    <n v="725476.25384988799"/>
    <n v="277652.2039703849"/>
    <n v="616053.54406673368"/>
    <n v="652928.62846489926"/>
    <x v="3"/>
  </r>
  <r>
    <x v="4"/>
    <n v="242691.06095923652"/>
    <n v="76802.176225462492"/>
    <n v="415203.51632181124"/>
    <n v="218421.95486331289"/>
    <x v="4"/>
  </r>
  <r>
    <x v="5"/>
    <n v="465941.06561037665"/>
    <n v="169668.52596306478"/>
    <n v="508069.86605941353"/>
    <n v="419346.959049339"/>
    <x v="5"/>
  </r>
  <r>
    <x v="6"/>
    <n v="1317940.5103030237"/>
    <n v="593525.6173177911"/>
    <n v="931926.95741413988"/>
    <n v="1186146.4592727213"/>
    <x v="6"/>
  </r>
  <r>
    <x v="7"/>
    <n v="463833.37699293991"/>
    <n v="221138.65064846445"/>
    <n v="559539.99074481323"/>
    <n v="417450.03929364594"/>
    <x v="7"/>
  </r>
  <r>
    <x v="8"/>
    <n v="535342.3267141562"/>
    <n v="258730.85651539851"/>
    <n v="597132.19661174726"/>
    <n v="481808.09404274059"/>
    <x v="8"/>
  </r>
  <r>
    <x v="9"/>
    <n v="282376.05633917364"/>
    <n v="122524.0928003664"/>
    <n v="460925.43289671518"/>
    <n v="254138.45070525628"/>
    <x v="9"/>
  </r>
  <r>
    <x v="10"/>
    <n v="529742.93564717961"/>
    <n v="249827.00623002846"/>
    <n v="588228.34632637724"/>
    <n v="476768.64208246168"/>
    <x v="10"/>
  </r>
  <r>
    <x v="11"/>
    <n v="429527.02931561635"/>
    <n v="289304.20039652719"/>
    <n v="627705.54049287597"/>
    <n v="386574.32638405473"/>
    <x v="11"/>
  </r>
  <r>
    <x v="12"/>
    <n v="568218.41306556645"/>
    <n v="275838.82039582537"/>
    <n v="614240.16049217409"/>
    <n v="511396.57175900979"/>
    <x v="12"/>
  </r>
  <r>
    <x v="13"/>
    <n v="410022.42823763005"/>
    <n v="136146.57342280055"/>
    <n v="474547.9135191493"/>
    <n v="369020.18541386706"/>
    <x v="13"/>
  </r>
  <r>
    <x v="14"/>
    <n v="729005.08636258135"/>
    <n v="318566.88750059146"/>
    <n v="656968.22759694024"/>
    <n v="656104.57772632327"/>
    <x v="14"/>
  </r>
  <r>
    <x v="15"/>
    <n v="338348.14366295043"/>
    <n v="82271.056643135351"/>
    <n v="420672.39673948416"/>
    <n v="304513.32929665537"/>
    <x v="15"/>
  </r>
  <r>
    <x v="16"/>
    <n v="499020.9899770263"/>
    <n v="224065.39526866938"/>
    <n v="562466.73536501813"/>
    <n v="449118.89097932365"/>
    <x v="16"/>
  </r>
  <r>
    <x v="17"/>
    <n v="631857.2133885537"/>
    <n v="320942.38066580379"/>
    <n v="659343.72076215257"/>
    <n v="568671.49204969837"/>
    <x v="17"/>
  </r>
  <r>
    <x v="18"/>
    <n v="299102.21808645781"/>
    <n v="143525.97519101834"/>
    <n v="481927.31528736709"/>
    <n v="269191.99627781205"/>
    <x v="18"/>
  </r>
  <r>
    <x v="19"/>
    <n v="712666.83049409394"/>
    <n v="432752.42214266548"/>
    <n v="771153.76223901426"/>
    <n v="641400.14744468452"/>
    <x v="19"/>
  </r>
  <r>
    <x v="20"/>
    <n v="518806.57646492921"/>
    <n v="264515.21459475323"/>
    <n v="602916.55469110201"/>
    <n v="466925.91881843627"/>
    <x v="20"/>
  </r>
  <r>
    <x v="21"/>
    <n v="500184.84360574646"/>
    <n v="289544.28891287465"/>
    <n v="627945.62900922343"/>
    <n v="450166.35924517183"/>
    <x v="21"/>
  </r>
  <r>
    <x v="22"/>
    <n v="1199508.245183273"/>
    <n v="761939.45824792411"/>
    <n v="1100340.7983442729"/>
    <n v="1079557.4206649456"/>
    <x v="22"/>
  </r>
  <r>
    <x v="23"/>
    <n v="913741.90472242632"/>
    <n v="499799.60228310415"/>
    <n v="838200.94237945299"/>
    <n v="822367.71425018366"/>
    <x v="23"/>
  </r>
  <r>
    <x v="24"/>
    <n v="726244.07410587114"/>
    <n v="384622.3460228882"/>
    <n v="723023.68611923698"/>
    <n v="653619.66669528408"/>
    <x v="24"/>
  </r>
  <r>
    <x v="25"/>
    <n v="765106.47282459983"/>
    <n v="373097.53996721929"/>
    <n v="711498.88006356801"/>
    <n v="688595.82554213982"/>
    <x v="25"/>
  </r>
  <r>
    <x v="26"/>
    <n v="474212.34971703222"/>
    <n v="253496.42948194666"/>
    <n v="591897.76957829541"/>
    <n v="426791.11474532902"/>
    <x v="26"/>
  </r>
  <r>
    <x v="27"/>
    <n v="504011.76695595577"/>
    <n v="283576.58534329344"/>
    <n v="621977.92543964228"/>
    <n v="453610.59026036022"/>
    <x v="27"/>
  </r>
  <r>
    <x v="28"/>
    <n v="513496.25536137412"/>
    <n v="208499.46470562246"/>
    <n v="546900.80480197119"/>
    <n v="462146.62982523674"/>
    <x v="28"/>
  </r>
  <r>
    <x v="29"/>
    <n v="747179.17562456895"/>
    <n v="186609.45024969612"/>
    <n v="525010.79034604493"/>
    <n v="672461.25806211203"/>
    <x v="29"/>
  </r>
  <r>
    <x v="30"/>
    <n v="615742.79630427633"/>
    <n v="335038.84826728399"/>
    <n v="673440.18836363277"/>
    <n v="554168.51667384873"/>
    <x v="30"/>
  </r>
  <r>
    <x v="31"/>
    <n v="567470.35155438771"/>
    <n v="356305.80730713333"/>
    <n v="694707.14740348211"/>
    <n v="510723.31639894895"/>
    <x v="31"/>
  </r>
  <r>
    <x v="32"/>
    <n v="679875.10959543951"/>
    <n v="465612.04162549984"/>
    <n v="804013.38172184862"/>
    <n v="611887.59863589553"/>
    <x v="32"/>
  </r>
  <r>
    <x v="33"/>
    <n v="323771.79039179097"/>
    <n v="119909.90366557242"/>
    <n v="458311.24376192119"/>
    <n v="291394.61135261186"/>
    <x v="33"/>
  </r>
  <r>
    <x v="34"/>
    <n v="558767.23698983877"/>
    <n v="173578.33200141953"/>
    <n v="511979.67209776829"/>
    <n v="502890.51329085493"/>
    <x v="34"/>
  </r>
  <r>
    <x v="35"/>
    <n v="301056.43307969003"/>
    <n v="110814.93277093091"/>
    <n v="449216.27286727971"/>
    <n v="270950.78977172106"/>
    <x v="35"/>
  </r>
  <r>
    <x v="36"/>
    <n v="424074.61983620533"/>
    <n v="161266.48160158528"/>
    <n v="499667.82169793407"/>
    <n v="381667.15785258479"/>
    <x v="36"/>
  </r>
  <r>
    <x v="37"/>
    <n v="672475.04745695775"/>
    <n v="272293.14684560109"/>
    <n v="610694.48694194993"/>
    <n v="605227.54271126201"/>
    <x v="37"/>
  </r>
  <r>
    <x v="38"/>
    <n v="303647.94352975651"/>
    <n v="71956.780029498594"/>
    <n v="410358.1201258474"/>
    <n v="273283.14917678089"/>
    <x v="38"/>
  </r>
  <r>
    <x v="39"/>
    <n v="598549.44223770278"/>
    <n v="423899.06583462056"/>
    <n v="762300.4059309694"/>
    <n v="538694.49801393249"/>
    <x v="39"/>
  </r>
  <r>
    <x v="40"/>
    <n v="570883.36740911042"/>
    <n v="228687.59230602949"/>
    <n v="567088.9324023783"/>
    <n v="513795.03066819941"/>
    <x v="40"/>
  </r>
  <r>
    <x v="41"/>
    <n v="666927.07196286903"/>
    <n v="167877.3435451641"/>
    <n v="506278.68364151288"/>
    <n v="600234.36476658215"/>
    <x v="41"/>
  </r>
  <r>
    <x v="42"/>
    <n v="797768.84281401988"/>
    <n v="440423.67661640514"/>
    <n v="778825.01671275392"/>
    <n v="717991.95853261789"/>
    <x v="42"/>
  </r>
  <r>
    <x v="43"/>
    <n v="221881.08243871448"/>
    <n v="102339.65827681083"/>
    <n v="440740.99837315961"/>
    <n v="199692.97419484303"/>
    <x v="43"/>
  </r>
  <r>
    <x v="44"/>
    <n v="531506.92483297875"/>
    <n v="290054.8802020367"/>
    <n v="628456.22029838548"/>
    <n v="478356.23234968091"/>
    <x v="44"/>
  </r>
  <r>
    <x v="45"/>
    <n v="378117.55350336421"/>
    <n v="162017.95056939006"/>
    <n v="500419.29066573887"/>
    <n v="340305.79815302778"/>
    <x v="45"/>
  </r>
  <r>
    <x v="46"/>
    <n v="588346.74073794764"/>
    <n v="318863.73646484251"/>
    <n v="657265.07656119135"/>
    <n v="529512.0666641529"/>
    <x v="46"/>
  </r>
  <r>
    <x v="47"/>
    <n v="298933.21419687459"/>
    <n v="116426.9186132266"/>
    <n v="454828.2587095754"/>
    <n v="269039.89277718711"/>
    <x v="47"/>
  </r>
  <r>
    <x v="48"/>
    <n v="240247.71929716217"/>
    <n v="88735.828746943502"/>
    <n v="427137.16884329228"/>
    <n v="216222.94736744594"/>
    <x v="48"/>
  </r>
  <r>
    <x v="49"/>
    <n v="359336.69647033076"/>
    <n v="150352.97477336714"/>
    <n v="488754.31486971595"/>
    <n v="323403.02682329767"/>
    <x v="49"/>
  </r>
  <r>
    <x v="50"/>
    <n v="512706.49583376548"/>
    <n v="231129.71612993372"/>
    <n v="569531.0562262825"/>
    <n v="461435.84625038895"/>
    <x v="50"/>
  </r>
  <r>
    <x v="51"/>
    <n v="404703.40941918094"/>
    <n v="220412.46220841093"/>
    <n v="558813.80230475974"/>
    <n v="364233.06847726286"/>
    <x v="51"/>
  </r>
  <r>
    <x v="52"/>
    <n v="419387.76566749555"/>
    <n v="286109.210750914"/>
    <n v="624510.55084726284"/>
    <n v="377448.989100746"/>
    <x v="52"/>
  </r>
  <r>
    <x v="53"/>
    <n v="564091.75728756387"/>
    <n v="259306.06633247706"/>
    <n v="597707.40642882581"/>
    <n v="507682.58155880752"/>
    <x v="53"/>
  </r>
  <r>
    <x v="54"/>
    <n v="576230.58306331001"/>
    <n v="339113.755974531"/>
    <n v="677515.09607087984"/>
    <n v="518607.52475697902"/>
    <x v="54"/>
  </r>
  <r>
    <x v="55"/>
    <n v="530383.86056479649"/>
    <n v="319502.1824417485"/>
    <n v="657903.52253809734"/>
    <n v="477345.47450831684"/>
    <x v="55"/>
  </r>
  <r>
    <x v="56"/>
    <n v="599160.48402056517"/>
    <n v="293982.64925368817"/>
    <n v="632383.98935003695"/>
    <n v="539244.43561850872"/>
    <x v="56"/>
  </r>
  <r>
    <x v="57"/>
    <n v="605882.65722959454"/>
    <n v="388596.9023745819"/>
    <n v="726998.24247093068"/>
    <n v="545294.39150663512"/>
    <x v="57"/>
  </r>
  <r>
    <x v="58"/>
    <n v="573401.37090062432"/>
    <n v="174256.66022702909"/>
    <n v="512658.0003233779"/>
    <n v="516061.23381056188"/>
    <x v="58"/>
  </r>
  <r>
    <x v="59"/>
    <n v="405638.46615721285"/>
    <n v="154322.74468999612"/>
    <n v="492724.0847863449"/>
    <n v="365074.61954149156"/>
    <x v="59"/>
  </r>
  <r>
    <x v="60"/>
    <n v="813403.28626246646"/>
    <n v="370311.23519956949"/>
    <n v="708712.57529591827"/>
    <n v="732062.9576362198"/>
    <x v="60"/>
  </r>
  <r>
    <x v="61"/>
    <n v="429843.55657844222"/>
    <n v="168332.85552280332"/>
    <n v="506734.1956191521"/>
    <n v="386859.200920598"/>
    <x v="61"/>
  </r>
  <r>
    <x v="62"/>
    <n v="511143.33716916881"/>
    <n v="266845.78562865674"/>
    <n v="605247.12572500552"/>
    <n v="460029.00345225196"/>
    <x v="62"/>
  </r>
  <r>
    <x v="63"/>
    <n v="716133.13671321562"/>
    <n v="335776.03685980989"/>
    <n v="674177.37695615867"/>
    <n v="644519.82304189412"/>
    <x v="63"/>
  </r>
  <r>
    <x v="64"/>
    <n v="422632.02692232339"/>
    <n v="184582.33728453712"/>
    <n v="522983.67738088593"/>
    <n v="380368.82423009106"/>
    <x v="64"/>
  </r>
  <r>
    <x v="65"/>
    <n v="377976.02376397885"/>
    <n v="125860.39654151826"/>
    <n v="464261.73663786706"/>
    <n v="340178.42138758098"/>
    <x v="65"/>
  </r>
  <r>
    <x v="66"/>
    <n v="814598.55326429207"/>
    <n v="456368.25350715453"/>
    <n v="794769.59360350331"/>
    <n v="733138.69793786283"/>
    <x v="66"/>
  </r>
  <r>
    <x v="67"/>
    <n v="603923.63731280132"/>
    <n v="271861.03399978665"/>
    <n v="610262.37409613538"/>
    <n v="543531.27358152124"/>
    <x v="67"/>
  </r>
  <r>
    <x v="68"/>
    <n v="551864.36403017014"/>
    <n v="122801.32744354714"/>
    <n v="461202.66753989592"/>
    <n v="496677.92762715311"/>
    <x v="68"/>
  </r>
  <r>
    <x v="69"/>
    <n v="1308803.2843267522"/>
    <n v="1005455.9658295661"/>
    <n v="1343857.305925915"/>
    <n v="1177922.955894077"/>
    <x v="69"/>
  </r>
  <r>
    <x v="70"/>
    <n v="626120.85266601422"/>
    <n v="327323.98557614139"/>
    <n v="665725.32567249017"/>
    <n v="563508.76739941281"/>
    <x v="70"/>
  </r>
  <r>
    <x v="71"/>
    <n v="785792.45843616186"/>
    <n v="549086.52042819746"/>
    <n v="887487.86052454624"/>
    <n v="707213.21259254566"/>
    <x v="71"/>
  </r>
  <r>
    <x v="72"/>
    <n v="486170.88524299505"/>
    <n v="224791.12747210331"/>
    <n v="563192.46756845212"/>
    <n v="437553.79671869555"/>
    <x v="72"/>
  </r>
  <r>
    <x v="73"/>
    <n v="600948.43289421976"/>
    <n v="251946.82183736761"/>
    <n v="590348.16193371639"/>
    <n v="540853.58960479777"/>
    <x v="73"/>
  </r>
  <r>
    <x v="74"/>
    <n v="378760.74801595398"/>
    <n v="130634.51804807672"/>
    <n v="469035.8581444255"/>
    <n v="340884.67321435857"/>
    <x v="74"/>
  </r>
  <r>
    <x v="75"/>
    <n v="367313.72073244152"/>
    <n v="119420.59653661073"/>
    <n v="457821.93663295952"/>
    <n v="330582.34865919739"/>
    <x v="75"/>
  </r>
  <r>
    <x v="76"/>
    <n v="320460.10469213728"/>
    <n v="70291.546041032561"/>
    <n v="408692.88613738131"/>
    <n v="288414.09422292357"/>
    <x v="76"/>
  </r>
  <r>
    <x v="77"/>
    <n v="380373.53500342451"/>
    <n v="159517.08818301273"/>
    <n v="497918.42827936151"/>
    <n v="342336.18150308204"/>
    <x v="77"/>
  </r>
  <r>
    <x v="78"/>
    <n v="403878.52953487809"/>
    <n v="136489.85639947953"/>
    <n v="474891.19649582834"/>
    <n v="363490.67658139032"/>
    <x v="78"/>
  </r>
  <r>
    <x v="79"/>
    <n v="415252.41452976194"/>
    <n v="152382.6594563816"/>
    <n v="490783.99955273035"/>
    <n v="373727.17307678575"/>
    <x v="79"/>
  </r>
  <r>
    <x v="80"/>
    <n v="461562.39730802405"/>
    <n v="195768.56875682986"/>
    <n v="534169.90885317861"/>
    <n v="415406.15757722163"/>
    <x v="80"/>
  </r>
  <r>
    <x v="81"/>
    <n v="229786.60002928908"/>
    <n v="79050.015402236837"/>
    <n v="417451.35549858562"/>
    <n v="206807.94002636019"/>
    <x v="81"/>
  </r>
  <r>
    <x v="82"/>
    <n v="582503.16972033074"/>
    <n v="317511.89304641145"/>
    <n v="655913.23314276023"/>
    <n v="524252.85274829768"/>
    <x v="82"/>
  </r>
  <r>
    <x v="83"/>
    <n v="438330.83595626685"/>
    <n v="152882.23813670155"/>
    <n v="491283.5782330503"/>
    <n v="394497.75236064015"/>
    <x v="83"/>
  </r>
  <r>
    <x v="84"/>
    <n v="390225.40946741478"/>
    <n v="104708.61754580864"/>
    <n v="443109.95764215745"/>
    <n v="351202.86852067331"/>
    <x v="84"/>
  </r>
  <r>
    <x v="85"/>
    <n v="642854.86598105542"/>
    <n v="277373.66037021787"/>
    <n v="615775.00046656665"/>
    <n v="578569.3793829499"/>
    <x v="85"/>
  </r>
  <r>
    <x v="86"/>
    <n v="2371703.4810669492"/>
    <n v="1003583.7126398286"/>
    <n v="1341985.0527361773"/>
    <n v="2134533.1329602543"/>
    <x v="86"/>
  </r>
  <r>
    <x v="87"/>
    <n v="394391.09852412454"/>
    <n v="186108.00668099843"/>
    <n v="524509.34677734715"/>
    <n v="354951.98867171211"/>
    <x v="87"/>
  </r>
  <r>
    <x v="88"/>
    <n v="388662.5643157998"/>
    <n v="122774.40599214149"/>
    <n v="461175.74608849024"/>
    <n v="349796.3078842198"/>
    <x v="88"/>
  </r>
  <r>
    <x v="89"/>
    <n v="641936.37436495989"/>
    <n v="549371.76252950018"/>
    <n v="887773.10262584896"/>
    <n v="577742.73692846391"/>
    <x v="89"/>
  </r>
  <r>
    <x v="90"/>
    <n v="867527.56256020395"/>
    <n v="422473.64381281211"/>
    <n v="760874.98390916083"/>
    <n v="780774.80630418356"/>
    <x v="90"/>
  </r>
  <r>
    <x v="91"/>
    <n v="269802.27294612065"/>
    <n v="52667.983424712431"/>
    <n v="391069.32352106122"/>
    <n v="242822.04565150858"/>
    <x v="91"/>
  </r>
  <r>
    <x v="92"/>
    <n v="374518.34995830682"/>
    <n v="169562.10104261432"/>
    <n v="507963.4411389631"/>
    <n v="337066.51496247615"/>
    <x v="92"/>
  </r>
  <r>
    <x v="93"/>
    <n v="454406.33828026906"/>
    <n v="202701.60888627794"/>
    <n v="541102.94898262667"/>
    <n v="408965.70445224218"/>
    <x v="93"/>
  </r>
  <r>
    <x v="94"/>
    <n v="713223.91079038417"/>
    <n v="396715.4640516644"/>
    <n v="735116.80414801324"/>
    <n v="641901.51971134578"/>
    <x v="94"/>
  </r>
  <r>
    <x v="95"/>
    <n v="564575.59941050236"/>
    <n v="312582.52217259805"/>
    <n v="650983.86226894683"/>
    <n v="508118.03946945211"/>
    <x v="95"/>
  </r>
  <r>
    <x v="96"/>
    <n v="345956.93820501602"/>
    <n v="129368.14807120513"/>
    <n v="467769.48816755391"/>
    <n v="311361.2443845144"/>
    <x v="96"/>
  </r>
  <r>
    <x v="97"/>
    <n v="245073.64749174894"/>
    <n v="97739.078440186844"/>
    <n v="436140.41853653564"/>
    <n v="220566.28274257405"/>
    <x v="97"/>
  </r>
  <r>
    <x v="98"/>
    <n v="551713.37155742443"/>
    <n v="267316.89393722609"/>
    <n v="605718.23403357482"/>
    <n v="496542.03440168197"/>
    <x v="98"/>
  </r>
  <r>
    <x v="99"/>
    <n v="532291.07725924964"/>
    <n v="168118.91411728744"/>
    <n v="506520.25421363622"/>
    <n v="479061.96953332471"/>
    <x v="99"/>
  </r>
  <r>
    <x v="100"/>
    <n v="499181.86073578882"/>
    <n v="243434.9834331015"/>
    <n v="581836.32352945022"/>
    <n v="449263.67466220993"/>
    <x v="100"/>
  </r>
  <r>
    <x v="101"/>
    <n v="572708.65498023317"/>
    <n v="316953.45265789068"/>
    <n v="655354.7927542394"/>
    <n v="515437.78948220989"/>
    <x v="101"/>
  </r>
  <r>
    <x v="102"/>
    <n v="617242.2965288806"/>
    <n v="379051.65619905776"/>
    <n v="717452.99629540648"/>
    <n v="555518.06687599258"/>
    <x v="102"/>
  </r>
  <r>
    <x v="103"/>
    <n v="385793.96000182611"/>
    <n v="119592.45558892147"/>
    <n v="457993.79568527022"/>
    <n v="347214.56400164351"/>
    <x v="103"/>
  </r>
  <r>
    <x v="104"/>
    <n v="767423.86488297302"/>
    <n v="326377.7625646384"/>
    <n v="664779.10266098718"/>
    <n v="690681.47839467577"/>
    <x v="104"/>
  </r>
  <r>
    <x v="105"/>
    <n v="258163.91270317222"/>
    <n v="123859.23540035918"/>
    <n v="462260.57549670793"/>
    <n v="232347.52143285499"/>
    <x v="105"/>
  </r>
  <r>
    <x v="106"/>
    <n v="387955.71611150325"/>
    <n v="137919.84005060149"/>
    <n v="476321.1801469503"/>
    <n v="349160.14450035291"/>
    <x v="106"/>
  </r>
  <r>
    <x v="107"/>
    <n v="676887.46244650218"/>
    <n v="323257.67848410498"/>
    <n v="661659.0185804537"/>
    <n v="609198.71620185196"/>
    <x v="107"/>
  </r>
  <r>
    <x v="108"/>
    <n v="484764.90281973314"/>
    <n v="256586.82162716388"/>
    <n v="594988.16172351269"/>
    <n v="436288.41253775981"/>
    <x v="108"/>
  </r>
  <r>
    <x v="109"/>
    <n v="361632.50408078992"/>
    <n v="134260.80986174333"/>
    <n v="472662.14995809214"/>
    <n v="325469.25367271091"/>
    <x v="109"/>
  </r>
  <r>
    <x v="110"/>
    <n v="401978.24214334582"/>
    <n v="141864.97292783571"/>
    <n v="480266.31302418449"/>
    <n v="361780.41792901122"/>
    <x v="110"/>
  </r>
  <r>
    <x v="111"/>
    <n v="528372.7156176829"/>
    <n v="338565.65048516862"/>
    <n v="676966.99058151734"/>
    <n v="475535.44405591465"/>
    <x v="111"/>
  </r>
  <r>
    <x v="112"/>
    <n v="597803.10589673067"/>
    <n v="194122.06491420671"/>
    <n v="532523.40501055552"/>
    <n v="538022.79530705768"/>
    <x v="112"/>
  </r>
  <r>
    <x v="113"/>
    <n v="343976.13847905444"/>
    <n v="104058.27025844777"/>
    <n v="442459.61035479652"/>
    <n v="309578.52463114902"/>
    <x v="113"/>
  </r>
  <r>
    <x v="114"/>
    <n v="383491.76820450835"/>
    <n v="172913.74597529336"/>
    <n v="511315.08607164212"/>
    <n v="345142.59138405754"/>
    <x v="114"/>
  </r>
  <r>
    <x v="115"/>
    <n v="842103.42661432584"/>
    <n v="672462.8535755194"/>
    <n v="1010864.1936718682"/>
    <n v="757893.08395289327"/>
    <x v="115"/>
  </r>
  <r>
    <x v="116"/>
    <n v="733776.11224716308"/>
    <n v="546870.03470414493"/>
    <n v="885271.37480049371"/>
    <n v="660398.50102244678"/>
    <x v="116"/>
  </r>
  <r>
    <x v="117"/>
    <n v="194042.51979084272"/>
    <n v="50322.116647424817"/>
    <n v="388723.4567437736"/>
    <n v="174638.26781175844"/>
    <x v="117"/>
  </r>
  <r>
    <x v="118"/>
    <n v="803338.86136269954"/>
    <n v="615935.01863249298"/>
    <n v="954336.35872884176"/>
    <n v="723004.97522642964"/>
    <x v="118"/>
  </r>
  <r>
    <x v="119"/>
    <n v="471705.40967261011"/>
    <n v="147190.7773848396"/>
    <n v="485592.11748118838"/>
    <n v="424534.8687053491"/>
    <x v="119"/>
  </r>
  <r>
    <x v="120"/>
    <n v="709205.33296536014"/>
    <n v="285004.58179777849"/>
    <n v="623405.92189412727"/>
    <n v="638284.79966882418"/>
    <x v="120"/>
  </r>
  <r>
    <x v="121"/>
    <n v="475648.25630464224"/>
    <n v="250851.3061030953"/>
    <n v="589252.64619944408"/>
    <n v="428083.430674178"/>
    <x v="121"/>
  </r>
  <r>
    <x v="122"/>
    <n v="649599.57560101408"/>
    <n v="231443.77382813988"/>
    <n v="569845.11392448866"/>
    <n v="584639.61804091267"/>
    <x v="122"/>
  </r>
  <r>
    <x v="123"/>
    <n v="559460.05909044296"/>
    <n v="331674.57143538282"/>
    <n v="670075.9115317316"/>
    <n v="503514.05318139866"/>
    <x v="123"/>
  </r>
  <r>
    <x v="124"/>
    <n v="217073.17137764121"/>
    <n v="82749.011405604397"/>
    <n v="421150.35150195321"/>
    <n v="195365.85423987708"/>
    <x v="124"/>
  </r>
  <r>
    <x v="125"/>
    <n v="407033.31078512192"/>
    <n v="136220.39879152732"/>
    <n v="474621.7388878761"/>
    <n v="366329.97970660974"/>
    <x v="125"/>
  </r>
  <r>
    <x v="126"/>
    <n v="387989.2732295593"/>
    <n v="206498.71611013453"/>
    <n v="544900.05620648328"/>
    <n v="349190.34590660338"/>
    <x v="126"/>
  </r>
  <r>
    <x v="127"/>
    <n v="434300.23558813956"/>
    <n v="249572.85378900319"/>
    <n v="587974.193885352"/>
    <n v="390870.2120293256"/>
    <x v="127"/>
  </r>
  <r>
    <x v="128"/>
    <n v="275834.5545179809"/>
    <n v="122618.92431863349"/>
    <n v="461020.26441498229"/>
    <n v="248251.09906618283"/>
    <x v="128"/>
  </r>
  <r>
    <x v="129"/>
    <n v="646241.87472397578"/>
    <n v="351052.44466367632"/>
    <n v="689453.7847600251"/>
    <n v="581617.6872515782"/>
    <x v="129"/>
  </r>
  <r>
    <x v="130"/>
    <n v="222843.98710732616"/>
    <n v="66587.043071151755"/>
    <n v="404988.38316750055"/>
    <n v="200559.58839659355"/>
    <x v="130"/>
  </r>
  <r>
    <x v="131"/>
    <n v="368010.45161696721"/>
    <n v="181502.30931878978"/>
    <n v="519903.64941513853"/>
    <n v="331209.40645527048"/>
    <x v="131"/>
  </r>
  <r>
    <x v="132"/>
    <n v="346226.27051906794"/>
    <n v="121575.66037839626"/>
    <n v="459977.00047474506"/>
    <n v="311603.64346716116"/>
    <x v="132"/>
  </r>
  <r>
    <x v="133"/>
    <n v="637613.33998144558"/>
    <n v="557068.24095473171"/>
    <n v="895469.58105108049"/>
    <n v="573852.00598330109"/>
    <x v="133"/>
  </r>
  <r>
    <x v="134"/>
    <n v="572040.90639619168"/>
    <n v="222825.99016344952"/>
    <n v="561227.33025979833"/>
    <n v="514836.81575657253"/>
    <x v="134"/>
  </r>
  <r>
    <x v="135"/>
    <n v="580996.71986519033"/>
    <n v="276201.93736909714"/>
    <n v="614603.27746544592"/>
    <n v="522897.04787867132"/>
    <x v="135"/>
  </r>
  <r>
    <x v="136"/>
    <n v="679875.10959543951"/>
    <n v="404834.21251133893"/>
    <n v="743235.55260768766"/>
    <n v="611887.59863589553"/>
    <x v="136"/>
  </r>
  <r>
    <x v="137"/>
    <n v="549469.64418562932"/>
    <n v="354585.25243823492"/>
    <n v="692986.59253458376"/>
    <n v="494522.67976706638"/>
    <x v="137"/>
  </r>
  <r>
    <x v="138"/>
    <n v="593747.05499785999"/>
    <n v="270334.01831235958"/>
    <n v="608735.35840870836"/>
    <n v="534372.34949807404"/>
    <x v="138"/>
  </r>
  <r>
    <x v="139"/>
    <n v="659518.21438158583"/>
    <n v="529211.32637561765"/>
    <n v="867612.66647196643"/>
    <n v="593566.39294342732"/>
    <x v="139"/>
  </r>
  <r>
    <x v="140"/>
    <n v="461280.02124352666"/>
    <n v="147507.66952657845"/>
    <n v="485909.00962292723"/>
    <n v="415152.01911917399"/>
    <x v="140"/>
  </r>
  <r>
    <x v="141"/>
    <n v="421916.01910753321"/>
    <n v="204996.89721659585"/>
    <n v="543398.23731294461"/>
    <n v="379724.41719677992"/>
    <x v="141"/>
  </r>
  <r>
    <x v="142"/>
    <n v="542631.69470006495"/>
    <n v="267487.21428697766"/>
    <n v="605888.55438332644"/>
    <n v="488368.52523005847"/>
    <x v="142"/>
  </r>
  <r>
    <x v="143"/>
    <n v="739096.10654749349"/>
    <n v="512898.54580684431"/>
    <n v="851299.88590319315"/>
    <n v="665186.49589274416"/>
    <x v="143"/>
  </r>
  <r>
    <x v="144"/>
    <n v="367765.00582350796"/>
    <n v="60813.848020412981"/>
    <n v="399215.18811676174"/>
    <n v="330988.5052411572"/>
    <x v="144"/>
  </r>
  <r>
    <x v="145"/>
    <n v="234922.4482804476"/>
    <n v="35207.986433754326"/>
    <n v="373609.32653010311"/>
    <n v="211430.20345240284"/>
    <x v="145"/>
  </r>
  <r>
    <x v="146"/>
    <n v="247424.32716795124"/>
    <n v="52964.225360655408"/>
    <n v="391365.56545700418"/>
    <n v="222681.89445115611"/>
    <x v="146"/>
  </r>
  <r>
    <x v="147"/>
    <n v="298901.55294836534"/>
    <n v="126219.22391740217"/>
    <n v="464620.56401375093"/>
    <n v="269011.39765352884"/>
    <x v="147"/>
  </r>
  <r>
    <x v="148"/>
    <n v="438120.24275730475"/>
    <n v="207796.35075923451"/>
    <n v="546197.69085558329"/>
    <n v="394308.21848157427"/>
    <x v="148"/>
  </r>
  <r>
    <x v="149"/>
    <n v="571360.18027058046"/>
    <n v="286148.5345031998"/>
    <n v="624549.87459954852"/>
    <n v="514224.16224352241"/>
    <x v="149"/>
  </r>
  <r>
    <x v="150"/>
    <n v="310168.32630502147"/>
    <n v="114933.20004216788"/>
    <n v="453334.54013851669"/>
    <n v="279151.49367451936"/>
    <x v="150"/>
  </r>
  <r>
    <x v="151"/>
    <n v="717515.35143380531"/>
    <n v="466066.33986947249"/>
    <n v="804467.67996582133"/>
    <n v="645763.81629042479"/>
    <x v="151"/>
  </r>
  <r>
    <x v="152"/>
    <n v="542343.79607654654"/>
    <n v="265849.31731134275"/>
    <n v="604250.65740769147"/>
    <n v="488109.4164688919"/>
    <x v="152"/>
  </r>
  <r>
    <x v="153"/>
    <n v="311698.21621716343"/>
    <n v="111673.88503248028"/>
    <n v="450075.22512882907"/>
    <n v="280528.39459544711"/>
    <x v="153"/>
  </r>
  <r>
    <x v="154"/>
    <n v="591276.65409915871"/>
    <n v="191761.49143399709"/>
    <n v="530162.83153034584"/>
    <n v="532148.98868924286"/>
    <x v="154"/>
  </r>
  <r>
    <x v="155"/>
    <n v="773803.29992058768"/>
    <n v="284462.2660745802"/>
    <n v="622863.60617092904"/>
    <n v="696422.96992852888"/>
    <x v="155"/>
  </r>
  <r>
    <x v="156"/>
    <n v="578815.34309330478"/>
    <n v="142882.44882509063"/>
    <n v="481283.78892143944"/>
    <n v="520933.80878397432"/>
    <x v="156"/>
  </r>
  <r>
    <x v="157"/>
    <n v="402739.96042425989"/>
    <n v="138851.95630151461"/>
    <n v="477253.29639786342"/>
    <n v="362465.96438183391"/>
    <x v="157"/>
  </r>
  <r>
    <x v="158"/>
    <n v="473617.06070140842"/>
    <n v="276083.53700070223"/>
    <n v="614484.87709705101"/>
    <n v="426255.3546312676"/>
    <x v="158"/>
  </r>
  <r>
    <x v="159"/>
    <n v="584662.32412278082"/>
    <n v="311287.56062334334"/>
    <n v="649688.90071969212"/>
    <n v="526196.09171050275"/>
    <x v="159"/>
  </r>
  <r>
    <x v="160"/>
    <n v="534500.90312470798"/>
    <n v="184839.32118989743"/>
    <n v="523240.66128624621"/>
    <n v="481050.81281223719"/>
    <x v="160"/>
  </r>
  <r>
    <x v="161"/>
    <n v="919669.84773751488"/>
    <n v="529862.69314430736"/>
    <n v="868264.03324065614"/>
    <n v="827702.86296376341"/>
    <x v="161"/>
  </r>
  <r>
    <x v="162"/>
    <n v="486501.22158171365"/>
    <n v="149976.63620578864"/>
    <n v="488377.97630213742"/>
    <n v="437851.09942354227"/>
    <x v="162"/>
  </r>
  <r>
    <x v="163"/>
    <n v="274970.02643151087"/>
    <n v="95532.534260923028"/>
    <n v="433933.87435727182"/>
    <n v="247473.02378835977"/>
    <x v="163"/>
  </r>
  <r>
    <x v="164"/>
    <n v="984682.48756124207"/>
    <n v="487457.83236769109"/>
    <n v="825859.17246403988"/>
    <n v="886214.2388051179"/>
    <x v="164"/>
  </r>
  <r>
    <x v="165"/>
    <n v="552942.14171165496"/>
    <n v="210397.63866874858"/>
    <n v="548798.97876509733"/>
    <n v="497647.92754048947"/>
    <x v="165"/>
  </r>
  <r>
    <x v="166"/>
    <n v="439842.58586355363"/>
    <n v="226361.42274276665"/>
    <n v="564762.76283911546"/>
    <n v="395858.32727719826"/>
    <x v="166"/>
  </r>
  <r>
    <x v="167"/>
    <n v="572255.1310472968"/>
    <n v="332158.29426078568"/>
    <n v="670559.63435713446"/>
    <n v="515029.61794256716"/>
    <x v="167"/>
  </r>
  <r>
    <x v="168"/>
    <n v="453053.4753926635"/>
    <n v="110123.96534258056"/>
    <n v="448525.30543892935"/>
    <n v="407748.12785339716"/>
    <x v="168"/>
  </r>
  <r>
    <x v="169"/>
    <n v="339952.65318788722"/>
    <n v="135557.39594560614"/>
    <n v="473958.73604195495"/>
    <n v="305957.38786909851"/>
    <x v="169"/>
  </r>
  <r>
    <x v="170"/>
    <n v="435922.26799275039"/>
    <n v="207024.855629878"/>
    <n v="545426.19572622678"/>
    <n v="392330.04119347536"/>
    <x v="170"/>
  </r>
  <r>
    <x v="171"/>
    <n v="257398.25415221869"/>
    <n v="147845.74089819664"/>
    <n v="486247.08099454542"/>
    <n v="231658.42873699684"/>
    <x v="171"/>
  </r>
  <r>
    <x v="172"/>
    <n v="737538.36853462621"/>
    <n v="368783.02857324725"/>
    <n v="707184.36866959604"/>
    <n v="663784.53168116359"/>
    <x v="172"/>
  </r>
  <r>
    <x v="173"/>
    <n v="255223.28378407707"/>
    <n v="115657.29949793682"/>
    <n v="454058.63959428563"/>
    <n v="229700.95540566937"/>
    <x v="173"/>
  </r>
  <r>
    <x v="174"/>
    <n v="924080.60266785813"/>
    <n v="865434.57712372392"/>
    <n v="1203835.9172200728"/>
    <n v="831672.54240107234"/>
    <x v="174"/>
  </r>
  <r>
    <x v="175"/>
    <n v="196869.80989309336"/>
    <n v="112856.70703864927"/>
    <n v="451258.04713499802"/>
    <n v="177182.82890378404"/>
    <x v="175"/>
  </r>
  <r>
    <x v="176"/>
    <n v="419552.89823543333"/>
    <n v="158861.07737184333"/>
    <n v="497262.41746819211"/>
    <n v="377597.60841188999"/>
    <x v="176"/>
  </r>
  <r>
    <x v="177"/>
    <n v="649252.96989055502"/>
    <n v="272630.28524372773"/>
    <n v="611031.62534007651"/>
    <n v="584327.67290149955"/>
    <x v="177"/>
  </r>
  <r>
    <x v="178"/>
    <n v="1357458.7117486806"/>
    <n v="855366.43968538404"/>
    <n v="1193767.7797817327"/>
    <n v="1221712.8405738126"/>
    <x v="178"/>
  </r>
  <r>
    <x v="179"/>
    <n v="474527.28598517732"/>
    <n v="216899.87785663715"/>
    <n v="555301.2179529859"/>
    <n v="427074.55738665961"/>
    <x v="179"/>
  </r>
  <r>
    <x v="180"/>
    <n v="1493262.5398694582"/>
    <n v="912413.61389516806"/>
    <n v="1250814.953991517"/>
    <n v="1343936.2858825123"/>
    <x v="180"/>
  </r>
  <r>
    <x v="181"/>
    <n v="427685.96791014366"/>
    <n v="141322.04547009539"/>
    <n v="479723.38556644414"/>
    <n v="384917.3711191293"/>
    <x v="181"/>
  </r>
  <r>
    <x v="182"/>
    <n v="413888.11871377256"/>
    <n v="157899.30598567447"/>
    <n v="496300.64608202328"/>
    <n v="372499.30684239534"/>
    <x v="182"/>
  </r>
  <r>
    <x v="183"/>
    <n v="451253.0709384908"/>
    <n v="188396.53109696167"/>
    <n v="526797.87119331048"/>
    <n v="406127.76384464174"/>
    <x v="183"/>
  </r>
  <r>
    <x v="184"/>
    <n v="627197.24480232713"/>
    <n v="379326.04952808918"/>
    <n v="717727.38962443802"/>
    <n v="564477.52032209444"/>
    <x v="184"/>
  </r>
  <r>
    <x v="185"/>
    <n v="676484.04215569491"/>
    <n v="424847.63015396439"/>
    <n v="763248.97025031317"/>
    <n v="608835.63794012542"/>
    <x v="185"/>
  </r>
  <r>
    <x v="186"/>
    <n v="255715.76839336293"/>
    <n v="115017.57258692091"/>
    <n v="453418.91268326971"/>
    <n v="230144.19155402665"/>
    <x v="186"/>
  </r>
  <r>
    <x v="187"/>
    <n v="521540.8655525783"/>
    <n v="209692.3859903806"/>
    <n v="548093.72608672944"/>
    <n v="469386.77899732045"/>
    <x v="187"/>
  </r>
  <r>
    <x v="188"/>
    <n v="653791.56554663542"/>
    <n v="258276.43771165778"/>
    <n v="596677.77780800662"/>
    <n v="588412.40899197187"/>
    <x v="188"/>
  </r>
  <r>
    <x v="189"/>
    <n v="732299.68992255628"/>
    <n v="355851.96706636954"/>
    <n v="694253.30716271838"/>
    <n v="659069.72093030065"/>
    <x v="189"/>
  </r>
  <r>
    <x v="190"/>
    <n v="292608.73662312905"/>
    <n v="160305.51989979486"/>
    <n v="498706.85999614361"/>
    <n v="263347.86296081613"/>
    <x v="190"/>
  </r>
  <r>
    <x v="191"/>
    <n v="975560.01194967446"/>
    <n v="672384.32755777228"/>
    <n v="1010785.6676541211"/>
    <n v="878004.01075470704"/>
    <x v="191"/>
  </r>
  <r>
    <x v="192"/>
    <n v="388545.65869666159"/>
    <n v="150732.23909554945"/>
    <n v="489133.57919189823"/>
    <n v="349691.09282699542"/>
    <x v="192"/>
  </r>
  <r>
    <x v="193"/>
    <n v="418302.18418209441"/>
    <n v="202877.57534981775"/>
    <n v="541278.91544616653"/>
    <n v="376471.965763885"/>
    <x v="193"/>
  </r>
  <r>
    <x v="194"/>
    <n v="234479.12582334862"/>
    <n v="103988.68907875134"/>
    <n v="442390.02917510015"/>
    <n v="211031.21324101376"/>
    <x v="194"/>
  </r>
  <r>
    <x v="195"/>
    <n v="820269.79208053218"/>
    <n v="374580.58115300047"/>
    <n v="712981.92124934925"/>
    <n v="738242.81287247897"/>
    <x v="195"/>
  </r>
  <r>
    <x v="196"/>
    <n v="597346.20149753313"/>
    <n v="354810.39485405775"/>
    <n v="693211.73495040648"/>
    <n v="537611.58134777984"/>
    <x v="196"/>
  </r>
  <r>
    <x v="197"/>
    <n v="535142.9025602648"/>
    <n v="328017.84828240291"/>
    <n v="666419.18837875174"/>
    <n v="481628.61230423831"/>
    <x v="197"/>
  </r>
  <r>
    <x v="198"/>
    <n v="254087.84306957349"/>
    <n v="63626.305215493587"/>
    <n v="402027.64531184238"/>
    <n v="228679.05876261613"/>
    <x v="198"/>
  </r>
  <r>
    <x v="199"/>
    <n v="387635.75773085223"/>
    <n v="138823.25620549879"/>
    <n v="477224.5963018476"/>
    <n v="348872.181957767"/>
    <x v="199"/>
  </r>
  <r>
    <x v="200"/>
    <n v="675381.2314538185"/>
    <n v="419513.08295893855"/>
    <n v="757914.42305528733"/>
    <n v="607843.1083084367"/>
    <x v="200"/>
  </r>
  <r>
    <x v="201"/>
    <n v="857586.7925774774"/>
    <n v="479609.83216814807"/>
    <n v="818011.1722644968"/>
    <n v="771828.11331972969"/>
    <x v="201"/>
  </r>
  <r>
    <x v="202"/>
    <n v="306676.50209711149"/>
    <n v="89103.505356974507"/>
    <n v="427504.84545332327"/>
    <n v="276008.85188740032"/>
    <x v="202"/>
  </r>
  <r>
    <x v="203"/>
    <n v="684628.3184259634"/>
    <n v="354061.80250461603"/>
    <n v="692463.14260096475"/>
    <n v="616165.48658336711"/>
    <x v="203"/>
  </r>
  <r>
    <x v="204"/>
    <n v="313025.05368081969"/>
    <n v="151168.09310242062"/>
    <n v="489569.4331987694"/>
    <n v="281722.54831273772"/>
    <x v="204"/>
  </r>
  <r>
    <x v="205"/>
    <n v="710149.54680451879"/>
    <n v="305206.18981072289"/>
    <n v="643607.52990707173"/>
    <n v="639134.5921240669"/>
    <x v="2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3048B06-73B8-4178-9AD9-5BE3F77DB9C4}" name="PivotTable7"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
  <location ref="A49:B59" firstHeaderRow="1" firstDataRow="1" firstDataCol="1"/>
  <pivotFields count="6">
    <pivotField axis="axisRow" showAll="0" measureFilter="1" sortType="descending">
      <items count="2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t="default"/>
      </items>
      <autoSortScope>
        <pivotArea dataOnly="0" outline="0" fieldPosition="0">
          <references count="1">
            <reference field="4294967294" count="1" selected="0">
              <x v="0"/>
            </reference>
          </references>
        </pivotArea>
      </autoSortScope>
    </pivotField>
    <pivotField numFmtId="44" showAll="0"/>
    <pivotField numFmtId="44" showAll="0"/>
    <pivotField numFmtId="44" showAll="0"/>
    <pivotField numFmtId="168" showAll="0"/>
    <pivotField dataField="1" numFmtId="44" multipleItemSelectionAllowed="1" showAll="0">
      <items count="207">
        <item x="174"/>
        <item x="133"/>
        <item x="175"/>
        <item x="89"/>
        <item x="171"/>
        <item x="43"/>
        <item x="139"/>
        <item x="194"/>
        <item x="190"/>
        <item x="52"/>
        <item x="105"/>
        <item x="124"/>
        <item x="173"/>
        <item x="11"/>
        <item x="186"/>
        <item x="117"/>
        <item x="97"/>
        <item x="81"/>
        <item x="48"/>
        <item x="128"/>
        <item x="18"/>
        <item x="130"/>
        <item x="9"/>
        <item x="204"/>
        <item x="4"/>
        <item x="115"/>
        <item x="147"/>
        <item x="39"/>
        <item x="163"/>
        <item x="126"/>
        <item x="47"/>
        <item x="51"/>
        <item x="127"/>
        <item x="131"/>
        <item x="116"/>
        <item x="118"/>
        <item x="111"/>
        <item x="35"/>
        <item x="198"/>
        <item x="146"/>
        <item x="137"/>
        <item x="150"/>
        <item x="158"/>
        <item x="145"/>
        <item x="153"/>
        <item x="33"/>
        <item x="169"/>
        <item x="92"/>
        <item x="197"/>
        <item x="87"/>
        <item x="49"/>
        <item x="114"/>
        <item x="21"/>
        <item x="55"/>
        <item x="31"/>
        <item x="166"/>
        <item x="32"/>
        <item x="193"/>
        <item x="45"/>
        <item x="96"/>
        <item x="141"/>
        <item x="91"/>
        <item x="57"/>
        <item x="202"/>
        <item x="27"/>
        <item x="26"/>
        <item x="77"/>
        <item x="132"/>
        <item x="121"/>
        <item x="143"/>
        <item x="109"/>
        <item x="123"/>
        <item x="108"/>
        <item x="170"/>
        <item x="148"/>
        <item x="38"/>
        <item x="71"/>
        <item x="0"/>
        <item x="54"/>
        <item x="192"/>
        <item x="64"/>
        <item x="102"/>
        <item x="113"/>
        <item x="167"/>
        <item x="44"/>
        <item x="196"/>
        <item x="7"/>
        <item x="62"/>
        <item x="184"/>
        <item x="75"/>
        <item x="74"/>
        <item x="199"/>
        <item x="106"/>
        <item x="76"/>
        <item x="59"/>
        <item x="151"/>
        <item x="185"/>
        <item x="93"/>
        <item x="95"/>
        <item x="65"/>
        <item x="20"/>
        <item x="100"/>
        <item x="101"/>
        <item x="200"/>
        <item x="182"/>
        <item x="15"/>
        <item x="179"/>
        <item x="110"/>
        <item x="176"/>
        <item x="72"/>
        <item x="61"/>
        <item x="36"/>
        <item x="183"/>
        <item x="79"/>
        <item x="157"/>
        <item x="82"/>
        <item x="80"/>
        <item x="88"/>
        <item x="103"/>
        <item x="78"/>
        <item x="46"/>
        <item x="125"/>
        <item x="159"/>
        <item x="13"/>
        <item x="16"/>
        <item x="136"/>
        <item x="142"/>
        <item x="152"/>
        <item x="8"/>
        <item x="19"/>
        <item x="10"/>
        <item x="30"/>
        <item x="50"/>
        <item x="98"/>
        <item x="149"/>
        <item x="83"/>
        <item x="84"/>
        <item x="181"/>
        <item x="12"/>
        <item x="129"/>
        <item x="5"/>
        <item x="70"/>
        <item x="191"/>
        <item x="69"/>
        <item x="53"/>
        <item x="135"/>
        <item x="28"/>
        <item x="56"/>
        <item x="144"/>
        <item x="17"/>
        <item x="187"/>
        <item x="140"/>
        <item x="94"/>
        <item x="1"/>
        <item x="138"/>
        <item x="119"/>
        <item x="203"/>
        <item x="67"/>
        <item x="162"/>
        <item x="24"/>
        <item x="40"/>
        <item x="165"/>
        <item x="168"/>
        <item x="73"/>
        <item x="134"/>
        <item x="160"/>
        <item x="107"/>
        <item x="42"/>
        <item x="66"/>
        <item x="99"/>
        <item x="85"/>
        <item x="172"/>
        <item x="189"/>
        <item x="177"/>
        <item x="201"/>
        <item x="63"/>
        <item x="34"/>
        <item x="161"/>
        <item x="25"/>
        <item x="188"/>
        <item x="58"/>
        <item x="154"/>
        <item x="37"/>
        <item x="112"/>
        <item x="205"/>
        <item x="14"/>
        <item x="23"/>
        <item x="122"/>
        <item x="120"/>
        <item x="68"/>
        <item x="156"/>
        <item x="22"/>
        <item x="104"/>
        <item x="60"/>
        <item x="90"/>
        <item x="195"/>
        <item x="3"/>
        <item x="155"/>
        <item x="164"/>
        <item x="41"/>
        <item x="178"/>
        <item x="2"/>
        <item x="29"/>
        <item x="180"/>
        <item x="6"/>
        <item x="86"/>
        <item t="default"/>
      </items>
    </pivotField>
  </pivotFields>
  <rowFields count="1">
    <field x="0"/>
  </rowFields>
  <rowItems count="10">
    <i>
      <x v="86"/>
    </i>
    <i>
      <x v="6"/>
    </i>
    <i>
      <x v="180"/>
    </i>
    <i>
      <x v="29"/>
    </i>
    <i>
      <x v="2"/>
    </i>
    <i>
      <x v="178"/>
    </i>
    <i>
      <x v="41"/>
    </i>
    <i>
      <x v="164"/>
    </i>
    <i>
      <x v="155"/>
    </i>
    <i>
      <x v="3"/>
    </i>
  </rowItems>
  <colItems count="1">
    <i/>
  </colItems>
  <dataFields count="1">
    <dataField name="Sum of Profit/Loss" fld="5" baseField="0" baseItem="0" numFmtId="44"/>
  </dataFields>
  <formats count="7">
    <format dxfId="6">
      <pivotArea outline="0" collapsedLevelsAreSubtotals="1" fieldPosition="0"/>
    </format>
    <format dxfId="5">
      <pivotArea collapsedLevelsAreSubtotals="1" fieldPosition="0">
        <references count="1">
          <reference field="0" count="1">
            <x v="171"/>
          </reference>
        </references>
      </pivotArea>
    </format>
    <format dxfId="4">
      <pivotArea dataOnly="0" labelOnly="1" fieldPosition="0">
        <references count="1">
          <reference field="0" count="1">
            <x v="171"/>
          </reference>
        </references>
      </pivotArea>
    </format>
    <format dxfId="3">
      <pivotArea dataOnly="0" labelOnly="1" fieldPosition="0">
        <references count="1">
          <reference field="0" count="10">
            <x v="43"/>
            <x v="52"/>
            <x v="89"/>
            <x v="133"/>
            <x v="139"/>
            <x v="171"/>
            <x v="174"/>
            <x v="175"/>
            <x v="190"/>
            <x v="194"/>
          </reference>
        </references>
      </pivotArea>
    </format>
    <format dxfId="2">
      <pivotArea dataOnly="0" labelOnly="1" fieldPosition="0">
        <references count="1">
          <reference field="0" count="10">
            <x v="2"/>
            <x v="3"/>
            <x v="6"/>
            <x v="29"/>
            <x v="41"/>
            <x v="86"/>
            <x v="155"/>
            <x v="164"/>
            <x v="178"/>
            <x v="180"/>
          </reference>
        </references>
      </pivotArea>
    </format>
    <format dxfId="1">
      <pivotArea collapsedLevelsAreSubtotals="1" fieldPosition="0">
        <references count="1">
          <reference field="0" count="1">
            <x v="3"/>
          </reference>
        </references>
      </pivotArea>
    </format>
    <format dxfId="0">
      <pivotArea dataOnly="0" labelOnly="1" fieldPosition="0">
        <references count="1">
          <reference field="0" count="1">
            <x v="3"/>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71"/>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8" showRowHeaders="1" showColHeaders="1" showRowStripes="0" showColStripes="0" showLastColumn="1"/>
  <filters count="1">
    <filter fld="0"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443F02-BADF-4B92-B4E0-21F3F6D8ED0E}" name="PivotTable5"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A24:B34" firstHeaderRow="1" firstDataRow="1" firstDataCol="1"/>
  <pivotFields count="6">
    <pivotField axis="axisRow" showAll="0" measureFilter="1" sortType="ascending">
      <items count="2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t="default"/>
      </items>
      <autoSortScope>
        <pivotArea dataOnly="0" outline="0" fieldPosition="0">
          <references count="1">
            <reference field="4294967294" count="1" selected="0">
              <x v="0"/>
            </reference>
          </references>
        </pivotArea>
      </autoSortScope>
    </pivotField>
    <pivotField numFmtId="44" showAll="0"/>
    <pivotField numFmtId="44" showAll="0"/>
    <pivotField numFmtId="44" showAll="0"/>
    <pivotField numFmtId="168" showAll="0"/>
    <pivotField dataField="1" numFmtId="44" multipleItemSelectionAllowed="1" showAll="0">
      <items count="207">
        <item x="174"/>
        <item x="133"/>
        <item x="175"/>
        <item x="89"/>
        <item x="171"/>
        <item x="43"/>
        <item x="139"/>
        <item x="194"/>
        <item x="190"/>
        <item x="52"/>
        <item x="105"/>
        <item x="124"/>
        <item x="173"/>
        <item x="11"/>
        <item x="186"/>
        <item x="117"/>
        <item x="97"/>
        <item x="81"/>
        <item x="48"/>
        <item x="128"/>
        <item x="18"/>
        <item x="130"/>
        <item x="9"/>
        <item x="204"/>
        <item x="4"/>
        <item x="115"/>
        <item x="147"/>
        <item x="39"/>
        <item x="163"/>
        <item x="126"/>
        <item x="47"/>
        <item x="51"/>
        <item x="127"/>
        <item x="131"/>
        <item x="116"/>
        <item x="118"/>
        <item x="111"/>
        <item x="35"/>
        <item x="198"/>
        <item x="146"/>
        <item x="137"/>
        <item x="150"/>
        <item x="158"/>
        <item x="145"/>
        <item x="153"/>
        <item x="33"/>
        <item x="169"/>
        <item x="92"/>
        <item x="197"/>
        <item x="87"/>
        <item x="49"/>
        <item x="114"/>
        <item x="21"/>
        <item x="55"/>
        <item x="31"/>
        <item x="166"/>
        <item x="32"/>
        <item x="193"/>
        <item x="45"/>
        <item x="96"/>
        <item x="141"/>
        <item x="91"/>
        <item x="57"/>
        <item x="202"/>
        <item x="27"/>
        <item x="26"/>
        <item x="77"/>
        <item x="132"/>
        <item x="121"/>
        <item x="143"/>
        <item x="109"/>
        <item x="123"/>
        <item x="108"/>
        <item x="170"/>
        <item x="148"/>
        <item x="38"/>
        <item x="71"/>
        <item x="0"/>
        <item x="54"/>
        <item x="192"/>
        <item x="64"/>
        <item x="102"/>
        <item x="113"/>
        <item x="167"/>
        <item x="44"/>
        <item x="196"/>
        <item x="7"/>
        <item x="62"/>
        <item x="184"/>
        <item x="75"/>
        <item x="74"/>
        <item x="199"/>
        <item x="106"/>
        <item x="76"/>
        <item x="59"/>
        <item x="151"/>
        <item x="185"/>
        <item x="93"/>
        <item x="95"/>
        <item x="65"/>
        <item x="20"/>
        <item x="100"/>
        <item x="101"/>
        <item x="200"/>
        <item x="182"/>
        <item x="15"/>
        <item x="179"/>
        <item x="110"/>
        <item x="176"/>
        <item x="72"/>
        <item x="61"/>
        <item x="36"/>
        <item x="183"/>
        <item x="79"/>
        <item x="157"/>
        <item x="82"/>
        <item x="80"/>
        <item x="88"/>
        <item x="103"/>
        <item x="78"/>
        <item x="46"/>
        <item x="125"/>
        <item x="159"/>
        <item x="13"/>
        <item x="16"/>
        <item x="136"/>
        <item x="142"/>
        <item x="152"/>
        <item x="8"/>
        <item x="19"/>
        <item x="10"/>
        <item x="30"/>
        <item x="50"/>
        <item x="98"/>
        <item x="149"/>
        <item x="83"/>
        <item x="84"/>
        <item x="181"/>
        <item x="12"/>
        <item x="129"/>
        <item x="5"/>
        <item x="70"/>
        <item x="191"/>
        <item x="69"/>
        <item x="53"/>
        <item x="135"/>
        <item x="28"/>
        <item x="56"/>
        <item x="144"/>
        <item x="17"/>
        <item x="187"/>
        <item x="140"/>
        <item x="94"/>
        <item x="1"/>
        <item x="138"/>
        <item x="119"/>
        <item x="203"/>
        <item x="67"/>
        <item x="162"/>
        <item x="24"/>
        <item x="40"/>
        <item x="165"/>
        <item x="168"/>
        <item x="73"/>
        <item x="134"/>
        <item x="160"/>
        <item x="107"/>
        <item x="42"/>
        <item x="66"/>
        <item x="99"/>
        <item x="85"/>
        <item x="172"/>
        <item x="189"/>
        <item x="177"/>
        <item x="201"/>
        <item x="63"/>
        <item x="34"/>
        <item x="161"/>
        <item x="25"/>
        <item x="188"/>
        <item x="58"/>
        <item x="154"/>
        <item x="37"/>
        <item x="112"/>
        <item x="205"/>
        <item x="14"/>
        <item x="23"/>
        <item x="122"/>
        <item x="120"/>
        <item x="68"/>
        <item x="156"/>
        <item x="22"/>
        <item x="104"/>
        <item x="60"/>
        <item x="90"/>
        <item x="195"/>
        <item x="3"/>
        <item x="155"/>
        <item x="164"/>
        <item x="41"/>
        <item x="178"/>
        <item x="2"/>
        <item x="29"/>
        <item x="180"/>
        <item x="6"/>
        <item x="86"/>
        <item t="default"/>
      </items>
    </pivotField>
  </pivotFields>
  <rowFields count="1">
    <field x="0"/>
  </rowFields>
  <rowItems count="10">
    <i>
      <x v="174"/>
    </i>
    <i>
      <x v="133"/>
    </i>
    <i>
      <x v="175"/>
    </i>
    <i>
      <x v="89"/>
    </i>
    <i>
      <x v="171"/>
    </i>
    <i>
      <x v="43"/>
    </i>
    <i>
      <x v="139"/>
    </i>
    <i>
      <x v="194"/>
    </i>
    <i>
      <x v="190"/>
    </i>
    <i>
      <x v="52"/>
    </i>
  </rowItems>
  <colItems count="1">
    <i/>
  </colItems>
  <dataFields count="1">
    <dataField name="Sum of Profit/Loss" fld="5" baseField="0" baseItem="0" numFmtId="44"/>
  </dataFields>
  <formats count="6">
    <format dxfId="12">
      <pivotArea outline="0" collapsedLevelsAreSubtotals="1" fieldPosition="0"/>
    </format>
    <format dxfId="11">
      <pivotArea collapsedLevelsAreSubtotals="1" fieldPosition="0">
        <references count="1">
          <reference field="0" count="1">
            <x v="171"/>
          </reference>
        </references>
      </pivotArea>
    </format>
    <format dxfId="10">
      <pivotArea dataOnly="0" labelOnly="1" fieldPosition="0">
        <references count="1">
          <reference field="0" count="1">
            <x v="171"/>
          </reference>
        </references>
      </pivotArea>
    </format>
    <format dxfId="9">
      <pivotArea dataOnly="0" labelOnly="1" fieldPosition="0">
        <references count="1">
          <reference field="0" count="10">
            <x v="43"/>
            <x v="52"/>
            <x v="89"/>
            <x v="133"/>
            <x v="139"/>
            <x v="171"/>
            <x v="174"/>
            <x v="175"/>
            <x v="190"/>
            <x v="194"/>
          </reference>
        </references>
      </pivotArea>
    </format>
    <format dxfId="8">
      <pivotArea collapsedLevelsAreSubtotals="1" fieldPosition="0">
        <references count="1">
          <reference field="0" count="1">
            <x v="52"/>
          </reference>
        </references>
      </pivotArea>
    </format>
    <format dxfId="7">
      <pivotArea dataOnly="0" labelOnly="1" fieldPosition="0">
        <references count="1">
          <reference field="0" count="1">
            <x v="52"/>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71"/>
          </reference>
        </references>
      </pivotArea>
    </chartFormat>
  </chartFormats>
  <pivotTableStyleInfo name="PivotStyleLight8" showRowHeaders="1" showColHeaders="1" showRowStripes="0" showColStripes="0" showLastColumn="1"/>
  <filters count="1">
    <filter fld="0" type="count" evalOrder="-1" id="2"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AEB4FD-1196-4DC9-A07A-B208327CC6F9}" name="Vacant_Land" displayName="Vacant_Land" ref="A3:O209" totalsRowShown="0" headerRowDxfId="55" dataDxfId="54" dataCellStyle="Currency">
  <autoFilter ref="A3:O209" xr:uid="{B4AEB4FD-1196-4DC9-A07A-B208327CC6F9}"/>
  <tableColumns count="15">
    <tableColumn id="1" xr3:uid="{EC61C068-0E85-47CA-B036-FA9C23187180}" name="locality" dataDxfId="53"/>
    <tableColumn id="2" xr3:uid="{81A1EB0F-572A-4975-A547-E5BF9601E064}" name="2010" dataDxfId="52" dataCellStyle="Currency"/>
    <tableColumn id="3" xr3:uid="{0EE5A270-9E49-419C-A0A3-B26057F2BA83}" name="2011" dataDxfId="51" dataCellStyle="Currency"/>
    <tableColumn id="4" xr3:uid="{2A068E42-2D52-449B-8ED8-0BF8055FC594}" name="2012" dataDxfId="50" dataCellStyle="Currency"/>
    <tableColumn id="5" xr3:uid="{31B09747-59B7-40D2-8D86-610D5AA79A80}" name="2013" dataDxfId="49" dataCellStyle="Currency"/>
    <tableColumn id="6" xr3:uid="{85347E0D-3E8C-4E22-BDF0-C77BC55530F3}" name="2014" dataDxfId="48" dataCellStyle="Currency"/>
    <tableColumn id="7" xr3:uid="{40C85B38-9736-4CBA-BD44-6195ABAA2399}" name="2015" dataDxfId="47" dataCellStyle="Currency"/>
    <tableColumn id="8" xr3:uid="{5DA8D77F-067E-4CE5-83A8-A35314890540}" name="2016" dataDxfId="46" dataCellStyle="Currency"/>
    <tableColumn id="9" xr3:uid="{C015CE45-E388-4124-A5F6-B557380DEE05}" name="2017" dataDxfId="45" dataCellStyle="Currency"/>
    <tableColumn id="10" xr3:uid="{848D6397-0AAC-4FBE-A545-E554C02C75CA}" name="2018" dataDxfId="44" dataCellStyle="Currency"/>
    <tableColumn id="11" xr3:uid="{76C5FD64-CFE3-4109-8C6A-F365306C93BA}" name="2019" dataDxfId="43" dataCellStyle="Currency"/>
    <tableColumn id="12" xr3:uid="{D389CC88-0F91-4A46-AC7F-512AA22BFF17}" name="2020" dataDxfId="42" dataCellStyle="Currency"/>
    <tableColumn id="13" xr3:uid="{25963FB7-AC69-44AD-8D53-675D18297A24}" name="Adjusted Growth Rate PA (%)" dataDxfId="41" dataCellStyle="Percent"/>
    <tableColumn id="14" xr3:uid="{A1DFE1AC-B6DC-43BB-943C-1567DA9AEAB8}" name="Growth Factor" dataDxfId="40" dataCellStyle="Currency">
      <calculatedColumnFormula>1+Vacant_Land[[#This Row],[Adjusted Growth Rate PA (%)]]</calculatedColumnFormula>
    </tableColumn>
    <tableColumn id="15" xr3:uid="{5120FB3C-F4D8-4112-B358-FA0065FC22B0}" name="Sparkline" dataDxfId="39" dataCellStyle="Currency"/>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476FAF-27B8-412D-8914-4C719E9CD8EC}" name="House" displayName="House" ref="A3:O209" totalsRowShown="0" headerRowDxfId="38" dataDxfId="37" dataCellStyle="Currency">
  <autoFilter ref="A3:O209" xr:uid="{BD476FAF-27B8-412D-8914-4C719E9CD8EC}"/>
  <sortState xmlns:xlrd2="http://schemas.microsoft.com/office/spreadsheetml/2017/richdata2" ref="A4:N209">
    <sortCondition ref="A3:A209"/>
  </sortState>
  <tableColumns count="15">
    <tableColumn id="1" xr3:uid="{0008E16B-9BE7-4545-945A-A45CFECA36FD}" name="locality" dataDxfId="36"/>
    <tableColumn id="2" xr3:uid="{2A946EC9-A3BB-49B2-9708-17E770DD39DE}" name="2010" dataDxfId="35" dataCellStyle="Currency"/>
    <tableColumn id="3" xr3:uid="{6473C954-335F-46B1-9089-2E1D254FCA53}" name="2011" dataDxfId="34" dataCellStyle="Currency"/>
    <tableColumn id="4" xr3:uid="{E1F9B1DA-B083-4956-BDCB-4B7A5071EAB4}" name="2012" dataDxfId="33" dataCellStyle="Currency"/>
    <tableColumn id="5" xr3:uid="{AB886E4B-2A10-4F5B-8286-A62474DC300D}" name="2013" dataDxfId="32" dataCellStyle="Currency"/>
    <tableColumn id="6" xr3:uid="{472D14D5-D5D9-489C-BBFD-FD91FE1A19C3}" name="2014" dataDxfId="31" dataCellStyle="Currency"/>
    <tableColumn id="7" xr3:uid="{F7F9BD5D-0F6D-4922-9D50-22752E8EF200}" name="2015" dataDxfId="30" dataCellStyle="Currency"/>
    <tableColumn id="8" xr3:uid="{F47EF134-9D20-4204-A260-0D7880B5F8AA}" name="2016" dataDxfId="29" dataCellStyle="Currency"/>
    <tableColumn id="9" xr3:uid="{81AE981D-065A-4802-ADB6-3622618923C7}" name="2017" dataDxfId="28" dataCellStyle="Currency"/>
    <tableColumn id="10" xr3:uid="{3B548500-BC81-4337-9DD4-97BD48B0EA9D}" name="2018" dataDxfId="27" dataCellStyle="Currency"/>
    <tableColumn id="11" xr3:uid="{2CE6D63B-7165-49EC-A108-9D397024FAFB}" name="2019" dataDxfId="26" dataCellStyle="Currency"/>
    <tableColumn id="12" xr3:uid="{C29988F9-D21C-4E04-895E-ABDB346313F7}" name="2020" dataDxfId="25" dataCellStyle="Currency"/>
    <tableColumn id="13" xr3:uid="{4DF4B378-4E52-4CC9-B7CE-D1104EF8C58A}" name="Adjusted Growth Rate PA (%)" dataDxfId="24" dataCellStyle="Percent"/>
    <tableColumn id="14" xr3:uid="{496322E0-BEA4-4420-9EA1-A21001322997}" name="Growth Factor" dataDxfId="23" dataCellStyle="Currency">
      <calculatedColumnFormula>1+House[[#This Row],[Adjusted Growth Rate PA (%)]]</calculatedColumnFormula>
    </tableColumn>
    <tableColumn id="15" xr3:uid="{B2EA9F93-3EE2-48A8-B292-D291584C22D8}" name="Sparkline" dataDxfId="22" dataCellStyle="Currency"/>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4BEBE09-52E5-42A9-8B21-0417591418D5}" name="Profit_Loss" displayName="Profit_Loss" ref="A3:F209" totalsRowShown="0">
  <autoFilter ref="A3:F209" xr:uid="{14BEBE09-52E5-42A9-8B21-0417591418D5}"/>
  <tableColumns count="6">
    <tableColumn id="1" xr3:uid="{A82A3CF2-C8FC-46B0-8A8F-0C58E7890034}" name="Locality " dataDxfId="21"/>
    <tableColumn id="2" xr3:uid="{F1B3A456-1E46-46E4-97AA-2325416C46F0}" name="House Price Median 2022" dataDxfId="20" dataCellStyle="Currency">
      <calculatedColumnFormula>House[[#This Row],[2020]]*(1+House[[#This Row],[Adjusted Growth Rate PA (%)]])^2</calculatedColumnFormula>
    </tableColumn>
    <tableColumn id="3" xr3:uid="{A1CC6FF3-A5BB-4328-BF1D-F553994FCEC4}" name="Land Price Median 2021" dataDxfId="19" dataCellStyle="Currency">
      <calculatedColumnFormula>Vacant_Land[[#This Row],[2020]]*(1+Vacant_Land[[#This Row],[Adjusted Growth Rate PA (%)]])</calculatedColumnFormula>
    </tableColumn>
    <tableColumn id="7" xr3:uid="{613A458E-91A8-49F1-B6A9-FAA69A0DEE67}" name="Build Cost + Land Price" dataDxfId="18" dataCellStyle="Currency">
      <calculatedColumnFormula>Statement!$A$5+Profit_Loss[[#This Row],[Land Price Median 2021]]</calculatedColumnFormula>
    </tableColumn>
    <tableColumn id="5" xr3:uid="{2F7827F9-6B73-4231-9A5E-CDE05B307AEE}" name="Benchmark " dataDxfId="17">
      <calculatedColumnFormula>0.9*Profit_Loss[[#This Row],[House Price Median 2022]]</calculatedColumnFormula>
    </tableColumn>
    <tableColumn id="9" xr3:uid="{C24EC813-FE91-4749-A615-CD284DC85F1E}" name="Profit/Loss" dataDxfId="16" dataCellStyle="Currency">
      <calculatedColumnFormula>B4-D4</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9DAC9E4-A908-41F4-9303-81345D200510}" name="Build_Cost" displayName="Build_Cost" ref="A35:E52" totalsRowShown="0">
  <autoFilter ref="A35:E52" xr:uid="{F9DAC9E4-A908-41F4-9303-81345D200510}"/>
  <tableColumns count="5">
    <tableColumn id="1" xr3:uid="{7ABA2743-3A01-4062-96EC-6A4CDBB2C484}" name="Financial Year"/>
    <tableColumn id="2" xr3:uid="{88456E5B-CB74-4CBC-B7DB-CD4789331007}" name="Mean Build Cost (VIC)" dataDxfId="15" dataCellStyle="Currency"/>
    <tableColumn id="3" xr3:uid="{C5D3CDA7-4D62-4594-889B-FFC31E0B3AD7}" name="Year"/>
    <tableColumn id="4" xr3:uid="{71AD64AB-A612-4C6C-A179-8D0440CA43C9}" name="CPI (Mid Year)"/>
    <tableColumn id="5" xr3:uid="{516CD98A-B8DE-4D53-BCE0-CCA4A036D45E}" name="Adjusted Mean Build Cost (VIC)" dataDxfId="14" dataCellStyle="Currency">
      <calculatedColumnFormula>B36*($D$52/D36)</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hyperlink" Target="https://www.abs.gov.au/statistics/industry/building-and-construction/building-activity-australia/dec-2020/Building%20Activity%20Average%20Cost.xls"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1E38E-56AF-448A-8C52-DE4D51485F14}">
  <dimension ref="A1:M217"/>
  <sheetViews>
    <sheetView topLeftCell="A198" workbookViewId="0">
      <selection activeCell="L14" sqref="L14"/>
    </sheetView>
  </sheetViews>
  <sheetFormatPr defaultRowHeight="15" x14ac:dyDescent="0.25"/>
  <cols>
    <col min="1" max="1" width="32" bestFit="1" customWidth="1"/>
    <col min="2" max="2" width="13.42578125" bestFit="1" customWidth="1"/>
    <col min="3" max="3" width="15" bestFit="1" customWidth="1"/>
    <col min="4" max="8" width="13.42578125" bestFit="1" customWidth="1"/>
    <col min="9" max="12" width="15" bestFit="1" customWidth="1"/>
    <col min="13" max="13" width="10" bestFit="1" customWidth="1"/>
  </cols>
  <sheetData>
    <row r="1" spans="1:12" x14ac:dyDescent="0.25">
      <c r="A1" s="5" t="s">
        <v>237</v>
      </c>
      <c r="B1" s="5"/>
      <c r="C1" s="5"/>
      <c r="D1" s="5"/>
      <c r="E1" s="5"/>
      <c r="F1" s="5"/>
      <c r="G1" s="5"/>
      <c r="H1" s="5"/>
      <c r="I1" s="5"/>
      <c r="J1" s="5"/>
      <c r="K1" s="5"/>
      <c r="L1" s="5"/>
    </row>
    <row r="2" spans="1:12" x14ac:dyDescent="0.25">
      <c r="A2" s="5"/>
      <c r="B2" s="5">
        <v>2010</v>
      </c>
      <c r="C2" s="5">
        <v>2011</v>
      </c>
      <c r="D2" s="5">
        <v>2012</v>
      </c>
      <c r="E2" s="5">
        <v>2013</v>
      </c>
      <c r="F2" s="5">
        <v>2014</v>
      </c>
      <c r="G2" s="5">
        <v>2015</v>
      </c>
      <c r="H2" s="5">
        <v>2016</v>
      </c>
      <c r="I2" s="5">
        <v>2017</v>
      </c>
      <c r="J2" s="5">
        <v>2018</v>
      </c>
      <c r="K2" s="5">
        <v>2019</v>
      </c>
      <c r="L2" s="5">
        <v>2020</v>
      </c>
    </row>
    <row r="3" spans="1:12" x14ac:dyDescent="0.25">
      <c r="A3" s="5" t="s">
        <v>30</v>
      </c>
      <c r="B3" s="5" t="s">
        <v>23</v>
      </c>
      <c r="C3" s="5" t="s">
        <v>23</v>
      </c>
      <c r="D3" s="5" t="s">
        <v>23</v>
      </c>
      <c r="E3" s="5" t="s">
        <v>23</v>
      </c>
      <c r="F3" s="5" t="s">
        <v>23</v>
      </c>
      <c r="G3" s="5" t="s">
        <v>23</v>
      </c>
      <c r="H3" s="5" t="s">
        <v>23</v>
      </c>
      <c r="I3" s="5" t="s">
        <v>23</v>
      </c>
      <c r="J3" s="5" t="s">
        <v>23</v>
      </c>
      <c r="K3" s="5" t="s">
        <v>23</v>
      </c>
      <c r="L3" s="5" t="s">
        <v>23</v>
      </c>
    </row>
    <row r="4" spans="1:12" x14ac:dyDescent="0.25">
      <c r="A4" s="6" t="s">
        <v>31</v>
      </c>
      <c r="B4" s="13">
        <v>77000</v>
      </c>
      <c r="C4" s="13">
        <v>90000</v>
      </c>
      <c r="D4" s="13">
        <v>93500</v>
      </c>
      <c r="E4" s="13">
        <v>89000</v>
      </c>
      <c r="F4" s="13">
        <v>85000</v>
      </c>
      <c r="G4" s="13">
        <v>95000</v>
      </c>
      <c r="H4" s="13">
        <v>88000</v>
      </c>
      <c r="I4" s="13">
        <v>90000</v>
      </c>
      <c r="J4" s="13">
        <v>89000</v>
      </c>
      <c r="K4" s="13">
        <v>160000</v>
      </c>
      <c r="L4" s="13">
        <v>150000</v>
      </c>
    </row>
    <row r="5" spans="1:12" x14ac:dyDescent="0.25">
      <c r="A5" s="6" t="s">
        <v>32</v>
      </c>
      <c r="B5" s="13">
        <v>125000</v>
      </c>
      <c r="C5" s="13">
        <v>145000</v>
      </c>
      <c r="D5" s="13">
        <v>190000</v>
      </c>
      <c r="E5" s="13">
        <v>170000</v>
      </c>
      <c r="F5" s="13">
        <v>161000</v>
      </c>
      <c r="G5" s="13">
        <v>180000</v>
      </c>
      <c r="H5" s="13">
        <v>183500</v>
      </c>
      <c r="I5" s="13">
        <v>152000</v>
      </c>
      <c r="J5" s="13">
        <v>155000</v>
      </c>
      <c r="K5" s="13">
        <v>170000</v>
      </c>
      <c r="L5" s="13">
        <v>200000</v>
      </c>
    </row>
    <row r="6" spans="1:12" x14ac:dyDescent="0.25">
      <c r="A6" s="6" t="s">
        <v>33</v>
      </c>
      <c r="B6" s="13">
        <v>290000</v>
      </c>
      <c r="C6" s="13">
        <v>380000</v>
      </c>
      <c r="D6" s="13">
        <v>264000</v>
      </c>
      <c r="E6" s="13">
        <v>317500</v>
      </c>
      <c r="F6" s="13">
        <v>387500</v>
      </c>
      <c r="G6" s="13">
        <v>420000</v>
      </c>
      <c r="H6" s="13">
        <v>380000</v>
      </c>
      <c r="I6" s="13">
        <v>448000</v>
      </c>
      <c r="J6" s="13">
        <v>550000</v>
      </c>
      <c r="K6" s="13">
        <v>675000</v>
      </c>
      <c r="L6" s="13">
        <v>595000</v>
      </c>
    </row>
    <row r="7" spans="1:12" x14ac:dyDescent="0.25">
      <c r="A7" s="6" t="s">
        <v>34</v>
      </c>
      <c r="B7" s="13">
        <v>197500</v>
      </c>
      <c r="C7" s="13">
        <v>221000</v>
      </c>
      <c r="D7" s="13">
        <v>197000</v>
      </c>
      <c r="E7" s="13">
        <v>190000</v>
      </c>
      <c r="F7" s="13">
        <v>185000</v>
      </c>
      <c r="G7" s="13">
        <v>190000</v>
      </c>
      <c r="H7" s="13">
        <v>182500</v>
      </c>
      <c r="I7" s="13">
        <v>185000</v>
      </c>
      <c r="J7" s="13">
        <v>225000</v>
      </c>
      <c r="K7" s="13">
        <v>245000</v>
      </c>
      <c r="L7" s="13">
        <v>280000</v>
      </c>
    </row>
    <row r="8" spans="1:12" x14ac:dyDescent="0.25">
      <c r="A8" s="6" t="s">
        <v>35</v>
      </c>
      <c r="B8" s="13">
        <v>78000</v>
      </c>
      <c r="C8" s="13">
        <v>70000</v>
      </c>
      <c r="D8" s="13">
        <v>80000</v>
      </c>
      <c r="E8" s="13">
        <v>70000</v>
      </c>
      <c r="F8" s="13">
        <v>85000</v>
      </c>
      <c r="G8" s="13">
        <v>83500</v>
      </c>
      <c r="H8" s="13">
        <v>50000</v>
      </c>
      <c r="I8" s="13">
        <v>97500</v>
      </c>
      <c r="J8" s="13">
        <v>99500</v>
      </c>
      <c r="K8" s="13">
        <v>87000</v>
      </c>
      <c r="L8" s="13">
        <v>80000</v>
      </c>
    </row>
    <row r="9" spans="1:12" x14ac:dyDescent="0.25">
      <c r="A9" s="6" t="s">
        <v>36</v>
      </c>
      <c r="B9" s="13">
        <v>86500</v>
      </c>
      <c r="C9" s="13">
        <v>99000</v>
      </c>
      <c r="D9" s="13">
        <v>104000</v>
      </c>
      <c r="E9" s="13">
        <v>104500</v>
      </c>
      <c r="F9" s="13">
        <v>152500</v>
      </c>
      <c r="G9" s="13">
        <v>147500</v>
      </c>
      <c r="H9" s="13">
        <v>148000</v>
      </c>
      <c r="I9" s="13">
        <v>147500</v>
      </c>
      <c r="J9" s="13">
        <v>139000</v>
      </c>
      <c r="K9" s="13">
        <v>155000</v>
      </c>
      <c r="L9" s="13">
        <v>166000</v>
      </c>
    </row>
    <row r="10" spans="1:12" x14ac:dyDescent="0.25">
      <c r="A10" s="6" t="s">
        <v>37</v>
      </c>
      <c r="B10" s="13">
        <v>466500</v>
      </c>
      <c r="C10" s="13">
        <v>513000</v>
      </c>
      <c r="D10" s="13">
        <v>472500</v>
      </c>
      <c r="E10" s="13">
        <v>475000</v>
      </c>
      <c r="F10" s="13">
        <v>595000</v>
      </c>
      <c r="G10" s="13">
        <v>832500</v>
      </c>
      <c r="H10" s="13">
        <v>832500</v>
      </c>
      <c r="I10" s="13">
        <v>832500</v>
      </c>
      <c r="J10" s="13">
        <v>1590500</v>
      </c>
      <c r="K10" s="13">
        <v>252500</v>
      </c>
      <c r="L10" s="13">
        <v>604000</v>
      </c>
    </row>
    <row r="11" spans="1:12" x14ac:dyDescent="0.25">
      <c r="A11" s="6" t="s">
        <v>38</v>
      </c>
      <c r="B11" s="13">
        <v>92500</v>
      </c>
      <c r="C11" s="13">
        <v>87000</v>
      </c>
      <c r="D11" s="13">
        <v>77500</v>
      </c>
      <c r="E11" s="13">
        <v>86500</v>
      </c>
      <c r="F11" s="13">
        <v>105000</v>
      </c>
      <c r="G11" s="13">
        <v>80000</v>
      </c>
      <c r="H11" s="13">
        <v>105000</v>
      </c>
      <c r="I11" s="13">
        <v>95500</v>
      </c>
      <c r="J11" s="13">
        <v>100000</v>
      </c>
      <c r="K11" s="13">
        <v>100000</v>
      </c>
      <c r="L11" s="13">
        <v>212500</v>
      </c>
    </row>
    <row r="12" spans="1:12" x14ac:dyDescent="0.25">
      <c r="A12" s="6" t="s">
        <v>39</v>
      </c>
      <c r="B12" s="13">
        <v>115000</v>
      </c>
      <c r="C12" s="13">
        <v>136000</v>
      </c>
      <c r="D12" s="13">
        <v>155000</v>
      </c>
      <c r="E12" s="13">
        <v>135000</v>
      </c>
      <c r="F12" s="13">
        <v>150000</v>
      </c>
      <c r="G12" s="13">
        <v>152000</v>
      </c>
      <c r="H12" s="13">
        <v>148000</v>
      </c>
      <c r="I12" s="13">
        <v>165000</v>
      </c>
      <c r="J12" s="13">
        <v>215000</v>
      </c>
      <c r="K12" s="13">
        <v>225000</v>
      </c>
      <c r="L12" s="13">
        <v>250000</v>
      </c>
    </row>
    <row r="13" spans="1:12" x14ac:dyDescent="0.25">
      <c r="A13" s="6" t="s">
        <v>40</v>
      </c>
      <c r="B13" s="13">
        <v>99000</v>
      </c>
      <c r="C13" s="13">
        <v>95500</v>
      </c>
      <c r="D13" s="13">
        <v>91500</v>
      </c>
      <c r="E13" s="13">
        <v>98000</v>
      </c>
      <c r="F13" s="13">
        <v>95000</v>
      </c>
      <c r="G13" s="13">
        <v>100000</v>
      </c>
      <c r="H13" s="13">
        <v>112000</v>
      </c>
      <c r="I13" s="13">
        <v>110000</v>
      </c>
      <c r="J13" s="13">
        <v>118000</v>
      </c>
      <c r="K13" s="13">
        <v>117500</v>
      </c>
      <c r="L13" s="13">
        <v>125000</v>
      </c>
    </row>
    <row r="14" spans="1:12" x14ac:dyDescent="0.25">
      <c r="A14" s="6" t="s">
        <v>41</v>
      </c>
      <c r="B14" s="13">
        <v>99500</v>
      </c>
      <c r="C14" s="13">
        <v>133500</v>
      </c>
      <c r="D14" s="13">
        <v>120000</v>
      </c>
      <c r="E14" s="13">
        <v>122500</v>
      </c>
      <c r="F14" s="13">
        <v>115000</v>
      </c>
      <c r="G14" s="13">
        <v>133000</v>
      </c>
      <c r="H14" s="13">
        <v>135000</v>
      </c>
      <c r="I14" s="13">
        <v>140000</v>
      </c>
      <c r="J14" s="13">
        <v>180000</v>
      </c>
      <c r="K14" s="13">
        <v>220000</v>
      </c>
      <c r="L14" s="13">
        <v>239000</v>
      </c>
    </row>
    <row r="15" spans="1:12" x14ac:dyDescent="0.25">
      <c r="A15" s="6" t="s">
        <v>42</v>
      </c>
      <c r="B15" s="13">
        <v>121000</v>
      </c>
      <c r="C15" s="13">
        <v>147500</v>
      </c>
      <c r="D15" s="13">
        <v>150000</v>
      </c>
      <c r="E15" s="13">
        <v>237500</v>
      </c>
      <c r="F15" s="13">
        <v>184500</v>
      </c>
      <c r="G15" s="13">
        <v>180000</v>
      </c>
      <c r="H15" s="13">
        <v>180000</v>
      </c>
      <c r="I15" s="13">
        <v>155000</v>
      </c>
      <c r="J15" s="13">
        <v>165000</v>
      </c>
      <c r="K15" s="13">
        <v>212500</v>
      </c>
      <c r="L15" s="13">
        <v>278000</v>
      </c>
    </row>
    <row r="16" spans="1:12" x14ac:dyDescent="0.25">
      <c r="A16" s="6" t="s">
        <v>43</v>
      </c>
      <c r="B16" s="13">
        <v>125000</v>
      </c>
      <c r="C16" s="13">
        <v>140000</v>
      </c>
      <c r="D16" s="13">
        <v>139500</v>
      </c>
      <c r="E16" s="13">
        <v>150000</v>
      </c>
      <c r="F16" s="13">
        <v>149000</v>
      </c>
      <c r="G16" s="13">
        <v>146000</v>
      </c>
      <c r="H16" s="13">
        <v>155000</v>
      </c>
      <c r="I16" s="13">
        <v>165000</v>
      </c>
      <c r="J16" s="13">
        <v>215500</v>
      </c>
      <c r="K16" s="13">
        <v>279000</v>
      </c>
      <c r="L16" s="13">
        <v>267000</v>
      </c>
    </row>
    <row r="17" spans="1:12" x14ac:dyDescent="0.25">
      <c r="A17" s="6" t="s">
        <v>44</v>
      </c>
      <c r="B17" s="13">
        <v>120000</v>
      </c>
      <c r="C17" s="13">
        <v>104500</v>
      </c>
      <c r="D17" s="13">
        <v>118000</v>
      </c>
      <c r="E17" s="13">
        <v>115000</v>
      </c>
      <c r="F17" s="13">
        <v>116500</v>
      </c>
      <c r="G17" s="13">
        <v>130000</v>
      </c>
      <c r="H17" s="13">
        <v>125000</v>
      </c>
      <c r="I17" s="13">
        <v>129000</v>
      </c>
      <c r="J17" s="13">
        <v>136500</v>
      </c>
      <c r="K17" s="13">
        <v>145000</v>
      </c>
      <c r="L17" s="13">
        <v>140000</v>
      </c>
    </row>
    <row r="18" spans="1:12" x14ac:dyDescent="0.25">
      <c r="A18" s="6" t="s">
        <v>45</v>
      </c>
      <c r="B18" s="13">
        <v>280000</v>
      </c>
      <c r="C18" s="13">
        <v>289500</v>
      </c>
      <c r="D18" s="13">
        <v>248500</v>
      </c>
      <c r="E18" s="13">
        <v>188500</v>
      </c>
      <c r="F18" s="13">
        <v>165500</v>
      </c>
      <c r="G18" s="13">
        <v>191000</v>
      </c>
      <c r="H18" s="13">
        <v>205000</v>
      </c>
      <c r="I18" s="13">
        <v>263000</v>
      </c>
      <c r="J18" s="13">
        <v>277500</v>
      </c>
      <c r="K18" s="13">
        <v>291000</v>
      </c>
      <c r="L18" s="13">
        <v>327500</v>
      </c>
    </row>
    <row r="19" spans="1:12" x14ac:dyDescent="0.25">
      <c r="A19" s="6" t="s">
        <v>46</v>
      </c>
      <c r="B19" s="13">
        <v>55000</v>
      </c>
      <c r="C19" s="13">
        <v>49000</v>
      </c>
      <c r="D19" s="13">
        <v>48000</v>
      </c>
      <c r="E19" s="13">
        <v>48000</v>
      </c>
      <c r="F19" s="13">
        <v>53000</v>
      </c>
      <c r="G19" s="13">
        <v>51500</v>
      </c>
      <c r="H19" s="13">
        <v>52000</v>
      </c>
      <c r="I19" s="13">
        <v>59000</v>
      </c>
      <c r="J19" s="13">
        <v>56000</v>
      </c>
      <c r="K19" s="13">
        <v>75000</v>
      </c>
      <c r="L19" s="13">
        <v>82500</v>
      </c>
    </row>
    <row r="20" spans="1:12" x14ac:dyDescent="0.25">
      <c r="A20" s="6" t="s">
        <v>47</v>
      </c>
      <c r="B20" s="13">
        <v>134500</v>
      </c>
      <c r="C20" s="13">
        <v>134500</v>
      </c>
      <c r="D20" s="13">
        <v>128000</v>
      </c>
      <c r="E20" s="13">
        <v>130000</v>
      </c>
      <c r="F20" s="13">
        <v>115000</v>
      </c>
      <c r="G20" s="13">
        <v>115500</v>
      </c>
      <c r="H20" s="13">
        <v>123000</v>
      </c>
      <c r="I20" s="13">
        <v>130000</v>
      </c>
      <c r="J20" s="13">
        <v>145000</v>
      </c>
      <c r="K20" s="13">
        <v>175000</v>
      </c>
      <c r="L20" s="13">
        <v>222500</v>
      </c>
    </row>
    <row r="21" spans="1:12" x14ac:dyDescent="0.25">
      <c r="A21" s="6" t="s">
        <v>48</v>
      </c>
      <c r="B21" s="13">
        <v>152500</v>
      </c>
      <c r="C21" s="13">
        <v>180000</v>
      </c>
      <c r="D21" s="13">
        <v>160000</v>
      </c>
      <c r="E21" s="13">
        <v>140000</v>
      </c>
      <c r="F21" s="13">
        <v>160000</v>
      </c>
      <c r="G21" s="13">
        <v>180000</v>
      </c>
      <c r="H21" s="13">
        <v>129500</v>
      </c>
      <c r="I21" s="13">
        <v>450000</v>
      </c>
      <c r="J21" s="13">
        <v>220000</v>
      </c>
      <c r="K21" s="13">
        <v>261500</v>
      </c>
      <c r="L21" s="13">
        <v>312000</v>
      </c>
    </row>
    <row r="22" spans="1:12" x14ac:dyDescent="0.25">
      <c r="A22" s="6" t="s">
        <v>49</v>
      </c>
      <c r="B22" s="13">
        <v>86000</v>
      </c>
      <c r="C22" s="13">
        <v>81000</v>
      </c>
      <c r="D22" s="13">
        <v>88000</v>
      </c>
      <c r="E22" s="13">
        <v>95000</v>
      </c>
      <c r="F22" s="13">
        <v>88000</v>
      </c>
      <c r="G22" s="13">
        <v>104000</v>
      </c>
      <c r="H22" s="13">
        <v>100000</v>
      </c>
      <c r="I22" s="13">
        <v>96500</v>
      </c>
      <c r="J22" s="13">
        <v>113000</v>
      </c>
      <c r="K22" s="13">
        <v>129500</v>
      </c>
      <c r="L22" s="13">
        <v>142500</v>
      </c>
    </row>
    <row r="23" spans="1:12" x14ac:dyDescent="0.25">
      <c r="A23" s="6" t="s">
        <v>50</v>
      </c>
      <c r="B23" s="13">
        <v>248500</v>
      </c>
      <c r="C23" s="13">
        <v>286500</v>
      </c>
      <c r="D23" s="13">
        <v>295000</v>
      </c>
      <c r="E23" s="13">
        <v>255000</v>
      </c>
      <c r="F23" s="13">
        <v>255000</v>
      </c>
      <c r="G23" s="13">
        <v>289000</v>
      </c>
      <c r="H23" s="13">
        <v>331000</v>
      </c>
      <c r="I23" s="13">
        <v>385000</v>
      </c>
      <c r="J23" s="13">
        <v>455000</v>
      </c>
      <c r="K23" s="13">
        <v>430000</v>
      </c>
      <c r="L23" s="13">
        <v>428000</v>
      </c>
    </row>
    <row r="24" spans="1:12" x14ac:dyDescent="0.25">
      <c r="A24" s="6" t="s">
        <v>51</v>
      </c>
      <c r="B24" s="13">
        <v>175000</v>
      </c>
      <c r="C24" s="13">
        <v>195000</v>
      </c>
      <c r="D24" s="13">
        <v>173500</v>
      </c>
      <c r="E24" s="13">
        <v>156000</v>
      </c>
      <c r="F24" s="13">
        <v>166000</v>
      </c>
      <c r="G24" s="13">
        <v>182000</v>
      </c>
      <c r="H24" s="13">
        <v>192000</v>
      </c>
      <c r="I24" s="13">
        <v>255000</v>
      </c>
      <c r="J24" s="13">
        <v>308000</v>
      </c>
      <c r="K24" s="13">
        <v>304000</v>
      </c>
      <c r="L24" s="13">
        <v>265000</v>
      </c>
    </row>
    <row r="25" spans="1:12" x14ac:dyDescent="0.25">
      <c r="A25" s="6" t="s">
        <v>52</v>
      </c>
      <c r="B25" s="13">
        <v>106500</v>
      </c>
      <c r="C25" s="13">
        <v>116000</v>
      </c>
      <c r="D25" s="13">
        <v>133500</v>
      </c>
      <c r="E25" s="13">
        <v>127500</v>
      </c>
      <c r="F25" s="13">
        <v>142000</v>
      </c>
      <c r="G25" s="13">
        <v>109500</v>
      </c>
      <c r="H25" s="13">
        <v>121500</v>
      </c>
      <c r="I25" s="13">
        <v>160000</v>
      </c>
      <c r="J25" s="13">
        <v>197500</v>
      </c>
      <c r="K25" s="13">
        <v>221500</v>
      </c>
      <c r="L25" s="13">
        <v>275000</v>
      </c>
    </row>
    <row r="26" spans="1:12" x14ac:dyDescent="0.25">
      <c r="A26" s="6" t="s">
        <v>53</v>
      </c>
      <c r="B26" s="13">
        <v>335000</v>
      </c>
      <c r="C26" s="13">
        <v>360000</v>
      </c>
      <c r="D26" s="13">
        <v>351500</v>
      </c>
      <c r="E26" s="13">
        <v>352000</v>
      </c>
      <c r="F26" s="13">
        <v>367500</v>
      </c>
      <c r="G26" s="13">
        <v>375000</v>
      </c>
      <c r="H26" s="13">
        <v>505000</v>
      </c>
      <c r="I26" s="13">
        <v>530000</v>
      </c>
      <c r="J26" s="13">
        <v>655000</v>
      </c>
      <c r="K26" s="13">
        <v>577500</v>
      </c>
      <c r="L26" s="13">
        <v>735500</v>
      </c>
    </row>
    <row r="27" spans="1:12" x14ac:dyDescent="0.25">
      <c r="A27" s="6" t="s">
        <v>54</v>
      </c>
      <c r="B27" s="13">
        <v>325500</v>
      </c>
      <c r="C27" s="13">
        <v>165500</v>
      </c>
      <c r="D27" s="13">
        <v>320000</v>
      </c>
      <c r="E27" s="13">
        <v>320000</v>
      </c>
      <c r="F27" s="13">
        <v>387500</v>
      </c>
      <c r="G27" s="13">
        <v>10000</v>
      </c>
      <c r="H27" s="13">
        <v>10000</v>
      </c>
      <c r="I27" s="13">
        <v>935000</v>
      </c>
      <c r="J27" s="13">
        <v>935000</v>
      </c>
      <c r="K27" s="13">
        <v>502000</v>
      </c>
      <c r="L27" s="13">
        <v>500000</v>
      </c>
    </row>
    <row r="28" spans="1:12" x14ac:dyDescent="0.25">
      <c r="A28" s="6" t="s">
        <v>55</v>
      </c>
      <c r="B28" s="13">
        <v>228000</v>
      </c>
      <c r="C28" s="13">
        <v>261000</v>
      </c>
      <c r="D28" s="13">
        <v>257000</v>
      </c>
      <c r="E28" s="13">
        <v>261500</v>
      </c>
      <c r="F28" s="13">
        <v>245500</v>
      </c>
      <c r="G28" s="13">
        <v>230000</v>
      </c>
      <c r="H28" s="13">
        <v>254500</v>
      </c>
      <c r="I28" s="13">
        <v>338000</v>
      </c>
      <c r="J28" s="13">
        <v>382000</v>
      </c>
      <c r="K28" s="13">
        <v>355000</v>
      </c>
      <c r="L28" s="13">
        <v>381500</v>
      </c>
    </row>
    <row r="29" spans="1:12" x14ac:dyDescent="0.25">
      <c r="A29" s="6" t="s">
        <v>56</v>
      </c>
      <c r="B29" s="13">
        <v>140000</v>
      </c>
      <c r="C29" s="13">
        <v>125000</v>
      </c>
      <c r="D29" s="13">
        <v>140000</v>
      </c>
      <c r="E29" s="13">
        <v>139500</v>
      </c>
      <c r="F29" s="13">
        <v>185000</v>
      </c>
      <c r="G29" s="13">
        <v>177500</v>
      </c>
      <c r="H29" s="13">
        <v>209000</v>
      </c>
      <c r="I29" s="13">
        <v>229000</v>
      </c>
      <c r="J29" s="13">
        <v>270000</v>
      </c>
      <c r="K29" s="13">
        <v>287500</v>
      </c>
      <c r="L29" s="13">
        <v>355000</v>
      </c>
    </row>
    <row r="30" spans="1:12" x14ac:dyDescent="0.25">
      <c r="A30" s="6" t="s">
        <v>57</v>
      </c>
      <c r="B30" s="13">
        <v>86000</v>
      </c>
      <c r="C30" s="13">
        <v>89500</v>
      </c>
      <c r="D30" s="13">
        <v>107000</v>
      </c>
      <c r="E30" s="13">
        <v>112000</v>
      </c>
      <c r="F30" s="13">
        <v>117500</v>
      </c>
      <c r="G30" s="13">
        <v>130000</v>
      </c>
      <c r="H30" s="13">
        <v>125000</v>
      </c>
      <c r="I30" s="13">
        <v>140000</v>
      </c>
      <c r="J30" s="13">
        <v>147500</v>
      </c>
      <c r="K30" s="13">
        <v>195000</v>
      </c>
      <c r="L30" s="13">
        <v>239000</v>
      </c>
    </row>
    <row r="31" spans="1:12" x14ac:dyDescent="0.25">
      <c r="A31" s="6" t="s">
        <v>58</v>
      </c>
      <c r="B31" s="13">
        <v>123500</v>
      </c>
      <c r="C31" s="13">
        <v>149500</v>
      </c>
      <c r="D31" s="13">
        <v>150000</v>
      </c>
      <c r="E31" s="13">
        <v>139500</v>
      </c>
      <c r="F31" s="13">
        <v>130000</v>
      </c>
      <c r="G31" s="13">
        <v>142000</v>
      </c>
      <c r="H31" s="13">
        <v>150000</v>
      </c>
      <c r="I31" s="13">
        <v>162000</v>
      </c>
      <c r="J31" s="13">
        <v>218000</v>
      </c>
      <c r="K31" s="13">
        <v>237500</v>
      </c>
      <c r="L31" s="13">
        <v>273500</v>
      </c>
    </row>
    <row r="32" spans="1:12" x14ac:dyDescent="0.25">
      <c r="A32" s="6" t="s">
        <v>59</v>
      </c>
      <c r="B32" s="13">
        <v>142500</v>
      </c>
      <c r="C32" s="13">
        <v>140000</v>
      </c>
      <c r="D32" s="13">
        <v>160000</v>
      </c>
      <c r="E32" s="13">
        <v>135000</v>
      </c>
      <c r="F32" s="13">
        <v>152500</v>
      </c>
      <c r="G32" s="13">
        <v>162500</v>
      </c>
      <c r="H32" s="13">
        <v>180000</v>
      </c>
      <c r="I32" s="13">
        <v>190000</v>
      </c>
      <c r="J32" s="13">
        <v>182500</v>
      </c>
      <c r="K32" s="13">
        <v>185000</v>
      </c>
      <c r="L32" s="13">
        <v>209500</v>
      </c>
    </row>
    <row r="33" spans="1:12" x14ac:dyDescent="0.25">
      <c r="A33" s="6" t="s">
        <v>60</v>
      </c>
      <c r="B33" s="13">
        <v>110000</v>
      </c>
      <c r="C33" s="13">
        <v>86500</v>
      </c>
      <c r="D33" s="13">
        <v>96000</v>
      </c>
      <c r="E33" s="13">
        <v>95000</v>
      </c>
      <c r="F33" s="13">
        <v>87000</v>
      </c>
      <c r="G33" s="13">
        <v>102500</v>
      </c>
      <c r="H33" s="13">
        <v>124000</v>
      </c>
      <c r="I33" s="13">
        <v>138500</v>
      </c>
      <c r="J33" s="13">
        <v>242000</v>
      </c>
      <c r="K33" s="13">
        <v>160000</v>
      </c>
      <c r="L33" s="13">
        <v>185000</v>
      </c>
    </row>
    <row r="34" spans="1:12" x14ac:dyDescent="0.25">
      <c r="A34" s="6" t="s">
        <v>61</v>
      </c>
      <c r="B34" s="13">
        <v>138000</v>
      </c>
      <c r="C34" s="13">
        <v>145000</v>
      </c>
      <c r="D34" s="13">
        <v>177000</v>
      </c>
      <c r="E34" s="13">
        <v>196000</v>
      </c>
      <c r="F34" s="13">
        <v>195000</v>
      </c>
      <c r="G34" s="13">
        <v>190000</v>
      </c>
      <c r="H34" s="13">
        <v>192500</v>
      </c>
      <c r="I34" s="13">
        <v>225000</v>
      </c>
      <c r="J34" s="13">
        <v>240000</v>
      </c>
      <c r="K34" s="13">
        <v>275000</v>
      </c>
      <c r="L34" s="13">
        <v>321500</v>
      </c>
    </row>
    <row r="35" spans="1:12" x14ac:dyDescent="0.25">
      <c r="A35" s="6" t="s">
        <v>62</v>
      </c>
      <c r="B35" s="13">
        <v>138000</v>
      </c>
      <c r="C35" s="13">
        <v>173000</v>
      </c>
      <c r="D35" s="13">
        <v>187000</v>
      </c>
      <c r="E35" s="13">
        <v>176500</v>
      </c>
      <c r="F35" s="13">
        <v>171500</v>
      </c>
      <c r="G35" s="13">
        <v>154000</v>
      </c>
      <c r="H35" s="13">
        <v>180000</v>
      </c>
      <c r="I35" s="13">
        <v>241500</v>
      </c>
      <c r="J35" s="13">
        <v>275000</v>
      </c>
      <c r="K35" s="13">
        <v>280000</v>
      </c>
      <c r="L35" s="13">
        <v>340000</v>
      </c>
    </row>
    <row r="36" spans="1:12" x14ac:dyDescent="0.25">
      <c r="A36" s="6" t="s">
        <v>63</v>
      </c>
      <c r="B36" s="13">
        <v>240000</v>
      </c>
      <c r="C36" s="13">
        <v>275000</v>
      </c>
      <c r="D36" s="13">
        <v>260000</v>
      </c>
      <c r="E36" s="13">
        <v>295000</v>
      </c>
      <c r="F36" s="13">
        <v>282500</v>
      </c>
      <c r="G36" s="13">
        <v>302500</v>
      </c>
      <c r="H36" s="13">
        <v>307500</v>
      </c>
      <c r="I36" s="13">
        <v>416000</v>
      </c>
      <c r="J36" s="13">
        <v>487000</v>
      </c>
      <c r="K36" s="13">
        <v>454500</v>
      </c>
      <c r="L36" s="13">
        <v>456000</v>
      </c>
    </row>
    <row r="37" spans="1:12" x14ac:dyDescent="0.25">
      <c r="A37" s="6" t="s">
        <v>64</v>
      </c>
      <c r="B37" s="13">
        <v>71500</v>
      </c>
      <c r="C37" s="13">
        <v>86000</v>
      </c>
      <c r="D37" s="13">
        <v>86000</v>
      </c>
      <c r="E37" s="13">
        <v>120000</v>
      </c>
      <c r="F37" s="13">
        <v>119000</v>
      </c>
      <c r="G37" s="13">
        <v>110000</v>
      </c>
      <c r="H37" s="13">
        <v>109500</v>
      </c>
      <c r="I37" s="13">
        <v>125000</v>
      </c>
      <c r="J37" s="13">
        <v>145000</v>
      </c>
      <c r="K37" s="13">
        <v>164000</v>
      </c>
      <c r="L37" s="13">
        <v>119000</v>
      </c>
    </row>
    <row r="38" spans="1:12" x14ac:dyDescent="0.25">
      <c r="A38" s="6" t="s">
        <v>65</v>
      </c>
      <c r="B38" s="13">
        <v>89500</v>
      </c>
      <c r="C38" s="13">
        <v>88000</v>
      </c>
      <c r="D38" s="13">
        <v>119000</v>
      </c>
      <c r="E38" s="13">
        <v>126500</v>
      </c>
      <c r="F38" s="13">
        <v>115000</v>
      </c>
      <c r="G38" s="13">
        <v>119000</v>
      </c>
      <c r="H38" s="13">
        <v>130000</v>
      </c>
      <c r="I38" s="13">
        <v>135000</v>
      </c>
      <c r="J38" s="13">
        <v>154500</v>
      </c>
      <c r="K38" s="13">
        <v>202500</v>
      </c>
      <c r="L38" s="13">
        <v>170000</v>
      </c>
    </row>
    <row r="39" spans="1:12" x14ac:dyDescent="0.25">
      <c r="A39" s="6" t="s">
        <v>66</v>
      </c>
      <c r="B39" s="13">
        <v>93500</v>
      </c>
      <c r="C39" s="13">
        <v>90000</v>
      </c>
      <c r="D39" s="13">
        <v>93000</v>
      </c>
      <c r="E39" s="13">
        <v>95000</v>
      </c>
      <c r="F39" s="13">
        <v>95000</v>
      </c>
      <c r="G39" s="13">
        <v>70000</v>
      </c>
      <c r="H39" s="13">
        <v>82500</v>
      </c>
      <c r="I39" s="13">
        <v>74500</v>
      </c>
      <c r="J39" s="13">
        <v>85000</v>
      </c>
      <c r="K39" s="13">
        <v>95000</v>
      </c>
      <c r="L39" s="13">
        <v>113500</v>
      </c>
    </row>
    <row r="40" spans="1:12" x14ac:dyDescent="0.25">
      <c r="A40" s="6" t="s">
        <v>67</v>
      </c>
      <c r="B40" s="13">
        <v>134500</v>
      </c>
      <c r="C40" s="13">
        <v>142000</v>
      </c>
      <c r="D40" s="13">
        <v>140000</v>
      </c>
      <c r="E40" s="13">
        <v>145000</v>
      </c>
      <c r="F40" s="13">
        <v>162500</v>
      </c>
      <c r="G40" s="13">
        <v>140000</v>
      </c>
      <c r="H40" s="13">
        <v>109500</v>
      </c>
      <c r="I40" s="13">
        <v>125000</v>
      </c>
      <c r="J40" s="13">
        <v>145000</v>
      </c>
      <c r="K40" s="13">
        <v>160000</v>
      </c>
      <c r="L40" s="13">
        <v>165000</v>
      </c>
    </row>
    <row r="41" spans="1:12" x14ac:dyDescent="0.25">
      <c r="A41" s="6" t="s">
        <v>68</v>
      </c>
      <c r="B41" s="13">
        <v>240000</v>
      </c>
      <c r="C41" s="13">
        <v>232500</v>
      </c>
      <c r="D41" s="13">
        <v>210500</v>
      </c>
      <c r="E41" s="13">
        <v>215000</v>
      </c>
      <c r="F41" s="13">
        <v>238500</v>
      </c>
      <c r="G41" s="13">
        <v>224000</v>
      </c>
      <c r="H41" s="13">
        <v>220000</v>
      </c>
      <c r="I41" s="13">
        <v>280000</v>
      </c>
      <c r="J41" s="13">
        <v>250000</v>
      </c>
      <c r="K41" s="13">
        <v>250000</v>
      </c>
      <c r="L41" s="13">
        <v>280000</v>
      </c>
    </row>
    <row r="42" spans="1:12" x14ac:dyDescent="0.25">
      <c r="A42" s="6" t="s">
        <v>69</v>
      </c>
      <c r="B42" s="13">
        <v>43500</v>
      </c>
      <c r="C42" s="13">
        <v>53500</v>
      </c>
      <c r="D42" s="13">
        <v>53500</v>
      </c>
      <c r="E42" s="13">
        <v>63000</v>
      </c>
      <c r="F42" s="13">
        <v>60000</v>
      </c>
      <c r="G42" s="13">
        <v>59000</v>
      </c>
      <c r="H42" s="13">
        <v>142500</v>
      </c>
      <c r="I42" s="13">
        <v>56500</v>
      </c>
      <c r="J42" s="13">
        <v>65000</v>
      </c>
      <c r="K42" s="13">
        <v>52500</v>
      </c>
      <c r="L42" s="13">
        <v>71500</v>
      </c>
    </row>
    <row r="43" spans="1:12" x14ac:dyDescent="0.25">
      <c r="A43" s="6" t="s">
        <v>70</v>
      </c>
      <c r="B43" s="13">
        <v>180500</v>
      </c>
      <c r="C43" s="13">
        <v>207000</v>
      </c>
      <c r="D43" s="13">
        <v>207500</v>
      </c>
      <c r="E43" s="13">
        <v>206000</v>
      </c>
      <c r="F43" s="13">
        <v>209000</v>
      </c>
      <c r="G43" s="13">
        <v>225000</v>
      </c>
      <c r="H43" s="13">
        <v>235000</v>
      </c>
      <c r="I43" s="13">
        <v>300500</v>
      </c>
      <c r="J43" s="13">
        <v>371000</v>
      </c>
      <c r="K43" s="13">
        <v>377500</v>
      </c>
      <c r="L43" s="13">
        <v>408000</v>
      </c>
    </row>
    <row r="44" spans="1:12" x14ac:dyDescent="0.25">
      <c r="A44" s="6" t="s">
        <v>71</v>
      </c>
      <c r="B44" s="13">
        <v>124000</v>
      </c>
      <c r="C44" s="13">
        <v>120000</v>
      </c>
      <c r="D44" s="13">
        <v>139500</v>
      </c>
      <c r="E44" s="13">
        <v>139000</v>
      </c>
      <c r="F44" s="13">
        <v>130000</v>
      </c>
      <c r="G44" s="13">
        <v>130000</v>
      </c>
      <c r="H44" s="13">
        <v>150000</v>
      </c>
      <c r="I44" s="13">
        <v>181000</v>
      </c>
      <c r="J44" s="13">
        <v>190000</v>
      </c>
      <c r="K44" s="13">
        <v>267500</v>
      </c>
      <c r="L44" s="13">
        <v>225000</v>
      </c>
    </row>
    <row r="45" spans="1:12" x14ac:dyDescent="0.25">
      <c r="A45" s="6" t="s">
        <v>72</v>
      </c>
      <c r="B45" s="13">
        <v>90000</v>
      </c>
      <c r="C45" s="13">
        <v>125000</v>
      </c>
      <c r="D45" s="13">
        <v>107500</v>
      </c>
      <c r="E45" s="13">
        <v>123000</v>
      </c>
      <c r="F45" s="13">
        <v>130000</v>
      </c>
      <c r="G45" s="13">
        <v>105000</v>
      </c>
      <c r="H45" s="13">
        <v>158500</v>
      </c>
      <c r="I45" s="13">
        <v>127500</v>
      </c>
      <c r="J45" s="13">
        <v>154000</v>
      </c>
      <c r="K45" s="13">
        <v>179500</v>
      </c>
      <c r="L45" s="13">
        <v>165000</v>
      </c>
    </row>
    <row r="46" spans="1:12" x14ac:dyDescent="0.25">
      <c r="A46" s="6" t="s">
        <v>73</v>
      </c>
      <c r="B46" s="13">
        <v>188000</v>
      </c>
      <c r="C46" s="13">
        <v>172500</v>
      </c>
      <c r="D46" s="13">
        <v>257000</v>
      </c>
      <c r="E46" s="13">
        <v>281500</v>
      </c>
      <c r="F46" s="13">
        <v>289500</v>
      </c>
      <c r="G46" s="13">
        <v>315500</v>
      </c>
      <c r="H46" s="13">
        <v>408000</v>
      </c>
      <c r="I46" s="13">
        <v>472000</v>
      </c>
      <c r="J46" s="13">
        <v>520000</v>
      </c>
      <c r="K46" s="13">
        <v>405000</v>
      </c>
      <c r="L46" s="13">
        <v>424000</v>
      </c>
    </row>
    <row r="47" spans="1:12" x14ac:dyDescent="0.25">
      <c r="A47" s="6" t="s">
        <v>74</v>
      </c>
      <c r="B47" s="13">
        <v>88000</v>
      </c>
      <c r="C47" s="13">
        <v>104000</v>
      </c>
      <c r="D47" s="13">
        <v>110000</v>
      </c>
      <c r="E47" s="13">
        <v>120000</v>
      </c>
      <c r="F47" s="13">
        <v>122500</v>
      </c>
      <c r="G47" s="13">
        <v>124000</v>
      </c>
      <c r="H47" s="13">
        <v>144000</v>
      </c>
      <c r="I47" s="13">
        <v>151500</v>
      </c>
      <c r="J47" s="13">
        <v>139500</v>
      </c>
      <c r="K47" s="13">
        <v>105000</v>
      </c>
      <c r="L47" s="13">
        <v>105000</v>
      </c>
    </row>
    <row r="48" spans="1:12" x14ac:dyDescent="0.25">
      <c r="A48" s="6" t="s">
        <v>75</v>
      </c>
      <c r="B48" s="13">
        <v>155000</v>
      </c>
      <c r="C48" s="13">
        <v>182500</v>
      </c>
      <c r="D48" s="13">
        <v>175000</v>
      </c>
      <c r="E48" s="13">
        <v>169000</v>
      </c>
      <c r="F48" s="13">
        <v>165000</v>
      </c>
      <c r="G48" s="13">
        <v>175000</v>
      </c>
      <c r="H48" s="13">
        <v>177000</v>
      </c>
      <c r="I48" s="13">
        <v>182000</v>
      </c>
      <c r="J48" s="13">
        <v>210000</v>
      </c>
      <c r="K48" s="13">
        <v>280000</v>
      </c>
      <c r="L48" s="13">
        <v>285000</v>
      </c>
    </row>
    <row r="49" spans="1:12" x14ac:dyDescent="0.25">
      <c r="A49" s="6" t="s">
        <v>76</v>
      </c>
      <c r="B49" s="13">
        <v>45000</v>
      </c>
      <c r="C49" s="13">
        <v>55000</v>
      </c>
      <c r="D49" s="13">
        <v>64500</v>
      </c>
      <c r="E49" s="13">
        <v>76500</v>
      </c>
      <c r="F49" s="13">
        <v>79000</v>
      </c>
      <c r="G49" s="13">
        <v>61000</v>
      </c>
      <c r="H49" s="13">
        <v>83500</v>
      </c>
      <c r="I49" s="13">
        <v>81500</v>
      </c>
      <c r="J49" s="13">
        <v>120000</v>
      </c>
      <c r="K49" s="13">
        <v>96500</v>
      </c>
      <c r="L49" s="13">
        <v>150000</v>
      </c>
    </row>
    <row r="50" spans="1:12" x14ac:dyDescent="0.25">
      <c r="A50" s="6" t="s">
        <v>77</v>
      </c>
      <c r="B50" s="13">
        <v>215000</v>
      </c>
      <c r="C50" s="13">
        <v>213000</v>
      </c>
      <c r="D50" s="13">
        <v>200000</v>
      </c>
      <c r="E50" s="13">
        <v>195000</v>
      </c>
      <c r="F50" s="13">
        <v>186000</v>
      </c>
      <c r="G50" s="13">
        <v>208000</v>
      </c>
      <c r="H50" s="13">
        <v>221000</v>
      </c>
      <c r="I50" s="13">
        <v>277000</v>
      </c>
      <c r="J50" s="13">
        <v>325000</v>
      </c>
      <c r="K50" s="13">
        <v>310000</v>
      </c>
      <c r="L50" s="13">
        <v>320000</v>
      </c>
    </row>
    <row r="51" spans="1:12" x14ac:dyDescent="0.25">
      <c r="A51" s="6" t="s">
        <v>78</v>
      </c>
      <c r="B51" s="13">
        <v>87500</v>
      </c>
      <c r="C51" s="13">
        <v>82500</v>
      </c>
      <c r="D51" s="13">
        <v>70000</v>
      </c>
      <c r="E51" s="13">
        <v>86000</v>
      </c>
      <c r="F51" s="13">
        <v>75000</v>
      </c>
      <c r="G51" s="13">
        <v>78000</v>
      </c>
      <c r="H51" s="13">
        <v>80500</v>
      </c>
      <c r="I51" s="13">
        <v>81500</v>
      </c>
      <c r="J51" s="13">
        <v>100500</v>
      </c>
      <c r="K51" s="13">
        <v>104500</v>
      </c>
      <c r="L51" s="13">
        <v>118000</v>
      </c>
    </row>
    <row r="52" spans="1:12" x14ac:dyDescent="0.25">
      <c r="A52" s="6" t="s">
        <v>79</v>
      </c>
      <c r="B52" s="13">
        <v>52500</v>
      </c>
      <c r="C52" s="13">
        <v>92500</v>
      </c>
      <c r="D52" s="13">
        <v>62000</v>
      </c>
      <c r="E52" s="13">
        <v>111500</v>
      </c>
      <c r="F52" s="13">
        <v>63000</v>
      </c>
      <c r="G52" s="13">
        <v>84000</v>
      </c>
      <c r="H52" s="13">
        <v>97500</v>
      </c>
      <c r="I52" s="13">
        <v>119000</v>
      </c>
      <c r="J52" s="13">
        <v>120000</v>
      </c>
      <c r="K52" s="13">
        <v>160000</v>
      </c>
      <c r="L52" s="13">
        <v>88000</v>
      </c>
    </row>
    <row r="53" spans="1:12" x14ac:dyDescent="0.25">
      <c r="A53" s="6" t="s">
        <v>80</v>
      </c>
      <c r="B53" s="13">
        <v>95000</v>
      </c>
      <c r="C53" s="13">
        <v>93500</v>
      </c>
      <c r="D53" s="13">
        <v>92000</v>
      </c>
      <c r="E53" s="13">
        <v>99000</v>
      </c>
      <c r="F53" s="13">
        <v>99000</v>
      </c>
      <c r="G53" s="13">
        <v>99000</v>
      </c>
      <c r="H53" s="13">
        <v>97000</v>
      </c>
      <c r="I53" s="13">
        <v>110000</v>
      </c>
      <c r="J53" s="13">
        <v>150000</v>
      </c>
      <c r="K53" s="13">
        <v>147500</v>
      </c>
      <c r="L53" s="13">
        <v>150000</v>
      </c>
    </row>
    <row r="54" spans="1:12" x14ac:dyDescent="0.25">
      <c r="A54" s="6" t="s">
        <v>81</v>
      </c>
      <c r="B54" s="13">
        <v>142000</v>
      </c>
      <c r="C54" s="13">
        <v>172500</v>
      </c>
      <c r="D54" s="13">
        <v>174000</v>
      </c>
      <c r="E54" s="13">
        <v>165000</v>
      </c>
      <c r="F54" s="13">
        <v>150000</v>
      </c>
      <c r="G54" s="13">
        <v>149000</v>
      </c>
      <c r="H54" s="13">
        <v>143000</v>
      </c>
      <c r="I54" s="13">
        <v>145000</v>
      </c>
      <c r="J54" s="13">
        <v>185000</v>
      </c>
      <c r="K54" s="13">
        <v>200000</v>
      </c>
      <c r="L54" s="13">
        <v>230000</v>
      </c>
    </row>
    <row r="55" spans="1:12" x14ac:dyDescent="0.25">
      <c r="A55" s="6" t="s">
        <v>82</v>
      </c>
      <c r="B55" s="13">
        <v>140000</v>
      </c>
      <c r="C55" s="13">
        <v>192500</v>
      </c>
      <c r="D55" s="13">
        <v>188000</v>
      </c>
      <c r="E55" s="13">
        <v>194000</v>
      </c>
      <c r="F55" s="13">
        <v>126500</v>
      </c>
      <c r="G55" s="13">
        <v>170000</v>
      </c>
      <c r="H55" s="13">
        <v>152000</v>
      </c>
      <c r="I55" s="13">
        <v>148000</v>
      </c>
      <c r="J55" s="13">
        <v>174000</v>
      </c>
      <c r="K55" s="13">
        <v>217500</v>
      </c>
      <c r="L55" s="13">
        <v>220000</v>
      </c>
    </row>
    <row r="56" spans="1:12" x14ac:dyDescent="0.25">
      <c r="A56" s="6" t="s">
        <v>83</v>
      </c>
      <c r="B56" s="13">
        <v>120000</v>
      </c>
      <c r="C56" s="13">
        <v>120000</v>
      </c>
      <c r="D56" s="13">
        <v>120000</v>
      </c>
      <c r="E56" s="13">
        <v>104000</v>
      </c>
      <c r="F56" s="13">
        <v>139000</v>
      </c>
      <c r="G56" s="13">
        <v>133500</v>
      </c>
      <c r="H56" s="13">
        <v>135000</v>
      </c>
      <c r="I56" s="13">
        <v>149000</v>
      </c>
      <c r="J56" s="13">
        <v>200000</v>
      </c>
      <c r="K56" s="13">
        <v>210000</v>
      </c>
      <c r="L56" s="13">
        <v>275000</v>
      </c>
    </row>
    <row r="57" spans="1:12" x14ac:dyDescent="0.25">
      <c r="A57" s="6" t="s">
        <v>84</v>
      </c>
      <c r="B57" s="13">
        <v>146000</v>
      </c>
      <c r="C57" s="13">
        <v>159000</v>
      </c>
      <c r="D57" s="13">
        <v>145000</v>
      </c>
      <c r="E57" s="13">
        <v>133500</v>
      </c>
      <c r="F57" s="13">
        <v>140000</v>
      </c>
      <c r="G57" s="13">
        <v>140000</v>
      </c>
      <c r="H57" s="13">
        <v>145000</v>
      </c>
      <c r="I57" s="13">
        <v>163000</v>
      </c>
      <c r="J57" s="13">
        <v>236000</v>
      </c>
      <c r="K57" s="13">
        <v>240000</v>
      </c>
      <c r="L57" s="13">
        <v>256000</v>
      </c>
    </row>
    <row r="58" spans="1:12" x14ac:dyDescent="0.25">
      <c r="A58" s="6" t="s">
        <v>85</v>
      </c>
      <c r="B58" s="13">
        <v>180000</v>
      </c>
      <c r="C58" s="13">
        <v>195000</v>
      </c>
      <c r="D58" s="13">
        <v>190000</v>
      </c>
      <c r="E58" s="13">
        <v>195000</v>
      </c>
      <c r="F58" s="13">
        <v>208000</v>
      </c>
      <c r="G58" s="13">
        <v>230000</v>
      </c>
      <c r="H58" s="13">
        <v>248000</v>
      </c>
      <c r="I58" s="13">
        <v>303500</v>
      </c>
      <c r="J58" s="13">
        <v>344000</v>
      </c>
      <c r="K58" s="13">
        <v>279000</v>
      </c>
      <c r="L58" s="13">
        <v>333000</v>
      </c>
    </row>
    <row r="59" spans="1:12" x14ac:dyDescent="0.25">
      <c r="A59" s="6" t="s">
        <v>86</v>
      </c>
      <c r="B59" s="13">
        <v>190000</v>
      </c>
      <c r="C59" s="13">
        <v>196000</v>
      </c>
      <c r="D59" s="13">
        <v>177000</v>
      </c>
      <c r="E59" s="13">
        <v>178000</v>
      </c>
      <c r="F59" s="13">
        <v>180000</v>
      </c>
      <c r="G59" s="13">
        <v>214000</v>
      </c>
      <c r="H59" s="13">
        <v>210500</v>
      </c>
      <c r="I59" s="13">
        <v>325000</v>
      </c>
      <c r="J59" s="13">
        <v>382000</v>
      </c>
      <c r="K59" s="13">
        <v>346000</v>
      </c>
      <c r="L59" s="13">
        <v>317000</v>
      </c>
    </row>
    <row r="60" spans="1:12" x14ac:dyDescent="0.25">
      <c r="A60" s="6" t="s">
        <v>87</v>
      </c>
      <c r="B60" s="13">
        <v>198000</v>
      </c>
      <c r="C60" s="13">
        <v>199000</v>
      </c>
      <c r="D60" s="13">
        <v>209500</v>
      </c>
      <c r="E60" s="13">
        <v>196000</v>
      </c>
      <c r="F60" s="13">
        <v>202000</v>
      </c>
      <c r="G60" s="13">
        <v>211000</v>
      </c>
      <c r="H60" s="13">
        <v>232000</v>
      </c>
      <c r="I60" s="13">
        <v>295000</v>
      </c>
      <c r="J60" s="13">
        <v>345000</v>
      </c>
      <c r="K60" s="13">
        <v>295000</v>
      </c>
      <c r="L60" s="13">
        <v>295000</v>
      </c>
    </row>
    <row r="61" spans="1:12" x14ac:dyDescent="0.25">
      <c r="A61" s="6" t="s">
        <v>88</v>
      </c>
      <c r="B61" s="13">
        <v>197000</v>
      </c>
      <c r="C61" s="13">
        <v>224000</v>
      </c>
      <c r="D61" s="13">
        <v>202000</v>
      </c>
      <c r="E61" s="13">
        <v>205000</v>
      </c>
      <c r="F61" s="13">
        <v>225000</v>
      </c>
      <c r="G61" s="13">
        <v>249000</v>
      </c>
      <c r="H61" s="13">
        <v>269000</v>
      </c>
      <c r="I61" s="13">
        <v>284000</v>
      </c>
      <c r="J61" s="13">
        <v>300000</v>
      </c>
      <c r="K61" s="13">
        <v>367000</v>
      </c>
      <c r="L61" s="13">
        <v>380000</v>
      </c>
    </row>
    <row r="62" spans="1:12" x14ac:dyDescent="0.25">
      <c r="A62" s="6" t="s">
        <v>89</v>
      </c>
      <c r="B62" s="13">
        <v>199500</v>
      </c>
      <c r="C62" s="13">
        <v>210000</v>
      </c>
      <c r="D62" s="13">
        <v>205000</v>
      </c>
      <c r="E62" s="13">
        <v>198500</v>
      </c>
      <c r="F62" s="13">
        <v>208000</v>
      </c>
      <c r="G62" s="13">
        <v>221000</v>
      </c>
      <c r="H62" s="13">
        <v>236000</v>
      </c>
      <c r="I62" s="13">
        <v>292000</v>
      </c>
      <c r="J62" s="13">
        <v>295000</v>
      </c>
      <c r="K62" s="13">
        <v>238500</v>
      </c>
      <c r="L62" s="13">
        <v>183500</v>
      </c>
    </row>
    <row r="63" spans="1:12" x14ac:dyDescent="0.25">
      <c r="A63" s="6" t="s">
        <v>90</v>
      </c>
      <c r="B63" s="13">
        <v>105000</v>
      </c>
      <c r="C63" s="13">
        <v>90500</v>
      </c>
      <c r="D63" s="13">
        <v>100000</v>
      </c>
      <c r="E63" s="13">
        <v>80000</v>
      </c>
      <c r="F63" s="13">
        <v>70000</v>
      </c>
      <c r="G63" s="13">
        <v>109500</v>
      </c>
      <c r="H63" s="13">
        <v>125500</v>
      </c>
      <c r="I63" s="13">
        <v>110000</v>
      </c>
      <c r="J63" s="13">
        <v>125000</v>
      </c>
      <c r="K63" s="13">
        <v>135000</v>
      </c>
      <c r="L63" s="13">
        <v>155000</v>
      </c>
    </row>
    <row r="64" spans="1:12" x14ac:dyDescent="0.25">
      <c r="A64" s="6" t="s">
        <v>91</v>
      </c>
      <c r="B64" s="13">
        <v>319000</v>
      </c>
      <c r="C64" s="13">
        <v>247000</v>
      </c>
      <c r="D64" s="13">
        <v>252000</v>
      </c>
      <c r="E64" s="13">
        <v>245000</v>
      </c>
      <c r="F64" s="13">
        <v>316000</v>
      </c>
      <c r="G64" s="13">
        <v>425000</v>
      </c>
      <c r="H64" s="13">
        <v>357500</v>
      </c>
      <c r="I64" s="13">
        <v>400000</v>
      </c>
      <c r="J64" s="13">
        <v>350000</v>
      </c>
      <c r="K64" s="13">
        <v>326000</v>
      </c>
      <c r="L64" s="13">
        <v>380000</v>
      </c>
    </row>
    <row r="65" spans="1:12" x14ac:dyDescent="0.25">
      <c r="A65" s="6" t="s">
        <v>92</v>
      </c>
      <c r="B65" s="13">
        <v>114000</v>
      </c>
      <c r="C65" s="13">
        <v>119000</v>
      </c>
      <c r="D65" s="13">
        <v>125000</v>
      </c>
      <c r="E65" s="13">
        <v>129000</v>
      </c>
      <c r="F65" s="13">
        <v>107500</v>
      </c>
      <c r="G65" s="13">
        <v>89500</v>
      </c>
      <c r="H65" s="13">
        <v>89000</v>
      </c>
      <c r="I65" s="13">
        <v>109000</v>
      </c>
      <c r="J65" s="13">
        <v>122000</v>
      </c>
      <c r="K65" s="13">
        <v>139000</v>
      </c>
      <c r="L65" s="13">
        <v>169000</v>
      </c>
    </row>
    <row r="66" spans="1:12" x14ac:dyDescent="0.25">
      <c r="A66" s="6" t="s">
        <v>93</v>
      </c>
      <c r="B66" s="13">
        <v>130000</v>
      </c>
      <c r="C66" s="13">
        <v>148000</v>
      </c>
      <c r="D66" s="13">
        <v>154000</v>
      </c>
      <c r="E66" s="13">
        <v>162000</v>
      </c>
      <c r="F66" s="13">
        <v>152000</v>
      </c>
      <c r="G66" s="13">
        <v>151500</v>
      </c>
      <c r="H66" s="13">
        <v>182000</v>
      </c>
      <c r="I66" s="13">
        <v>170000</v>
      </c>
      <c r="J66" s="13">
        <v>270000</v>
      </c>
      <c r="K66" s="13">
        <v>250000</v>
      </c>
      <c r="L66" s="13">
        <v>260000</v>
      </c>
    </row>
    <row r="67" spans="1:12" x14ac:dyDescent="0.25">
      <c r="A67" s="6" t="s">
        <v>94</v>
      </c>
      <c r="B67" s="13">
        <v>135000</v>
      </c>
      <c r="C67" s="13">
        <v>150000</v>
      </c>
      <c r="D67" s="13">
        <v>157000</v>
      </c>
      <c r="E67" s="13">
        <v>155000</v>
      </c>
      <c r="F67" s="13">
        <v>180000</v>
      </c>
      <c r="G67" s="13">
        <v>150000</v>
      </c>
      <c r="H67" s="13">
        <v>162500</v>
      </c>
      <c r="I67" s="13">
        <v>170000</v>
      </c>
      <c r="J67" s="13">
        <v>241000</v>
      </c>
      <c r="K67" s="13">
        <v>226500</v>
      </c>
      <c r="L67" s="13">
        <v>321500</v>
      </c>
    </row>
    <row r="68" spans="1:12" x14ac:dyDescent="0.25">
      <c r="A68" s="6" t="s">
        <v>95</v>
      </c>
      <c r="B68" s="13">
        <v>102500</v>
      </c>
      <c r="C68" s="13">
        <v>115000</v>
      </c>
      <c r="D68" s="13">
        <v>120000</v>
      </c>
      <c r="E68" s="13">
        <v>120000</v>
      </c>
      <c r="F68" s="13">
        <v>130000</v>
      </c>
      <c r="G68" s="13">
        <v>135000</v>
      </c>
      <c r="H68" s="13">
        <v>130000</v>
      </c>
      <c r="I68" s="13">
        <v>137500</v>
      </c>
      <c r="J68" s="13">
        <v>150000</v>
      </c>
      <c r="K68" s="13">
        <v>169000</v>
      </c>
      <c r="L68" s="13">
        <v>182000</v>
      </c>
    </row>
    <row r="69" spans="1:12" x14ac:dyDescent="0.25">
      <c r="A69" s="6" t="s">
        <v>96</v>
      </c>
      <c r="B69" s="13">
        <v>116500</v>
      </c>
      <c r="C69" s="13">
        <v>118000</v>
      </c>
      <c r="D69" s="13">
        <v>117500</v>
      </c>
      <c r="E69" s="13">
        <v>120000</v>
      </c>
      <c r="F69" s="13">
        <v>128500</v>
      </c>
      <c r="G69" s="13">
        <v>123000</v>
      </c>
      <c r="H69" s="13">
        <v>130000</v>
      </c>
      <c r="I69" s="13">
        <v>125000</v>
      </c>
      <c r="J69" s="13">
        <v>124000</v>
      </c>
      <c r="K69" s="13">
        <v>130000</v>
      </c>
      <c r="L69" s="13">
        <v>130000</v>
      </c>
    </row>
    <row r="70" spans="1:12" x14ac:dyDescent="0.25">
      <c r="A70" s="6" t="s">
        <v>97</v>
      </c>
      <c r="B70" s="13">
        <v>198000</v>
      </c>
      <c r="C70" s="13">
        <v>297500</v>
      </c>
      <c r="D70" s="13">
        <v>129000</v>
      </c>
      <c r="E70" s="13">
        <v>314000</v>
      </c>
      <c r="F70" s="13">
        <v>345000</v>
      </c>
      <c r="G70" s="13">
        <v>375000</v>
      </c>
      <c r="H70" s="13">
        <v>400000</v>
      </c>
      <c r="I70" s="13">
        <v>430000</v>
      </c>
      <c r="J70" s="13">
        <v>433000</v>
      </c>
      <c r="K70" s="13">
        <v>425000</v>
      </c>
      <c r="L70" s="13">
        <v>440000</v>
      </c>
    </row>
    <row r="71" spans="1:12" x14ac:dyDescent="0.25">
      <c r="A71" s="6" t="s">
        <v>98</v>
      </c>
      <c r="B71" s="13">
        <v>200000</v>
      </c>
      <c r="C71" s="13">
        <v>140000</v>
      </c>
      <c r="D71" s="13">
        <v>137000</v>
      </c>
      <c r="E71" s="13">
        <v>178500</v>
      </c>
      <c r="F71" s="13">
        <v>175000</v>
      </c>
      <c r="G71" s="13">
        <v>181000</v>
      </c>
      <c r="H71" s="13">
        <v>196500</v>
      </c>
      <c r="I71" s="13">
        <v>217000</v>
      </c>
      <c r="J71" s="13">
        <v>280000</v>
      </c>
      <c r="K71" s="13">
        <v>284000</v>
      </c>
      <c r="L71" s="13">
        <v>275000</v>
      </c>
    </row>
    <row r="72" spans="1:12" x14ac:dyDescent="0.25">
      <c r="A72" s="6" t="s">
        <v>99</v>
      </c>
      <c r="B72" s="13">
        <v>149000</v>
      </c>
      <c r="C72" s="13">
        <v>85000</v>
      </c>
      <c r="D72" s="13">
        <v>98000</v>
      </c>
      <c r="E72" s="13">
        <v>59000</v>
      </c>
      <c r="F72" s="13">
        <v>60000</v>
      </c>
      <c r="G72" s="13">
        <v>59500</v>
      </c>
      <c r="H72" s="13">
        <v>63000</v>
      </c>
      <c r="I72" s="13">
        <v>84000</v>
      </c>
      <c r="J72" s="13">
        <v>90000</v>
      </c>
      <c r="K72" s="13">
        <v>115000</v>
      </c>
      <c r="L72" s="13">
        <v>130000</v>
      </c>
    </row>
    <row r="73" spans="1:12" x14ac:dyDescent="0.25">
      <c r="A73" s="6" t="s">
        <v>100</v>
      </c>
      <c r="B73" s="13">
        <v>850000</v>
      </c>
      <c r="C73" s="13">
        <v>270000</v>
      </c>
      <c r="D73" s="13">
        <v>300000</v>
      </c>
      <c r="E73" s="13">
        <v>112500</v>
      </c>
      <c r="F73" s="13">
        <v>702500</v>
      </c>
      <c r="G73" s="13">
        <v>795000</v>
      </c>
      <c r="H73" s="13">
        <v>907500</v>
      </c>
      <c r="I73" s="13">
        <v>1005000</v>
      </c>
      <c r="J73" s="13">
        <v>1010000</v>
      </c>
      <c r="K73" s="13">
        <v>1005000</v>
      </c>
      <c r="L73" s="13">
        <v>1030000</v>
      </c>
    </row>
    <row r="74" spans="1:12" x14ac:dyDescent="0.25">
      <c r="A74" s="6" t="s">
        <v>101</v>
      </c>
      <c r="B74" s="13">
        <v>186500</v>
      </c>
      <c r="C74" s="13">
        <v>201500</v>
      </c>
      <c r="D74" s="13">
        <v>190000</v>
      </c>
      <c r="E74" s="13">
        <v>180000</v>
      </c>
      <c r="F74" s="13">
        <v>182000</v>
      </c>
      <c r="G74" s="13">
        <v>199000</v>
      </c>
      <c r="H74" s="13">
        <v>210000</v>
      </c>
      <c r="I74" s="13">
        <v>245000</v>
      </c>
      <c r="J74" s="13">
        <v>330000</v>
      </c>
      <c r="K74" s="13">
        <v>310000</v>
      </c>
      <c r="L74" s="13">
        <v>323500</v>
      </c>
    </row>
    <row r="75" spans="1:12" x14ac:dyDescent="0.25">
      <c r="A75" s="6" t="s">
        <v>102</v>
      </c>
      <c r="B75" s="13">
        <v>267500</v>
      </c>
      <c r="C75" s="13">
        <v>293000</v>
      </c>
      <c r="D75" s="13">
        <v>240000</v>
      </c>
      <c r="E75" s="13">
        <v>283000</v>
      </c>
      <c r="F75" s="13">
        <v>285000</v>
      </c>
      <c r="G75" s="13">
        <v>294000</v>
      </c>
      <c r="H75" s="13">
        <v>420000</v>
      </c>
      <c r="I75" s="13">
        <v>475000</v>
      </c>
      <c r="J75" s="13">
        <v>557500</v>
      </c>
      <c r="K75" s="13">
        <v>405000</v>
      </c>
      <c r="L75" s="13">
        <v>535000</v>
      </c>
    </row>
    <row r="76" spans="1:12" x14ac:dyDescent="0.25">
      <c r="A76" s="6" t="s">
        <v>103</v>
      </c>
      <c r="B76" s="13">
        <v>115000</v>
      </c>
      <c r="C76" s="13">
        <v>130000</v>
      </c>
      <c r="D76" s="13">
        <v>135000</v>
      </c>
      <c r="E76" s="13">
        <v>130000</v>
      </c>
      <c r="F76" s="13">
        <v>125000</v>
      </c>
      <c r="G76" s="13">
        <v>125000</v>
      </c>
      <c r="H76" s="13">
        <v>136500</v>
      </c>
      <c r="I76" s="13">
        <v>165000</v>
      </c>
      <c r="J76" s="13">
        <v>210000</v>
      </c>
      <c r="K76" s="13">
        <v>205000</v>
      </c>
      <c r="L76" s="13">
        <v>220000</v>
      </c>
    </row>
    <row r="77" spans="1:12" x14ac:dyDescent="0.25">
      <c r="A77" s="6" t="s">
        <v>104</v>
      </c>
      <c r="B77" s="13">
        <v>150000</v>
      </c>
      <c r="C77" s="13">
        <v>165500</v>
      </c>
      <c r="D77" s="13">
        <v>157000</v>
      </c>
      <c r="E77" s="13">
        <v>170000</v>
      </c>
      <c r="F77" s="13">
        <v>169500</v>
      </c>
      <c r="G77" s="13">
        <v>164000</v>
      </c>
      <c r="H77" s="13">
        <v>157000</v>
      </c>
      <c r="I77" s="13">
        <v>180000</v>
      </c>
      <c r="J77" s="13">
        <v>225000</v>
      </c>
      <c r="K77" s="13">
        <v>290000</v>
      </c>
      <c r="L77" s="13">
        <v>250000</v>
      </c>
    </row>
    <row r="78" spans="1:12" x14ac:dyDescent="0.25">
      <c r="A78" s="6" t="s">
        <v>105</v>
      </c>
      <c r="B78" s="13">
        <v>99000</v>
      </c>
      <c r="C78" s="13">
        <v>112500</v>
      </c>
      <c r="D78" s="13">
        <v>99000</v>
      </c>
      <c r="E78" s="13">
        <v>132500</v>
      </c>
      <c r="F78" s="13">
        <v>109000</v>
      </c>
      <c r="G78" s="13">
        <v>223500</v>
      </c>
      <c r="H78" s="13">
        <v>110000</v>
      </c>
      <c r="I78" s="13">
        <v>108000</v>
      </c>
      <c r="J78" s="13">
        <v>135000</v>
      </c>
      <c r="K78" s="13">
        <v>133500</v>
      </c>
      <c r="L78" s="13">
        <v>132500</v>
      </c>
    </row>
    <row r="79" spans="1:12" x14ac:dyDescent="0.25">
      <c r="A79" s="6" t="s">
        <v>106</v>
      </c>
      <c r="B79" s="13">
        <v>78000</v>
      </c>
      <c r="C79" s="13">
        <v>105000</v>
      </c>
      <c r="D79" s="13">
        <v>112000</v>
      </c>
      <c r="E79" s="13">
        <v>105500</v>
      </c>
      <c r="F79" s="13">
        <v>109500</v>
      </c>
      <c r="G79" s="13">
        <v>115000</v>
      </c>
      <c r="H79" s="13">
        <v>108000</v>
      </c>
      <c r="I79" s="13">
        <v>100000</v>
      </c>
      <c r="J79" s="13">
        <v>100000</v>
      </c>
      <c r="K79" s="13">
        <v>115000</v>
      </c>
      <c r="L79" s="13">
        <v>119500</v>
      </c>
    </row>
    <row r="80" spans="1:12" x14ac:dyDescent="0.25">
      <c r="A80" s="6" t="s">
        <v>107</v>
      </c>
      <c r="B80" s="13">
        <v>93000</v>
      </c>
      <c r="C80" s="13">
        <v>83000</v>
      </c>
      <c r="D80" s="13">
        <v>83000</v>
      </c>
      <c r="E80" s="13">
        <v>76000</v>
      </c>
      <c r="F80" s="13">
        <v>73500</v>
      </c>
      <c r="G80" s="13">
        <v>70000</v>
      </c>
      <c r="H80" s="13">
        <v>82500</v>
      </c>
      <c r="I80" s="13">
        <v>82500</v>
      </c>
      <c r="J80" s="13">
        <v>71000</v>
      </c>
      <c r="K80" s="13">
        <v>71000</v>
      </c>
      <c r="L80" s="13">
        <v>75000</v>
      </c>
    </row>
    <row r="81" spans="1:12" x14ac:dyDescent="0.25">
      <c r="A81" s="6" t="s">
        <v>108</v>
      </c>
      <c r="B81" s="13">
        <v>150000</v>
      </c>
      <c r="C81" s="13">
        <v>135000</v>
      </c>
      <c r="D81" s="13">
        <v>154000</v>
      </c>
      <c r="E81" s="13">
        <v>125000</v>
      </c>
      <c r="F81" s="13">
        <v>223000</v>
      </c>
      <c r="G81" s="13">
        <v>200000</v>
      </c>
      <c r="H81" s="13">
        <v>185000</v>
      </c>
      <c r="I81" s="13">
        <v>236500</v>
      </c>
      <c r="J81" s="13">
        <v>216000</v>
      </c>
      <c r="K81" s="13">
        <v>203500</v>
      </c>
      <c r="L81" s="13">
        <v>165000</v>
      </c>
    </row>
    <row r="82" spans="1:12" x14ac:dyDescent="0.25">
      <c r="A82" s="6" t="s">
        <v>109</v>
      </c>
      <c r="B82" s="13">
        <v>112500</v>
      </c>
      <c r="C82" s="13">
        <v>115500</v>
      </c>
      <c r="D82" s="13">
        <v>116500</v>
      </c>
      <c r="E82" s="13">
        <v>115000</v>
      </c>
      <c r="F82" s="13">
        <v>121500</v>
      </c>
      <c r="G82" s="13">
        <v>125000</v>
      </c>
      <c r="H82" s="13">
        <v>111500</v>
      </c>
      <c r="I82" s="13">
        <v>120000</v>
      </c>
      <c r="J82" s="13">
        <v>128000</v>
      </c>
      <c r="K82" s="13">
        <v>122000</v>
      </c>
      <c r="L82" s="13">
        <v>139500</v>
      </c>
    </row>
    <row r="83" spans="1:12" x14ac:dyDescent="0.25">
      <c r="A83" s="6" t="s">
        <v>110</v>
      </c>
      <c r="B83" s="13">
        <v>115000</v>
      </c>
      <c r="C83" s="13">
        <v>122500</v>
      </c>
      <c r="D83" s="13">
        <v>115500</v>
      </c>
      <c r="E83" s="13">
        <v>140000</v>
      </c>
      <c r="F83" s="13">
        <v>139000</v>
      </c>
      <c r="G83" s="13">
        <v>140000</v>
      </c>
      <c r="H83" s="13">
        <v>144500</v>
      </c>
      <c r="I83" s="13">
        <v>150500</v>
      </c>
      <c r="J83" s="13">
        <v>154000</v>
      </c>
      <c r="K83" s="13">
        <v>150500</v>
      </c>
      <c r="L83" s="13">
        <v>154500</v>
      </c>
    </row>
    <row r="84" spans="1:12" x14ac:dyDescent="0.25">
      <c r="A84" s="6" t="s">
        <v>111</v>
      </c>
      <c r="B84" s="13">
        <v>102500</v>
      </c>
      <c r="C84" s="13">
        <v>116500</v>
      </c>
      <c r="D84" s="13">
        <v>110000</v>
      </c>
      <c r="E84" s="13">
        <v>113000</v>
      </c>
      <c r="F84" s="13">
        <v>127000</v>
      </c>
      <c r="G84" s="13">
        <v>123000</v>
      </c>
      <c r="H84" s="13">
        <v>135000</v>
      </c>
      <c r="I84" s="13">
        <v>140000</v>
      </c>
      <c r="J84" s="13">
        <v>150000</v>
      </c>
      <c r="K84" s="13">
        <v>155000</v>
      </c>
      <c r="L84" s="13">
        <v>192000</v>
      </c>
    </row>
    <row r="85" spans="1:12" x14ac:dyDescent="0.25">
      <c r="A85" s="6" t="s">
        <v>112</v>
      </c>
      <c r="B85" s="13">
        <v>82000</v>
      </c>
      <c r="C85" s="13">
        <v>64000</v>
      </c>
      <c r="D85" s="13">
        <v>71000</v>
      </c>
      <c r="E85" s="13">
        <v>93000</v>
      </c>
      <c r="F85" s="13">
        <v>92500</v>
      </c>
      <c r="G85" s="13">
        <v>65000</v>
      </c>
      <c r="H85" s="13">
        <v>75000</v>
      </c>
      <c r="I85" s="13">
        <v>80000</v>
      </c>
      <c r="J85" s="13">
        <v>87500</v>
      </c>
      <c r="K85" s="13">
        <v>69000</v>
      </c>
      <c r="L85" s="13">
        <v>82500</v>
      </c>
    </row>
    <row r="86" spans="1:12" x14ac:dyDescent="0.25">
      <c r="A86" s="6" t="s">
        <v>113</v>
      </c>
      <c r="B86" s="13">
        <v>179000</v>
      </c>
      <c r="C86" s="13">
        <v>192500</v>
      </c>
      <c r="D86" s="13">
        <v>190000</v>
      </c>
      <c r="E86" s="13">
        <v>193500</v>
      </c>
      <c r="F86" s="13">
        <v>195000</v>
      </c>
      <c r="G86" s="13">
        <v>220000</v>
      </c>
      <c r="H86" s="13">
        <v>275000</v>
      </c>
      <c r="I86" s="13">
        <v>245000</v>
      </c>
      <c r="J86" s="13">
        <v>315000</v>
      </c>
      <c r="K86" s="13">
        <v>240000</v>
      </c>
      <c r="L86" s="13">
        <v>313500</v>
      </c>
    </row>
    <row r="87" spans="1:12" x14ac:dyDescent="0.25">
      <c r="A87" s="6" t="s">
        <v>114</v>
      </c>
      <c r="B87" s="13">
        <v>86500</v>
      </c>
      <c r="C87" s="13">
        <v>101500</v>
      </c>
      <c r="D87" s="13">
        <v>110000</v>
      </c>
      <c r="E87" s="13">
        <v>116000</v>
      </c>
      <c r="F87" s="13">
        <v>117500</v>
      </c>
      <c r="G87" s="13">
        <v>125000</v>
      </c>
      <c r="H87" s="13">
        <v>118000</v>
      </c>
      <c r="I87" s="13">
        <v>116500</v>
      </c>
      <c r="J87" s="13">
        <v>133000</v>
      </c>
      <c r="K87" s="13">
        <v>135000</v>
      </c>
      <c r="L87" s="13">
        <v>151000</v>
      </c>
    </row>
    <row r="88" spans="1:12" x14ac:dyDescent="0.25">
      <c r="A88" s="6" t="s">
        <v>115</v>
      </c>
      <c r="B88" s="13">
        <v>70000</v>
      </c>
      <c r="C88" s="13">
        <v>80000</v>
      </c>
      <c r="D88" s="13">
        <v>84000</v>
      </c>
      <c r="E88" s="13">
        <v>78000</v>
      </c>
      <c r="F88" s="13">
        <v>80000</v>
      </c>
      <c r="G88" s="13">
        <v>77500</v>
      </c>
      <c r="H88" s="13">
        <v>93000</v>
      </c>
      <c r="I88" s="13">
        <v>105000</v>
      </c>
      <c r="J88" s="13">
        <v>105000</v>
      </c>
      <c r="K88" s="13">
        <v>80000</v>
      </c>
      <c r="L88" s="13">
        <v>105000</v>
      </c>
    </row>
    <row r="89" spans="1:12" x14ac:dyDescent="0.25">
      <c r="A89" s="6" t="s">
        <v>116</v>
      </c>
      <c r="B89" s="13">
        <v>151000</v>
      </c>
      <c r="C89" s="13">
        <v>178000</v>
      </c>
      <c r="D89" s="13">
        <v>163000</v>
      </c>
      <c r="E89" s="13">
        <v>149000</v>
      </c>
      <c r="F89" s="13">
        <v>143000</v>
      </c>
      <c r="G89" s="13">
        <v>165000</v>
      </c>
      <c r="H89" s="13">
        <v>180000</v>
      </c>
      <c r="I89" s="13">
        <v>244000</v>
      </c>
      <c r="J89" s="13">
        <v>288000</v>
      </c>
      <c r="K89" s="13">
        <v>257500</v>
      </c>
      <c r="L89" s="13">
        <v>273000</v>
      </c>
    </row>
    <row r="90" spans="1:12" x14ac:dyDescent="0.25">
      <c r="A90" s="6" t="s">
        <v>117</v>
      </c>
      <c r="B90" s="13">
        <v>447500</v>
      </c>
      <c r="C90" s="13">
        <v>1500000</v>
      </c>
      <c r="D90" s="13">
        <v>817000</v>
      </c>
      <c r="E90" s="13">
        <v>545000</v>
      </c>
      <c r="F90" s="13">
        <v>477000</v>
      </c>
      <c r="G90" s="13">
        <v>502000</v>
      </c>
      <c r="H90" s="13">
        <v>597500</v>
      </c>
      <c r="I90" s="13">
        <v>825000</v>
      </c>
      <c r="J90" s="13">
        <v>1075000</v>
      </c>
      <c r="K90" s="13">
        <v>811000</v>
      </c>
      <c r="L90" s="13">
        <v>970000</v>
      </c>
    </row>
    <row r="91" spans="1:12" x14ac:dyDescent="0.25">
      <c r="A91" s="6" t="s">
        <v>118</v>
      </c>
      <c r="B91" s="13">
        <v>113000</v>
      </c>
      <c r="C91" s="13">
        <v>122000</v>
      </c>
      <c r="D91" s="13">
        <v>143500</v>
      </c>
      <c r="E91" s="13">
        <v>190000</v>
      </c>
      <c r="F91" s="13">
        <v>240000</v>
      </c>
      <c r="G91" s="13">
        <v>181500</v>
      </c>
      <c r="H91" s="13">
        <v>155000</v>
      </c>
      <c r="I91" s="13">
        <v>225000</v>
      </c>
      <c r="J91" s="13">
        <v>155000</v>
      </c>
      <c r="K91" s="13">
        <v>185000</v>
      </c>
      <c r="L91" s="13">
        <v>185000</v>
      </c>
    </row>
    <row r="92" spans="1:12" x14ac:dyDescent="0.25">
      <c r="A92" s="6" t="s">
        <v>119</v>
      </c>
      <c r="B92" s="13">
        <v>97000</v>
      </c>
      <c r="C92" s="13">
        <v>89500</v>
      </c>
      <c r="D92" s="13">
        <v>121000</v>
      </c>
      <c r="E92" s="13">
        <v>125000</v>
      </c>
      <c r="F92" s="13">
        <v>126000</v>
      </c>
      <c r="G92" s="13">
        <v>132000</v>
      </c>
      <c r="H92" s="13">
        <v>165000</v>
      </c>
      <c r="I92" s="13">
        <v>140000</v>
      </c>
      <c r="J92" s="13">
        <v>129500</v>
      </c>
      <c r="K92" s="13">
        <v>127500</v>
      </c>
      <c r="L92" s="13">
        <v>125000</v>
      </c>
    </row>
    <row r="93" spans="1:12" x14ac:dyDescent="0.25">
      <c r="A93" s="6" t="s">
        <v>120</v>
      </c>
      <c r="B93" s="13">
        <v>240000</v>
      </c>
      <c r="C93" s="13">
        <v>207500</v>
      </c>
      <c r="D93" s="13">
        <v>155000</v>
      </c>
      <c r="E93" s="13">
        <v>328000</v>
      </c>
      <c r="F93" s="13">
        <v>319500</v>
      </c>
      <c r="G93" s="13">
        <v>178000</v>
      </c>
      <c r="H93" s="13">
        <v>275000</v>
      </c>
      <c r="I93" s="13">
        <v>592500</v>
      </c>
      <c r="J93" s="13">
        <v>570500</v>
      </c>
      <c r="K93" s="13">
        <v>400000</v>
      </c>
      <c r="L93" s="13">
        <v>530000</v>
      </c>
    </row>
    <row r="94" spans="1:12" x14ac:dyDescent="0.25">
      <c r="A94" s="6" t="s">
        <v>121</v>
      </c>
      <c r="B94" s="13">
        <v>197000</v>
      </c>
      <c r="C94" s="13">
        <v>239000</v>
      </c>
      <c r="D94" s="13">
        <v>230000</v>
      </c>
      <c r="E94" s="13">
        <v>224000</v>
      </c>
      <c r="F94" s="13">
        <v>227000</v>
      </c>
      <c r="G94" s="13">
        <v>245000</v>
      </c>
      <c r="H94" s="13">
        <v>286000</v>
      </c>
      <c r="I94" s="13">
        <v>297500</v>
      </c>
      <c r="J94" s="13">
        <v>410000</v>
      </c>
      <c r="K94" s="13">
        <v>415000</v>
      </c>
      <c r="L94" s="13">
        <v>410000</v>
      </c>
    </row>
    <row r="95" spans="1:12" x14ac:dyDescent="0.25">
      <c r="A95" s="6" t="s">
        <v>122</v>
      </c>
      <c r="B95" s="13">
        <v>55000</v>
      </c>
      <c r="C95" s="13">
        <v>55000</v>
      </c>
      <c r="D95" s="13">
        <v>44000</v>
      </c>
      <c r="E95" s="13">
        <v>47000</v>
      </c>
      <c r="F95" s="13">
        <v>40000</v>
      </c>
      <c r="G95" s="13">
        <v>46000</v>
      </c>
      <c r="H95" s="13">
        <v>47000</v>
      </c>
      <c r="I95" s="13">
        <v>45000</v>
      </c>
      <c r="J95" s="13">
        <v>50500</v>
      </c>
      <c r="K95" s="13">
        <v>52000</v>
      </c>
      <c r="L95" s="13">
        <v>55000</v>
      </c>
    </row>
    <row r="96" spans="1:12" x14ac:dyDescent="0.25">
      <c r="A96" s="6" t="s">
        <v>123</v>
      </c>
      <c r="B96" s="13">
        <v>106000</v>
      </c>
      <c r="C96" s="13">
        <v>116500</v>
      </c>
      <c r="D96" s="13">
        <v>129000</v>
      </c>
      <c r="E96" s="13">
        <v>148500</v>
      </c>
      <c r="F96" s="13">
        <v>156500</v>
      </c>
      <c r="G96" s="13">
        <v>178500</v>
      </c>
      <c r="H96" s="13">
        <v>175000</v>
      </c>
      <c r="I96" s="13">
        <v>173500</v>
      </c>
      <c r="J96" s="13">
        <v>139500</v>
      </c>
      <c r="K96" s="13">
        <v>161000</v>
      </c>
      <c r="L96" s="13">
        <v>169000</v>
      </c>
    </row>
    <row r="97" spans="1:12" x14ac:dyDescent="0.25">
      <c r="A97" s="6" t="s">
        <v>124</v>
      </c>
      <c r="B97" s="13">
        <v>130000</v>
      </c>
      <c r="C97" s="13">
        <v>134000</v>
      </c>
      <c r="D97" s="13">
        <v>126000</v>
      </c>
      <c r="E97" s="13">
        <v>122500</v>
      </c>
      <c r="F97" s="13">
        <v>115000</v>
      </c>
      <c r="G97" s="13">
        <v>139000</v>
      </c>
      <c r="H97" s="13">
        <v>135000</v>
      </c>
      <c r="I97" s="13">
        <v>140000</v>
      </c>
      <c r="J97" s="13">
        <v>175000</v>
      </c>
      <c r="K97" s="13">
        <v>265000</v>
      </c>
      <c r="L97" s="13">
        <v>202500</v>
      </c>
    </row>
    <row r="98" spans="1:12" x14ac:dyDescent="0.25">
      <c r="A98" s="6" t="s">
        <v>125</v>
      </c>
      <c r="B98" s="13">
        <v>274000</v>
      </c>
      <c r="C98" s="13">
        <v>262000</v>
      </c>
      <c r="D98" s="13">
        <v>244000</v>
      </c>
      <c r="E98" s="13">
        <v>228000</v>
      </c>
      <c r="F98" s="13">
        <v>248000</v>
      </c>
      <c r="G98" s="13">
        <v>260000</v>
      </c>
      <c r="H98" s="13">
        <v>292000</v>
      </c>
      <c r="I98" s="13">
        <v>342000</v>
      </c>
      <c r="J98" s="13">
        <v>415500</v>
      </c>
      <c r="K98" s="13">
        <v>379000</v>
      </c>
      <c r="L98" s="13">
        <v>399000</v>
      </c>
    </row>
    <row r="99" spans="1:12" x14ac:dyDescent="0.25">
      <c r="A99" s="6" t="s">
        <v>126</v>
      </c>
      <c r="B99" s="13">
        <v>185000</v>
      </c>
      <c r="C99" s="13">
        <v>182000</v>
      </c>
      <c r="D99" s="13">
        <v>195000</v>
      </c>
      <c r="E99" s="13">
        <v>184000</v>
      </c>
      <c r="F99" s="13">
        <v>189000</v>
      </c>
      <c r="G99" s="13">
        <v>200000</v>
      </c>
      <c r="H99" s="13">
        <v>195000</v>
      </c>
      <c r="I99" s="13">
        <v>255000</v>
      </c>
      <c r="J99" s="13">
        <v>329000</v>
      </c>
      <c r="K99" s="13">
        <v>322500</v>
      </c>
      <c r="L99" s="13">
        <v>310000</v>
      </c>
    </row>
    <row r="100" spans="1:12" x14ac:dyDescent="0.25">
      <c r="A100" s="6" t="s">
        <v>127</v>
      </c>
      <c r="B100" s="13">
        <v>88500</v>
      </c>
      <c r="C100" s="13">
        <v>110000</v>
      </c>
      <c r="D100" s="13">
        <v>95000</v>
      </c>
      <c r="E100" s="13">
        <v>84000</v>
      </c>
      <c r="F100" s="13">
        <v>112000</v>
      </c>
      <c r="G100" s="13">
        <v>125000</v>
      </c>
      <c r="H100" s="13">
        <v>85000</v>
      </c>
      <c r="I100" s="13">
        <v>84000</v>
      </c>
      <c r="J100" s="13">
        <v>92000</v>
      </c>
      <c r="K100" s="13">
        <v>93500</v>
      </c>
      <c r="L100" s="13">
        <v>130000</v>
      </c>
    </row>
    <row r="101" spans="1:12" x14ac:dyDescent="0.25">
      <c r="A101" s="6" t="s">
        <v>128</v>
      </c>
      <c r="B101" s="13">
        <v>81500</v>
      </c>
      <c r="C101" s="13">
        <v>94500</v>
      </c>
      <c r="D101" s="13">
        <v>83500</v>
      </c>
      <c r="E101" s="13">
        <v>91000</v>
      </c>
      <c r="F101" s="13">
        <v>87000</v>
      </c>
      <c r="G101" s="13">
        <v>88000</v>
      </c>
      <c r="H101" s="13">
        <v>98000</v>
      </c>
      <c r="I101" s="13">
        <v>76500</v>
      </c>
      <c r="J101" s="13">
        <v>91000</v>
      </c>
      <c r="K101" s="13">
        <v>82000</v>
      </c>
      <c r="L101" s="13">
        <v>100000</v>
      </c>
    </row>
    <row r="102" spans="1:12" x14ac:dyDescent="0.25">
      <c r="A102" s="6" t="s">
        <v>129</v>
      </c>
      <c r="B102" s="13">
        <v>157500</v>
      </c>
      <c r="C102" s="13">
        <v>180000</v>
      </c>
      <c r="D102" s="13">
        <v>177500</v>
      </c>
      <c r="E102" s="13">
        <v>194000</v>
      </c>
      <c r="F102" s="13">
        <v>210000</v>
      </c>
      <c r="G102" s="13">
        <v>185500</v>
      </c>
      <c r="H102" s="13">
        <v>199500</v>
      </c>
      <c r="I102" s="13">
        <v>214500</v>
      </c>
      <c r="J102" s="13">
        <v>512500</v>
      </c>
      <c r="K102" s="13">
        <v>250000</v>
      </c>
      <c r="L102" s="13">
        <v>265000</v>
      </c>
    </row>
    <row r="103" spans="1:12" x14ac:dyDescent="0.25">
      <c r="A103" s="6" t="s">
        <v>130</v>
      </c>
      <c r="B103" s="13">
        <v>75000</v>
      </c>
      <c r="C103" s="13">
        <v>99000</v>
      </c>
      <c r="D103" s="13">
        <v>96500</v>
      </c>
      <c r="E103" s="13">
        <v>98000</v>
      </c>
      <c r="F103" s="13">
        <v>100000</v>
      </c>
      <c r="G103" s="13">
        <v>135000</v>
      </c>
      <c r="H103" s="13">
        <v>137000</v>
      </c>
      <c r="I103" s="13">
        <v>144000</v>
      </c>
      <c r="J103" s="13">
        <v>149500</v>
      </c>
      <c r="K103" s="13">
        <v>173500</v>
      </c>
      <c r="L103" s="13">
        <v>162500</v>
      </c>
    </row>
    <row r="104" spans="1:12" x14ac:dyDescent="0.25">
      <c r="A104" s="6" t="s">
        <v>131</v>
      </c>
      <c r="B104" s="13">
        <v>135000</v>
      </c>
      <c r="C104" s="13">
        <v>160000</v>
      </c>
      <c r="D104" s="13">
        <v>151000</v>
      </c>
      <c r="E104" s="13">
        <v>141000</v>
      </c>
      <c r="F104" s="13">
        <v>145000</v>
      </c>
      <c r="G104" s="13">
        <v>144000</v>
      </c>
      <c r="H104" s="13">
        <v>150000</v>
      </c>
      <c r="I104" s="13">
        <v>176000</v>
      </c>
      <c r="J104" s="13">
        <v>194000</v>
      </c>
      <c r="K104" s="13">
        <v>231000</v>
      </c>
      <c r="L104" s="13">
        <v>240000</v>
      </c>
    </row>
    <row r="105" spans="1:12" x14ac:dyDescent="0.25">
      <c r="A105" s="6" t="s">
        <v>132</v>
      </c>
      <c r="B105" s="13">
        <v>192000</v>
      </c>
      <c r="C105" s="13">
        <v>196000</v>
      </c>
      <c r="D105" s="13">
        <v>245000</v>
      </c>
      <c r="E105" s="13">
        <v>239000</v>
      </c>
      <c r="F105" s="13">
        <v>210000</v>
      </c>
      <c r="G105" s="13">
        <v>232500</v>
      </c>
      <c r="H105" s="13">
        <v>249000</v>
      </c>
      <c r="I105" s="13">
        <v>250000</v>
      </c>
      <c r="J105" s="13">
        <v>268000</v>
      </c>
      <c r="K105" s="13">
        <v>285000</v>
      </c>
      <c r="L105" s="13">
        <v>315000</v>
      </c>
    </row>
    <row r="106" spans="1:12" x14ac:dyDescent="0.25">
      <c r="A106" s="6" t="s">
        <v>133</v>
      </c>
      <c r="B106" s="13">
        <v>119500</v>
      </c>
      <c r="C106" s="13">
        <v>155000</v>
      </c>
      <c r="D106" s="13">
        <v>135000</v>
      </c>
      <c r="E106" s="13">
        <v>211000</v>
      </c>
      <c r="F106" s="13">
        <v>225500</v>
      </c>
      <c r="G106" s="13">
        <v>190000</v>
      </c>
      <c r="H106" s="13">
        <v>247500</v>
      </c>
      <c r="I106" s="13">
        <v>310000</v>
      </c>
      <c r="J106" s="13">
        <v>300000</v>
      </c>
      <c r="K106" s="13">
        <v>332500</v>
      </c>
      <c r="L106" s="13">
        <v>355000</v>
      </c>
    </row>
    <row r="107" spans="1:12" x14ac:dyDescent="0.25">
      <c r="A107" s="6" t="s">
        <v>134</v>
      </c>
      <c r="B107" s="13">
        <v>80500</v>
      </c>
      <c r="C107" s="13">
        <v>88500</v>
      </c>
      <c r="D107" s="13">
        <v>87000</v>
      </c>
      <c r="E107" s="13">
        <v>74500</v>
      </c>
      <c r="F107" s="13">
        <v>118500</v>
      </c>
      <c r="G107" s="13">
        <v>110000</v>
      </c>
      <c r="H107" s="13">
        <v>105000</v>
      </c>
      <c r="I107" s="13">
        <v>103500</v>
      </c>
      <c r="J107" s="13">
        <v>85000</v>
      </c>
      <c r="K107" s="13">
        <v>120000</v>
      </c>
      <c r="L107" s="13">
        <v>120000</v>
      </c>
    </row>
    <row r="108" spans="1:12" x14ac:dyDescent="0.25">
      <c r="A108" s="6" t="s">
        <v>135</v>
      </c>
      <c r="B108" s="13">
        <v>202000</v>
      </c>
      <c r="C108" s="13">
        <v>215000</v>
      </c>
      <c r="D108" s="13">
        <v>220000</v>
      </c>
      <c r="E108" s="13">
        <v>220500</v>
      </c>
      <c r="F108" s="13">
        <v>252500</v>
      </c>
      <c r="G108" s="13">
        <v>250000</v>
      </c>
      <c r="H108" s="13">
        <v>260000</v>
      </c>
      <c r="I108" s="13">
        <v>260000</v>
      </c>
      <c r="J108" s="13">
        <v>284000</v>
      </c>
      <c r="K108" s="13">
        <v>300000</v>
      </c>
      <c r="L108" s="13">
        <v>325000</v>
      </c>
    </row>
    <row r="109" spans="1:12" x14ac:dyDescent="0.25">
      <c r="A109" s="6" t="s">
        <v>136</v>
      </c>
      <c r="B109" s="13">
        <v>85000</v>
      </c>
      <c r="C109" s="13">
        <v>97000</v>
      </c>
      <c r="D109" s="13">
        <v>91500</v>
      </c>
      <c r="E109" s="13">
        <v>99500</v>
      </c>
      <c r="F109" s="13">
        <v>108500</v>
      </c>
      <c r="G109" s="13">
        <v>105000</v>
      </c>
      <c r="H109" s="13">
        <v>102000</v>
      </c>
      <c r="I109" s="13">
        <v>117000</v>
      </c>
      <c r="J109" s="13">
        <v>112000</v>
      </c>
      <c r="K109" s="13">
        <v>115000</v>
      </c>
      <c r="L109" s="13">
        <v>124500</v>
      </c>
    </row>
    <row r="110" spans="1:12" x14ac:dyDescent="0.25">
      <c r="A110" s="6" t="s">
        <v>137</v>
      </c>
      <c r="B110" s="13">
        <v>90000</v>
      </c>
      <c r="C110" s="13">
        <v>87000</v>
      </c>
      <c r="D110" s="13">
        <v>107000</v>
      </c>
      <c r="E110" s="13">
        <v>111000</v>
      </c>
      <c r="F110" s="13">
        <v>108500</v>
      </c>
      <c r="G110" s="13">
        <v>115000</v>
      </c>
      <c r="H110" s="13">
        <v>113000</v>
      </c>
      <c r="I110" s="13">
        <v>115000</v>
      </c>
      <c r="J110" s="13">
        <v>117000</v>
      </c>
      <c r="K110" s="13">
        <v>130000</v>
      </c>
      <c r="L110" s="13">
        <v>138000</v>
      </c>
    </row>
    <row r="111" spans="1:12" x14ac:dyDescent="0.25">
      <c r="A111" s="6" t="s">
        <v>138</v>
      </c>
      <c r="B111" s="13">
        <v>187500</v>
      </c>
      <c r="C111" s="13">
        <v>224000</v>
      </c>
      <c r="D111" s="13">
        <v>199000</v>
      </c>
      <c r="E111" s="13">
        <v>185000</v>
      </c>
      <c r="F111" s="13">
        <v>200000</v>
      </c>
      <c r="G111" s="13">
        <v>200000</v>
      </c>
      <c r="H111" s="13">
        <v>205000</v>
      </c>
      <c r="I111" s="13">
        <v>259000</v>
      </c>
      <c r="J111" s="13">
        <v>262500</v>
      </c>
      <c r="K111" s="13">
        <v>290000</v>
      </c>
      <c r="L111" s="13">
        <v>320000</v>
      </c>
    </row>
    <row r="112" spans="1:12" x14ac:dyDescent="0.25">
      <c r="A112" s="6" t="s">
        <v>139</v>
      </c>
      <c r="B112" s="13">
        <v>173000</v>
      </c>
      <c r="C112" s="13">
        <v>391500</v>
      </c>
      <c r="D112" s="13">
        <v>391500</v>
      </c>
      <c r="E112" s="13">
        <v>391500</v>
      </c>
      <c r="F112" s="13">
        <v>187000</v>
      </c>
      <c r="G112" s="13">
        <v>187000</v>
      </c>
      <c r="H112" s="13">
        <v>187000</v>
      </c>
      <c r="I112" s="13">
        <v>187000</v>
      </c>
      <c r="J112" s="13">
        <v>201000</v>
      </c>
      <c r="K112" s="13">
        <v>279500</v>
      </c>
      <c r="L112" s="13">
        <v>257500</v>
      </c>
    </row>
    <row r="113" spans="1:13" x14ac:dyDescent="0.25">
      <c r="A113" s="6" t="s">
        <v>140</v>
      </c>
      <c r="B113" s="13">
        <v>127500</v>
      </c>
      <c r="C113" s="13">
        <v>135000</v>
      </c>
      <c r="D113" s="13">
        <v>110000</v>
      </c>
      <c r="E113" s="13">
        <v>130000</v>
      </c>
      <c r="F113" s="13">
        <v>108000</v>
      </c>
      <c r="G113" s="13">
        <v>115000</v>
      </c>
      <c r="H113" s="13">
        <v>99500</v>
      </c>
      <c r="I113" s="13">
        <v>115000</v>
      </c>
      <c r="J113" s="13">
        <v>131500</v>
      </c>
      <c r="K113" s="13">
        <v>138000</v>
      </c>
      <c r="L113" s="13">
        <v>139000</v>
      </c>
    </row>
    <row r="114" spans="1:13" x14ac:dyDescent="0.25">
      <c r="A114" s="6" t="s">
        <v>141</v>
      </c>
      <c r="B114" s="13">
        <v>86000</v>
      </c>
      <c r="C114" s="13">
        <v>97000</v>
      </c>
      <c r="D114" s="13">
        <v>119000</v>
      </c>
      <c r="E114" s="13">
        <v>118000</v>
      </c>
      <c r="F114" s="13">
        <v>121000</v>
      </c>
      <c r="G114" s="13">
        <v>128000</v>
      </c>
      <c r="H114" s="13">
        <v>130000</v>
      </c>
      <c r="I114" s="13">
        <v>133000</v>
      </c>
      <c r="J114" s="13">
        <v>135000</v>
      </c>
      <c r="K114" s="13">
        <v>138000</v>
      </c>
      <c r="L114" s="13">
        <v>141000</v>
      </c>
    </row>
    <row r="115" spans="1:13" x14ac:dyDescent="0.25">
      <c r="A115" s="6" t="s">
        <v>142</v>
      </c>
      <c r="B115" s="13">
        <v>140000</v>
      </c>
      <c r="C115" s="13">
        <v>172500</v>
      </c>
      <c r="D115" s="13">
        <v>172500</v>
      </c>
      <c r="E115" s="13">
        <v>172500</v>
      </c>
      <c r="F115" s="13">
        <v>172500</v>
      </c>
      <c r="G115" s="13">
        <v>205000</v>
      </c>
      <c r="H115" s="13">
        <v>205000</v>
      </c>
      <c r="I115" s="13">
        <v>205000</v>
      </c>
      <c r="J115" s="13">
        <v>205000</v>
      </c>
      <c r="K115" s="13">
        <v>205000</v>
      </c>
      <c r="L115" s="13">
        <v>325000</v>
      </c>
      <c r="M115" s="20"/>
    </row>
    <row r="116" spans="1:13" x14ac:dyDescent="0.25">
      <c r="A116" s="6" t="s">
        <v>143</v>
      </c>
      <c r="B116" s="13">
        <v>125000</v>
      </c>
      <c r="C116" s="13">
        <v>139000</v>
      </c>
      <c r="D116" s="13">
        <v>145000</v>
      </c>
      <c r="E116" s="13">
        <v>154500</v>
      </c>
      <c r="F116" s="13">
        <v>184500</v>
      </c>
      <c r="G116" s="13">
        <v>207500</v>
      </c>
      <c r="H116" s="13">
        <v>194500</v>
      </c>
      <c r="I116" s="13">
        <v>195000</v>
      </c>
      <c r="J116" s="13">
        <v>180000</v>
      </c>
      <c r="K116" s="13">
        <v>195000</v>
      </c>
      <c r="L116" s="13">
        <v>194000</v>
      </c>
    </row>
    <row r="117" spans="1:13" x14ac:dyDescent="0.25">
      <c r="A117" s="6" t="s">
        <v>144</v>
      </c>
      <c r="B117" s="13">
        <v>74500</v>
      </c>
      <c r="C117" s="13">
        <v>75000</v>
      </c>
      <c r="D117" s="13">
        <v>78500</v>
      </c>
      <c r="E117" s="13">
        <v>116500</v>
      </c>
      <c r="F117" s="13">
        <v>80500</v>
      </c>
      <c r="G117" s="13">
        <v>105500</v>
      </c>
      <c r="H117" s="13">
        <v>93500</v>
      </c>
      <c r="I117" s="13">
        <v>85000</v>
      </c>
      <c r="J117" s="13">
        <v>135000</v>
      </c>
      <c r="K117" s="13">
        <v>93000</v>
      </c>
      <c r="L117" s="13">
        <v>105000</v>
      </c>
    </row>
    <row r="118" spans="1:13" x14ac:dyDescent="0.25">
      <c r="A118" s="6" t="s">
        <v>145</v>
      </c>
      <c r="B118" s="13">
        <v>93000</v>
      </c>
      <c r="C118" s="13">
        <v>101500</v>
      </c>
      <c r="D118" s="13">
        <v>106000</v>
      </c>
      <c r="E118" s="13">
        <v>127000</v>
      </c>
      <c r="F118" s="13">
        <v>130000</v>
      </c>
      <c r="G118" s="13">
        <v>135500</v>
      </c>
      <c r="H118" s="13">
        <v>140000</v>
      </c>
      <c r="I118" s="13">
        <v>135000</v>
      </c>
      <c r="J118" s="13">
        <v>139000</v>
      </c>
      <c r="K118" s="13">
        <v>136000</v>
      </c>
      <c r="L118" s="13">
        <v>170000</v>
      </c>
    </row>
    <row r="119" spans="1:13" x14ac:dyDescent="0.25">
      <c r="A119" s="6" t="s">
        <v>146</v>
      </c>
      <c r="B119" s="13">
        <v>370000</v>
      </c>
      <c r="C119" s="13">
        <v>390000</v>
      </c>
      <c r="D119" s="13">
        <v>379000</v>
      </c>
      <c r="E119" s="13">
        <v>417500</v>
      </c>
      <c r="F119" s="13">
        <v>396500</v>
      </c>
      <c r="G119" s="13">
        <v>470000</v>
      </c>
      <c r="H119" s="13">
        <v>412500</v>
      </c>
      <c r="I119" s="13">
        <v>407500</v>
      </c>
      <c r="J119" s="13">
        <v>730000</v>
      </c>
      <c r="K119" s="13">
        <v>665000</v>
      </c>
      <c r="L119" s="13">
        <v>662500</v>
      </c>
    </row>
    <row r="120" spans="1:13" x14ac:dyDescent="0.25">
      <c r="A120" s="6" t="s">
        <v>147</v>
      </c>
      <c r="B120" s="13">
        <v>930500</v>
      </c>
      <c r="C120" s="13">
        <v>930500</v>
      </c>
      <c r="D120" s="13">
        <v>472500</v>
      </c>
      <c r="E120" s="13">
        <v>156000</v>
      </c>
      <c r="F120" s="13">
        <v>156000</v>
      </c>
      <c r="G120" s="13">
        <v>205000</v>
      </c>
      <c r="H120" s="13">
        <v>100000</v>
      </c>
      <c r="I120" s="13">
        <v>380000</v>
      </c>
      <c r="J120" s="13">
        <v>286000</v>
      </c>
      <c r="K120" s="13">
        <v>655000</v>
      </c>
      <c r="L120" s="13">
        <v>597000</v>
      </c>
    </row>
    <row r="121" spans="1:13" x14ac:dyDescent="0.25">
      <c r="A121" s="6" t="s">
        <v>148</v>
      </c>
      <c r="B121" s="13">
        <v>52000</v>
      </c>
      <c r="C121" s="13">
        <v>60000</v>
      </c>
      <c r="D121" s="13">
        <v>50000</v>
      </c>
      <c r="E121" s="13">
        <v>48000</v>
      </c>
      <c r="F121" s="13">
        <v>42000</v>
      </c>
      <c r="G121" s="13">
        <v>54500</v>
      </c>
      <c r="H121" s="13">
        <v>48500</v>
      </c>
      <c r="I121" s="13">
        <v>65000</v>
      </c>
      <c r="J121" s="13">
        <v>65000</v>
      </c>
      <c r="K121" s="13">
        <v>68000</v>
      </c>
      <c r="L121" s="13">
        <v>52500</v>
      </c>
    </row>
    <row r="122" spans="1:13" x14ac:dyDescent="0.25">
      <c r="A122" s="6" t="s">
        <v>149</v>
      </c>
      <c r="B122" s="13">
        <v>337000</v>
      </c>
      <c r="C122" s="13">
        <v>347000</v>
      </c>
      <c r="D122" s="13">
        <v>355000</v>
      </c>
      <c r="E122" s="13">
        <v>365000</v>
      </c>
      <c r="F122" s="13">
        <v>377500</v>
      </c>
      <c r="G122" s="13">
        <v>370000</v>
      </c>
      <c r="H122" s="13">
        <v>553000</v>
      </c>
      <c r="I122" s="13">
        <v>565000</v>
      </c>
      <c r="J122" s="13">
        <v>553500</v>
      </c>
      <c r="K122" s="13">
        <v>542000</v>
      </c>
      <c r="L122" s="13">
        <v>606500</v>
      </c>
    </row>
    <row r="123" spans="1:13" x14ac:dyDescent="0.25">
      <c r="A123" s="6" t="s">
        <v>150</v>
      </c>
      <c r="B123" s="13">
        <v>117500</v>
      </c>
      <c r="C123" s="13">
        <v>122000</v>
      </c>
      <c r="D123" s="13">
        <v>118000</v>
      </c>
      <c r="E123" s="13">
        <v>121500</v>
      </c>
      <c r="F123" s="13">
        <v>124000</v>
      </c>
      <c r="G123" s="13">
        <v>126000</v>
      </c>
      <c r="H123" s="13">
        <v>130000</v>
      </c>
      <c r="I123" s="13">
        <v>128000</v>
      </c>
      <c r="J123" s="13">
        <v>131500</v>
      </c>
      <c r="K123" s="13">
        <v>136000</v>
      </c>
      <c r="L123" s="13">
        <v>150000</v>
      </c>
    </row>
    <row r="124" spans="1:13" x14ac:dyDescent="0.25">
      <c r="A124" s="6" t="s">
        <v>151</v>
      </c>
      <c r="B124" s="13">
        <v>270000</v>
      </c>
      <c r="C124" s="13">
        <v>212000</v>
      </c>
      <c r="D124" s="13">
        <v>221500</v>
      </c>
      <c r="E124" s="13">
        <v>235000</v>
      </c>
      <c r="F124" s="13">
        <v>157000</v>
      </c>
      <c r="G124" s="13">
        <v>141000</v>
      </c>
      <c r="H124" s="13">
        <v>180000</v>
      </c>
      <c r="I124" s="13">
        <v>233500</v>
      </c>
      <c r="J124" s="13">
        <v>245000</v>
      </c>
      <c r="K124" s="13">
        <v>295000</v>
      </c>
      <c r="L124" s="13">
        <v>295000</v>
      </c>
    </row>
    <row r="125" spans="1:13" x14ac:dyDescent="0.25">
      <c r="A125" s="6" t="s">
        <v>152</v>
      </c>
      <c r="B125" s="13">
        <v>100000</v>
      </c>
      <c r="C125" s="13">
        <v>120000</v>
      </c>
      <c r="D125" s="13">
        <v>110000</v>
      </c>
      <c r="E125" s="13">
        <v>115000</v>
      </c>
      <c r="F125" s="13">
        <v>110000</v>
      </c>
      <c r="G125" s="13">
        <v>105000</v>
      </c>
      <c r="H125" s="13">
        <v>112500</v>
      </c>
      <c r="I125" s="13">
        <v>129500</v>
      </c>
      <c r="J125" s="13">
        <v>219000</v>
      </c>
      <c r="K125" s="13">
        <v>220000</v>
      </c>
      <c r="L125" s="13">
        <v>240000</v>
      </c>
    </row>
    <row r="126" spans="1:13" x14ac:dyDescent="0.25">
      <c r="A126" s="6" t="s">
        <v>153</v>
      </c>
      <c r="B126" s="13">
        <v>110000</v>
      </c>
      <c r="C126" s="13">
        <v>110000</v>
      </c>
      <c r="D126" s="13">
        <v>110000</v>
      </c>
      <c r="E126" s="13">
        <v>110000</v>
      </c>
      <c r="F126" s="13">
        <v>120000</v>
      </c>
      <c r="G126" s="13">
        <v>128500</v>
      </c>
      <c r="H126" s="13">
        <v>135000</v>
      </c>
      <c r="I126" s="13">
        <v>185000</v>
      </c>
      <c r="J126" s="13">
        <v>145000</v>
      </c>
      <c r="K126" s="13">
        <v>205000</v>
      </c>
      <c r="L126" s="13">
        <v>225000</v>
      </c>
    </row>
    <row r="127" spans="1:13" x14ac:dyDescent="0.25">
      <c r="A127" s="6" t="s">
        <v>154</v>
      </c>
      <c r="B127" s="13">
        <v>145000</v>
      </c>
      <c r="C127" s="13">
        <v>165000</v>
      </c>
      <c r="D127" s="13">
        <v>165000</v>
      </c>
      <c r="E127" s="13">
        <v>175000</v>
      </c>
      <c r="F127" s="13">
        <v>173000</v>
      </c>
      <c r="G127" s="13">
        <v>200000</v>
      </c>
      <c r="H127" s="13">
        <v>225000</v>
      </c>
      <c r="I127" s="13">
        <v>254000</v>
      </c>
      <c r="J127" s="13">
        <v>299000</v>
      </c>
      <c r="K127" s="13">
        <v>300000</v>
      </c>
      <c r="L127" s="13">
        <v>320000</v>
      </c>
    </row>
    <row r="128" spans="1:13" x14ac:dyDescent="0.25">
      <c r="A128" s="6" t="s">
        <v>155</v>
      </c>
      <c r="B128" s="13">
        <v>37000</v>
      </c>
      <c r="C128" s="13">
        <v>48000</v>
      </c>
      <c r="D128" s="13">
        <v>48000</v>
      </c>
      <c r="E128" s="13">
        <v>65000</v>
      </c>
      <c r="F128" s="13">
        <v>57000</v>
      </c>
      <c r="G128" s="13">
        <v>66500</v>
      </c>
      <c r="H128" s="13">
        <v>71000</v>
      </c>
      <c r="I128" s="13">
        <v>63500</v>
      </c>
      <c r="J128" s="13">
        <v>58000</v>
      </c>
      <c r="K128" s="13">
        <v>69000</v>
      </c>
      <c r="L128" s="13">
        <v>80000</v>
      </c>
    </row>
    <row r="129" spans="1:12" x14ac:dyDescent="0.25">
      <c r="A129" s="6" t="s">
        <v>156</v>
      </c>
      <c r="B129" s="13">
        <v>80000</v>
      </c>
      <c r="C129" s="13">
        <v>99500</v>
      </c>
      <c r="D129" s="13">
        <v>98500</v>
      </c>
      <c r="E129" s="13">
        <v>119000</v>
      </c>
      <c r="F129" s="13">
        <v>101500</v>
      </c>
      <c r="G129" s="13">
        <v>107500</v>
      </c>
      <c r="H129" s="13">
        <v>114000</v>
      </c>
      <c r="I129" s="13">
        <v>103500</v>
      </c>
      <c r="J129" s="13">
        <v>108500</v>
      </c>
      <c r="K129" s="13">
        <v>125000</v>
      </c>
      <c r="L129" s="13">
        <v>135000</v>
      </c>
    </row>
    <row r="130" spans="1:12" x14ac:dyDescent="0.25">
      <c r="A130" s="6" t="s">
        <v>157</v>
      </c>
      <c r="B130" s="13">
        <v>99500</v>
      </c>
      <c r="C130" s="13">
        <v>100000</v>
      </c>
      <c r="D130" s="13">
        <v>90000</v>
      </c>
      <c r="E130" s="13">
        <v>115000</v>
      </c>
      <c r="F130" s="13">
        <v>107000</v>
      </c>
      <c r="G130" s="13">
        <v>110000</v>
      </c>
      <c r="H130" s="13">
        <v>123000</v>
      </c>
      <c r="I130" s="13">
        <v>129000</v>
      </c>
      <c r="J130" s="13">
        <v>150000</v>
      </c>
      <c r="K130" s="13">
        <v>180000</v>
      </c>
      <c r="L130" s="13">
        <v>201000</v>
      </c>
    </row>
    <row r="131" spans="1:12" x14ac:dyDescent="0.25">
      <c r="A131" s="6" t="s">
        <v>158</v>
      </c>
      <c r="B131" s="13">
        <v>180000</v>
      </c>
      <c r="C131" s="13">
        <v>215000</v>
      </c>
      <c r="D131" s="13">
        <v>164500</v>
      </c>
      <c r="E131" s="13">
        <v>145000</v>
      </c>
      <c r="F131" s="13">
        <v>133500</v>
      </c>
      <c r="G131" s="13">
        <v>130000</v>
      </c>
      <c r="H131" s="13">
        <v>132500</v>
      </c>
      <c r="I131" s="13">
        <v>150500</v>
      </c>
      <c r="J131" s="13">
        <v>227500</v>
      </c>
      <c r="K131" s="13">
        <v>250000</v>
      </c>
      <c r="L131" s="13">
        <v>252000</v>
      </c>
    </row>
    <row r="132" spans="1:12" x14ac:dyDescent="0.25">
      <c r="A132" s="6" t="s">
        <v>159</v>
      </c>
      <c r="B132" s="13">
        <v>94000</v>
      </c>
      <c r="C132" s="13">
        <v>101000</v>
      </c>
      <c r="D132" s="13">
        <v>97000</v>
      </c>
      <c r="E132" s="13">
        <v>99000</v>
      </c>
      <c r="F132" s="13">
        <v>98000</v>
      </c>
      <c r="G132" s="13">
        <v>110000</v>
      </c>
      <c r="H132" s="13">
        <v>115000</v>
      </c>
      <c r="I132" s="13">
        <v>115000</v>
      </c>
      <c r="J132" s="13">
        <v>114000</v>
      </c>
      <c r="K132" s="13">
        <v>124000</v>
      </c>
      <c r="L132" s="13">
        <v>124500</v>
      </c>
    </row>
    <row r="133" spans="1:12" x14ac:dyDescent="0.25">
      <c r="A133" s="6" t="s">
        <v>160</v>
      </c>
      <c r="B133" s="13">
        <v>111500</v>
      </c>
      <c r="C133" s="13">
        <v>137000</v>
      </c>
      <c r="D133" s="13">
        <v>166500</v>
      </c>
      <c r="E133" s="13">
        <v>177000</v>
      </c>
      <c r="F133" s="13">
        <v>170000</v>
      </c>
      <c r="G133" s="13">
        <v>178500</v>
      </c>
      <c r="H133" s="13">
        <v>195000</v>
      </c>
      <c r="I133" s="13">
        <v>211000</v>
      </c>
      <c r="J133" s="13">
        <v>230000</v>
      </c>
      <c r="K133" s="13">
        <v>311500</v>
      </c>
      <c r="L133" s="13">
        <v>329000</v>
      </c>
    </row>
    <row r="134" spans="1:12" x14ac:dyDescent="0.25">
      <c r="A134" s="6" t="s">
        <v>161</v>
      </c>
      <c r="B134" s="13">
        <v>102000</v>
      </c>
      <c r="C134" s="13">
        <v>73500</v>
      </c>
      <c r="D134" s="13">
        <v>110000</v>
      </c>
      <c r="E134" s="13">
        <v>73000</v>
      </c>
      <c r="F134" s="13">
        <v>40000</v>
      </c>
      <c r="G134" s="13">
        <v>45000</v>
      </c>
      <c r="H134" s="13">
        <v>35000</v>
      </c>
      <c r="I134" s="13">
        <v>42500</v>
      </c>
      <c r="J134" s="13">
        <v>257000</v>
      </c>
      <c r="K134" s="13">
        <v>67000</v>
      </c>
      <c r="L134" s="13">
        <v>72000</v>
      </c>
    </row>
    <row r="135" spans="1:12" x14ac:dyDescent="0.25">
      <c r="A135" s="6" t="s">
        <v>162</v>
      </c>
      <c r="B135" s="13">
        <v>125000</v>
      </c>
      <c r="C135" s="13">
        <v>107500</v>
      </c>
      <c r="D135" s="13">
        <v>105000</v>
      </c>
      <c r="E135" s="13">
        <v>97500</v>
      </c>
      <c r="F135" s="13">
        <v>135000</v>
      </c>
      <c r="G135" s="13">
        <v>116000</v>
      </c>
      <c r="H135" s="13">
        <v>106000</v>
      </c>
      <c r="I135" s="13">
        <v>119000</v>
      </c>
      <c r="J135" s="13">
        <v>150000</v>
      </c>
      <c r="K135" s="13">
        <v>132000</v>
      </c>
      <c r="L135" s="13">
        <v>182500</v>
      </c>
    </row>
    <row r="136" spans="1:12" x14ac:dyDescent="0.25">
      <c r="A136" s="6" t="s">
        <v>163</v>
      </c>
      <c r="B136" s="13">
        <v>107000</v>
      </c>
      <c r="C136" s="13">
        <v>117500</v>
      </c>
      <c r="D136" s="13">
        <v>94000</v>
      </c>
      <c r="E136" s="13">
        <v>94500</v>
      </c>
      <c r="F136" s="13">
        <v>89000</v>
      </c>
      <c r="G136" s="13">
        <v>79500</v>
      </c>
      <c r="H136" s="13">
        <v>98000</v>
      </c>
      <c r="I136" s="13">
        <v>101000</v>
      </c>
      <c r="J136" s="13">
        <v>96500</v>
      </c>
      <c r="K136" s="13">
        <v>96000</v>
      </c>
      <c r="L136" s="13">
        <v>125000</v>
      </c>
    </row>
    <row r="137" spans="1:12" x14ac:dyDescent="0.25">
      <c r="A137" s="6" t="s">
        <v>164</v>
      </c>
      <c r="B137" s="13">
        <v>256500</v>
      </c>
      <c r="C137" s="13">
        <v>268000</v>
      </c>
      <c r="D137" s="13">
        <v>249000</v>
      </c>
      <c r="E137" s="13">
        <v>255000</v>
      </c>
      <c r="F137" s="13">
        <v>275000</v>
      </c>
      <c r="G137" s="13">
        <v>282500</v>
      </c>
      <c r="H137" s="13">
        <v>330000</v>
      </c>
      <c r="I137" s="13">
        <v>405000</v>
      </c>
      <c r="J137" s="13">
        <v>475000</v>
      </c>
      <c r="K137" s="13">
        <v>495000</v>
      </c>
      <c r="L137" s="13">
        <v>540000</v>
      </c>
    </row>
    <row r="138" spans="1:12" x14ac:dyDescent="0.25">
      <c r="A138" s="6" t="s">
        <v>165</v>
      </c>
      <c r="B138" s="13">
        <v>97500</v>
      </c>
      <c r="C138" s="13">
        <v>96500</v>
      </c>
      <c r="D138" s="13">
        <v>115000</v>
      </c>
      <c r="E138" s="13">
        <v>115000</v>
      </c>
      <c r="F138" s="13">
        <v>138000</v>
      </c>
      <c r="G138" s="13">
        <v>144000</v>
      </c>
      <c r="H138" s="13">
        <v>128000</v>
      </c>
      <c r="I138" s="13">
        <v>135000</v>
      </c>
      <c r="J138" s="13">
        <v>205000</v>
      </c>
      <c r="K138" s="13">
        <v>220000</v>
      </c>
      <c r="L138" s="13">
        <v>215000</v>
      </c>
    </row>
    <row r="139" spans="1:12" x14ac:dyDescent="0.25">
      <c r="A139" s="6" t="s">
        <v>166</v>
      </c>
      <c r="B139" s="13">
        <v>139500</v>
      </c>
      <c r="C139" s="13">
        <v>155000</v>
      </c>
      <c r="D139" s="13">
        <v>165000</v>
      </c>
      <c r="E139" s="13">
        <v>169500</v>
      </c>
      <c r="F139" s="13">
        <v>150000</v>
      </c>
      <c r="G139" s="13">
        <v>165000</v>
      </c>
      <c r="H139" s="13">
        <v>160000</v>
      </c>
      <c r="I139" s="13">
        <v>195000</v>
      </c>
      <c r="J139" s="13">
        <v>266000</v>
      </c>
      <c r="K139" s="13">
        <v>265000</v>
      </c>
      <c r="L139" s="13">
        <v>270000</v>
      </c>
    </row>
    <row r="140" spans="1:12" x14ac:dyDescent="0.25">
      <c r="A140" s="6" t="s">
        <v>167</v>
      </c>
      <c r="B140" s="13">
        <v>230000</v>
      </c>
      <c r="C140" s="13">
        <v>253000</v>
      </c>
      <c r="D140" s="13">
        <v>233500</v>
      </c>
      <c r="E140" s="13">
        <v>227000</v>
      </c>
      <c r="F140" s="13">
        <v>246000</v>
      </c>
      <c r="G140" s="13">
        <v>250000</v>
      </c>
      <c r="H140" s="13">
        <v>365500</v>
      </c>
      <c r="I140" s="13">
        <v>297500</v>
      </c>
      <c r="J140" s="13">
        <v>352000</v>
      </c>
      <c r="K140" s="13">
        <v>407500</v>
      </c>
      <c r="L140" s="13">
        <v>400000</v>
      </c>
    </row>
    <row r="141" spans="1:12" x14ac:dyDescent="0.25">
      <c r="A141" s="6" t="s">
        <v>168</v>
      </c>
      <c r="B141" s="13">
        <v>157000</v>
      </c>
      <c r="C141" s="13">
        <v>185000</v>
      </c>
      <c r="D141" s="13">
        <v>170000</v>
      </c>
      <c r="E141" s="13">
        <v>199000</v>
      </c>
      <c r="F141" s="13">
        <v>190000</v>
      </c>
      <c r="G141" s="13">
        <v>195000</v>
      </c>
      <c r="H141" s="13">
        <v>194000</v>
      </c>
      <c r="I141" s="13">
        <v>225000</v>
      </c>
      <c r="J141" s="13">
        <v>365000</v>
      </c>
      <c r="K141" s="13">
        <v>375000</v>
      </c>
      <c r="L141" s="13">
        <v>342500</v>
      </c>
    </row>
    <row r="142" spans="1:12" x14ac:dyDescent="0.25">
      <c r="A142" s="6" t="s">
        <v>169</v>
      </c>
      <c r="B142" s="13">
        <v>166000</v>
      </c>
      <c r="C142" s="13">
        <v>171000</v>
      </c>
      <c r="D142" s="13">
        <v>185000</v>
      </c>
      <c r="E142" s="13">
        <v>186000</v>
      </c>
      <c r="F142" s="13">
        <v>194000</v>
      </c>
      <c r="G142" s="13">
        <v>190000</v>
      </c>
      <c r="H142" s="13">
        <v>185500</v>
      </c>
      <c r="I142" s="13">
        <v>193500</v>
      </c>
      <c r="J142" s="13">
        <v>252000</v>
      </c>
      <c r="K142" s="13">
        <v>275000</v>
      </c>
      <c r="L142" s="13">
        <v>269000</v>
      </c>
    </row>
    <row r="143" spans="1:12" x14ac:dyDescent="0.25">
      <c r="A143" s="6" t="s">
        <v>170</v>
      </c>
      <c r="B143" s="13">
        <v>205000</v>
      </c>
      <c r="C143" s="13">
        <v>330000</v>
      </c>
      <c r="D143" s="13">
        <v>305500</v>
      </c>
      <c r="E143" s="13">
        <v>307500</v>
      </c>
      <c r="F143" s="13">
        <v>395000</v>
      </c>
      <c r="G143" s="13">
        <v>413000</v>
      </c>
      <c r="H143" s="13">
        <v>439000</v>
      </c>
      <c r="I143" s="13">
        <v>431000</v>
      </c>
      <c r="J143" s="13">
        <v>525000</v>
      </c>
      <c r="K143" s="13">
        <v>465000</v>
      </c>
      <c r="L143" s="13">
        <v>505000</v>
      </c>
    </row>
    <row r="144" spans="1:12" x14ac:dyDescent="0.25">
      <c r="A144" s="6" t="s">
        <v>171</v>
      </c>
      <c r="B144" s="13">
        <v>115000</v>
      </c>
      <c r="C144" s="13">
        <v>114500</v>
      </c>
      <c r="D144" s="13">
        <v>109000</v>
      </c>
      <c r="E144" s="13">
        <v>130000</v>
      </c>
      <c r="F144" s="13">
        <v>130000</v>
      </c>
      <c r="G144" s="13">
        <v>112500</v>
      </c>
      <c r="H144" s="13">
        <v>148000</v>
      </c>
      <c r="I144" s="13">
        <v>142500</v>
      </c>
      <c r="J144" s="13">
        <v>135000</v>
      </c>
      <c r="K144" s="13">
        <v>147500</v>
      </c>
      <c r="L144" s="13">
        <v>150000</v>
      </c>
    </row>
    <row r="145" spans="1:12" x14ac:dyDescent="0.25">
      <c r="A145" s="6" t="s">
        <v>172</v>
      </c>
      <c r="B145" s="13">
        <v>110000</v>
      </c>
      <c r="C145" s="13">
        <v>115500</v>
      </c>
      <c r="D145" s="13">
        <v>145000</v>
      </c>
      <c r="E145" s="13">
        <v>152000</v>
      </c>
      <c r="F145" s="13">
        <v>142000</v>
      </c>
      <c r="G145" s="13">
        <v>140500</v>
      </c>
      <c r="H145" s="13">
        <v>152500</v>
      </c>
      <c r="I145" s="13">
        <v>135000</v>
      </c>
      <c r="J145" s="13">
        <v>165000</v>
      </c>
      <c r="K145" s="13">
        <v>165000</v>
      </c>
      <c r="L145" s="13">
        <v>201500</v>
      </c>
    </row>
    <row r="146" spans="1:12" x14ac:dyDescent="0.25">
      <c r="A146" s="6" t="s">
        <v>173</v>
      </c>
      <c r="B146" s="13">
        <v>156500</v>
      </c>
      <c r="C146" s="13">
        <v>175000</v>
      </c>
      <c r="D146" s="13">
        <v>171500</v>
      </c>
      <c r="E146" s="13">
        <v>166000</v>
      </c>
      <c r="F146" s="13">
        <v>165000</v>
      </c>
      <c r="G146" s="13">
        <v>178000</v>
      </c>
      <c r="H146" s="13">
        <v>179000</v>
      </c>
      <c r="I146" s="13">
        <v>225000</v>
      </c>
      <c r="J146" s="13">
        <v>243000</v>
      </c>
      <c r="K146" s="13">
        <v>275000</v>
      </c>
      <c r="L146" s="13">
        <v>265000</v>
      </c>
    </row>
    <row r="147" spans="1:12" x14ac:dyDescent="0.25">
      <c r="A147" s="6" t="s">
        <v>174</v>
      </c>
      <c r="B147" s="13">
        <v>225000</v>
      </c>
      <c r="C147" s="13">
        <v>245000</v>
      </c>
      <c r="D147" s="13">
        <v>213500</v>
      </c>
      <c r="E147" s="13">
        <v>225000</v>
      </c>
      <c r="F147" s="13">
        <v>255000</v>
      </c>
      <c r="G147" s="13">
        <v>290000</v>
      </c>
      <c r="H147" s="13">
        <v>388000</v>
      </c>
      <c r="I147" s="13">
        <v>352500</v>
      </c>
      <c r="J147" s="13">
        <v>510000</v>
      </c>
      <c r="K147" s="13">
        <v>470000</v>
      </c>
      <c r="L147" s="13">
        <v>495000</v>
      </c>
    </row>
    <row r="148" spans="1:12" x14ac:dyDescent="0.25">
      <c r="A148" s="6" t="s">
        <v>175</v>
      </c>
      <c r="B148" s="13">
        <v>34000</v>
      </c>
      <c r="C148" s="13">
        <v>20000</v>
      </c>
      <c r="D148" s="13">
        <v>39500</v>
      </c>
      <c r="E148" s="13">
        <v>52000</v>
      </c>
      <c r="F148" s="13">
        <v>42000</v>
      </c>
      <c r="G148" s="13">
        <v>50500</v>
      </c>
      <c r="H148" s="13">
        <v>179000</v>
      </c>
      <c r="I148" s="13">
        <v>50000</v>
      </c>
      <c r="J148" s="13">
        <v>56000</v>
      </c>
      <c r="K148" s="13">
        <v>50000</v>
      </c>
      <c r="L148" s="13">
        <v>60000</v>
      </c>
    </row>
    <row r="149" spans="1:12" x14ac:dyDescent="0.25">
      <c r="A149" s="6" t="s">
        <v>176</v>
      </c>
      <c r="B149" s="13">
        <v>25000</v>
      </c>
      <c r="C149" s="13">
        <v>28000</v>
      </c>
      <c r="D149" s="13">
        <v>36000</v>
      </c>
      <c r="E149" s="13">
        <v>20000</v>
      </c>
      <c r="F149" s="13">
        <v>24000</v>
      </c>
      <c r="G149" s="13">
        <v>24500</v>
      </c>
      <c r="H149" s="13">
        <v>19000</v>
      </c>
      <c r="I149" s="13">
        <v>28000</v>
      </c>
      <c r="J149" s="13">
        <v>25000</v>
      </c>
      <c r="K149" s="13">
        <v>40000</v>
      </c>
      <c r="L149" s="13">
        <v>35500</v>
      </c>
    </row>
    <row r="150" spans="1:12" x14ac:dyDescent="0.25">
      <c r="A150" s="6" t="s">
        <v>177</v>
      </c>
      <c r="B150" s="13">
        <v>52000</v>
      </c>
      <c r="C150" s="13">
        <v>46500</v>
      </c>
      <c r="D150" s="13">
        <v>50000</v>
      </c>
      <c r="E150" s="13">
        <v>44000</v>
      </c>
      <c r="F150" s="13">
        <v>48000</v>
      </c>
      <c r="G150" s="13">
        <v>53000</v>
      </c>
      <c r="H150" s="13">
        <v>40000</v>
      </c>
      <c r="I150" s="13">
        <v>42500</v>
      </c>
      <c r="J150" s="13">
        <v>48500</v>
      </c>
      <c r="K150" s="13">
        <v>60000</v>
      </c>
      <c r="L150" s="13">
        <v>55000</v>
      </c>
    </row>
    <row r="151" spans="1:12" x14ac:dyDescent="0.25">
      <c r="A151" s="6" t="s">
        <v>178</v>
      </c>
      <c r="B151" s="13">
        <v>186000</v>
      </c>
      <c r="C151" s="13">
        <v>159000</v>
      </c>
      <c r="D151" s="13">
        <v>125000</v>
      </c>
      <c r="E151" s="13">
        <v>86500</v>
      </c>
      <c r="F151" s="13">
        <v>121500</v>
      </c>
      <c r="G151" s="13">
        <v>125500</v>
      </c>
      <c r="H151" s="13">
        <v>147500</v>
      </c>
      <c r="I151" s="13">
        <v>100000</v>
      </c>
      <c r="J151" s="13">
        <v>133500</v>
      </c>
      <c r="K151" s="13">
        <v>133500</v>
      </c>
      <c r="L151" s="13">
        <v>136000</v>
      </c>
    </row>
    <row r="152" spans="1:12" x14ac:dyDescent="0.25">
      <c r="A152" s="6" t="s">
        <v>179</v>
      </c>
      <c r="B152" s="13">
        <v>110000</v>
      </c>
      <c r="C152" s="13">
        <v>130000</v>
      </c>
      <c r="D152" s="13">
        <v>110000</v>
      </c>
      <c r="E152" s="13">
        <v>115000</v>
      </c>
      <c r="F152" s="13">
        <v>111000</v>
      </c>
      <c r="G152" s="13">
        <v>123000</v>
      </c>
      <c r="H152" s="13">
        <v>134000</v>
      </c>
      <c r="I152" s="13">
        <v>160000</v>
      </c>
      <c r="J152" s="13">
        <v>200000</v>
      </c>
      <c r="K152" s="13">
        <v>227500</v>
      </c>
      <c r="L152" s="13">
        <v>204000</v>
      </c>
    </row>
    <row r="153" spans="1:12" x14ac:dyDescent="0.25">
      <c r="A153" s="6" t="s">
        <v>180</v>
      </c>
      <c r="B153" s="13">
        <v>149000</v>
      </c>
      <c r="C153" s="13">
        <v>154500</v>
      </c>
      <c r="D153" s="13">
        <v>266500</v>
      </c>
      <c r="E153" s="13">
        <v>100000</v>
      </c>
      <c r="F153" s="13">
        <v>227500</v>
      </c>
      <c r="G153" s="13">
        <v>227500</v>
      </c>
      <c r="H153" s="13">
        <v>227500</v>
      </c>
      <c r="I153" s="13">
        <v>184500</v>
      </c>
      <c r="J153" s="13">
        <v>259500</v>
      </c>
      <c r="K153" s="13">
        <v>269500</v>
      </c>
      <c r="L153" s="13">
        <v>280500</v>
      </c>
    </row>
    <row r="154" spans="1:12" x14ac:dyDescent="0.25">
      <c r="A154" s="6" t="s">
        <v>181</v>
      </c>
      <c r="B154" s="13">
        <v>75000</v>
      </c>
      <c r="C154" s="13">
        <v>145000</v>
      </c>
      <c r="D154" s="13">
        <v>88500</v>
      </c>
      <c r="E154" s="13">
        <v>77500</v>
      </c>
      <c r="F154" s="13">
        <v>77500</v>
      </c>
      <c r="G154" s="13">
        <v>90000</v>
      </c>
      <c r="H154" s="13">
        <v>81500</v>
      </c>
      <c r="I154" s="13">
        <v>113000</v>
      </c>
      <c r="J154" s="13">
        <v>112500</v>
      </c>
      <c r="K154" s="13">
        <v>115000</v>
      </c>
      <c r="L154" s="13">
        <v>115000</v>
      </c>
    </row>
    <row r="155" spans="1:12" x14ac:dyDescent="0.25">
      <c r="A155" s="6" t="s">
        <v>182</v>
      </c>
      <c r="B155" s="13">
        <v>232000</v>
      </c>
      <c r="C155" s="13">
        <v>230000</v>
      </c>
      <c r="D155" s="13">
        <v>230000</v>
      </c>
      <c r="E155" s="13">
        <v>260000</v>
      </c>
      <c r="F155" s="13">
        <v>340000</v>
      </c>
      <c r="G155" s="13">
        <v>229000</v>
      </c>
      <c r="H155" s="13">
        <v>307500</v>
      </c>
      <c r="I155" s="13">
        <v>355000</v>
      </c>
      <c r="J155" s="13">
        <v>440000</v>
      </c>
      <c r="K155" s="13">
        <v>436000</v>
      </c>
      <c r="L155" s="13">
        <v>455000</v>
      </c>
    </row>
    <row r="156" spans="1:12" x14ac:dyDescent="0.25">
      <c r="A156" s="6" t="s">
        <v>183</v>
      </c>
      <c r="B156" s="13">
        <v>109000</v>
      </c>
      <c r="C156" s="13">
        <v>131000</v>
      </c>
      <c r="D156" s="13">
        <v>143000</v>
      </c>
      <c r="E156" s="13">
        <v>153000</v>
      </c>
      <c r="F156" s="13">
        <v>150000</v>
      </c>
      <c r="G156" s="13">
        <v>156000</v>
      </c>
      <c r="H156" s="13">
        <v>153000</v>
      </c>
      <c r="I156" s="13">
        <v>174500</v>
      </c>
      <c r="J156" s="13">
        <v>209000</v>
      </c>
      <c r="K156" s="13">
        <v>235000</v>
      </c>
      <c r="L156" s="13">
        <v>255000</v>
      </c>
    </row>
    <row r="157" spans="1:12" x14ac:dyDescent="0.25">
      <c r="A157" s="6" t="s">
        <v>184</v>
      </c>
      <c r="B157" s="13">
        <v>100000</v>
      </c>
      <c r="C157" s="13">
        <v>110000</v>
      </c>
      <c r="D157" s="13">
        <v>110000</v>
      </c>
      <c r="E157" s="13">
        <v>110000</v>
      </c>
      <c r="F157" s="13">
        <v>112000</v>
      </c>
      <c r="G157" s="13">
        <v>109000</v>
      </c>
      <c r="H157" s="13">
        <v>111500</v>
      </c>
      <c r="I157" s="13">
        <v>113000</v>
      </c>
      <c r="J157" s="13">
        <v>109000</v>
      </c>
      <c r="K157" s="13">
        <v>117000</v>
      </c>
      <c r="L157" s="13">
        <v>115000</v>
      </c>
    </row>
    <row r="158" spans="1:12" x14ac:dyDescent="0.25">
      <c r="A158" s="6" t="s">
        <v>185</v>
      </c>
      <c r="B158" s="13">
        <v>106000</v>
      </c>
      <c r="C158" s="13">
        <v>119000</v>
      </c>
      <c r="D158" s="13">
        <v>130000</v>
      </c>
      <c r="E158" s="13">
        <v>159000</v>
      </c>
      <c r="F158" s="13">
        <v>158000</v>
      </c>
      <c r="G158" s="13">
        <v>159500</v>
      </c>
      <c r="H158" s="13">
        <v>171000</v>
      </c>
      <c r="I158" s="13">
        <v>165000</v>
      </c>
      <c r="J158" s="13">
        <v>159500</v>
      </c>
      <c r="K158" s="13">
        <v>182500</v>
      </c>
      <c r="L158" s="13">
        <v>189000</v>
      </c>
    </row>
    <row r="159" spans="1:12" x14ac:dyDescent="0.25">
      <c r="A159" s="6" t="s">
        <v>186</v>
      </c>
      <c r="B159" s="13">
        <v>155000</v>
      </c>
      <c r="C159" s="13">
        <v>225000</v>
      </c>
      <c r="D159" s="13">
        <v>236000</v>
      </c>
      <c r="E159" s="13">
        <v>277500</v>
      </c>
      <c r="F159" s="13">
        <v>296000</v>
      </c>
      <c r="G159" s="13">
        <v>296000</v>
      </c>
      <c r="H159" s="13">
        <v>105000</v>
      </c>
      <c r="I159" s="13">
        <v>748000</v>
      </c>
      <c r="J159" s="13">
        <v>439500</v>
      </c>
      <c r="K159" s="13">
        <v>414500</v>
      </c>
      <c r="L159" s="13">
        <v>280000</v>
      </c>
    </row>
    <row r="160" spans="1:12" x14ac:dyDescent="0.25">
      <c r="A160" s="6" t="s">
        <v>187</v>
      </c>
      <c r="B160" s="13">
        <v>77000</v>
      </c>
      <c r="C160" s="13">
        <v>86000</v>
      </c>
      <c r="D160" s="13">
        <v>92500</v>
      </c>
      <c r="E160" s="13">
        <v>90000</v>
      </c>
      <c r="F160" s="13">
        <v>120000</v>
      </c>
      <c r="G160" s="13">
        <v>126500</v>
      </c>
      <c r="H160" s="13">
        <v>125000</v>
      </c>
      <c r="I160" s="13">
        <v>125000</v>
      </c>
      <c r="J160" s="13">
        <v>135000</v>
      </c>
      <c r="K160" s="13">
        <v>149000</v>
      </c>
      <c r="L160" s="13">
        <v>140500</v>
      </c>
    </row>
    <row r="161" spans="1:12" x14ac:dyDescent="0.25">
      <c r="A161" s="6" t="s">
        <v>188</v>
      </c>
      <c r="B161" s="13">
        <v>145000</v>
      </c>
      <c r="C161" s="13">
        <v>160000</v>
      </c>
      <c r="D161" s="13">
        <v>119000</v>
      </c>
      <c r="E161" s="13">
        <v>92000</v>
      </c>
      <c r="F161" s="13">
        <v>150000</v>
      </c>
      <c r="G161" s="13">
        <v>180500</v>
      </c>
      <c r="H161" s="13">
        <v>70500</v>
      </c>
      <c r="I161" s="13">
        <v>150000</v>
      </c>
      <c r="J161" s="13">
        <v>150000</v>
      </c>
      <c r="K161" s="13">
        <v>124500</v>
      </c>
      <c r="L161" s="13">
        <v>145000</v>
      </c>
    </row>
    <row r="162" spans="1:12" x14ac:dyDescent="0.25">
      <c r="A162" s="6" t="s">
        <v>189</v>
      </c>
      <c r="B162" s="13">
        <v>92500</v>
      </c>
      <c r="C162" s="13">
        <v>100000</v>
      </c>
      <c r="D162" s="13">
        <v>107500</v>
      </c>
      <c r="E162" s="13">
        <v>124500</v>
      </c>
      <c r="F162" s="13">
        <v>136500</v>
      </c>
      <c r="G162" s="13">
        <v>160500</v>
      </c>
      <c r="H162" s="13">
        <v>155000</v>
      </c>
      <c r="I162" s="13">
        <v>157000</v>
      </c>
      <c r="J162" s="13">
        <v>190000</v>
      </c>
      <c r="K162" s="13">
        <v>244000</v>
      </c>
      <c r="L162" s="13">
        <v>260000</v>
      </c>
    </row>
    <row r="163" spans="1:12" x14ac:dyDescent="0.25">
      <c r="A163" s="6" t="s">
        <v>190</v>
      </c>
      <c r="B163" s="13">
        <v>150000</v>
      </c>
      <c r="C163" s="13">
        <v>184500</v>
      </c>
      <c r="D163" s="13">
        <v>184000</v>
      </c>
      <c r="E163" s="13">
        <v>155000</v>
      </c>
      <c r="F163" s="13">
        <v>165000</v>
      </c>
      <c r="G163" s="13">
        <v>182500</v>
      </c>
      <c r="H163" s="13">
        <v>201000</v>
      </c>
      <c r="I163" s="13">
        <v>250500</v>
      </c>
      <c r="J163" s="13">
        <v>300000</v>
      </c>
      <c r="K163" s="13">
        <v>307500</v>
      </c>
      <c r="L163" s="13">
        <v>303000</v>
      </c>
    </row>
    <row r="164" spans="1:12" x14ac:dyDescent="0.25">
      <c r="A164" s="6" t="s">
        <v>191</v>
      </c>
      <c r="B164" s="13">
        <v>121000</v>
      </c>
      <c r="C164" s="13">
        <v>145000</v>
      </c>
      <c r="D164" s="13">
        <v>147000</v>
      </c>
      <c r="E164" s="13">
        <v>167000</v>
      </c>
      <c r="F164" s="13">
        <v>165000</v>
      </c>
      <c r="G164" s="13">
        <v>160000</v>
      </c>
      <c r="H164" s="13">
        <v>180000</v>
      </c>
      <c r="I164" s="13">
        <v>172500</v>
      </c>
      <c r="J164" s="13">
        <v>172500</v>
      </c>
      <c r="K164" s="13">
        <v>172000</v>
      </c>
      <c r="L164" s="13">
        <v>185000</v>
      </c>
    </row>
    <row r="165" spans="1:12" x14ac:dyDescent="0.25">
      <c r="A165" s="6" t="s">
        <v>192</v>
      </c>
      <c r="B165" s="13">
        <v>181500</v>
      </c>
      <c r="C165" s="13">
        <v>257500</v>
      </c>
      <c r="D165" s="13">
        <v>240500</v>
      </c>
      <c r="E165" s="13">
        <v>240000</v>
      </c>
      <c r="F165" s="13">
        <v>240000</v>
      </c>
      <c r="G165" s="13">
        <v>238000</v>
      </c>
      <c r="H165" s="13">
        <v>325000</v>
      </c>
      <c r="I165" s="13">
        <v>798000</v>
      </c>
      <c r="J165" s="13">
        <v>1057500</v>
      </c>
      <c r="K165" s="13">
        <v>327500</v>
      </c>
      <c r="L165" s="13">
        <v>500000</v>
      </c>
    </row>
    <row r="166" spans="1:12" x14ac:dyDescent="0.25">
      <c r="A166" s="6" t="s">
        <v>193</v>
      </c>
      <c r="B166" s="13">
        <v>78000</v>
      </c>
      <c r="C166" s="13">
        <v>90000</v>
      </c>
      <c r="D166" s="13">
        <v>94000</v>
      </c>
      <c r="E166" s="13">
        <v>103000</v>
      </c>
      <c r="F166" s="13">
        <v>112000</v>
      </c>
      <c r="G166" s="13">
        <v>113000</v>
      </c>
      <c r="H166" s="13">
        <v>137500</v>
      </c>
      <c r="I166" s="13">
        <v>128000</v>
      </c>
      <c r="J166" s="13">
        <v>134000</v>
      </c>
      <c r="K166" s="13">
        <v>137000</v>
      </c>
      <c r="L166" s="13">
        <v>147000</v>
      </c>
    </row>
    <row r="167" spans="1:12" x14ac:dyDescent="0.25">
      <c r="A167" s="6" t="s">
        <v>194</v>
      </c>
      <c r="B167" s="13">
        <v>82000</v>
      </c>
      <c r="C167" s="13">
        <v>68000</v>
      </c>
      <c r="D167" s="13">
        <v>74000</v>
      </c>
      <c r="E167" s="13">
        <v>82000</v>
      </c>
      <c r="F167" s="13">
        <v>77000</v>
      </c>
      <c r="G167" s="13">
        <v>76000</v>
      </c>
      <c r="H167" s="13">
        <v>90000</v>
      </c>
      <c r="I167" s="13">
        <v>85000</v>
      </c>
      <c r="J167" s="13">
        <v>83000</v>
      </c>
      <c r="K167" s="13">
        <v>99000</v>
      </c>
      <c r="L167" s="13">
        <v>98000</v>
      </c>
    </row>
    <row r="168" spans="1:12" x14ac:dyDescent="0.25">
      <c r="A168" s="6" t="s">
        <v>195</v>
      </c>
      <c r="B168" s="13">
        <v>235000</v>
      </c>
      <c r="C168" s="13">
        <v>320000</v>
      </c>
      <c r="D168" s="13">
        <v>323500</v>
      </c>
      <c r="E168" s="13">
        <v>347500</v>
      </c>
      <c r="F168" s="13">
        <v>337000</v>
      </c>
      <c r="G168" s="13">
        <v>385000</v>
      </c>
      <c r="H168" s="13">
        <v>351500</v>
      </c>
      <c r="I168" s="13">
        <v>520000</v>
      </c>
      <c r="J168" s="13">
        <v>526500</v>
      </c>
      <c r="K168" s="13">
        <v>492500</v>
      </c>
      <c r="L168" s="13">
        <v>474500</v>
      </c>
    </row>
    <row r="169" spans="1:12" x14ac:dyDescent="0.25">
      <c r="A169" s="6" t="s">
        <v>196</v>
      </c>
      <c r="B169" s="13">
        <v>102500</v>
      </c>
      <c r="C169" s="13">
        <v>129000</v>
      </c>
      <c r="D169" s="13">
        <v>127500</v>
      </c>
      <c r="E169" s="13">
        <v>125000</v>
      </c>
      <c r="F169" s="13">
        <v>131500</v>
      </c>
      <c r="G169" s="13">
        <v>129000</v>
      </c>
      <c r="H169" s="13">
        <v>135000</v>
      </c>
      <c r="I169" s="13">
        <v>132500</v>
      </c>
      <c r="J169" s="13">
        <v>146000</v>
      </c>
      <c r="K169" s="13">
        <v>158500</v>
      </c>
      <c r="L169" s="13">
        <v>205000</v>
      </c>
    </row>
    <row r="170" spans="1:12" x14ac:dyDescent="0.25">
      <c r="A170" s="6" t="s">
        <v>197</v>
      </c>
      <c r="B170" s="13">
        <v>124500</v>
      </c>
      <c r="C170" s="13">
        <v>163000</v>
      </c>
      <c r="D170" s="13">
        <v>162000</v>
      </c>
      <c r="E170" s="13">
        <v>135000</v>
      </c>
      <c r="F170" s="13">
        <v>143500</v>
      </c>
      <c r="G170" s="13">
        <v>150000</v>
      </c>
      <c r="H170" s="13">
        <v>160000</v>
      </c>
      <c r="I170" s="13">
        <v>194500</v>
      </c>
      <c r="J170" s="13">
        <v>229000</v>
      </c>
      <c r="K170" s="13">
        <v>230000</v>
      </c>
      <c r="L170" s="13">
        <v>223000</v>
      </c>
    </row>
    <row r="171" spans="1:12" x14ac:dyDescent="0.25">
      <c r="A171" s="6" t="s">
        <v>198</v>
      </c>
      <c r="B171" s="13">
        <v>187500</v>
      </c>
      <c r="C171" s="13">
        <v>203000</v>
      </c>
      <c r="D171" s="13">
        <v>199000</v>
      </c>
      <c r="E171" s="13">
        <v>186000</v>
      </c>
      <c r="F171" s="13">
        <v>190000</v>
      </c>
      <c r="G171" s="13">
        <v>191000</v>
      </c>
      <c r="H171" s="13">
        <v>217000</v>
      </c>
      <c r="I171" s="13">
        <v>244000</v>
      </c>
      <c r="J171" s="13">
        <v>304000</v>
      </c>
      <c r="K171" s="13">
        <v>290000</v>
      </c>
      <c r="L171" s="13">
        <v>328000</v>
      </c>
    </row>
    <row r="172" spans="1:12" x14ac:dyDescent="0.25">
      <c r="A172" s="6" t="s">
        <v>199</v>
      </c>
      <c r="B172" s="13">
        <v>115000</v>
      </c>
      <c r="C172" s="13">
        <v>110000</v>
      </c>
      <c r="D172" s="13">
        <v>98500</v>
      </c>
      <c r="E172" s="13">
        <v>74000</v>
      </c>
      <c r="F172" s="13">
        <v>80500</v>
      </c>
      <c r="G172" s="13">
        <v>65000</v>
      </c>
      <c r="H172" s="13">
        <v>65000</v>
      </c>
      <c r="I172" s="13">
        <v>126500</v>
      </c>
      <c r="J172" s="13">
        <v>120000</v>
      </c>
      <c r="K172" s="13">
        <v>112500</v>
      </c>
      <c r="L172" s="13">
        <v>115000</v>
      </c>
    </row>
    <row r="173" spans="1:12" x14ac:dyDescent="0.25">
      <c r="A173" s="6" t="s">
        <v>200</v>
      </c>
      <c r="B173" s="13">
        <v>84000</v>
      </c>
      <c r="C173" s="13">
        <v>81500</v>
      </c>
      <c r="D173" s="13">
        <v>84500</v>
      </c>
      <c r="E173" s="13">
        <v>89000</v>
      </c>
      <c r="F173" s="13">
        <v>89000</v>
      </c>
      <c r="G173" s="13">
        <v>95500</v>
      </c>
      <c r="H173" s="13">
        <v>96000</v>
      </c>
      <c r="I173" s="13">
        <v>108000</v>
      </c>
      <c r="J173" s="13">
        <v>131000</v>
      </c>
      <c r="K173" s="13">
        <v>135000</v>
      </c>
      <c r="L173" s="13">
        <v>135000</v>
      </c>
    </row>
    <row r="174" spans="1:12" x14ac:dyDescent="0.25">
      <c r="A174" s="6" t="s">
        <v>201</v>
      </c>
      <c r="B174" s="13">
        <v>97000</v>
      </c>
      <c r="C174" s="13">
        <v>100000</v>
      </c>
      <c r="D174" s="13">
        <v>126500</v>
      </c>
      <c r="E174" s="13">
        <v>127500</v>
      </c>
      <c r="F174" s="13">
        <v>123000</v>
      </c>
      <c r="G174" s="13">
        <v>130000</v>
      </c>
      <c r="H174" s="13">
        <v>132000</v>
      </c>
      <c r="I174" s="13">
        <v>133000</v>
      </c>
      <c r="J174" s="13">
        <v>136000</v>
      </c>
      <c r="K174" s="13">
        <v>156000</v>
      </c>
      <c r="L174" s="13">
        <v>201000</v>
      </c>
    </row>
    <row r="175" spans="1:12" x14ac:dyDescent="0.25">
      <c r="A175" s="6" t="s">
        <v>202</v>
      </c>
      <c r="B175" s="13">
        <v>90000</v>
      </c>
      <c r="C175" s="13">
        <v>121000</v>
      </c>
      <c r="D175" s="13">
        <v>110000</v>
      </c>
      <c r="E175" s="13">
        <v>104000</v>
      </c>
      <c r="F175" s="13">
        <v>98000</v>
      </c>
      <c r="G175" s="13">
        <v>122000</v>
      </c>
      <c r="H175" s="13">
        <v>129000</v>
      </c>
      <c r="I175" s="13">
        <v>121500</v>
      </c>
      <c r="J175" s="13">
        <v>124000</v>
      </c>
      <c r="K175" s="13">
        <v>129000</v>
      </c>
      <c r="L175" s="13">
        <v>147000</v>
      </c>
    </row>
    <row r="176" spans="1:12" x14ac:dyDescent="0.25">
      <c r="A176" s="6" t="s">
        <v>203</v>
      </c>
      <c r="B176" s="13">
        <v>220000</v>
      </c>
      <c r="C176" s="13">
        <v>259000</v>
      </c>
      <c r="D176" s="13">
        <v>200000</v>
      </c>
      <c r="E176" s="13">
        <v>186500</v>
      </c>
      <c r="F176" s="13">
        <v>255000</v>
      </c>
      <c r="G176" s="13">
        <v>321000</v>
      </c>
      <c r="H176" s="13">
        <v>325000</v>
      </c>
      <c r="I176" s="13">
        <v>372500</v>
      </c>
      <c r="J176" s="13">
        <v>397500</v>
      </c>
      <c r="K176" s="13">
        <v>352000</v>
      </c>
      <c r="L176" s="13">
        <v>366000</v>
      </c>
    </row>
    <row r="177" spans="1:12" x14ac:dyDescent="0.25">
      <c r="A177" s="6" t="s">
        <v>204</v>
      </c>
      <c r="B177" s="13">
        <v>93500</v>
      </c>
      <c r="C177" s="13">
        <v>90000</v>
      </c>
      <c r="D177" s="13">
        <v>80000</v>
      </c>
      <c r="E177" s="13">
        <v>105000</v>
      </c>
      <c r="F177" s="13">
        <v>106000</v>
      </c>
      <c r="G177" s="13">
        <v>100000</v>
      </c>
      <c r="H177" s="13">
        <v>106000</v>
      </c>
      <c r="I177" s="13">
        <v>105000</v>
      </c>
      <c r="J177" s="13">
        <v>105000</v>
      </c>
      <c r="K177" s="13">
        <v>110000</v>
      </c>
      <c r="L177" s="13">
        <v>118000</v>
      </c>
    </row>
    <row r="178" spans="1:12" x14ac:dyDescent="0.25">
      <c r="A178" s="6" t="s">
        <v>205</v>
      </c>
      <c r="B178" s="13">
        <v>286000</v>
      </c>
      <c r="C178" s="13">
        <v>273500</v>
      </c>
      <c r="D178" s="13">
        <v>280000</v>
      </c>
      <c r="E178" s="13">
        <v>255000</v>
      </c>
      <c r="F178" s="13">
        <v>345000</v>
      </c>
      <c r="G178" s="13">
        <v>295000</v>
      </c>
      <c r="H178" s="13">
        <v>434500</v>
      </c>
      <c r="I178" s="13">
        <v>840000</v>
      </c>
      <c r="J178" s="13">
        <v>829000</v>
      </c>
      <c r="K178" s="13">
        <v>782500</v>
      </c>
      <c r="L178" s="13">
        <v>814000</v>
      </c>
    </row>
    <row r="179" spans="1:12" x14ac:dyDescent="0.25">
      <c r="A179" s="6" t="s">
        <v>206</v>
      </c>
      <c r="B179" s="13">
        <v>90000</v>
      </c>
      <c r="C179" s="13">
        <v>120000</v>
      </c>
      <c r="D179" s="13">
        <v>106500</v>
      </c>
      <c r="E179" s="13">
        <v>115000</v>
      </c>
      <c r="F179" s="13">
        <v>106000</v>
      </c>
      <c r="G179" s="13">
        <v>110000</v>
      </c>
      <c r="H179" s="13">
        <v>96000</v>
      </c>
      <c r="I179" s="13">
        <v>107000</v>
      </c>
      <c r="J179" s="13">
        <v>119000</v>
      </c>
      <c r="K179" s="13">
        <v>121000</v>
      </c>
      <c r="L179" s="13">
        <v>115000</v>
      </c>
    </row>
    <row r="180" spans="1:12" x14ac:dyDescent="0.25">
      <c r="A180" s="6" t="s">
        <v>207</v>
      </c>
      <c r="B180" s="13">
        <v>104000</v>
      </c>
      <c r="C180" s="13">
        <v>158000</v>
      </c>
      <c r="D180" s="13">
        <v>159500</v>
      </c>
      <c r="E180" s="13">
        <v>160500</v>
      </c>
      <c r="F180" s="13">
        <v>168000</v>
      </c>
      <c r="G180" s="13">
        <v>148000</v>
      </c>
      <c r="H180" s="13">
        <v>140000</v>
      </c>
      <c r="I180" s="13">
        <v>178000</v>
      </c>
      <c r="J180" s="13">
        <v>145000</v>
      </c>
      <c r="K180" s="13">
        <v>160000</v>
      </c>
      <c r="L180" s="13">
        <v>159000</v>
      </c>
    </row>
    <row r="181" spans="1:12" x14ac:dyDescent="0.25">
      <c r="A181" s="6" t="s">
        <v>208</v>
      </c>
      <c r="B181" s="13">
        <v>288000</v>
      </c>
      <c r="C181" s="13">
        <v>288000</v>
      </c>
      <c r="D181" s="13">
        <v>200000</v>
      </c>
      <c r="E181" s="13">
        <v>199000</v>
      </c>
      <c r="F181" s="13">
        <v>178000</v>
      </c>
      <c r="G181" s="13">
        <v>187500</v>
      </c>
      <c r="H181" s="13">
        <v>193500</v>
      </c>
      <c r="I181" s="13">
        <v>219000</v>
      </c>
      <c r="J181" s="13">
        <v>266000</v>
      </c>
      <c r="K181" s="13">
        <v>275000</v>
      </c>
      <c r="L181" s="13">
        <v>285000</v>
      </c>
    </row>
    <row r="182" spans="1:12" x14ac:dyDescent="0.25">
      <c r="A182" s="6" t="s">
        <v>209</v>
      </c>
      <c r="B182" s="13">
        <v>485000</v>
      </c>
      <c r="C182" s="13">
        <v>570000</v>
      </c>
      <c r="D182" s="13">
        <v>510000</v>
      </c>
      <c r="E182" s="13">
        <v>485000</v>
      </c>
      <c r="F182" s="13">
        <v>470000</v>
      </c>
      <c r="G182" s="13">
        <v>440000</v>
      </c>
      <c r="H182" s="13">
        <v>561000</v>
      </c>
      <c r="I182" s="13">
        <v>607500</v>
      </c>
      <c r="J182" s="13">
        <v>735000</v>
      </c>
      <c r="K182" s="13">
        <v>850000</v>
      </c>
      <c r="L182" s="13">
        <v>845000</v>
      </c>
    </row>
    <row r="183" spans="1:12" x14ac:dyDescent="0.25">
      <c r="A183" s="6" t="s">
        <v>210</v>
      </c>
      <c r="B183" s="13">
        <v>96000</v>
      </c>
      <c r="C183" s="13">
        <v>118000</v>
      </c>
      <c r="D183" s="13">
        <v>95000</v>
      </c>
      <c r="E183" s="13">
        <v>100000</v>
      </c>
      <c r="F183" s="13">
        <v>110000</v>
      </c>
      <c r="G183" s="13">
        <v>99500</v>
      </c>
      <c r="H183" s="13">
        <v>95000</v>
      </c>
      <c r="I183" s="13">
        <v>105000</v>
      </c>
      <c r="J183" s="13">
        <v>122000</v>
      </c>
      <c r="K183" s="13">
        <v>155000</v>
      </c>
      <c r="L183" s="13">
        <v>209500</v>
      </c>
    </row>
    <row r="184" spans="1:12" x14ac:dyDescent="0.25">
      <c r="A184" s="6" t="s">
        <v>211</v>
      </c>
      <c r="B184" s="13">
        <v>450000</v>
      </c>
      <c r="C184" s="13">
        <v>475000</v>
      </c>
      <c r="D184" s="13">
        <v>410000</v>
      </c>
      <c r="E184" s="13">
        <v>390000</v>
      </c>
      <c r="F184" s="13">
        <v>420000</v>
      </c>
      <c r="G184" s="13">
        <v>534500</v>
      </c>
      <c r="H184" s="13">
        <v>670000</v>
      </c>
      <c r="I184" s="13">
        <v>870000</v>
      </c>
      <c r="J184" s="13">
        <v>1065000</v>
      </c>
      <c r="K184" s="13">
        <v>802500</v>
      </c>
      <c r="L184" s="13">
        <v>890000</v>
      </c>
    </row>
    <row r="185" spans="1:12" x14ac:dyDescent="0.25">
      <c r="A185" s="6" t="s">
        <v>212</v>
      </c>
      <c r="B185" s="13">
        <v>176500</v>
      </c>
      <c r="C185" s="13">
        <v>149000</v>
      </c>
      <c r="D185" s="13">
        <v>132500</v>
      </c>
      <c r="E185" s="13">
        <v>145000</v>
      </c>
      <c r="F185" s="13">
        <v>127500</v>
      </c>
      <c r="G185" s="13">
        <v>137000</v>
      </c>
      <c r="H185" s="13">
        <v>109000</v>
      </c>
      <c r="I185" s="13">
        <v>100000</v>
      </c>
      <c r="J185" s="13">
        <v>110000</v>
      </c>
      <c r="K185" s="13">
        <v>126500</v>
      </c>
      <c r="L185" s="13">
        <v>150000</v>
      </c>
    </row>
    <row r="186" spans="1:12" x14ac:dyDescent="0.25">
      <c r="A186" s="6" t="s">
        <v>213</v>
      </c>
      <c r="B186" s="13">
        <v>83500</v>
      </c>
      <c r="C186" s="13">
        <v>86500</v>
      </c>
      <c r="D186" s="13">
        <v>92500</v>
      </c>
      <c r="E186" s="13">
        <v>87500</v>
      </c>
      <c r="F186" s="13">
        <v>80000</v>
      </c>
      <c r="G186" s="13">
        <v>95000</v>
      </c>
      <c r="H186" s="13">
        <v>94000</v>
      </c>
      <c r="I186" s="13">
        <v>128000</v>
      </c>
      <c r="J186" s="13">
        <v>130000</v>
      </c>
      <c r="K186" s="13">
        <v>145000</v>
      </c>
      <c r="L186" s="13">
        <v>155000</v>
      </c>
    </row>
    <row r="187" spans="1:12" x14ac:dyDescent="0.25">
      <c r="A187" s="6" t="s">
        <v>214</v>
      </c>
      <c r="B187" s="13">
        <v>100000</v>
      </c>
      <c r="C187" s="13">
        <v>100000</v>
      </c>
      <c r="D187" s="13">
        <v>110000</v>
      </c>
      <c r="E187" s="13">
        <v>113500</v>
      </c>
      <c r="F187" s="13">
        <v>112500</v>
      </c>
      <c r="G187" s="13">
        <v>115000</v>
      </c>
      <c r="H187" s="13">
        <v>120000</v>
      </c>
      <c r="I187" s="13">
        <v>125000</v>
      </c>
      <c r="J187" s="13">
        <v>125000</v>
      </c>
      <c r="K187" s="13">
        <v>153000</v>
      </c>
      <c r="L187" s="13">
        <v>185000</v>
      </c>
    </row>
    <row r="188" spans="1:12" x14ac:dyDescent="0.25">
      <c r="A188" s="6" t="s">
        <v>215</v>
      </c>
      <c r="B188" s="13">
        <v>220000</v>
      </c>
      <c r="C188" s="13">
        <v>220000</v>
      </c>
      <c r="D188" s="13">
        <v>230000</v>
      </c>
      <c r="E188" s="13">
        <v>245000</v>
      </c>
      <c r="F188" s="13">
        <v>247500</v>
      </c>
      <c r="G188" s="13">
        <v>234000</v>
      </c>
      <c r="H188" s="13">
        <v>242500</v>
      </c>
      <c r="I188" s="13">
        <v>340000</v>
      </c>
      <c r="J188" s="13">
        <v>445000</v>
      </c>
      <c r="K188" s="13">
        <v>439000</v>
      </c>
      <c r="L188" s="13">
        <v>375500</v>
      </c>
    </row>
    <row r="189" spans="1:12" x14ac:dyDescent="0.25">
      <c r="A189" s="6" t="s">
        <v>216</v>
      </c>
      <c r="B189" s="13">
        <v>273000</v>
      </c>
      <c r="C189" s="13">
        <v>305000</v>
      </c>
      <c r="D189" s="13">
        <v>300000</v>
      </c>
      <c r="E189" s="13">
        <v>307500</v>
      </c>
      <c r="F189" s="13">
        <v>279500</v>
      </c>
      <c r="G189" s="13">
        <v>260000</v>
      </c>
      <c r="H189" s="13">
        <v>301000</v>
      </c>
      <c r="I189" s="13">
        <v>415000</v>
      </c>
      <c r="J189" s="13">
        <v>450000</v>
      </c>
      <c r="K189" s="13">
        <v>300000</v>
      </c>
      <c r="L189" s="13">
        <v>424500</v>
      </c>
    </row>
    <row r="190" spans="1:12" x14ac:dyDescent="0.25">
      <c r="A190" s="6" t="s">
        <v>217</v>
      </c>
      <c r="B190" s="13">
        <v>90000</v>
      </c>
      <c r="C190" s="13">
        <v>57000</v>
      </c>
      <c r="D190" s="13">
        <v>59000</v>
      </c>
      <c r="E190" s="13">
        <v>60000</v>
      </c>
      <c r="F190" s="13">
        <v>66000</v>
      </c>
      <c r="G190" s="13">
        <v>79000</v>
      </c>
      <c r="H190" s="13">
        <v>72000</v>
      </c>
      <c r="I190" s="13">
        <v>62000</v>
      </c>
      <c r="J190" s="13">
        <v>72500</v>
      </c>
      <c r="K190" s="13">
        <v>97000</v>
      </c>
      <c r="L190" s="13">
        <v>117000</v>
      </c>
    </row>
    <row r="191" spans="1:12" x14ac:dyDescent="0.25">
      <c r="A191" s="6" t="s">
        <v>218</v>
      </c>
      <c r="B191" s="13">
        <v>106000</v>
      </c>
      <c r="C191" s="13">
        <v>102500</v>
      </c>
      <c r="D191" s="13">
        <v>118000</v>
      </c>
      <c r="E191" s="13">
        <v>109000</v>
      </c>
      <c r="F191" s="13">
        <v>110000</v>
      </c>
      <c r="G191" s="13">
        <v>130000</v>
      </c>
      <c r="H191" s="13">
        <v>116000</v>
      </c>
      <c r="I191" s="13">
        <v>127500</v>
      </c>
      <c r="J191" s="13">
        <v>142000</v>
      </c>
      <c r="K191" s="13">
        <v>185000</v>
      </c>
      <c r="L191" s="13">
        <v>205000</v>
      </c>
    </row>
    <row r="192" spans="1:12" x14ac:dyDescent="0.25">
      <c r="A192" s="6" t="s">
        <v>219</v>
      </c>
      <c r="B192" s="13">
        <v>125000</v>
      </c>
      <c r="C192" s="13">
        <v>136000</v>
      </c>
      <c r="D192" s="13">
        <v>156000</v>
      </c>
      <c r="E192" s="13">
        <v>176000</v>
      </c>
      <c r="F192" s="13">
        <v>177500</v>
      </c>
      <c r="G192" s="13">
        <v>114000</v>
      </c>
      <c r="H192" s="13">
        <v>170000</v>
      </c>
      <c r="I192" s="13">
        <v>250000</v>
      </c>
      <c r="J192" s="13">
        <v>200000</v>
      </c>
      <c r="K192" s="13">
        <v>247500</v>
      </c>
      <c r="L192" s="13">
        <v>251500</v>
      </c>
    </row>
    <row r="193" spans="1:12" x14ac:dyDescent="0.25">
      <c r="A193" s="6" t="s">
        <v>220</v>
      </c>
      <c r="B193" s="13">
        <v>151500</v>
      </c>
      <c r="C193" s="13">
        <v>230000</v>
      </c>
      <c r="D193" s="13">
        <v>262500</v>
      </c>
      <c r="E193" s="13">
        <v>230000</v>
      </c>
      <c r="F193" s="13">
        <v>374000</v>
      </c>
      <c r="G193" s="13">
        <v>240000</v>
      </c>
      <c r="H193" s="13">
        <v>235000</v>
      </c>
      <c r="I193" s="13">
        <v>255000</v>
      </c>
      <c r="J193" s="13">
        <v>265000</v>
      </c>
      <c r="K193" s="13">
        <v>255000</v>
      </c>
      <c r="L193" s="13">
        <v>342500</v>
      </c>
    </row>
    <row r="194" spans="1:12" x14ac:dyDescent="0.25">
      <c r="A194" s="6" t="s">
        <v>221</v>
      </c>
      <c r="B194" s="13">
        <v>95000</v>
      </c>
      <c r="C194" s="13">
        <v>119000</v>
      </c>
      <c r="D194" s="13">
        <v>142500</v>
      </c>
      <c r="E194" s="13">
        <v>116000</v>
      </c>
      <c r="F194" s="13">
        <v>115000</v>
      </c>
      <c r="G194" s="13">
        <v>87500</v>
      </c>
      <c r="H194" s="13">
        <v>103500</v>
      </c>
      <c r="I194" s="13">
        <v>107500</v>
      </c>
      <c r="J194" s="13">
        <v>122000</v>
      </c>
      <c r="K194" s="13">
        <v>150000</v>
      </c>
      <c r="L194" s="13">
        <v>159000</v>
      </c>
    </row>
    <row r="195" spans="1:12" x14ac:dyDescent="0.25">
      <c r="A195" s="6" t="s">
        <v>222</v>
      </c>
      <c r="B195" s="13">
        <v>222500</v>
      </c>
      <c r="C195" s="13">
        <v>259000</v>
      </c>
      <c r="D195" s="13">
        <v>235000</v>
      </c>
      <c r="E195" s="13">
        <v>226000</v>
      </c>
      <c r="F195" s="13">
        <v>291500</v>
      </c>
      <c r="G195" s="13">
        <v>380000</v>
      </c>
      <c r="H195" s="13">
        <v>247000</v>
      </c>
      <c r="I195" s="13">
        <v>267500</v>
      </c>
      <c r="J195" s="13">
        <v>435500</v>
      </c>
      <c r="K195" s="13">
        <v>460500</v>
      </c>
      <c r="L195" s="13">
        <v>632500</v>
      </c>
    </row>
    <row r="196" spans="1:12" x14ac:dyDescent="0.25">
      <c r="A196" s="6" t="s">
        <v>223</v>
      </c>
      <c r="B196" s="13">
        <v>77000</v>
      </c>
      <c r="C196" s="13">
        <v>100000</v>
      </c>
      <c r="D196" s="13">
        <v>119000</v>
      </c>
      <c r="E196" s="13">
        <v>95000</v>
      </c>
      <c r="F196" s="13">
        <v>95000</v>
      </c>
      <c r="G196" s="13">
        <v>116000</v>
      </c>
      <c r="H196" s="13">
        <v>133000</v>
      </c>
      <c r="I196" s="13">
        <v>115000</v>
      </c>
      <c r="J196" s="13">
        <v>129500</v>
      </c>
      <c r="K196" s="13">
        <v>145000</v>
      </c>
      <c r="L196" s="13">
        <v>147500</v>
      </c>
    </row>
    <row r="197" spans="1:12" x14ac:dyDescent="0.25">
      <c r="A197" s="6" t="s">
        <v>224</v>
      </c>
      <c r="B197" s="13">
        <v>147500</v>
      </c>
      <c r="C197" s="13">
        <v>147500</v>
      </c>
      <c r="D197" s="13">
        <v>137000</v>
      </c>
      <c r="E197" s="13">
        <v>135000</v>
      </c>
      <c r="F197" s="13">
        <v>135000</v>
      </c>
      <c r="G197" s="13">
        <v>129000</v>
      </c>
      <c r="H197" s="13">
        <v>126500</v>
      </c>
      <c r="I197" s="13">
        <v>130000</v>
      </c>
      <c r="J197" s="13">
        <v>155000</v>
      </c>
      <c r="K197" s="13">
        <v>165000</v>
      </c>
      <c r="L197" s="13">
        <v>205000</v>
      </c>
    </row>
    <row r="198" spans="1:12" x14ac:dyDescent="0.25">
      <c r="A198" s="6" t="s">
        <v>225</v>
      </c>
      <c r="B198" s="13">
        <v>75000</v>
      </c>
      <c r="C198" s="13">
        <v>85000</v>
      </c>
      <c r="D198" s="13">
        <v>77000</v>
      </c>
      <c r="E198" s="13">
        <v>90000</v>
      </c>
      <c r="F198" s="13">
        <v>84000</v>
      </c>
      <c r="G198" s="13">
        <v>83000</v>
      </c>
      <c r="H198" s="13">
        <v>85000</v>
      </c>
      <c r="I198" s="13">
        <v>112000</v>
      </c>
      <c r="J198" s="13">
        <v>97500</v>
      </c>
      <c r="K198" s="13">
        <v>106500</v>
      </c>
      <c r="L198" s="13">
        <v>105000</v>
      </c>
    </row>
    <row r="199" spans="1:12" x14ac:dyDescent="0.25">
      <c r="A199" s="6" t="s">
        <v>226</v>
      </c>
      <c r="B199" s="13">
        <v>209000</v>
      </c>
      <c r="C199" s="13">
        <v>186500</v>
      </c>
      <c r="D199" s="13">
        <v>188000</v>
      </c>
      <c r="E199" s="13">
        <v>199500</v>
      </c>
      <c r="F199" s="13">
        <v>214500</v>
      </c>
      <c r="G199" s="13">
        <v>219500</v>
      </c>
      <c r="H199" s="13">
        <v>225000</v>
      </c>
      <c r="I199" s="13">
        <v>244000</v>
      </c>
      <c r="J199" s="13">
        <v>320000</v>
      </c>
      <c r="K199" s="13">
        <v>350000</v>
      </c>
      <c r="L199" s="13">
        <v>369500</v>
      </c>
    </row>
    <row r="200" spans="1:12" x14ac:dyDescent="0.25">
      <c r="A200" s="6" t="s">
        <v>227</v>
      </c>
      <c r="B200" s="13">
        <v>169000</v>
      </c>
      <c r="C200" s="13">
        <v>180500</v>
      </c>
      <c r="D200" s="13">
        <v>180000</v>
      </c>
      <c r="E200" s="13">
        <v>183500</v>
      </c>
      <c r="F200" s="13">
        <v>185000</v>
      </c>
      <c r="G200" s="13">
        <v>211000</v>
      </c>
      <c r="H200" s="13">
        <v>232500</v>
      </c>
      <c r="I200" s="13">
        <v>273500</v>
      </c>
      <c r="J200" s="13">
        <v>330500</v>
      </c>
      <c r="K200" s="13">
        <v>330000</v>
      </c>
      <c r="L200" s="13">
        <v>345000</v>
      </c>
    </row>
    <row r="201" spans="1:12" x14ac:dyDescent="0.25">
      <c r="A201" s="6" t="s">
        <v>228</v>
      </c>
      <c r="B201" s="13">
        <v>162000</v>
      </c>
      <c r="C201" s="13">
        <v>170000</v>
      </c>
      <c r="D201" s="13">
        <v>179000</v>
      </c>
      <c r="E201" s="13">
        <v>173000</v>
      </c>
      <c r="F201" s="13">
        <v>170000</v>
      </c>
      <c r="G201" s="13">
        <v>187000</v>
      </c>
      <c r="H201" s="13">
        <v>199000</v>
      </c>
      <c r="I201" s="13">
        <v>232000</v>
      </c>
      <c r="J201" s="13">
        <v>300000</v>
      </c>
      <c r="K201" s="13">
        <v>295000</v>
      </c>
      <c r="L201" s="13">
        <v>320000</v>
      </c>
    </row>
    <row r="202" spans="1:12" x14ac:dyDescent="0.25">
      <c r="A202" s="6" t="s">
        <v>229</v>
      </c>
      <c r="B202" s="13">
        <v>44000</v>
      </c>
      <c r="C202" s="13">
        <v>47000</v>
      </c>
      <c r="D202" s="13">
        <v>50000</v>
      </c>
      <c r="E202" s="13">
        <v>39000</v>
      </c>
      <c r="F202" s="13">
        <v>45000</v>
      </c>
      <c r="G202" s="13">
        <v>47500</v>
      </c>
      <c r="H202" s="13">
        <v>52500</v>
      </c>
      <c r="I202" s="13">
        <v>50000</v>
      </c>
      <c r="J202" s="13">
        <v>60000</v>
      </c>
      <c r="K202" s="13">
        <v>52500</v>
      </c>
      <c r="L202" s="13">
        <v>64000</v>
      </c>
    </row>
    <row r="203" spans="1:12" x14ac:dyDescent="0.25">
      <c r="A203" s="6" t="s">
        <v>230</v>
      </c>
      <c r="B203" s="13">
        <v>120000</v>
      </c>
      <c r="C203" s="13">
        <v>110000</v>
      </c>
      <c r="D203" s="13">
        <v>112500</v>
      </c>
      <c r="E203" s="13">
        <v>124000</v>
      </c>
      <c r="F203" s="13">
        <v>150000</v>
      </c>
      <c r="G203" s="13">
        <v>141500</v>
      </c>
      <c r="H203" s="13">
        <v>115000</v>
      </c>
      <c r="I203" s="13">
        <v>145000</v>
      </c>
      <c r="J203" s="13">
        <v>155000</v>
      </c>
      <c r="K203" s="13">
        <v>131500</v>
      </c>
      <c r="L203" s="13">
        <v>142500</v>
      </c>
    </row>
    <row r="204" spans="1:12" x14ac:dyDescent="0.25">
      <c r="A204" s="6" t="s">
        <v>231</v>
      </c>
      <c r="B204" s="13">
        <v>229000</v>
      </c>
      <c r="C204" s="13">
        <v>266000</v>
      </c>
      <c r="D204" s="13">
        <v>250000</v>
      </c>
      <c r="E204" s="13">
        <v>244500</v>
      </c>
      <c r="F204" s="13">
        <v>255000</v>
      </c>
      <c r="G204" s="13">
        <v>280000</v>
      </c>
      <c r="H204" s="13">
        <v>305000</v>
      </c>
      <c r="I204" s="13">
        <v>330000</v>
      </c>
      <c r="J204" s="13">
        <v>439500</v>
      </c>
      <c r="K204" s="13">
        <v>410000</v>
      </c>
      <c r="L204" s="13">
        <v>413000</v>
      </c>
    </row>
    <row r="205" spans="1:12" x14ac:dyDescent="0.25">
      <c r="A205" s="6" t="s">
        <v>232</v>
      </c>
      <c r="B205" s="13">
        <v>237500</v>
      </c>
      <c r="C205" s="13">
        <v>290500</v>
      </c>
      <c r="D205" s="13">
        <v>235000</v>
      </c>
      <c r="E205" s="13">
        <v>285000</v>
      </c>
      <c r="F205" s="13">
        <v>232000</v>
      </c>
      <c r="G205" s="13">
        <v>265000</v>
      </c>
      <c r="H205" s="13">
        <v>251500</v>
      </c>
      <c r="I205" s="13">
        <v>320000</v>
      </c>
      <c r="J205" s="13">
        <v>367500</v>
      </c>
      <c r="K205" s="13">
        <v>397000</v>
      </c>
      <c r="L205" s="13">
        <v>468000</v>
      </c>
    </row>
    <row r="206" spans="1:12" x14ac:dyDescent="0.25">
      <c r="A206" s="6" t="s">
        <v>233</v>
      </c>
      <c r="B206" s="13">
        <v>64500</v>
      </c>
      <c r="C206" s="13">
        <v>76000</v>
      </c>
      <c r="D206" s="13">
        <v>86500</v>
      </c>
      <c r="E206" s="13">
        <v>120000</v>
      </c>
      <c r="F206" s="13">
        <v>92500</v>
      </c>
      <c r="G206" s="13">
        <v>106000</v>
      </c>
      <c r="H206" s="13">
        <v>53000</v>
      </c>
      <c r="I206" s="13">
        <v>98000</v>
      </c>
      <c r="J206" s="13">
        <v>72500</v>
      </c>
      <c r="K206" s="13">
        <v>89000</v>
      </c>
      <c r="L206" s="13">
        <v>90000</v>
      </c>
    </row>
    <row r="207" spans="1:12" x14ac:dyDescent="0.25">
      <c r="A207" s="6" t="s">
        <v>234</v>
      </c>
      <c r="B207" s="13">
        <v>147000</v>
      </c>
      <c r="C207" s="13">
        <v>165000</v>
      </c>
      <c r="D207" s="13">
        <v>160000</v>
      </c>
      <c r="E207" s="13">
        <v>175000</v>
      </c>
      <c r="F207" s="13">
        <v>215000</v>
      </c>
      <c r="G207" s="13">
        <v>185000</v>
      </c>
      <c r="H207" s="13">
        <v>220000</v>
      </c>
      <c r="I207" s="13">
        <v>215000</v>
      </c>
      <c r="J207" s="13">
        <v>235000</v>
      </c>
      <c r="K207" s="13">
        <v>306500</v>
      </c>
      <c r="L207" s="13">
        <v>340000</v>
      </c>
    </row>
    <row r="208" spans="1:12" x14ac:dyDescent="0.25">
      <c r="A208" s="6" t="s">
        <v>235</v>
      </c>
      <c r="B208" s="13">
        <v>90000</v>
      </c>
      <c r="C208" s="13">
        <v>123000</v>
      </c>
      <c r="D208" s="13">
        <v>110000</v>
      </c>
      <c r="E208" s="13">
        <v>104000</v>
      </c>
      <c r="F208" s="13">
        <v>110000</v>
      </c>
      <c r="G208" s="13">
        <v>120000</v>
      </c>
      <c r="H208" s="13">
        <v>125000</v>
      </c>
      <c r="I208" s="13">
        <v>202500</v>
      </c>
      <c r="J208" s="13">
        <v>110000</v>
      </c>
      <c r="K208" s="13">
        <v>112500</v>
      </c>
      <c r="L208" s="13">
        <v>150000</v>
      </c>
    </row>
    <row r="209" spans="1:12" x14ac:dyDescent="0.25">
      <c r="A209" s="6" t="s">
        <v>236</v>
      </c>
      <c r="B209" s="13">
        <v>200000</v>
      </c>
      <c r="C209" s="13">
        <v>246500</v>
      </c>
      <c r="D209" s="13">
        <v>217000</v>
      </c>
      <c r="E209" s="13">
        <v>194000</v>
      </c>
      <c r="F209" s="13">
        <v>179500</v>
      </c>
      <c r="G209" s="13">
        <v>192000</v>
      </c>
      <c r="H209" s="13">
        <v>180000</v>
      </c>
      <c r="I209" s="13">
        <v>200000</v>
      </c>
      <c r="J209" s="13">
        <v>250000</v>
      </c>
      <c r="K209" s="13">
        <v>360000</v>
      </c>
      <c r="L209" s="13">
        <v>305500</v>
      </c>
    </row>
    <row r="211" spans="1:12" x14ac:dyDescent="0.25">
      <c r="A211" s="6" t="s">
        <v>267</v>
      </c>
      <c r="B211" t="s">
        <v>267</v>
      </c>
      <c r="C211" t="s">
        <v>267</v>
      </c>
      <c r="D211" t="s">
        <v>267</v>
      </c>
      <c r="E211" t="s">
        <v>267</v>
      </c>
      <c r="F211" t="s">
        <v>267</v>
      </c>
      <c r="G211" t="s">
        <v>267</v>
      </c>
      <c r="H211" t="s">
        <v>267</v>
      </c>
      <c r="I211" t="s">
        <v>267</v>
      </c>
      <c r="J211" t="s">
        <v>267</v>
      </c>
      <c r="K211" t="s">
        <v>267</v>
      </c>
      <c r="L211" t="s">
        <v>267</v>
      </c>
    </row>
    <row r="212" spans="1:12" x14ac:dyDescent="0.25">
      <c r="A212">
        <f>COUNTA(A4:A209)</f>
        <v>206</v>
      </c>
      <c r="B212">
        <f>COUNT(B4:B209)</f>
        <v>206</v>
      </c>
      <c r="C212">
        <f t="shared" ref="C212:L212" si="0">COUNT(C4:C209)</f>
        <v>206</v>
      </c>
      <c r="D212">
        <f t="shared" si="0"/>
        <v>206</v>
      </c>
      <c r="E212">
        <f t="shared" si="0"/>
        <v>206</v>
      </c>
      <c r="F212">
        <f t="shared" si="0"/>
        <v>206</v>
      </c>
      <c r="G212">
        <f t="shared" si="0"/>
        <v>206</v>
      </c>
      <c r="H212">
        <f t="shared" si="0"/>
        <v>206</v>
      </c>
      <c r="I212">
        <f t="shared" si="0"/>
        <v>206</v>
      </c>
      <c r="J212">
        <f t="shared" si="0"/>
        <v>206</v>
      </c>
      <c r="K212">
        <f t="shared" si="0"/>
        <v>206</v>
      </c>
      <c r="L212">
        <f t="shared" si="0"/>
        <v>206</v>
      </c>
    </row>
    <row r="215" spans="1:12" x14ac:dyDescent="0.25">
      <c r="B215" s="20"/>
      <c r="C215" s="20"/>
      <c r="D215" s="20"/>
      <c r="E215" s="20"/>
      <c r="F215" s="20"/>
      <c r="G215" s="20"/>
      <c r="H215" s="20"/>
      <c r="I215" s="20"/>
      <c r="J215" s="20"/>
      <c r="K215" s="20"/>
      <c r="L215" s="20"/>
    </row>
    <row r="217" spans="1:12" x14ac:dyDescent="0.25">
      <c r="B217" s="20"/>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30395A4-5302-4FD9-8619-146EBD2AEBEE}">
          <x14:formula1>
            <xm:f>'Suburb List'!$A$1:$A$206</xm:f>
          </x14:formula1>
          <xm:sqref>A4:A209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BE1FC-49AA-4402-B9DC-4AA921F5FC96}">
  <dimension ref="A1:L209"/>
  <sheetViews>
    <sheetView topLeftCell="A172" workbookViewId="0">
      <selection activeCell="C220" sqref="C220"/>
    </sheetView>
  </sheetViews>
  <sheetFormatPr defaultRowHeight="15" x14ac:dyDescent="0.25"/>
  <cols>
    <col min="1" max="1" width="32" bestFit="1" customWidth="1"/>
    <col min="2" max="2" width="13.42578125" bestFit="1" customWidth="1"/>
    <col min="3" max="3" width="15" bestFit="1" customWidth="1"/>
    <col min="4" max="8" width="13.42578125" bestFit="1" customWidth="1"/>
    <col min="9" max="12" width="15" bestFit="1" customWidth="1"/>
  </cols>
  <sheetData>
    <row r="1" spans="1:12" x14ac:dyDescent="0.25">
      <c r="A1" s="5" t="s">
        <v>237</v>
      </c>
      <c r="B1" s="5"/>
      <c r="C1" s="5"/>
      <c r="D1" s="5"/>
      <c r="E1" s="5"/>
      <c r="F1" s="5"/>
      <c r="G1" s="5"/>
      <c r="H1" s="5"/>
      <c r="I1" s="5"/>
      <c r="J1" s="5"/>
      <c r="K1" s="5"/>
      <c r="L1" s="5"/>
    </row>
    <row r="2" spans="1:12" x14ac:dyDescent="0.25">
      <c r="A2" s="5"/>
      <c r="B2" s="5">
        <v>2010</v>
      </c>
      <c r="C2" s="5">
        <v>2011</v>
      </c>
      <c r="D2" s="5">
        <v>2012</v>
      </c>
      <c r="E2" s="5">
        <v>2013</v>
      </c>
      <c r="F2" s="5">
        <v>2014</v>
      </c>
      <c r="G2" s="5">
        <v>2015</v>
      </c>
      <c r="H2" s="5">
        <v>2016</v>
      </c>
      <c r="I2" s="5">
        <v>2017</v>
      </c>
      <c r="J2" s="5">
        <v>2018</v>
      </c>
      <c r="K2" s="5">
        <v>2019</v>
      </c>
      <c r="L2" s="5">
        <v>2020</v>
      </c>
    </row>
    <row r="3" spans="1:12" x14ac:dyDescent="0.25">
      <c r="A3" s="5" t="s">
        <v>30</v>
      </c>
      <c r="B3" s="5" t="s">
        <v>23</v>
      </c>
      <c r="C3" s="5" t="s">
        <v>23</v>
      </c>
      <c r="D3" s="5" t="s">
        <v>23</v>
      </c>
      <c r="E3" s="5" t="s">
        <v>23</v>
      </c>
      <c r="F3" s="5" t="s">
        <v>23</v>
      </c>
      <c r="G3" s="5" t="s">
        <v>23</v>
      </c>
      <c r="H3" s="5" t="s">
        <v>23</v>
      </c>
      <c r="I3" s="5" t="s">
        <v>23</v>
      </c>
      <c r="J3" s="5" t="s">
        <v>23</v>
      </c>
      <c r="K3" s="5" t="s">
        <v>23</v>
      </c>
      <c r="L3" s="5" t="s">
        <v>23</v>
      </c>
    </row>
    <row r="4" spans="1:12" x14ac:dyDescent="0.25">
      <c r="A4" s="6" t="s">
        <v>31</v>
      </c>
      <c r="B4" s="13">
        <f>'Land Price'!B4*(CPI!$B$17/CPI!$B$6)</f>
        <v>102198.49785407726</v>
      </c>
      <c r="C4" s="13">
        <f>'Land Price'!C4*(CPI!$B$17/CPI!$B$7)</f>
        <v>113602.04081632652</v>
      </c>
      <c r="D4" s="13">
        <f>'Land Price'!D4*(CPI!$B$17/CPI!$B$8)</f>
        <v>115198.70517928287</v>
      </c>
      <c r="E4" s="13">
        <f>'Land Price'!E4*(CPI!$B$17/CPI!$B$9)</f>
        <v>104156.10217596973</v>
      </c>
      <c r="F4" s="13">
        <f>'Land Price'!F4*(CPI!$B$17/CPI!$B$10)</f>
        <v>95673.339399454053</v>
      </c>
      <c r="G4" s="13">
        <f>'Land Price'!G4*(CPI!$B$17/CPI!$B$11)</f>
        <v>105017.87310098302</v>
      </c>
      <c r="H4" s="13">
        <f>'Land Price'!H4*(CPI!$B$17/CPI!$B$12)</f>
        <v>95070.742358078613</v>
      </c>
      <c r="I4" s="13">
        <f>'Land Price'!I4*(CPI!$B$17/CPI!$B$13)</f>
        <v>93791.069924178606</v>
      </c>
      <c r="J4" s="13">
        <f>'Land Price'!J4*(CPI!$B$17/CPI!$B$14)</f>
        <v>88856.335754640837</v>
      </c>
      <c r="K4" s="13">
        <f>'Land Price'!K4*(CPI!$B$17/CPI!$B$15)</f>
        <v>159612.90322580645</v>
      </c>
      <c r="L4" s="13">
        <f>'Land Price'!L4*(CPI!$B$17/CPI!$B$16)</f>
        <v>147966.50717703349</v>
      </c>
    </row>
    <row r="5" spans="1:12" x14ac:dyDescent="0.25">
      <c r="A5" s="6" t="s">
        <v>32</v>
      </c>
      <c r="B5" s="13">
        <f>'Land Price'!B5*(CPI!$B$17/CPI!$B$6)</f>
        <v>165906.65236051503</v>
      </c>
      <c r="C5" s="13">
        <f>'Land Price'!C5*(CPI!$B$17/CPI!$B$7)</f>
        <v>183025.51020408163</v>
      </c>
      <c r="D5" s="13">
        <f>'Land Price'!D5*(CPI!$B$17/CPI!$B$8)</f>
        <v>234093.62549800798</v>
      </c>
      <c r="E5" s="13">
        <f>'Land Price'!E5*(CPI!$B$17/CPI!$B$9)</f>
        <v>198949.85808893095</v>
      </c>
      <c r="F5" s="13">
        <f>'Land Price'!F5*(CPI!$B$17/CPI!$B$10)</f>
        <v>181216.56050955414</v>
      </c>
      <c r="G5" s="13">
        <f>'Land Price'!G5*(CPI!$B$17/CPI!$B$11)</f>
        <v>198981.23324396781</v>
      </c>
      <c r="H5" s="13">
        <f>'Land Price'!H5*(CPI!$B$17/CPI!$B$12)</f>
        <v>198244.10480349348</v>
      </c>
      <c r="I5" s="13">
        <f>'Land Price'!I5*(CPI!$B$17/CPI!$B$13)</f>
        <v>158402.69587194608</v>
      </c>
      <c r="J5" s="13">
        <f>'Land Price'!J5*(CPI!$B$17/CPI!$B$14)</f>
        <v>154749.79822437451</v>
      </c>
      <c r="K5" s="13">
        <f>'Land Price'!K5*(CPI!$B$17/CPI!$B$15)</f>
        <v>169588.70967741936</v>
      </c>
      <c r="L5" s="13">
        <f>'Land Price'!L5*(CPI!$B$17/CPI!$B$16)</f>
        <v>197288.67623604464</v>
      </c>
    </row>
    <row r="6" spans="1:12" x14ac:dyDescent="0.25">
      <c r="A6" s="6" t="s">
        <v>33</v>
      </c>
      <c r="B6" s="13">
        <f>'Land Price'!B6*(CPI!$B$17/CPI!$B$6)</f>
        <v>384903.43347639486</v>
      </c>
      <c r="C6" s="13">
        <f>'Land Price'!C6*(CPI!$B$17/CPI!$B$7)</f>
        <v>479653.06122448976</v>
      </c>
      <c r="D6" s="13">
        <f>'Land Price'!D6*(CPI!$B$17/CPI!$B$8)</f>
        <v>325266.93227091635</v>
      </c>
      <c r="E6" s="13">
        <f>'Land Price'!E6*(CPI!$B$17/CPI!$B$9)</f>
        <v>371568.11731315043</v>
      </c>
      <c r="F6" s="13">
        <f>'Land Price'!F6*(CPI!$B$17/CPI!$B$10)</f>
        <v>436157.87079162878</v>
      </c>
      <c r="G6" s="13">
        <f>'Land Price'!G6*(CPI!$B$17/CPI!$B$11)</f>
        <v>464289.54423592496</v>
      </c>
      <c r="H6" s="13">
        <f>'Land Price'!H6*(CPI!$B$17/CPI!$B$12)</f>
        <v>410532.75109170307</v>
      </c>
      <c r="I6" s="13">
        <f>'Land Price'!I6*(CPI!$B$17/CPI!$B$13)</f>
        <v>466871.10362257791</v>
      </c>
      <c r="J6" s="13">
        <f>'Land Price'!J6*(CPI!$B$17/CPI!$B$14)</f>
        <v>549112.1872477805</v>
      </c>
      <c r="K6" s="13">
        <f>'Land Price'!K6*(CPI!$B$17/CPI!$B$15)</f>
        <v>673366.93548387091</v>
      </c>
      <c r="L6" s="13">
        <f>'Land Price'!L6*(CPI!$B$17/CPI!$B$16)</f>
        <v>586933.81180223287</v>
      </c>
    </row>
    <row r="7" spans="1:12" x14ac:dyDescent="0.25">
      <c r="A7" s="6" t="s">
        <v>34</v>
      </c>
      <c r="B7" s="13">
        <f>'Land Price'!B7*(CPI!$B$17/CPI!$B$6)</f>
        <v>262132.51072961374</v>
      </c>
      <c r="C7" s="13">
        <f>'Land Price'!C7*(CPI!$B$17/CPI!$B$7)</f>
        <v>278956.12244897959</v>
      </c>
      <c r="D7" s="13">
        <f>'Land Price'!D7*(CPI!$B$17/CPI!$B$8)</f>
        <v>242718.12749003986</v>
      </c>
      <c r="E7" s="13">
        <f>'Land Price'!E7*(CPI!$B$17/CPI!$B$9)</f>
        <v>222355.72374645222</v>
      </c>
      <c r="F7" s="13">
        <f>'Land Price'!F7*(CPI!$B$17/CPI!$B$10)</f>
        <v>208230.20928116472</v>
      </c>
      <c r="G7" s="13">
        <f>'Land Price'!G7*(CPI!$B$17/CPI!$B$11)</f>
        <v>210035.74620196605</v>
      </c>
      <c r="H7" s="13">
        <f>'Land Price'!H7*(CPI!$B$17/CPI!$B$12)</f>
        <v>197163.75545851531</v>
      </c>
      <c r="I7" s="13">
        <f>'Land Price'!I7*(CPI!$B$17/CPI!$B$13)</f>
        <v>192792.75484414492</v>
      </c>
      <c r="J7" s="13">
        <f>'Land Price'!J7*(CPI!$B$17/CPI!$B$14)</f>
        <v>224636.803874092</v>
      </c>
      <c r="K7" s="13">
        <f>'Land Price'!K7*(CPI!$B$17/CPI!$B$15)</f>
        <v>244407.25806451612</v>
      </c>
      <c r="L7" s="13">
        <f>'Land Price'!L7*(CPI!$B$17/CPI!$B$16)</f>
        <v>276204.1467304625</v>
      </c>
    </row>
    <row r="8" spans="1:12" x14ac:dyDescent="0.25">
      <c r="A8" s="6" t="s">
        <v>35</v>
      </c>
      <c r="B8" s="13">
        <f>'Land Price'!B8*(CPI!$B$17/CPI!$B$6)</f>
        <v>103525.75107296137</v>
      </c>
      <c r="C8" s="13">
        <f>'Land Price'!C8*(CPI!$B$17/CPI!$B$7)</f>
        <v>88357.142857142855</v>
      </c>
      <c r="D8" s="13">
        <f>'Land Price'!D8*(CPI!$B$17/CPI!$B$8)</f>
        <v>98565.737051792836</v>
      </c>
      <c r="E8" s="13">
        <f>'Land Price'!E8*(CPI!$B$17/CPI!$B$9)</f>
        <v>81920.529801324505</v>
      </c>
      <c r="F8" s="13">
        <f>'Land Price'!F8*(CPI!$B$17/CPI!$B$10)</f>
        <v>95673.339399454053</v>
      </c>
      <c r="G8" s="13">
        <f>'Land Price'!G8*(CPI!$B$17/CPI!$B$11)</f>
        <v>92305.183199285078</v>
      </c>
      <c r="H8" s="13">
        <f>'Land Price'!H8*(CPI!$B$17/CPI!$B$12)</f>
        <v>54017.467248908302</v>
      </c>
      <c r="I8" s="13">
        <f>'Land Price'!I8*(CPI!$B$17/CPI!$B$13)</f>
        <v>101606.99241786015</v>
      </c>
      <c r="J8" s="13">
        <f>'Land Price'!J8*(CPI!$B$17/CPI!$B$14)</f>
        <v>99339.386602098471</v>
      </c>
      <c r="K8" s="13">
        <f>'Land Price'!K8*(CPI!$B$17/CPI!$B$15)</f>
        <v>86789.516129032258</v>
      </c>
      <c r="L8" s="13">
        <f>'Land Price'!L8*(CPI!$B$17/CPI!$B$16)</f>
        <v>78915.470494417852</v>
      </c>
    </row>
    <row r="9" spans="1:12" x14ac:dyDescent="0.25">
      <c r="A9" s="6" t="s">
        <v>36</v>
      </c>
      <c r="B9" s="13">
        <f>'Land Price'!B9*(CPI!$B$17/CPI!$B$6)</f>
        <v>114807.4034334764</v>
      </c>
      <c r="C9" s="13">
        <f>'Land Price'!C9*(CPI!$B$17/CPI!$B$7)</f>
        <v>124962.24489795917</v>
      </c>
      <c r="D9" s="13">
        <f>'Land Price'!D9*(CPI!$B$17/CPI!$B$8)</f>
        <v>128135.45816733068</v>
      </c>
      <c r="E9" s="13">
        <f>'Land Price'!E9*(CPI!$B$17/CPI!$B$9)</f>
        <v>122295.64806054873</v>
      </c>
      <c r="F9" s="13">
        <f>'Land Price'!F9*(CPI!$B$17/CPI!$B$10)</f>
        <v>171649.22656960876</v>
      </c>
      <c r="G9" s="13">
        <f>'Land Price'!G9*(CPI!$B$17/CPI!$B$11)</f>
        <v>163054.06613047363</v>
      </c>
      <c r="H9" s="13">
        <f>'Land Price'!H9*(CPI!$B$17/CPI!$B$12)</f>
        <v>159891.70305676857</v>
      </c>
      <c r="I9" s="13">
        <f>'Land Price'!I9*(CPI!$B$17/CPI!$B$13)</f>
        <v>153713.14237573717</v>
      </c>
      <c r="J9" s="13">
        <f>'Land Price'!J9*(CPI!$B$17/CPI!$B$14)</f>
        <v>138775.62550443906</v>
      </c>
      <c r="K9" s="13">
        <f>'Land Price'!K9*(CPI!$B$17/CPI!$B$15)</f>
        <v>154625</v>
      </c>
      <c r="L9" s="13">
        <f>'Land Price'!L9*(CPI!$B$17/CPI!$B$16)</f>
        <v>163749.60127591706</v>
      </c>
    </row>
    <row r="10" spans="1:12" x14ac:dyDescent="0.25">
      <c r="A10" s="6" t="s">
        <v>37</v>
      </c>
      <c r="B10" s="13">
        <f>'Land Price'!B10*(CPI!$B$17/CPI!$B$6)</f>
        <v>619163.62660944206</v>
      </c>
      <c r="C10" s="13">
        <f>'Land Price'!C10*(CPI!$B$17/CPI!$B$7)</f>
        <v>647531.63265306118</v>
      </c>
      <c r="D10" s="13">
        <f>'Land Price'!D10*(CPI!$B$17/CPI!$B$8)</f>
        <v>582153.88446215144</v>
      </c>
      <c r="E10" s="13">
        <f>'Land Price'!E10*(CPI!$B$17/CPI!$B$9)</f>
        <v>555889.30936613062</v>
      </c>
      <c r="F10" s="13">
        <f>'Land Price'!F10*(CPI!$B$17/CPI!$B$10)</f>
        <v>669713.37579617836</v>
      </c>
      <c r="G10" s="13">
        <f>'Land Price'!G10*(CPI!$B$17/CPI!$B$11)</f>
        <v>920288.20375335123</v>
      </c>
      <c r="H10" s="13">
        <f>'Land Price'!H10*(CPI!$B$17/CPI!$B$12)</f>
        <v>899390.82969432324</v>
      </c>
      <c r="I10" s="13">
        <f>'Land Price'!I10*(CPI!$B$17/CPI!$B$13)</f>
        <v>867567.39679865213</v>
      </c>
      <c r="J10" s="13">
        <f>'Land Price'!J10*(CPI!$B$17/CPI!$B$14)</f>
        <v>1587932.6069410816</v>
      </c>
      <c r="K10" s="13">
        <f>'Land Price'!K10*(CPI!$B$17/CPI!$B$15)</f>
        <v>251889.11290322579</v>
      </c>
      <c r="L10" s="13">
        <f>'Land Price'!L10*(CPI!$B$17/CPI!$B$16)</f>
        <v>595811.80223285488</v>
      </c>
    </row>
    <row r="11" spans="1:12" x14ac:dyDescent="0.25">
      <c r="A11" s="6" t="s">
        <v>38</v>
      </c>
      <c r="B11" s="13">
        <f>'Land Price'!B11*(CPI!$B$17/CPI!$B$6)</f>
        <v>122770.92274678111</v>
      </c>
      <c r="C11" s="13">
        <f>'Land Price'!C11*(CPI!$B$17/CPI!$B$7)</f>
        <v>109815.30612244898</v>
      </c>
      <c r="D11" s="13">
        <f>'Land Price'!D11*(CPI!$B$17/CPI!$B$8)</f>
        <v>95485.557768924307</v>
      </c>
      <c r="E11" s="13">
        <f>'Land Price'!E11*(CPI!$B$17/CPI!$B$9)</f>
        <v>101230.36896877957</v>
      </c>
      <c r="F11" s="13">
        <f>'Land Price'!F11*(CPI!$B$17/CPI!$B$10)</f>
        <v>118184.71337579619</v>
      </c>
      <c r="G11" s="13">
        <f>'Land Price'!G11*(CPI!$B$17/CPI!$B$11)</f>
        <v>88436.103663985705</v>
      </c>
      <c r="H11" s="13">
        <f>'Land Price'!H11*(CPI!$B$17/CPI!$B$12)</f>
        <v>113436.68122270744</v>
      </c>
      <c r="I11" s="13">
        <f>'Land Price'!I11*(CPI!$B$17/CPI!$B$13)</f>
        <v>99522.746419545074</v>
      </c>
      <c r="J11" s="13">
        <f>'Land Price'!J11*(CPI!$B$17/CPI!$B$14)</f>
        <v>99838.579499596453</v>
      </c>
      <c r="K11" s="13">
        <f>'Land Price'!K11*(CPI!$B$17/CPI!$B$15)</f>
        <v>99758.06451612903</v>
      </c>
      <c r="L11" s="13">
        <f>'Land Price'!L11*(CPI!$B$17/CPI!$B$16)</f>
        <v>209619.21850079743</v>
      </c>
    </row>
    <row r="12" spans="1:12" x14ac:dyDescent="0.25">
      <c r="A12" s="6" t="s">
        <v>39</v>
      </c>
      <c r="B12" s="13">
        <f>'Land Price'!B12*(CPI!$B$17/CPI!$B$6)</f>
        <v>152634.12017167383</v>
      </c>
      <c r="C12" s="13">
        <f>'Land Price'!C12*(CPI!$B$17/CPI!$B$7)</f>
        <v>171665.30612244896</v>
      </c>
      <c r="D12" s="13">
        <f>'Land Price'!D12*(CPI!$B$17/CPI!$B$8)</f>
        <v>190971.11553784861</v>
      </c>
      <c r="E12" s="13">
        <f>'Land Price'!E12*(CPI!$B$17/CPI!$B$9)</f>
        <v>157989.59318826869</v>
      </c>
      <c r="F12" s="13">
        <f>'Land Price'!F12*(CPI!$B$17/CPI!$B$10)</f>
        <v>168835.30482256599</v>
      </c>
      <c r="G12" s="13">
        <f>'Land Price'!G12*(CPI!$B$17/CPI!$B$11)</f>
        <v>168028.59696157282</v>
      </c>
      <c r="H12" s="13">
        <f>'Land Price'!H12*(CPI!$B$17/CPI!$B$12)</f>
        <v>159891.70305676857</v>
      </c>
      <c r="I12" s="13">
        <f>'Land Price'!I12*(CPI!$B$17/CPI!$B$13)</f>
        <v>171950.29486099409</v>
      </c>
      <c r="J12" s="13">
        <f>'Land Price'!J12*(CPI!$B$17/CPI!$B$14)</f>
        <v>214652.94592413236</v>
      </c>
      <c r="K12" s="13">
        <f>'Land Price'!K12*(CPI!$B$17/CPI!$B$15)</f>
        <v>224455.6451612903</v>
      </c>
      <c r="L12" s="13">
        <f>'Land Price'!L12*(CPI!$B$17/CPI!$B$16)</f>
        <v>246610.8452950558</v>
      </c>
    </row>
    <row r="13" spans="1:12" x14ac:dyDescent="0.25">
      <c r="A13" s="6" t="s">
        <v>40</v>
      </c>
      <c r="B13" s="13">
        <f>'Land Price'!B13*(CPI!$B$17/CPI!$B$6)</f>
        <v>131398.06866952789</v>
      </c>
      <c r="C13" s="13">
        <f>'Land Price'!C13*(CPI!$B$17/CPI!$B$7)</f>
        <v>120544.38775510203</v>
      </c>
      <c r="D13" s="13">
        <f>'Land Price'!D13*(CPI!$B$17/CPI!$B$8)</f>
        <v>112734.56175298805</v>
      </c>
      <c r="E13" s="13">
        <f>'Land Price'!E13*(CPI!$B$17/CPI!$B$9)</f>
        <v>114688.74172185431</v>
      </c>
      <c r="F13" s="13">
        <f>'Land Price'!F13*(CPI!$B$17/CPI!$B$10)</f>
        <v>106929.02638762513</v>
      </c>
      <c r="G13" s="13">
        <f>'Land Price'!G13*(CPI!$B$17/CPI!$B$11)</f>
        <v>110545.12957998212</v>
      </c>
      <c r="H13" s="13">
        <f>'Land Price'!H13*(CPI!$B$17/CPI!$B$12)</f>
        <v>120999.1266375546</v>
      </c>
      <c r="I13" s="13">
        <f>'Land Price'!I13*(CPI!$B$17/CPI!$B$13)</f>
        <v>114633.5299073294</v>
      </c>
      <c r="J13" s="13">
        <f>'Land Price'!J13*(CPI!$B$17/CPI!$B$14)</f>
        <v>117809.5238095238</v>
      </c>
      <c r="K13" s="13">
        <f>'Land Price'!K13*(CPI!$B$17/CPI!$B$15)</f>
        <v>117215.72580645161</v>
      </c>
      <c r="L13" s="13">
        <f>'Land Price'!L13*(CPI!$B$17/CPI!$B$16)</f>
        <v>123305.4226475279</v>
      </c>
    </row>
    <row r="14" spans="1:12" x14ac:dyDescent="0.25">
      <c r="A14" s="6" t="s">
        <v>41</v>
      </c>
      <c r="B14" s="13">
        <f>'Land Price'!B14*(CPI!$B$17/CPI!$B$6)</f>
        <v>132061.69527896997</v>
      </c>
      <c r="C14" s="13">
        <f>'Land Price'!C14*(CPI!$B$17/CPI!$B$7)</f>
        <v>168509.69387755101</v>
      </c>
      <c r="D14" s="13">
        <f>'Land Price'!D14*(CPI!$B$17/CPI!$B$8)</f>
        <v>147848.60557768925</v>
      </c>
      <c r="E14" s="13">
        <f>'Land Price'!E14*(CPI!$B$17/CPI!$B$9)</f>
        <v>143360.92715231789</v>
      </c>
      <c r="F14" s="13">
        <f>'Land Price'!F14*(CPI!$B$17/CPI!$B$10)</f>
        <v>129440.40036396724</v>
      </c>
      <c r="G14" s="13">
        <f>'Land Price'!G14*(CPI!$B$17/CPI!$B$11)</f>
        <v>147025.02234137623</v>
      </c>
      <c r="H14" s="13">
        <f>'Land Price'!H14*(CPI!$B$17/CPI!$B$12)</f>
        <v>145847.16157205243</v>
      </c>
      <c r="I14" s="13">
        <f>'Land Price'!I14*(CPI!$B$17/CPI!$B$13)</f>
        <v>145897.21988205559</v>
      </c>
      <c r="J14" s="13">
        <f>'Land Price'!J14*(CPI!$B$17/CPI!$B$14)</f>
        <v>179709.4430992736</v>
      </c>
      <c r="K14" s="13">
        <f>'Land Price'!K14*(CPI!$B$17/CPI!$B$15)</f>
        <v>219467.74193548388</v>
      </c>
      <c r="L14" s="13">
        <f>'Land Price'!L14*(CPI!$B$17/CPI!$B$16)</f>
        <v>235759.96810207336</v>
      </c>
    </row>
    <row r="15" spans="1:12" x14ac:dyDescent="0.25">
      <c r="A15" s="6" t="s">
        <v>42</v>
      </c>
      <c r="B15" s="13">
        <f>'Land Price'!B15*(CPI!$B$17/CPI!$B$6)</f>
        <v>160597.63948497854</v>
      </c>
      <c r="C15" s="13">
        <f>'Land Price'!C15*(CPI!$B$17/CPI!$B$7)</f>
        <v>186181.12244897959</v>
      </c>
      <c r="D15" s="13">
        <f>'Land Price'!D15*(CPI!$B$17/CPI!$B$8)</f>
        <v>184810.75697211156</v>
      </c>
      <c r="E15" s="13">
        <f>'Land Price'!E15*(CPI!$B$17/CPI!$B$9)</f>
        <v>277944.65468306531</v>
      </c>
      <c r="F15" s="13">
        <f>'Land Price'!F15*(CPI!$B$17/CPI!$B$10)</f>
        <v>207667.42493175616</v>
      </c>
      <c r="G15" s="13">
        <f>'Land Price'!G15*(CPI!$B$17/CPI!$B$11)</f>
        <v>198981.23324396781</v>
      </c>
      <c r="H15" s="13">
        <f>'Land Price'!H15*(CPI!$B$17/CPI!$B$12)</f>
        <v>194462.88209606989</v>
      </c>
      <c r="I15" s="13">
        <f>'Land Price'!I15*(CPI!$B$17/CPI!$B$13)</f>
        <v>161529.06486941871</v>
      </c>
      <c r="J15" s="13">
        <f>'Land Price'!J15*(CPI!$B$17/CPI!$B$14)</f>
        <v>164733.65617433414</v>
      </c>
      <c r="K15" s="13">
        <f>'Land Price'!K15*(CPI!$B$17/CPI!$B$15)</f>
        <v>211985.88709677418</v>
      </c>
      <c r="L15" s="13">
        <f>'Land Price'!L15*(CPI!$B$17/CPI!$B$16)</f>
        <v>274231.25996810204</v>
      </c>
    </row>
    <row r="16" spans="1:12" x14ac:dyDescent="0.25">
      <c r="A16" s="6" t="s">
        <v>43</v>
      </c>
      <c r="B16" s="13">
        <f>'Land Price'!B16*(CPI!$B$17/CPI!$B$6)</f>
        <v>165906.65236051503</v>
      </c>
      <c r="C16" s="13">
        <f>'Land Price'!C16*(CPI!$B$17/CPI!$B$7)</f>
        <v>176714.28571428571</v>
      </c>
      <c r="D16" s="13">
        <f>'Land Price'!D16*(CPI!$B$17/CPI!$B$8)</f>
        <v>171874.00398406375</v>
      </c>
      <c r="E16" s="13">
        <f>'Land Price'!E16*(CPI!$B$17/CPI!$B$9)</f>
        <v>175543.99243140966</v>
      </c>
      <c r="F16" s="13">
        <f>'Land Price'!F16*(CPI!$B$17/CPI!$B$10)</f>
        <v>167709.73612374888</v>
      </c>
      <c r="G16" s="13">
        <f>'Land Price'!G16*(CPI!$B$17/CPI!$B$11)</f>
        <v>161395.88918677391</v>
      </c>
      <c r="H16" s="13">
        <f>'Land Price'!H16*(CPI!$B$17/CPI!$B$12)</f>
        <v>167454.14847161574</v>
      </c>
      <c r="I16" s="13">
        <f>'Land Price'!I16*(CPI!$B$17/CPI!$B$13)</f>
        <v>171950.29486099409</v>
      </c>
      <c r="J16" s="13">
        <f>'Land Price'!J16*(CPI!$B$17/CPI!$B$14)</f>
        <v>215152.13882163033</v>
      </c>
      <c r="K16" s="13">
        <f>'Land Price'!K16*(CPI!$B$17/CPI!$B$15)</f>
        <v>278325</v>
      </c>
      <c r="L16" s="13">
        <f>'Land Price'!L16*(CPI!$B$17/CPI!$B$16)</f>
        <v>263380.38277511962</v>
      </c>
    </row>
    <row r="17" spans="1:12" x14ac:dyDescent="0.25">
      <c r="A17" s="6" t="s">
        <v>44</v>
      </c>
      <c r="B17" s="13">
        <f>'Land Price'!B17*(CPI!$B$17/CPI!$B$6)</f>
        <v>159270.38626609443</v>
      </c>
      <c r="C17" s="13">
        <f>'Land Price'!C17*(CPI!$B$17/CPI!$B$7)</f>
        <v>131904.59183673467</v>
      </c>
      <c r="D17" s="13">
        <f>'Land Price'!D17*(CPI!$B$17/CPI!$B$8)</f>
        <v>145384.46215139443</v>
      </c>
      <c r="E17" s="13">
        <f>'Land Price'!E17*(CPI!$B$17/CPI!$B$9)</f>
        <v>134583.72753074739</v>
      </c>
      <c r="F17" s="13">
        <f>'Land Price'!F17*(CPI!$B$17/CPI!$B$10)</f>
        <v>131128.75341219292</v>
      </c>
      <c r="G17" s="13">
        <f>'Land Price'!G17*(CPI!$B$17/CPI!$B$11)</f>
        <v>143708.66845397677</v>
      </c>
      <c r="H17" s="13">
        <f>'Land Price'!H17*(CPI!$B$17/CPI!$B$12)</f>
        <v>135043.66812227076</v>
      </c>
      <c r="I17" s="13">
        <f>'Land Price'!I17*(CPI!$B$17/CPI!$B$13)</f>
        <v>134433.86689132266</v>
      </c>
      <c r="J17" s="13">
        <f>'Land Price'!J17*(CPI!$B$17/CPI!$B$14)</f>
        <v>136279.66101694916</v>
      </c>
      <c r="K17" s="13">
        <f>'Land Price'!K17*(CPI!$B$17/CPI!$B$15)</f>
        <v>144649.19354838709</v>
      </c>
      <c r="L17" s="13">
        <f>'Land Price'!L17*(CPI!$B$17/CPI!$B$16)</f>
        <v>138102.07336523125</v>
      </c>
    </row>
    <row r="18" spans="1:12" x14ac:dyDescent="0.25">
      <c r="A18" s="6" t="s">
        <v>45</v>
      </c>
      <c r="B18" s="13">
        <f>'Land Price'!B18*(CPI!$B$17/CPI!$B$6)</f>
        <v>371630.90128755366</v>
      </c>
      <c r="C18" s="13">
        <f>'Land Price'!C18*(CPI!$B$17/CPI!$B$7)</f>
        <v>365419.89795918367</v>
      </c>
      <c r="D18" s="13">
        <f>'Land Price'!D18*(CPI!$B$17/CPI!$B$8)</f>
        <v>306169.82071713149</v>
      </c>
      <c r="E18" s="13">
        <f>'Land Price'!E18*(CPI!$B$17/CPI!$B$9)</f>
        <v>220600.28382213812</v>
      </c>
      <c r="F18" s="13">
        <f>'Land Price'!F18*(CPI!$B$17/CPI!$B$10)</f>
        <v>186281.61965423112</v>
      </c>
      <c r="G18" s="13">
        <f>'Land Price'!G18*(CPI!$B$17/CPI!$B$11)</f>
        <v>211141.19749776585</v>
      </c>
      <c r="H18" s="13">
        <f>'Land Price'!H18*(CPI!$B$17/CPI!$B$12)</f>
        <v>221471.61572052405</v>
      </c>
      <c r="I18" s="13">
        <f>'Land Price'!I18*(CPI!$B$17/CPI!$B$13)</f>
        <v>274078.34877843305</v>
      </c>
      <c r="J18" s="13">
        <f>'Land Price'!J18*(CPI!$B$17/CPI!$B$14)</f>
        <v>277052.05811138015</v>
      </c>
      <c r="K18" s="13">
        <f>'Land Price'!K18*(CPI!$B$17/CPI!$B$15)</f>
        <v>290295.96774193546</v>
      </c>
      <c r="L18" s="13">
        <f>'Land Price'!L18*(CPI!$B$17/CPI!$B$16)</f>
        <v>323060.2073365231</v>
      </c>
    </row>
    <row r="19" spans="1:12" x14ac:dyDescent="0.25">
      <c r="A19" s="6" t="s">
        <v>46</v>
      </c>
      <c r="B19" s="13">
        <f>'Land Price'!B19*(CPI!$B$17/CPI!$B$6)</f>
        <v>72998.927038626614</v>
      </c>
      <c r="C19" s="13">
        <f>'Land Price'!C19*(CPI!$B$17/CPI!$B$7)</f>
        <v>61849.999999999993</v>
      </c>
      <c r="D19" s="13">
        <f>'Land Price'!D19*(CPI!$B$17/CPI!$B$8)</f>
        <v>59139.4422310757</v>
      </c>
      <c r="E19" s="13">
        <f>'Land Price'!E19*(CPI!$B$17/CPI!$B$9)</f>
        <v>56174.077578051088</v>
      </c>
      <c r="F19" s="13">
        <f>'Land Price'!F19*(CPI!$B$17/CPI!$B$10)</f>
        <v>59655.141037306646</v>
      </c>
      <c r="G19" s="13">
        <f>'Land Price'!G19*(CPI!$B$17/CPI!$B$11)</f>
        <v>56930.741733690797</v>
      </c>
      <c r="H19" s="13">
        <f>'Land Price'!H19*(CPI!$B$17/CPI!$B$12)</f>
        <v>56178.165938864637</v>
      </c>
      <c r="I19" s="13">
        <f>'Land Price'!I19*(CPI!$B$17/CPI!$B$13)</f>
        <v>61485.256950294861</v>
      </c>
      <c r="J19" s="13">
        <f>'Land Price'!J19*(CPI!$B$17/CPI!$B$14)</f>
        <v>55909.60451977401</v>
      </c>
      <c r="K19" s="13">
        <f>'Land Price'!K19*(CPI!$B$17/CPI!$B$15)</f>
        <v>74818.548387096773</v>
      </c>
      <c r="L19" s="13">
        <f>'Land Price'!L19*(CPI!$B$17/CPI!$B$16)</f>
        <v>81381.578947368413</v>
      </c>
    </row>
    <row r="20" spans="1:12" x14ac:dyDescent="0.25">
      <c r="A20" s="6" t="s">
        <v>47</v>
      </c>
      <c r="B20" s="13">
        <f>'Land Price'!B20*(CPI!$B$17/CPI!$B$6)</f>
        <v>178515.55793991417</v>
      </c>
      <c r="C20" s="13">
        <f>'Land Price'!C20*(CPI!$B$17/CPI!$B$7)</f>
        <v>169771.93877551021</v>
      </c>
      <c r="D20" s="13">
        <f>'Land Price'!D20*(CPI!$B$17/CPI!$B$8)</f>
        <v>157705.17928286851</v>
      </c>
      <c r="E20" s="13">
        <f>'Land Price'!E20*(CPI!$B$17/CPI!$B$9)</f>
        <v>152138.12677388836</v>
      </c>
      <c r="F20" s="13">
        <f>'Land Price'!F20*(CPI!$B$17/CPI!$B$10)</f>
        <v>129440.40036396724</v>
      </c>
      <c r="G20" s="13">
        <f>'Land Price'!G20*(CPI!$B$17/CPI!$B$11)</f>
        <v>127679.62466487936</v>
      </c>
      <c r="H20" s="13">
        <f>'Land Price'!H20*(CPI!$B$17/CPI!$B$12)</f>
        <v>132882.96943231442</v>
      </c>
      <c r="I20" s="13">
        <f>'Land Price'!I20*(CPI!$B$17/CPI!$B$13)</f>
        <v>135475.98989048021</v>
      </c>
      <c r="J20" s="13">
        <f>'Land Price'!J20*(CPI!$B$17/CPI!$B$14)</f>
        <v>144765.94027441484</v>
      </c>
      <c r="K20" s="13">
        <f>'Land Price'!K20*(CPI!$B$17/CPI!$B$15)</f>
        <v>174576.61290322579</v>
      </c>
      <c r="L20" s="13">
        <f>'Land Price'!L20*(CPI!$B$17/CPI!$B$16)</f>
        <v>219483.65231259968</v>
      </c>
    </row>
    <row r="21" spans="1:12" x14ac:dyDescent="0.25">
      <c r="A21" s="6" t="s">
        <v>48</v>
      </c>
      <c r="B21" s="13">
        <f>'Land Price'!B21*(CPI!$B$17/CPI!$B$6)</f>
        <v>202406.11587982831</v>
      </c>
      <c r="C21" s="13">
        <f>'Land Price'!C21*(CPI!$B$17/CPI!$B$7)</f>
        <v>227204.08163265305</v>
      </c>
      <c r="D21" s="13">
        <f>'Land Price'!D21*(CPI!$B$17/CPI!$B$8)</f>
        <v>197131.47410358567</v>
      </c>
      <c r="E21" s="13">
        <f>'Land Price'!E21*(CPI!$B$17/CPI!$B$9)</f>
        <v>163841.05960264901</v>
      </c>
      <c r="F21" s="13">
        <f>'Land Price'!F21*(CPI!$B$17/CPI!$B$10)</f>
        <v>180090.99181073703</v>
      </c>
      <c r="G21" s="13">
        <f>'Land Price'!G21*(CPI!$B$17/CPI!$B$11)</f>
        <v>198981.23324396781</v>
      </c>
      <c r="H21" s="13">
        <f>'Land Price'!H21*(CPI!$B$17/CPI!$B$12)</f>
        <v>139905.24017467251</v>
      </c>
      <c r="I21" s="13">
        <f>'Land Price'!I21*(CPI!$B$17/CPI!$B$13)</f>
        <v>468955.34962089302</v>
      </c>
      <c r="J21" s="13">
        <f>'Land Price'!J21*(CPI!$B$17/CPI!$B$14)</f>
        <v>219644.87489911218</v>
      </c>
      <c r="K21" s="13">
        <f>'Land Price'!K21*(CPI!$B$17/CPI!$B$15)</f>
        <v>260867.33870967742</v>
      </c>
      <c r="L21" s="13">
        <f>'Land Price'!L21*(CPI!$B$17/CPI!$B$16)</f>
        <v>307770.33492822963</v>
      </c>
    </row>
    <row r="22" spans="1:12" x14ac:dyDescent="0.25">
      <c r="A22" s="6" t="s">
        <v>49</v>
      </c>
      <c r="B22" s="13">
        <f>'Land Price'!B22*(CPI!$B$17/CPI!$B$6)</f>
        <v>114143.77682403433</v>
      </c>
      <c r="C22" s="13">
        <f>'Land Price'!C22*(CPI!$B$17/CPI!$B$7)</f>
        <v>102241.83673469388</v>
      </c>
      <c r="D22" s="13">
        <f>'Land Price'!D22*(CPI!$B$17/CPI!$B$8)</f>
        <v>108422.31075697212</v>
      </c>
      <c r="E22" s="13">
        <f>'Land Price'!E22*(CPI!$B$17/CPI!$B$9)</f>
        <v>111177.86187322611</v>
      </c>
      <c r="F22" s="13">
        <f>'Land Price'!F22*(CPI!$B$17/CPI!$B$10)</f>
        <v>99050.045495905375</v>
      </c>
      <c r="G22" s="13">
        <f>'Land Price'!G22*(CPI!$B$17/CPI!$B$11)</f>
        <v>114966.93476318142</v>
      </c>
      <c r="H22" s="13">
        <f>'Land Price'!H22*(CPI!$B$17/CPI!$B$12)</f>
        <v>108034.9344978166</v>
      </c>
      <c r="I22" s="13">
        <f>'Land Price'!I22*(CPI!$B$17/CPI!$B$13)</f>
        <v>100564.86941870261</v>
      </c>
      <c r="J22" s="13">
        <f>'Land Price'!J22*(CPI!$B$17/CPI!$B$14)</f>
        <v>112817.59483454398</v>
      </c>
      <c r="K22" s="13">
        <f>'Land Price'!K22*(CPI!$B$17/CPI!$B$15)</f>
        <v>129186.69354838709</v>
      </c>
      <c r="L22" s="13">
        <f>'Land Price'!L22*(CPI!$B$17/CPI!$B$16)</f>
        <v>140568.18181818182</v>
      </c>
    </row>
    <row r="23" spans="1:12" x14ac:dyDescent="0.25">
      <c r="A23" s="6" t="s">
        <v>50</v>
      </c>
      <c r="B23" s="13">
        <f>'Land Price'!B23*(CPI!$B$17/CPI!$B$6)</f>
        <v>329822.42489270389</v>
      </c>
      <c r="C23" s="13">
        <f>'Land Price'!C23*(CPI!$B$17/CPI!$B$7)</f>
        <v>361633.1632653061</v>
      </c>
      <c r="D23" s="13">
        <f>'Land Price'!D23*(CPI!$B$17/CPI!$B$8)</f>
        <v>363461.15537848609</v>
      </c>
      <c r="E23" s="13">
        <f>'Land Price'!E23*(CPI!$B$17/CPI!$B$9)</f>
        <v>298424.78713339643</v>
      </c>
      <c r="F23" s="13">
        <f>'Land Price'!F23*(CPI!$B$17/CPI!$B$10)</f>
        <v>287020.01819836214</v>
      </c>
      <c r="G23" s="13">
        <f>'Land Price'!G23*(CPI!$B$17/CPI!$B$11)</f>
        <v>319475.42448614835</v>
      </c>
      <c r="H23" s="13">
        <f>'Land Price'!H23*(CPI!$B$17/CPI!$B$12)</f>
        <v>357595.63318777294</v>
      </c>
      <c r="I23" s="13">
        <f>'Land Price'!I23*(CPI!$B$17/CPI!$B$13)</f>
        <v>401217.35467565292</v>
      </c>
      <c r="J23" s="13">
        <f>'Land Price'!J23*(CPI!$B$17/CPI!$B$14)</f>
        <v>454265.53672316385</v>
      </c>
      <c r="K23" s="13">
        <f>'Land Price'!K23*(CPI!$B$17/CPI!$B$15)</f>
        <v>428959.67741935485</v>
      </c>
      <c r="L23" s="13">
        <f>'Land Price'!L23*(CPI!$B$17/CPI!$B$16)</f>
        <v>422197.76714513556</v>
      </c>
    </row>
    <row r="24" spans="1:12" x14ac:dyDescent="0.25">
      <c r="A24" s="6" t="s">
        <v>51</v>
      </c>
      <c r="B24" s="13">
        <f>'Land Price'!B24*(CPI!$B$17/CPI!$B$6)</f>
        <v>232269.31330472103</v>
      </c>
      <c r="C24" s="13">
        <f>'Land Price'!C24*(CPI!$B$17/CPI!$B$7)</f>
        <v>246137.7551020408</v>
      </c>
      <c r="D24" s="13">
        <f>'Land Price'!D24*(CPI!$B$17/CPI!$B$8)</f>
        <v>213764.44223107569</v>
      </c>
      <c r="E24" s="13">
        <f>'Land Price'!E24*(CPI!$B$17/CPI!$B$9)</f>
        <v>182565.75212866603</v>
      </c>
      <c r="F24" s="13">
        <f>'Land Price'!F24*(CPI!$B$17/CPI!$B$10)</f>
        <v>186844.40400363968</v>
      </c>
      <c r="G24" s="13">
        <f>'Land Price'!G24*(CPI!$B$17/CPI!$B$11)</f>
        <v>201192.13583556746</v>
      </c>
      <c r="H24" s="13">
        <f>'Land Price'!H24*(CPI!$B$17/CPI!$B$12)</f>
        <v>207427.07423580787</v>
      </c>
      <c r="I24" s="13">
        <f>'Land Price'!I24*(CPI!$B$17/CPI!$B$13)</f>
        <v>265741.36478517269</v>
      </c>
      <c r="J24" s="13">
        <f>'Land Price'!J24*(CPI!$B$17/CPI!$B$14)</f>
        <v>307502.82485875709</v>
      </c>
      <c r="K24" s="13">
        <f>'Land Price'!K24*(CPI!$B$17/CPI!$B$15)</f>
        <v>303264.51612903224</v>
      </c>
      <c r="L24" s="13">
        <f>'Land Price'!L24*(CPI!$B$17/CPI!$B$16)</f>
        <v>261407.49601275916</v>
      </c>
    </row>
    <row r="25" spans="1:12" x14ac:dyDescent="0.25">
      <c r="A25" s="6" t="s">
        <v>52</v>
      </c>
      <c r="B25" s="13">
        <f>'Land Price'!B25*(CPI!$B$17/CPI!$B$6)</f>
        <v>141352.4678111588</v>
      </c>
      <c r="C25" s="13">
        <f>'Land Price'!C25*(CPI!$B$17/CPI!$B$7)</f>
        <v>146420.4081632653</v>
      </c>
      <c r="D25" s="13">
        <f>'Land Price'!D25*(CPI!$B$17/CPI!$B$8)</f>
        <v>164481.5737051793</v>
      </c>
      <c r="E25" s="13">
        <f>'Land Price'!E25*(CPI!$B$17/CPI!$B$9)</f>
        <v>149212.39356669821</v>
      </c>
      <c r="F25" s="13">
        <f>'Land Price'!F25*(CPI!$B$17/CPI!$B$10)</f>
        <v>159830.75523202913</v>
      </c>
      <c r="G25" s="13">
        <f>'Land Price'!G25*(CPI!$B$17/CPI!$B$11)</f>
        <v>121046.91689008042</v>
      </c>
      <c r="H25" s="13">
        <f>'Land Price'!H25*(CPI!$B$17/CPI!$B$12)</f>
        <v>131262.44541484717</v>
      </c>
      <c r="I25" s="13">
        <f>'Land Price'!I25*(CPI!$B$17/CPI!$B$13)</f>
        <v>166739.67986520642</v>
      </c>
      <c r="J25" s="13">
        <f>'Land Price'!J25*(CPI!$B$17/CPI!$B$14)</f>
        <v>197181.19451170298</v>
      </c>
      <c r="K25" s="13">
        <f>'Land Price'!K25*(CPI!$B$17/CPI!$B$15)</f>
        <v>220964.11290322579</v>
      </c>
      <c r="L25" s="13">
        <f>'Land Price'!L25*(CPI!$B$17/CPI!$B$16)</f>
        <v>271271.9298245614</v>
      </c>
    </row>
    <row r="26" spans="1:12" x14ac:dyDescent="0.25">
      <c r="A26" s="6" t="s">
        <v>53</v>
      </c>
      <c r="B26" s="13">
        <f>'Land Price'!B26*(CPI!$B$17/CPI!$B$6)</f>
        <v>444629.82832618029</v>
      </c>
      <c r="C26" s="13">
        <f>'Land Price'!C26*(CPI!$B$17/CPI!$B$7)</f>
        <v>454408.1632653061</v>
      </c>
      <c r="D26" s="13">
        <f>'Land Price'!D26*(CPI!$B$17/CPI!$B$8)</f>
        <v>433073.20717131475</v>
      </c>
      <c r="E26" s="13">
        <f>'Land Price'!E26*(CPI!$B$17/CPI!$B$9)</f>
        <v>411943.23557237466</v>
      </c>
      <c r="F26" s="13">
        <f>'Land Price'!F26*(CPI!$B$17/CPI!$B$10)</f>
        <v>413646.49681528663</v>
      </c>
      <c r="G26" s="13">
        <f>'Land Price'!G26*(CPI!$B$17/CPI!$B$11)</f>
        <v>414544.23592493299</v>
      </c>
      <c r="H26" s="13">
        <f>'Land Price'!H26*(CPI!$B$17/CPI!$B$12)</f>
        <v>545576.4192139738</v>
      </c>
      <c r="I26" s="13">
        <f>'Land Price'!I26*(CPI!$B$17/CPI!$B$13)</f>
        <v>552325.1895534962</v>
      </c>
      <c r="J26" s="13">
        <f>'Land Price'!J26*(CPI!$B$17/CPI!$B$14)</f>
        <v>653942.69572235667</v>
      </c>
      <c r="K26" s="13">
        <f>'Land Price'!K26*(CPI!$B$17/CPI!$B$15)</f>
        <v>576102.82258064509</v>
      </c>
      <c r="L26" s="13">
        <f>'Land Price'!L26*(CPI!$B$17/CPI!$B$16)</f>
        <v>725529.10685805418</v>
      </c>
    </row>
    <row r="27" spans="1:12" x14ac:dyDescent="0.25">
      <c r="A27" s="6" t="s">
        <v>54</v>
      </c>
      <c r="B27" s="13">
        <f>'Land Price'!B27*(CPI!$B$17/CPI!$B$6)</f>
        <v>432020.92274678114</v>
      </c>
      <c r="C27" s="13">
        <f>'Land Price'!C27*(CPI!$B$17/CPI!$B$7)</f>
        <v>208901.53061224488</v>
      </c>
      <c r="D27" s="13">
        <f>'Land Price'!D27*(CPI!$B$17/CPI!$B$8)</f>
        <v>394262.94820717134</v>
      </c>
      <c r="E27" s="13">
        <f>'Land Price'!E27*(CPI!$B$17/CPI!$B$9)</f>
        <v>374493.85052034061</v>
      </c>
      <c r="F27" s="13">
        <f>'Land Price'!F27*(CPI!$B$17/CPI!$B$10)</f>
        <v>436157.87079162878</v>
      </c>
      <c r="G27" s="13">
        <f>'Land Price'!G27*(CPI!$B$17/CPI!$B$11)</f>
        <v>11054.512957998213</v>
      </c>
      <c r="H27" s="13">
        <f>'Land Price'!H27*(CPI!$B$17/CPI!$B$12)</f>
        <v>10803.493449781661</v>
      </c>
      <c r="I27" s="13">
        <f>'Land Price'!I27*(CPI!$B$17/CPI!$B$13)</f>
        <v>974385.00421229994</v>
      </c>
      <c r="J27" s="13">
        <f>'Land Price'!J27*(CPI!$B$17/CPI!$B$14)</f>
        <v>933490.71832122677</v>
      </c>
      <c r="K27" s="13">
        <f>'Land Price'!K27*(CPI!$B$17/CPI!$B$15)</f>
        <v>500785.48387096776</v>
      </c>
      <c r="L27" s="13">
        <f>'Land Price'!L27*(CPI!$B$17/CPI!$B$16)</f>
        <v>493221.6905901116</v>
      </c>
    </row>
    <row r="28" spans="1:12" x14ac:dyDescent="0.25">
      <c r="A28" s="6" t="s">
        <v>55</v>
      </c>
      <c r="B28" s="13">
        <f>'Land Price'!B28*(CPI!$B$17/CPI!$B$6)</f>
        <v>302613.73390557943</v>
      </c>
      <c r="C28" s="13">
        <f>'Land Price'!C28*(CPI!$B$17/CPI!$B$7)</f>
        <v>329445.91836734692</v>
      </c>
      <c r="D28" s="13">
        <f>'Land Price'!D28*(CPI!$B$17/CPI!$B$8)</f>
        <v>316642.43027888448</v>
      </c>
      <c r="E28" s="13">
        <f>'Land Price'!E28*(CPI!$B$17/CPI!$B$9)</f>
        <v>306031.69347209082</v>
      </c>
      <c r="F28" s="13">
        <f>'Land Price'!F28*(CPI!$B$17/CPI!$B$10)</f>
        <v>276327.11555959965</v>
      </c>
      <c r="G28" s="13">
        <f>'Land Price'!G28*(CPI!$B$17/CPI!$B$11)</f>
        <v>254253.79803395888</v>
      </c>
      <c r="H28" s="13">
        <f>'Land Price'!H28*(CPI!$B$17/CPI!$B$12)</f>
        <v>274948.90829694323</v>
      </c>
      <c r="I28" s="13">
        <f>'Land Price'!I28*(CPI!$B$17/CPI!$B$13)</f>
        <v>352237.57371524855</v>
      </c>
      <c r="J28" s="13">
        <f>'Land Price'!J28*(CPI!$B$17/CPI!$B$14)</f>
        <v>381383.37368845841</v>
      </c>
      <c r="K28" s="13">
        <f>'Land Price'!K28*(CPI!$B$17/CPI!$B$15)</f>
        <v>354141.12903225806</v>
      </c>
      <c r="L28" s="13">
        <f>'Land Price'!L28*(CPI!$B$17/CPI!$B$16)</f>
        <v>376328.14992025518</v>
      </c>
    </row>
    <row r="29" spans="1:12" x14ac:dyDescent="0.25">
      <c r="A29" s="6" t="s">
        <v>56</v>
      </c>
      <c r="B29" s="13">
        <f>'Land Price'!B29*(CPI!$B$17/CPI!$B$6)</f>
        <v>185815.45064377683</v>
      </c>
      <c r="C29" s="13">
        <f>'Land Price'!C29*(CPI!$B$17/CPI!$B$7)</f>
        <v>157780.61224489796</v>
      </c>
      <c r="D29" s="13">
        <f>'Land Price'!D29*(CPI!$B$17/CPI!$B$8)</f>
        <v>172490.03984063744</v>
      </c>
      <c r="E29" s="13">
        <f>'Land Price'!E29*(CPI!$B$17/CPI!$B$9)</f>
        <v>163255.91296121097</v>
      </c>
      <c r="F29" s="13">
        <f>'Land Price'!F29*(CPI!$B$17/CPI!$B$10)</f>
        <v>208230.20928116472</v>
      </c>
      <c r="G29" s="13">
        <f>'Land Price'!G29*(CPI!$B$17/CPI!$B$11)</f>
        <v>196217.60500446826</v>
      </c>
      <c r="H29" s="13">
        <f>'Land Price'!H29*(CPI!$B$17/CPI!$B$12)</f>
        <v>225793.01310043671</v>
      </c>
      <c r="I29" s="13">
        <f>'Land Price'!I29*(CPI!$B$17/CPI!$B$13)</f>
        <v>238646.16680707666</v>
      </c>
      <c r="J29" s="13">
        <f>'Land Price'!J29*(CPI!$B$17/CPI!$B$14)</f>
        <v>269564.1646489104</v>
      </c>
      <c r="K29" s="13">
        <f>'Land Price'!K29*(CPI!$B$17/CPI!$B$15)</f>
        <v>286804.43548387097</v>
      </c>
      <c r="L29" s="13">
        <f>'Land Price'!L29*(CPI!$B$17/CPI!$B$16)</f>
        <v>350187.40031897923</v>
      </c>
    </row>
    <row r="30" spans="1:12" x14ac:dyDescent="0.25">
      <c r="A30" s="6" t="s">
        <v>57</v>
      </c>
      <c r="B30" s="13">
        <f>'Land Price'!B30*(CPI!$B$17/CPI!$B$6)</f>
        <v>114143.77682403433</v>
      </c>
      <c r="C30" s="13">
        <f>'Land Price'!C30*(CPI!$B$17/CPI!$B$7)</f>
        <v>112970.91836734694</v>
      </c>
      <c r="D30" s="13">
        <f>'Land Price'!D30*(CPI!$B$17/CPI!$B$8)</f>
        <v>131831.67330677292</v>
      </c>
      <c r="E30" s="13">
        <f>'Land Price'!E30*(CPI!$B$17/CPI!$B$9)</f>
        <v>131072.8476821192</v>
      </c>
      <c r="F30" s="13">
        <f>'Land Price'!F30*(CPI!$B$17/CPI!$B$10)</f>
        <v>132254.32211101003</v>
      </c>
      <c r="G30" s="13">
        <f>'Land Price'!G30*(CPI!$B$17/CPI!$B$11)</f>
        <v>143708.66845397677</v>
      </c>
      <c r="H30" s="13">
        <f>'Land Price'!H30*(CPI!$B$17/CPI!$B$12)</f>
        <v>135043.66812227076</v>
      </c>
      <c r="I30" s="13">
        <f>'Land Price'!I30*(CPI!$B$17/CPI!$B$13)</f>
        <v>145897.21988205559</v>
      </c>
      <c r="J30" s="13">
        <f>'Land Price'!J30*(CPI!$B$17/CPI!$B$14)</f>
        <v>147261.90476190476</v>
      </c>
      <c r="K30" s="13">
        <f>'Land Price'!K30*(CPI!$B$17/CPI!$B$15)</f>
        <v>194528.22580645161</v>
      </c>
      <c r="L30" s="13">
        <f>'Land Price'!L30*(CPI!$B$17/CPI!$B$16)</f>
        <v>235759.96810207336</v>
      </c>
    </row>
    <row r="31" spans="1:12" x14ac:dyDescent="0.25">
      <c r="A31" s="6" t="s">
        <v>58</v>
      </c>
      <c r="B31" s="13">
        <f>'Land Price'!B31*(CPI!$B$17/CPI!$B$6)</f>
        <v>163915.77253218883</v>
      </c>
      <c r="C31" s="13">
        <f>'Land Price'!C31*(CPI!$B$17/CPI!$B$7)</f>
        <v>188705.61224489796</v>
      </c>
      <c r="D31" s="13">
        <f>'Land Price'!D31*(CPI!$B$17/CPI!$B$8)</f>
        <v>184810.75697211156</v>
      </c>
      <c r="E31" s="13">
        <f>'Land Price'!E31*(CPI!$B$17/CPI!$B$9)</f>
        <v>163255.91296121097</v>
      </c>
      <c r="F31" s="13">
        <f>'Land Price'!F31*(CPI!$B$17/CPI!$B$10)</f>
        <v>146323.93084622384</v>
      </c>
      <c r="G31" s="13">
        <f>'Land Price'!G31*(CPI!$B$17/CPI!$B$11)</f>
        <v>156974.08400357462</v>
      </c>
      <c r="H31" s="13">
        <f>'Land Price'!H31*(CPI!$B$17/CPI!$B$12)</f>
        <v>162052.40174672491</v>
      </c>
      <c r="I31" s="13">
        <f>'Land Price'!I31*(CPI!$B$17/CPI!$B$13)</f>
        <v>168823.92586352149</v>
      </c>
      <c r="J31" s="13">
        <f>'Land Price'!J31*(CPI!$B$17/CPI!$B$14)</f>
        <v>217648.10330912026</v>
      </c>
      <c r="K31" s="13">
        <f>'Land Price'!K31*(CPI!$B$17/CPI!$B$15)</f>
        <v>236925.40322580645</v>
      </c>
      <c r="L31" s="13">
        <f>'Land Price'!L31*(CPI!$B$17/CPI!$B$16)</f>
        <v>269792.26475279103</v>
      </c>
    </row>
    <row r="32" spans="1:12" x14ac:dyDescent="0.25">
      <c r="A32" s="6" t="s">
        <v>59</v>
      </c>
      <c r="B32" s="13">
        <f>'Land Price'!B32*(CPI!$B$17/CPI!$B$6)</f>
        <v>189133.58369098711</v>
      </c>
      <c r="C32" s="13">
        <f>'Land Price'!C32*(CPI!$B$17/CPI!$B$7)</f>
        <v>176714.28571428571</v>
      </c>
      <c r="D32" s="13">
        <f>'Land Price'!D32*(CPI!$B$17/CPI!$B$8)</f>
        <v>197131.47410358567</v>
      </c>
      <c r="E32" s="13">
        <f>'Land Price'!E32*(CPI!$B$17/CPI!$B$9)</f>
        <v>157989.59318826869</v>
      </c>
      <c r="F32" s="13">
        <f>'Land Price'!F32*(CPI!$B$17/CPI!$B$10)</f>
        <v>171649.22656960876</v>
      </c>
      <c r="G32" s="13">
        <f>'Land Price'!G32*(CPI!$B$17/CPI!$B$11)</f>
        <v>179635.83556747096</v>
      </c>
      <c r="H32" s="13">
        <f>'Land Price'!H32*(CPI!$B$17/CPI!$B$12)</f>
        <v>194462.88209606989</v>
      </c>
      <c r="I32" s="13">
        <f>'Land Price'!I32*(CPI!$B$17/CPI!$B$13)</f>
        <v>198003.36983993259</v>
      </c>
      <c r="J32" s="13">
        <f>'Land Price'!J32*(CPI!$B$17/CPI!$B$14)</f>
        <v>182205.40758676353</v>
      </c>
      <c r="K32" s="13">
        <f>'Land Price'!K32*(CPI!$B$17/CPI!$B$15)</f>
        <v>184552.4193548387</v>
      </c>
      <c r="L32" s="13">
        <f>'Land Price'!L32*(CPI!$B$17/CPI!$B$16)</f>
        <v>206659.88835725677</v>
      </c>
    </row>
    <row r="33" spans="1:12" x14ac:dyDescent="0.25">
      <c r="A33" s="6" t="s">
        <v>60</v>
      </c>
      <c r="B33" s="13">
        <f>'Land Price'!B33*(CPI!$B$17/CPI!$B$6)</f>
        <v>145997.85407725323</v>
      </c>
      <c r="C33" s="13">
        <f>'Land Price'!C33*(CPI!$B$17/CPI!$B$7)</f>
        <v>109184.18367346938</v>
      </c>
      <c r="D33" s="13">
        <f>'Land Price'!D33*(CPI!$B$17/CPI!$B$8)</f>
        <v>118278.8844621514</v>
      </c>
      <c r="E33" s="13">
        <f>'Land Price'!E33*(CPI!$B$17/CPI!$B$9)</f>
        <v>111177.86187322611</v>
      </c>
      <c r="F33" s="13">
        <f>'Land Price'!F33*(CPI!$B$17/CPI!$B$10)</f>
        <v>97924.476797088268</v>
      </c>
      <c r="G33" s="13">
        <f>'Land Price'!G33*(CPI!$B$17/CPI!$B$11)</f>
        <v>113308.75781948167</v>
      </c>
      <c r="H33" s="13">
        <f>'Land Price'!H33*(CPI!$B$17/CPI!$B$12)</f>
        <v>133963.31877729259</v>
      </c>
      <c r="I33" s="13">
        <f>'Land Price'!I33*(CPI!$B$17/CPI!$B$13)</f>
        <v>144334.03538331931</v>
      </c>
      <c r="J33" s="13">
        <f>'Land Price'!J33*(CPI!$B$17/CPI!$B$14)</f>
        <v>241609.36238902342</v>
      </c>
      <c r="K33" s="13">
        <f>'Land Price'!K33*(CPI!$B$17/CPI!$B$15)</f>
        <v>159612.90322580645</v>
      </c>
      <c r="L33" s="13">
        <f>'Land Price'!L33*(CPI!$B$17/CPI!$B$16)</f>
        <v>182492.02551834131</v>
      </c>
    </row>
    <row r="34" spans="1:12" x14ac:dyDescent="0.25">
      <c r="A34" s="6" t="s">
        <v>61</v>
      </c>
      <c r="B34" s="13">
        <f>'Land Price'!B34*(CPI!$B$17/CPI!$B$6)</f>
        <v>183160.94420600857</v>
      </c>
      <c r="C34" s="13">
        <f>'Land Price'!C34*(CPI!$B$17/CPI!$B$7)</f>
        <v>183025.51020408163</v>
      </c>
      <c r="D34" s="13">
        <f>'Land Price'!D34*(CPI!$B$17/CPI!$B$8)</f>
        <v>218076.69322709163</v>
      </c>
      <c r="E34" s="13">
        <f>'Land Price'!E34*(CPI!$B$17/CPI!$B$9)</f>
        <v>229377.48344370862</v>
      </c>
      <c r="F34" s="13">
        <f>'Land Price'!F34*(CPI!$B$17/CPI!$B$10)</f>
        <v>219485.89626933576</v>
      </c>
      <c r="G34" s="13">
        <f>'Land Price'!G34*(CPI!$B$17/CPI!$B$11)</f>
        <v>210035.74620196605</v>
      </c>
      <c r="H34" s="13">
        <f>'Land Price'!H34*(CPI!$B$17/CPI!$B$12)</f>
        <v>207967.24890829696</v>
      </c>
      <c r="I34" s="13">
        <f>'Land Price'!I34*(CPI!$B$17/CPI!$B$13)</f>
        <v>234477.67481044651</v>
      </c>
      <c r="J34" s="13">
        <f>'Land Price'!J34*(CPI!$B$17/CPI!$B$14)</f>
        <v>239612.59079903146</v>
      </c>
      <c r="K34" s="13">
        <f>'Land Price'!K34*(CPI!$B$17/CPI!$B$15)</f>
        <v>274334.67741935485</v>
      </c>
      <c r="L34" s="13">
        <f>'Land Price'!L34*(CPI!$B$17/CPI!$B$16)</f>
        <v>317141.54704944178</v>
      </c>
    </row>
    <row r="35" spans="1:12" x14ac:dyDescent="0.25">
      <c r="A35" s="6" t="s">
        <v>62</v>
      </c>
      <c r="B35" s="13">
        <f>'Land Price'!B35*(CPI!$B$17/CPI!$B$6)</f>
        <v>183160.94420600857</v>
      </c>
      <c r="C35" s="13">
        <f>'Land Price'!C35*(CPI!$B$17/CPI!$B$7)</f>
        <v>218368.36734693876</v>
      </c>
      <c r="D35" s="13">
        <f>'Land Price'!D35*(CPI!$B$17/CPI!$B$8)</f>
        <v>230397.41035856574</v>
      </c>
      <c r="E35" s="13">
        <f>'Land Price'!E35*(CPI!$B$17/CPI!$B$9)</f>
        <v>206556.76442762537</v>
      </c>
      <c r="F35" s="13">
        <f>'Land Price'!F35*(CPI!$B$17/CPI!$B$10)</f>
        <v>193035.03184713377</v>
      </c>
      <c r="G35" s="13">
        <f>'Land Price'!G35*(CPI!$B$17/CPI!$B$11)</f>
        <v>170239.49955317247</v>
      </c>
      <c r="H35" s="13">
        <f>'Land Price'!H35*(CPI!$B$17/CPI!$B$12)</f>
        <v>194462.88209606989</v>
      </c>
      <c r="I35" s="13">
        <f>'Land Price'!I35*(CPI!$B$17/CPI!$B$13)</f>
        <v>251672.70429654591</v>
      </c>
      <c r="J35" s="13">
        <f>'Land Price'!J35*(CPI!$B$17/CPI!$B$14)</f>
        <v>274556.09362389025</v>
      </c>
      <c r="K35" s="13">
        <f>'Land Price'!K35*(CPI!$B$17/CPI!$B$15)</f>
        <v>279322.58064516127</v>
      </c>
      <c r="L35" s="13">
        <f>'Land Price'!L35*(CPI!$B$17/CPI!$B$16)</f>
        <v>335390.74960127589</v>
      </c>
    </row>
    <row r="36" spans="1:12" x14ac:dyDescent="0.25">
      <c r="A36" s="6" t="s">
        <v>63</v>
      </c>
      <c r="B36" s="13">
        <f>'Land Price'!B36*(CPI!$B$17/CPI!$B$6)</f>
        <v>318540.77253218886</v>
      </c>
      <c r="C36" s="13">
        <f>'Land Price'!C36*(CPI!$B$17/CPI!$B$7)</f>
        <v>347117.3469387755</v>
      </c>
      <c r="D36" s="13">
        <f>'Land Price'!D36*(CPI!$B$17/CPI!$B$8)</f>
        <v>320338.64541832672</v>
      </c>
      <c r="E36" s="13">
        <f>'Land Price'!E36*(CPI!$B$17/CPI!$B$9)</f>
        <v>345236.51844843902</v>
      </c>
      <c r="F36" s="13">
        <f>'Land Price'!F36*(CPI!$B$17/CPI!$B$10)</f>
        <v>317973.15741583257</v>
      </c>
      <c r="G36" s="13">
        <f>'Land Price'!G36*(CPI!$B$17/CPI!$B$11)</f>
        <v>334399.01697944594</v>
      </c>
      <c r="H36" s="13">
        <f>'Land Price'!H36*(CPI!$B$17/CPI!$B$12)</f>
        <v>332207.42358078604</v>
      </c>
      <c r="I36" s="13">
        <f>'Land Price'!I36*(CPI!$B$17/CPI!$B$13)</f>
        <v>433523.16764953663</v>
      </c>
      <c r="J36" s="13">
        <f>'Land Price'!J36*(CPI!$B$17/CPI!$B$14)</f>
        <v>486213.88216303469</v>
      </c>
      <c r="K36" s="13">
        <f>'Land Price'!K36*(CPI!$B$17/CPI!$B$15)</f>
        <v>453400.40322580643</v>
      </c>
      <c r="L36" s="13">
        <f>'Land Price'!L36*(CPI!$B$17/CPI!$B$16)</f>
        <v>449818.18181818177</v>
      </c>
    </row>
    <row r="37" spans="1:12" x14ac:dyDescent="0.25">
      <c r="A37" s="6" t="s">
        <v>64</v>
      </c>
      <c r="B37" s="13">
        <f>'Land Price'!B37*(CPI!$B$17/CPI!$B$6)</f>
        <v>94898.605150214586</v>
      </c>
      <c r="C37" s="13">
        <f>'Land Price'!C37*(CPI!$B$17/CPI!$B$7)</f>
        <v>108553.06122448979</v>
      </c>
      <c r="D37" s="13">
        <f>'Land Price'!D37*(CPI!$B$17/CPI!$B$8)</f>
        <v>105958.16733067729</v>
      </c>
      <c r="E37" s="13">
        <f>'Land Price'!E37*(CPI!$B$17/CPI!$B$9)</f>
        <v>140435.19394512771</v>
      </c>
      <c r="F37" s="13">
        <f>'Land Price'!F37*(CPI!$B$17/CPI!$B$10)</f>
        <v>133942.67515923569</v>
      </c>
      <c r="G37" s="13">
        <f>'Land Price'!G37*(CPI!$B$17/CPI!$B$11)</f>
        <v>121599.64253798034</v>
      </c>
      <c r="H37" s="13">
        <f>'Land Price'!H37*(CPI!$B$17/CPI!$B$12)</f>
        <v>118298.25327510918</v>
      </c>
      <c r="I37" s="13">
        <f>'Land Price'!I37*(CPI!$B$17/CPI!$B$13)</f>
        <v>130265.3748946925</v>
      </c>
      <c r="J37" s="13">
        <f>'Land Price'!J37*(CPI!$B$17/CPI!$B$14)</f>
        <v>144765.94027441484</v>
      </c>
      <c r="K37" s="13">
        <f>'Land Price'!K37*(CPI!$B$17/CPI!$B$15)</f>
        <v>163603.22580645161</v>
      </c>
      <c r="L37" s="13">
        <f>'Land Price'!L37*(CPI!$B$17/CPI!$B$16)</f>
        <v>117386.76236044656</v>
      </c>
    </row>
    <row r="38" spans="1:12" x14ac:dyDescent="0.25">
      <c r="A38" s="6" t="s">
        <v>65</v>
      </c>
      <c r="B38" s="13">
        <f>'Land Price'!B38*(CPI!$B$17/CPI!$B$6)</f>
        <v>118789.16309012876</v>
      </c>
      <c r="C38" s="13">
        <f>'Land Price'!C38*(CPI!$B$17/CPI!$B$7)</f>
        <v>111077.55102040815</v>
      </c>
      <c r="D38" s="13">
        <f>'Land Price'!D38*(CPI!$B$17/CPI!$B$8)</f>
        <v>146616.53386454182</v>
      </c>
      <c r="E38" s="13">
        <f>'Land Price'!E38*(CPI!$B$17/CPI!$B$9)</f>
        <v>148042.10028382213</v>
      </c>
      <c r="F38" s="13">
        <f>'Land Price'!F38*(CPI!$B$17/CPI!$B$10)</f>
        <v>129440.40036396724</v>
      </c>
      <c r="G38" s="13">
        <f>'Land Price'!G38*(CPI!$B$17/CPI!$B$11)</f>
        <v>131548.70420017873</v>
      </c>
      <c r="H38" s="13">
        <f>'Land Price'!H38*(CPI!$B$17/CPI!$B$12)</f>
        <v>140445.41484716159</v>
      </c>
      <c r="I38" s="13">
        <f>'Land Price'!I38*(CPI!$B$17/CPI!$B$13)</f>
        <v>140686.60488626792</v>
      </c>
      <c r="J38" s="13">
        <f>'Land Price'!J38*(CPI!$B$17/CPI!$B$14)</f>
        <v>154250.60532687651</v>
      </c>
      <c r="K38" s="13">
        <f>'Land Price'!K38*(CPI!$B$17/CPI!$B$15)</f>
        <v>202010.08064516127</v>
      </c>
      <c r="L38" s="13">
        <f>'Land Price'!L38*(CPI!$B$17/CPI!$B$16)</f>
        <v>167695.37480063795</v>
      </c>
    </row>
    <row r="39" spans="1:12" x14ac:dyDescent="0.25">
      <c r="A39" s="6" t="s">
        <v>66</v>
      </c>
      <c r="B39" s="13">
        <f>'Land Price'!B39*(CPI!$B$17/CPI!$B$6)</f>
        <v>124098.17596566524</v>
      </c>
      <c r="C39" s="13">
        <f>'Land Price'!C39*(CPI!$B$17/CPI!$B$7)</f>
        <v>113602.04081632652</v>
      </c>
      <c r="D39" s="13">
        <f>'Land Price'!D39*(CPI!$B$17/CPI!$B$8)</f>
        <v>114582.66932270916</v>
      </c>
      <c r="E39" s="13">
        <f>'Land Price'!E39*(CPI!$B$17/CPI!$B$9)</f>
        <v>111177.86187322611</v>
      </c>
      <c r="F39" s="13">
        <f>'Land Price'!F39*(CPI!$B$17/CPI!$B$10)</f>
        <v>106929.02638762513</v>
      </c>
      <c r="G39" s="13">
        <f>'Land Price'!G39*(CPI!$B$17/CPI!$B$11)</f>
        <v>77381.590705987488</v>
      </c>
      <c r="H39" s="13">
        <f>'Land Price'!H39*(CPI!$B$17/CPI!$B$12)</f>
        <v>89128.820960698693</v>
      </c>
      <c r="I39" s="13">
        <f>'Land Price'!I39*(CPI!$B$17/CPI!$B$13)</f>
        <v>77638.163437236726</v>
      </c>
      <c r="J39" s="13">
        <f>'Land Price'!J39*(CPI!$B$17/CPI!$B$14)</f>
        <v>84862.792574656982</v>
      </c>
      <c r="K39" s="13">
        <f>'Land Price'!K39*(CPI!$B$17/CPI!$B$15)</f>
        <v>94770.161290322576</v>
      </c>
      <c r="L39" s="13">
        <f>'Land Price'!L39*(CPI!$B$17/CPI!$B$16)</f>
        <v>111961.32376395534</v>
      </c>
    </row>
    <row r="40" spans="1:12" x14ac:dyDescent="0.25">
      <c r="A40" s="6" t="s">
        <v>67</v>
      </c>
      <c r="B40" s="13">
        <f>'Land Price'!B40*(CPI!$B$17/CPI!$B$6)</f>
        <v>178515.55793991417</v>
      </c>
      <c r="C40" s="13">
        <f>'Land Price'!C40*(CPI!$B$17/CPI!$B$7)</f>
        <v>179238.77551020408</v>
      </c>
      <c r="D40" s="13">
        <f>'Land Price'!D40*(CPI!$B$17/CPI!$B$8)</f>
        <v>172490.03984063744</v>
      </c>
      <c r="E40" s="13">
        <f>'Land Price'!E40*(CPI!$B$17/CPI!$B$9)</f>
        <v>169692.52601702933</v>
      </c>
      <c r="F40" s="13">
        <f>'Land Price'!F40*(CPI!$B$17/CPI!$B$10)</f>
        <v>182904.9135577798</v>
      </c>
      <c r="G40" s="13">
        <f>'Land Price'!G40*(CPI!$B$17/CPI!$B$11)</f>
        <v>154763.18141197498</v>
      </c>
      <c r="H40" s="13">
        <f>'Land Price'!H40*(CPI!$B$17/CPI!$B$12)</f>
        <v>118298.25327510918</v>
      </c>
      <c r="I40" s="13">
        <f>'Land Price'!I40*(CPI!$B$17/CPI!$B$13)</f>
        <v>130265.3748946925</v>
      </c>
      <c r="J40" s="13">
        <f>'Land Price'!J40*(CPI!$B$17/CPI!$B$14)</f>
        <v>144765.94027441484</v>
      </c>
      <c r="K40" s="13">
        <f>'Land Price'!K40*(CPI!$B$17/CPI!$B$15)</f>
        <v>159612.90322580645</v>
      </c>
      <c r="L40" s="13">
        <f>'Land Price'!L40*(CPI!$B$17/CPI!$B$16)</f>
        <v>162763.15789473683</v>
      </c>
    </row>
    <row r="41" spans="1:12" x14ac:dyDescent="0.25">
      <c r="A41" s="6" t="s">
        <v>68</v>
      </c>
      <c r="B41" s="13">
        <f>'Land Price'!B41*(CPI!$B$17/CPI!$B$6)</f>
        <v>318540.77253218886</v>
      </c>
      <c r="C41" s="13">
        <f>'Land Price'!C41*(CPI!$B$17/CPI!$B$7)</f>
        <v>293471.93877551018</v>
      </c>
      <c r="D41" s="13">
        <f>'Land Price'!D41*(CPI!$B$17/CPI!$B$8)</f>
        <v>259351.09561752988</v>
      </c>
      <c r="E41" s="13">
        <f>'Land Price'!E41*(CPI!$B$17/CPI!$B$9)</f>
        <v>251613.05581835384</v>
      </c>
      <c r="F41" s="13">
        <f>'Land Price'!F41*(CPI!$B$17/CPI!$B$10)</f>
        <v>268448.1346678799</v>
      </c>
      <c r="G41" s="13">
        <f>'Land Price'!G41*(CPI!$B$17/CPI!$B$11)</f>
        <v>247621.09025915997</v>
      </c>
      <c r="H41" s="13">
        <f>'Land Price'!H41*(CPI!$B$17/CPI!$B$12)</f>
        <v>237676.85589519652</v>
      </c>
      <c r="I41" s="13">
        <f>'Land Price'!I41*(CPI!$B$17/CPI!$B$13)</f>
        <v>291794.43976411119</v>
      </c>
      <c r="J41" s="13">
        <f>'Land Price'!J41*(CPI!$B$17/CPI!$B$14)</f>
        <v>249596.44874899113</v>
      </c>
      <c r="K41" s="13">
        <f>'Land Price'!K41*(CPI!$B$17/CPI!$B$15)</f>
        <v>249395.16129032258</v>
      </c>
      <c r="L41" s="13">
        <f>'Land Price'!L41*(CPI!$B$17/CPI!$B$16)</f>
        <v>276204.1467304625</v>
      </c>
    </row>
    <row r="42" spans="1:12" x14ac:dyDescent="0.25">
      <c r="A42" s="6" t="s">
        <v>69</v>
      </c>
      <c r="B42" s="13">
        <f>'Land Price'!B42*(CPI!$B$17/CPI!$B$6)</f>
        <v>57735.515021459229</v>
      </c>
      <c r="C42" s="13">
        <f>'Land Price'!C42*(CPI!$B$17/CPI!$B$7)</f>
        <v>67530.102040816317</v>
      </c>
      <c r="D42" s="13">
        <f>'Land Price'!D42*(CPI!$B$17/CPI!$B$8)</f>
        <v>65915.836653386461</v>
      </c>
      <c r="E42" s="13">
        <f>'Land Price'!E42*(CPI!$B$17/CPI!$B$9)</f>
        <v>73728.47682119206</v>
      </c>
      <c r="F42" s="13">
        <f>'Land Price'!F42*(CPI!$B$17/CPI!$B$10)</f>
        <v>67534.121929026398</v>
      </c>
      <c r="G42" s="13">
        <f>'Land Price'!G42*(CPI!$B$17/CPI!$B$11)</f>
        <v>65221.626452189455</v>
      </c>
      <c r="H42" s="13">
        <f>'Land Price'!H42*(CPI!$B$17/CPI!$B$12)</f>
        <v>153949.78165938865</v>
      </c>
      <c r="I42" s="13">
        <f>'Land Price'!I42*(CPI!$B$17/CPI!$B$13)</f>
        <v>58879.949452401015</v>
      </c>
      <c r="J42" s="13">
        <f>'Land Price'!J42*(CPI!$B$17/CPI!$B$14)</f>
        <v>64895.076674737691</v>
      </c>
      <c r="K42" s="13">
        <f>'Land Price'!K42*(CPI!$B$17/CPI!$B$15)</f>
        <v>52372.983870967742</v>
      </c>
      <c r="L42" s="13">
        <f>'Land Price'!L42*(CPI!$B$17/CPI!$B$16)</f>
        <v>70530.701754385955</v>
      </c>
    </row>
    <row r="43" spans="1:12" x14ac:dyDescent="0.25">
      <c r="A43" s="6" t="s">
        <v>70</v>
      </c>
      <c r="B43" s="13">
        <f>'Land Price'!B43*(CPI!$B$17/CPI!$B$6)</f>
        <v>239569.20600858369</v>
      </c>
      <c r="C43" s="13">
        <f>'Land Price'!C43*(CPI!$B$17/CPI!$B$7)</f>
        <v>261284.69387755101</v>
      </c>
      <c r="D43" s="13">
        <f>'Land Price'!D43*(CPI!$B$17/CPI!$B$8)</f>
        <v>255654.88047808767</v>
      </c>
      <c r="E43" s="13">
        <f>'Land Price'!E43*(CPI!$B$17/CPI!$B$9)</f>
        <v>241080.41627246927</v>
      </c>
      <c r="F43" s="13">
        <f>'Land Price'!F43*(CPI!$B$17/CPI!$B$10)</f>
        <v>235243.85805277526</v>
      </c>
      <c r="G43" s="13">
        <f>'Land Price'!G43*(CPI!$B$17/CPI!$B$11)</f>
        <v>248726.54155495978</v>
      </c>
      <c r="H43" s="13">
        <f>'Land Price'!H43*(CPI!$B$17/CPI!$B$12)</f>
        <v>253882.09606986903</v>
      </c>
      <c r="I43" s="13">
        <f>'Land Price'!I43*(CPI!$B$17/CPI!$B$13)</f>
        <v>313157.96124684077</v>
      </c>
      <c r="J43" s="13">
        <f>'Land Price'!J43*(CPI!$B$17/CPI!$B$14)</f>
        <v>370401.12994350283</v>
      </c>
      <c r="K43" s="13">
        <f>'Land Price'!K43*(CPI!$B$17/CPI!$B$15)</f>
        <v>376586.69354838709</v>
      </c>
      <c r="L43" s="13">
        <f>'Land Price'!L43*(CPI!$B$17/CPI!$B$16)</f>
        <v>402468.89952153107</v>
      </c>
    </row>
    <row r="44" spans="1:12" x14ac:dyDescent="0.25">
      <c r="A44" s="6" t="s">
        <v>71</v>
      </c>
      <c r="B44" s="13">
        <f>'Land Price'!B44*(CPI!$B$17/CPI!$B$6)</f>
        <v>164579.39914163091</v>
      </c>
      <c r="C44" s="13">
        <f>'Land Price'!C44*(CPI!$B$17/CPI!$B$7)</f>
        <v>151469.38775510204</v>
      </c>
      <c r="D44" s="13">
        <f>'Land Price'!D44*(CPI!$B$17/CPI!$B$8)</f>
        <v>171874.00398406375</v>
      </c>
      <c r="E44" s="13">
        <f>'Land Price'!E44*(CPI!$B$17/CPI!$B$9)</f>
        <v>162670.76631977296</v>
      </c>
      <c r="F44" s="13">
        <f>'Land Price'!F44*(CPI!$B$17/CPI!$B$10)</f>
        <v>146323.93084622384</v>
      </c>
      <c r="G44" s="13">
        <f>'Land Price'!G44*(CPI!$B$17/CPI!$B$11)</f>
        <v>143708.66845397677</v>
      </c>
      <c r="H44" s="13">
        <f>'Land Price'!H44*(CPI!$B$17/CPI!$B$12)</f>
        <v>162052.40174672491</v>
      </c>
      <c r="I44" s="13">
        <f>'Land Price'!I44*(CPI!$B$17/CPI!$B$13)</f>
        <v>188624.26284751474</v>
      </c>
      <c r="J44" s="13">
        <f>'Land Price'!J44*(CPI!$B$17/CPI!$B$14)</f>
        <v>189693.30104923324</v>
      </c>
      <c r="K44" s="13">
        <f>'Land Price'!K44*(CPI!$B$17/CPI!$B$15)</f>
        <v>266852.82258064515</v>
      </c>
      <c r="L44" s="13">
        <f>'Land Price'!L44*(CPI!$B$17/CPI!$B$16)</f>
        <v>221949.76076555022</v>
      </c>
    </row>
    <row r="45" spans="1:12" x14ac:dyDescent="0.25">
      <c r="A45" s="6" t="s">
        <v>72</v>
      </c>
      <c r="B45" s="13">
        <f>'Land Price'!B45*(CPI!$B$17/CPI!$B$6)</f>
        <v>119452.78969957081</v>
      </c>
      <c r="C45" s="13">
        <f>'Land Price'!C45*(CPI!$B$17/CPI!$B$7)</f>
        <v>157780.61224489796</v>
      </c>
      <c r="D45" s="13">
        <f>'Land Price'!D45*(CPI!$B$17/CPI!$B$8)</f>
        <v>132447.70916334662</v>
      </c>
      <c r="E45" s="13">
        <f>'Land Price'!E45*(CPI!$B$17/CPI!$B$9)</f>
        <v>143946.07379375593</v>
      </c>
      <c r="F45" s="13">
        <f>'Land Price'!F45*(CPI!$B$17/CPI!$B$10)</f>
        <v>146323.93084622384</v>
      </c>
      <c r="G45" s="13">
        <f>'Land Price'!G45*(CPI!$B$17/CPI!$B$11)</f>
        <v>116072.38605898124</v>
      </c>
      <c r="H45" s="13">
        <f>'Land Price'!H45*(CPI!$B$17/CPI!$B$12)</f>
        <v>171235.37117903933</v>
      </c>
      <c r="I45" s="13">
        <f>'Land Price'!I45*(CPI!$B$17/CPI!$B$13)</f>
        <v>132870.68239258634</v>
      </c>
      <c r="J45" s="13">
        <f>'Land Price'!J45*(CPI!$B$17/CPI!$B$14)</f>
        <v>153751.41242937854</v>
      </c>
      <c r="K45" s="13">
        <f>'Land Price'!K45*(CPI!$B$17/CPI!$B$15)</f>
        <v>179065.72580645161</v>
      </c>
      <c r="L45" s="13">
        <f>'Land Price'!L45*(CPI!$B$17/CPI!$B$16)</f>
        <v>162763.15789473683</v>
      </c>
    </row>
    <row r="46" spans="1:12" x14ac:dyDescent="0.25">
      <c r="A46" s="6" t="s">
        <v>73</v>
      </c>
      <c r="B46" s="13">
        <f>'Land Price'!B46*(CPI!$B$17/CPI!$B$6)</f>
        <v>249523.6051502146</v>
      </c>
      <c r="C46" s="13">
        <f>'Land Price'!C46*(CPI!$B$17/CPI!$B$7)</f>
        <v>217737.24489795917</v>
      </c>
      <c r="D46" s="13">
        <f>'Land Price'!D46*(CPI!$B$17/CPI!$B$8)</f>
        <v>316642.43027888448</v>
      </c>
      <c r="E46" s="13">
        <f>'Land Price'!E46*(CPI!$B$17/CPI!$B$9)</f>
        <v>329437.55912961211</v>
      </c>
      <c r="F46" s="13">
        <f>'Land Price'!F46*(CPI!$B$17/CPI!$B$10)</f>
        <v>325852.13830755232</v>
      </c>
      <c r="G46" s="13">
        <f>'Land Price'!G46*(CPI!$B$17/CPI!$B$11)</f>
        <v>348769.88382484362</v>
      </c>
      <c r="H46" s="13">
        <f>'Land Price'!H46*(CPI!$B$17/CPI!$B$12)</f>
        <v>440782.53275109176</v>
      </c>
      <c r="I46" s="13">
        <f>'Land Price'!I46*(CPI!$B$17/CPI!$B$13)</f>
        <v>491882.05560235889</v>
      </c>
      <c r="J46" s="13">
        <f>'Land Price'!J46*(CPI!$B$17/CPI!$B$14)</f>
        <v>519160.61339790153</v>
      </c>
      <c r="K46" s="13">
        <f>'Land Price'!K46*(CPI!$B$17/CPI!$B$15)</f>
        <v>404020.16129032255</v>
      </c>
      <c r="L46" s="13">
        <f>'Land Price'!L46*(CPI!$B$17/CPI!$B$16)</f>
        <v>418251.99362041464</v>
      </c>
    </row>
    <row r="47" spans="1:12" x14ac:dyDescent="0.25">
      <c r="A47" s="6" t="s">
        <v>74</v>
      </c>
      <c r="B47" s="13">
        <f>'Land Price'!B47*(CPI!$B$17/CPI!$B$6)</f>
        <v>116798.28326180257</v>
      </c>
      <c r="C47" s="13">
        <f>'Land Price'!C47*(CPI!$B$17/CPI!$B$7)</f>
        <v>131273.46938775509</v>
      </c>
      <c r="D47" s="13">
        <f>'Land Price'!D47*(CPI!$B$17/CPI!$B$8)</f>
        <v>135527.88844621513</v>
      </c>
      <c r="E47" s="13">
        <f>'Land Price'!E47*(CPI!$B$17/CPI!$B$9)</f>
        <v>140435.19394512771</v>
      </c>
      <c r="F47" s="13">
        <f>'Land Price'!F47*(CPI!$B$17/CPI!$B$10)</f>
        <v>137882.16560509554</v>
      </c>
      <c r="G47" s="13">
        <f>'Land Price'!G47*(CPI!$B$17/CPI!$B$11)</f>
        <v>137075.96067917784</v>
      </c>
      <c r="H47" s="13">
        <f>'Land Price'!H47*(CPI!$B$17/CPI!$B$12)</f>
        <v>155570.3056768559</v>
      </c>
      <c r="I47" s="13">
        <f>'Land Price'!I47*(CPI!$B$17/CPI!$B$13)</f>
        <v>157881.63437236732</v>
      </c>
      <c r="J47" s="13">
        <f>'Land Price'!J47*(CPI!$B$17/CPI!$B$14)</f>
        <v>139274.81840193705</v>
      </c>
      <c r="K47" s="13">
        <f>'Land Price'!K47*(CPI!$B$17/CPI!$B$15)</f>
        <v>104745.96774193548</v>
      </c>
      <c r="L47" s="13">
        <f>'Land Price'!L47*(CPI!$B$17/CPI!$B$16)</f>
        <v>103576.55502392344</v>
      </c>
    </row>
    <row r="48" spans="1:12" x14ac:dyDescent="0.25">
      <c r="A48" s="6" t="s">
        <v>75</v>
      </c>
      <c r="B48" s="13">
        <f>'Land Price'!B48*(CPI!$B$17/CPI!$B$6)</f>
        <v>205724.24892703863</v>
      </c>
      <c r="C48" s="13">
        <f>'Land Price'!C48*(CPI!$B$17/CPI!$B$7)</f>
        <v>230359.69387755101</v>
      </c>
      <c r="D48" s="13">
        <f>'Land Price'!D48*(CPI!$B$17/CPI!$B$8)</f>
        <v>215612.54980079681</v>
      </c>
      <c r="E48" s="13">
        <f>'Land Price'!E48*(CPI!$B$17/CPI!$B$9)</f>
        <v>197779.56480605487</v>
      </c>
      <c r="F48" s="13">
        <f>'Land Price'!F48*(CPI!$B$17/CPI!$B$10)</f>
        <v>185718.83530482257</v>
      </c>
      <c r="G48" s="13">
        <f>'Land Price'!G48*(CPI!$B$17/CPI!$B$11)</f>
        <v>193453.97676496871</v>
      </c>
      <c r="H48" s="13">
        <f>'Land Price'!H48*(CPI!$B$17/CPI!$B$12)</f>
        <v>191221.83406113539</v>
      </c>
      <c r="I48" s="13">
        <f>'Land Price'!I48*(CPI!$B$17/CPI!$B$13)</f>
        <v>189666.38584667229</v>
      </c>
      <c r="J48" s="13">
        <f>'Land Price'!J48*(CPI!$B$17/CPI!$B$14)</f>
        <v>209661.01694915254</v>
      </c>
      <c r="K48" s="13">
        <f>'Land Price'!K48*(CPI!$B$17/CPI!$B$15)</f>
        <v>279322.58064516127</v>
      </c>
      <c r="L48" s="13">
        <f>'Land Price'!L48*(CPI!$B$17/CPI!$B$16)</f>
        <v>281136.36363636365</v>
      </c>
    </row>
    <row r="49" spans="1:12" x14ac:dyDescent="0.25">
      <c r="A49" s="6" t="s">
        <v>76</v>
      </c>
      <c r="B49" s="13">
        <f>'Land Price'!B49*(CPI!$B$17/CPI!$B$6)</f>
        <v>59726.394849785407</v>
      </c>
      <c r="C49" s="13">
        <f>'Land Price'!C49*(CPI!$B$17/CPI!$B$7)</f>
        <v>69423.469387755104</v>
      </c>
      <c r="D49" s="13">
        <f>'Land Price'!D49*(CPI!$B$17/CPI!$B$8)</f>
        <v>79468.625498007968</v>
      </c>
      <c r="E49" s="13">
        <f>'Land Price'!E49*(CPI!$B$17/CPI!$B$9)</f>
        <v>89527.436140018923</v>
      </c>
      <c r="F49" s="13">
        <f>'Land Price'!F49*(CPI!$B$17/CPI!$B$10)</f>
        <v>88919.927206551409</v>
      </c>
      <c r="G49" s="13">
        <f>'Land Price'!G49*(CPI!$B$17/CPI!$B$11)</f>
        <v>67432.529043789094</v>
      </c>
      <c r="H49" s="13">
        <f>'Land Price'!H49*(CPI!$B$17/CPI!$B$12)</f>
        <v>90209.17030567686</v>
      </c>
      <c r="I49" s="13">
        <f>'Land Price'!I49*(CPI!$B$17/CPI!$B$13)</f>
        <v>84933.024431339509</v>
      </c>
      <c r="J49" s="13">
        <f>'Land Price'!J49*(CPI!$B$17/CPI!$B$14)</f>
        <v>119806.29539951573</v>
      </c>
      <c r="K49" s="13">
        <f>'Land Price'!K49*(CPI!$B$17/CPI!$B$15)</f>
        <v>96266.532258064515</v>
      </c>
      <c r="L49" s="13">
        <f>'Land Price'!L49*(CPI!$B$17/CPI!$B$16)</f>
        <v>147966.50717703349</v>
      </c>
    </row>
    <row r="50" spans="1:12" x14ac:dyDescent="0.25">
      <c r="A50" s="6" t="s">
        <v>77</v>
      </c>
      <c r="B50" s="13">
        <f>'Land Price'!B50*(CPI!$B$17/CPI!$B$6)</f>
        <v>285359.44206008583</v>
      </c>
      <c r="C50" s="13">
        <f>'Land Price'!C50*(CPI!$B$17/CPI!$B$7)</f>
        <v>268858.1632653061</v>
      </c>
      <c r="D50" s="13">
        <f>'Land Price'!D50*(CPI!$B$17/CPI!$B$8)</f>
        <v>246414.34262948207</v>
      </c>
      <c r="E50" s="13">
        <f>'Land Price'!E50*(CPI!$B$17/CPI!$B$9)</f>
        <v>228207.19016083254</v>
      </c>
      <c r="F50" s="13">
        <f>'Land Price'!F50*(CPI!$B$17/CPI!$B$10)</f>
        <v>209355.77797998182</v>
      </c>
      <c r="G50" s="13">
        <f>'Land Price'!G50*(CPI!$B$17/CPI!$B$11)</f>
        <v>229933.86952636283</v>
      </c>
      <c r="H50" s="13">
        <f>'Land Price'!H50*(CPI!$B$17/CPI!$B$12)</f>
        <v>238757.20524017469</v>
      </c>
      <c r="I50" s="13">
        <f>'Land Price'!I50*(CPI!$B$17/CPI!$B$13)</f>
        <v>288668.07076663862</v>
      </c>
      <c r="J50" s="13">
        <f>'Land Price'!J50*(CPI!$B$17/CPI!$B$14)</f>
        <v>324475.38337368844</v>
      </c>
      <c r="K50" s="13">
        <f>'Land Price'!K50*(CPI!$B$17/CPI!$B$15)</f>
        <v>309250</v>
      </c>
      <c r="L50" s="13">
        <f>'Land Price'!L50*(CPI!$B$17/CPI!$B$16)</f>
        <v>315661.88197767141</v>
      </c>
    </row>
    <row r="51" spans="1:12" x14ac:dyDescent="0.25">
      <c r="A51" s="6" t="s">
        <v>78</v>
      </c>
      <c r="B51" s="13">
        <f>'Land Price'!B51*(CPI!$B$17/CPI!$B$6)</f>
        <v>116134.65665236051</v>
      </c>
      <c r="C51" s="13">
        <f>'Land Price'!C51*(CPI!$B$17/CPI!$B$7)</f>
        <v>104135.20408163265</v>
      </c>
      <c r="D51" s="13">
        <f>'Land Price'!D51*(CPI!$B$17/CPI!$B$8)</f>
        <v>86245.019920318722</v>
      </c>
      <c r="E51" s="13">
        <f>'Land Price'!E51*(CPI!$B$17/CPI!$B$9)</f>
        <v>100645.22232734153</v>
      </c>
      <c r="F51" s="13">
        <f>'Land Price'!F51*(CPI!$B$17/CPI!$B$10)</f>
        <v>84417.652411282994</v>
      </c>
      <c r="G51" s="13">
        <f>'Land Price'!G51*(CPI!$B$17/CPI!$B$11)</f>
        <v>86225.201072386059</v>
      </c>
      <c r="H51" s="13">
        <f>'Land Price'!H51*(CPI!$B$17/CPI!$B$12)</f>
        <v>86968.122270742373</v>
      </c>
      <c r="I51" s="13">
        <f>'Land Price'!I51*(CPI!$B$17/CPI!$B$13)</f>
        <v>84933.024431339509</v>
      </c>
      <c r="J51" s="13">
        <f>'Land Price'!J51*(CPI!$B$17/CPI!$B$14)</f>
        <v>100337.77239709444</v>
      </c>
      <c r="K51" s="13">
        <f>'Land Price'!K51*(CPI!$B$17/CPI!$B$15)</f>
        <v>104247.17741935483</v>
      </c>
      <c r="L51" s="13">
        <f>'Land Price'!L51*(CPI!$B$17/CPI!$B$16)</f>
        <v>116400.31897926635</v>
      </c>
    </row>
    <row r="52" spans="1:12" x14ac:dyDescent="0.25">
      <c r="A52" s="6" t="s">
        <v>79</v>
      </c>
      <c r="B52" s="13">
        <f>'Land Price'!B52*(CPI!$B$17/CPI!$B$6)</f>
        <v>69680.793991416314</v>
      </c>
      <c r="C52" s="13">
        <f>'Land Price'!C52*(CPI!$B$17/CPI!$B$7)</f>
        <v>116757.65306122448</v>
      </c>
      <c r="D52" s="13">
        <f>'Land Price'!D52*(CPI!$B$17/CPI!$B$8)</f>
        <v>76388.44621513944</v>
      </c>
      <c r="E52" s="13">
        <f>'Land Price'!E52*(CPI!$B$17/CPI!$B$9)</f>
        <v>130487.70104068118</v>
      </c>
      <c r="F52" s="13">
        <f>'Land Price'!F52*(CPI!$B$17/CPI!$B$10)</f>
        <v>70910.828025477706</v>
      </c>
      <c r="G52" s="13">
        <f>'Land Price'!G52*(CPI!$B$17/CPI!$B$11)</f>
        <v>92857.908847184983</v>
      </c>
      <c r="H52" s="13">
        <f>'Land Price'!H52*(CPI!$B$17/CPI!$B$12)</f>
        <v>105334.06113537119</v>
      </c>
      <c r="I52" s="13">
        <f>'Land Price'!I52*(CPI!$B$17/CPI!$B$13)</f>
        <v>124012.63689974726</v>
      </c>
      <c r="J52" s="13">
        <f>'Land Price'!J52*(CPI!$B$17/CPI!$B$14)</f>
        <v>119806.29539951573</v>
      </c>
      <c r="K52" s="13">
        <f>'Land Price'!K52*(CPI!$B$17/CPI!$B$15)</f>
        <v>159612.90322580645</v>
      </c>
      <c r="L52" s="13">
        <f>'Land Price'!L52*(CPI!$B$17/CPI!$B$16)</f>
        <v>86807.017543859649</v>
      </c>
    </row>
    <row r="53" spans="1:12" x14ac:dyDescent="0.25">
      <c r="A53" s="6" t="s">
        <v>80</v>
      </c>
      <c r="B53" s="13">
        <f>'Land Price'!B53*(CPI!$B$17/CPI!$B$6)</f>
        <v>126089.05579399141</v>
      </c>
      <c r="C53" s="13">
        <f>'Land Price'!C53*(CPI!$B$17/CPI!$B$7)</f>
        <v>118019.89795918367</v>
      </c>
      <c r="D53" s="13">
        <f>'Land Price'!D53*(CPI!$B$17/CPI!$B$8)</f>
        <v>113350.59760956175</v>
      </c>
      <c r="E53" s="13">
        <f>'Land Price'!E53*(CPI!$B$17/CPI!$B$9)</f>
        <v>115859.03500473038</v>
      </c>
      <c r="F53" s="13">
        <f>'Land Price'!F53*(CPI!$B$17/CPI!$B$10)</f>
        <v>111431.30118289354</v>
      </c>
      <c r="G53" s="13">
        <f>'Land Price'!G53*(CPI!$B$17/CPI!$B$11)</f>
        <v>109439.6782841823</v>
      </c>
      <c r="H53" s="13">
        <f>'Land Price'!H53*(CPI!$B$17/CPI!$B$12)</f>
        <v>104793.8864628821</v>
      </c>
      <c r="I53" s="13">
        <f>'Land Price'!I53*(CPI!$B$17/CPI!$B$13)</f>
        <v>114633.5299073294</v>
      </c>
      <c r="J53" s="13">
        <f>'Land Price'!J53*(CPI!$B$17/CPI!$B$14)</f>
        <v>149757.86924939466</v>
      </c>
      <c r="K53" s="13">
        <f>'Land Price'!K53*(CPI!$B$17/CPI!$B$15)</f>
        <v>147143.14516129033</v>
      </c>
      <c r="L53" s="13">
        <f>'Land Price'!L53*(CPI!$B$17/CPI!$B$16)</f>
        <v>147966.50717703349</v>
      </c>
    </row>
    <row r="54" spans="1:12" x14ac:dyDescent="0.25">
      <c r="A54" s="6" t="s">
        <v>81</v>
      </c>
      <c r="B54" s="13">
        <f>'Land Price'!B54*(CPI!$B$17/CPI!$B$6)</f>
        <v>188469.95708154506</v>
      </c>
      <c r="C54" s="13">
        <f>'Land Price'!C54*(CPI!$B$17/CPI!$B$7)</f>
        <v>217737.24489795917</v>
      </c>
      <c r="D54" s="13">
        <f>'Land Price'!D54*(CPI!$B$17/CPI!$B$8)</f>
        <v>214380.47808764942</v>
      </c>
      <c r="E54" s="13">
        <f>'Land Price'!E54*(CPI!$B$17/CPI!$B$9)</f>
        <v>193098.39167455063</v>
      </c>
      <c r="F54" s="13">
        <f>'Land Price'!F54*(CPI!$B$17/CPI!$B$10)</f>
        <v>168835.30482256599</v>
      </c>
      <c r="G54" s="13">
        <f>'Land Price'!G54*(CPI!$B$17/CPI!$B$11)</f>
        <v>164712.24307417337</v>
      </c>
      <c r="H54" s="13">
        <f>'Land Price'!H54*(CPI!$B$17/CPI!$B$12)</f>
        <v>154489.95633187774</v>
      </c>
      <c r="I54" s="13">
        <f>'Land Price'!I54*(CPI!$B$17/CPI!$B$13)</f>
        <v>151107.8348778433</v>
      </c>
      <c r="J54" s="13">
        <f>'Land Price'!J54*(CPI!$B$17/CPI!$B$14)</f>
        <v>184701.37207425342</v>
      </c>
      <c r="K54" s="13">
        <f>'Land Price'!K54*(CPI!$B$17/CPI!$B$15)</f>
        <v>199516.12903225806</v>
      </c>
      <c r="L54" s="13">
        <f>'Land Price'!L54*(CPI!$B$17/CPI!$B$16)</f>
        <v>226881.97767145134</v>
      </c>
    </row>
    <row r="55" spans="1:12" x14ac:dyDescent="0.25">
      <c r="A55" s="6" t="s">
        <v>82</v>
      </c>
      <c r="B55" s="13">
        <f>'Land Price'!B55*(CPI!$B$17/CPI!$B$6)</f>
        <v>185815.45064377683</v>
      </c>
      <c r="C55" s="13">
        <f>'Land Price'!C55*(CPI!$B$17/CPI!$B$7)</f>
        <v>242982.14285714284</v>
      </c>
      <c r="D55" s="13">
        <f>'Land Price'!D55*(CPI!$B$17/CPI!$B$8)</f>
        <v>231629.48207171314</v>
      </c>
      <c r="E55" s="13">
        <f>'Land Price'!E55*(CPI!$B$17/CPI!$B$9)</f>
        <v>227036.89687795649</v>
      </c>
      <c r="F55" s="13">
        <f>'Land Price'!F55*(CPI!$B$17/CPI!$B$10)</f>
        <v>142384.44040036396</v>
      </c>
      <c r="G55" s="13">
        <f>'Land Price'!G55*(CPI!$B$17/CPI!$B$11)</f>
        <v>187926.72028596961</v>
      </c>
      <c r="H55" s="13">
        <f>'Land Price'!H55*(CPI!$B$17/CPI!$B$12)</f>
        <v>164213.10043668124</v>
      </c>
      <c r="I55" s="13">
        <f>'Land Price'!I55*(CPI!$B$17/CPI!$B$13)</f>
        <v>154234.20387531593</v>
      </c>
      <c r="J55" s="13">
        <f>'Land Price'!J55*(CPI!$B$17/CPI!$B$14)</f>
        <v>173719.12832929782</v>
      </c>
      <c r="K55" s="13">
        <f>'Land Price'!K55*(CPI!$B$17/CPI!$B$15)</f>
        <v>216973.79032258064</v>
      </c>
      <c r="L55" s="13">
        <f>'Land Price'!L55*(CPI!$B$17/CPI!$B$16)</f>
        <v>217017.5438596491</v>
      </c>
    </row>
    <row r="56" spans="1:12" x14ac:dyDescent="0.25">
      <c r="A56" s="6" t="s">
        <v>83</v>
      </c>
      <c r="B56" s="13">
        <f>'Land Price'!B56*(CPI!$B$17/CPI!$B$6)</f>
        <v>159270.38626609443</v>
      </c>
      <c r="C56" s="13">
        <f>'Land Price'!C56*(CPI!$B$17/CPI!$B$7)</f>
        <v>151469.38775510204</v>
      </c>
      <c r="D56" s="13">
        <f>'Land Price'!D56*(CPI!$B$17/CPI!$B$8)</f>
        <v>147848.60557768925</v>
      </c>
      <c r="E56" s="13">
        <f>'Land Price'!E56*(CPI!$B$17/CPI!$B$9)</f>
        <v>121710.50141911069</v>
      </c>
      <c r="F56" s="13">
        <f>'Land Price'!F56*(CPI!$B$17/CPI!$B$10)</f>
        <v>156454.04913557781</v>
      </c>
      <c r="G56" s="13">
        <f>'Land Price'!G56*(CPI!$B$17/CPI!$B$11)</f>
        <v>147577.74798927613</v>
      </c>
      <c r="H56" s="13">
        <f>'Land Price'!H56*(CPI!$B$17/CPI!$B$12)</f>
        <v>145847.16157205243</v>
      </c>
      <c r="I56" s="13">
        <f>'Land Price'!I56*(CPI!$B$17/CPI!$B$13)</f>
        <v>155276.32687447345</v>
      </c>
      <c r="J56" s="13">
        <f>'Land Price'!J56*(CPI!$B$17/CPI!$B$14)</f>
        <v>199677.15899919291</v>
      </c>
      <c r="K56" s="13">
        <f>'Land Price'!K56*(CPI!$B$17/CPI!$B$15)</f>
        <v>209491.93548387097</v>
      </c>
      <c r="L56" s="13">
        <f>'Land Price'!L56*(CPI!$B$17/CPI!$B$16)</f>
        <v>271271.9298245614</v>
      </c>
    </row>
    <row r="57" spans="1:12" x14ac:dyDescent="0.25">
      <c r="A57" s="6" t="s">
        <v>84</v>
      </c>
      <c r="B57" s="13">
        <f>'Land Price'!B57*(CPI!$B$17/CPI!$B$6)</f>
        <v>193778.96995708154</v>
      </c>
      <c r="C57" s="13">
        <f>'Land Price'!C57*(CPI!$B$17/CPI!$B$7)</f>
        <v>200696.93877551018</v>
      </c>
      <c r="D57" s="13">
        <f>'Land Price'!D57*(CPI!$B$17/CPI!$B$8)</f>
        <v>178650.3984063745</v>
      </c>
      <c r="E57" s="13">
        <f>'Land Price'!E57*(CPI!$B$17/CPI!$B$9)</f>
        <v>156234.15326395459</v>
      </c>
      <c r="F57" s="13">
        <f>'Land Price'!F57*(CPI!$B$17/CPI!$B$10)</f>
        <v>157579.61783439491</v>
      </c>
      <c r="G57" s="13">
        <f>'Land Price'!G57*(CPI!$B$17/CPI!$B$11)</f>
        <v>154763.18141197498</v>
      </c>
      <c r="H57" s="13">
        <f>'Land Price'!H57*(CPI!$B$17/CPI!$B$12)</f>
        <v>156650.65502183407</v>
      </c>
      <c r="I57" s="13">
        <f>'Land Price'!I57*(CPI!$B$17/CPI!$B$13)</f>
        <v>169866.04886267902</v>
      </c>
      <c r="J57" s="13">
        <f>'Land Price'!J57*(CPI!$B$17/CPI!$B$14)</f>
        <v>235619.0476190476</v>
      </c>
      <c r="K57" s="13">
        <f>'Land Price'!K57*(CPI!$B$17/CPI!$B$15)</f>
        <v>239419.35483870967</v>
      </c>
      <c r="L57" s="13">
        <f>'Land Price'!L57*(CPI!$B$17/CPI!$B$16)</f>
        <v>252529.50558213715</v>
      </c>
    </row>
    <row r="58" spans="1:12" x14ac:dyDescent="0.25">
      <c r="A58" s="6" t="s">
        <v>85</v>
      </c>
      <c r="B58" s="13">
        <f>'Land Price'!B58*(CPI!$B$17/CPI!$B$6)</f>
        <v>238905.57939914163</v>
      </c>
      <c r="C58" s="13">
        <f>'Land Price'!C58*(CPI!$B$17/CPI!$B$7)</f>
        <v>246137.7551020408</v>
      </c>
      <c r="D58" s="13">
        <f>'Land Price'!D58*(CPI!$B$17/CPI!$B$8)</f>
        <v>234093.62549800798</v>
      </c>
      <c r="E58" s="13">
        <f>'Land Price'!E58*(CPI!$B$17/CPI!$B$9)</f>
        <v>228207.19016083254</v>
      </c>
      <c r="F58" s="13">
        <f>'Land Price'!F58*(CPI!$B$17/CPI!$B$10)</f>
        <v>234118.28935395816</v>
      </c>
      <c r="G58" s="13">
        <f>'Land Price'!G58*(CPI!$B$17/CPI!$B$11)</f>
        <v>254253.79803395888</v>
      </c>
      <c r="H58" s="13">
        <f>'Land Price'!H58*(CPI!$B$17/CPI!$B$12)</f>
        <v>267926.63755458518</v>
      </c>
      <c r="I58" s="13">
        <f>'Land Price'!I58*(CPI!$B$17/CPI!$B$13)</f>
        <v>316284.3302443134</v>
      </c>
      <c r="J58" s="13">
        <f>'Land Price'!J58*(CPI!$B$17/CPI!$B$14)</f>
        <v>343444.71347861178</v>
      </c>
      <c r="K58" s="13">
        <f>'Land Price'!K58*(CPI!$B$17/CPI!$B$15)</f>
        <v>278325</v>
      </c>
      <c r="L58" s="13">
        <f>'Land Price'!L58*(CPI!$B$17/CPI!$B$16)</f>
        <v>328485.64593301434</v>
      </c>
    </row>
    <row r="59" spans="1:12" x14ac:dyDescent="0.25">
      <c r="A59" s="6" t="s">
        <v>86</v>
      </c>
      <c r="B59" s="13">
        <f>'Land Price'!B59*(CPI!$B$17/CPI!$B$6)</f>
        <v>252178.11158798283</v>
      </c>
      <c r="C59" s="13">
        <f>'Land Price'!C59*(CPI!$B$17/CPI!$B$7)</f>
        <v>247399.99999999997</v>
      </c>
      <c r="D59" s="13">
        <f>'Land Price'!D59*(CPI!$B$17/CPI!$B$8)</f>
        <v>218076.69322709163</v>
      </c>
      <c r="E59" s="13">
        <f>'Land Price'!E59*(CPI!$B$17/CPI!$B$9)</f>
        <v>208312.20435193946</v>
      </c>
      <c r="F59" s="13">
        <f>'Land Price'!F59*(CPI!$B$17/CPI!$B$10)</f>
        <v>202602.36578707918</v>
      </c>
      <c r="G59" s="13">
        <f>'Land Price'!G59*(CPI!$B$17/CPI!$B$11)</f>
        <v>236566.57730116174</v>
      </c>
      <c r="H59" s="13">
        <f>'Land Price'!H59*(CPI!$B$17/CPI!$B$12)</f>
        <v>227413.53711790396</v>
      </c>
      <c r="I59" s="13">
        <f>'Land Price'!I59*(CPI!$B$17/CPI!$B$13)</f>
        <v>338689.97472620051</v>
      </c>
      <c r="J59" s="13">
        <f>'Land Price'!J59*(CPI!$B$17/CPI!$B$14)</f>
        <v>381383.37368845841</v>
      </c>
      <c r="K59" s="13">
        <f>'Land Price'!K59*(CPI!$B$17/CPI!$B$15)</f>
        <v>345162.90322580643</v>
      </c>
      <c r="L59" s="13">
        <f>'Land Price'!L59*(CPI!$B$17/CPI!$B$16)</f>
        <v>312702.55183413078</v>
      </c>
    </row>
    <row r="60" spans="1:12" x14ac:dyDescent="0.25">
      <c r="A60" s="6" t="s">
        <v>87</v>
      </c>
      <c r="B60" s="13">
        <f>'Land Price'!B60*(CPI!$B$17/CPI!$B$6)</f>
        <v>262796.13733905577</v>
      </c>
      <c r="C60" s="13">
        <f>'Land Price'!C60*(CPI!$B$17/CPI!$B$7)</f>
        <v>251186.73469387754</v>
      </c>
      <c r="D60" s="13">
        <f>'Land Price'!D60*(CPI!$B$17/CPI!$B$8)</f>
        <v>258119.02390438248</v>
      </c>
      <c r="E60" s="13">
        <f>'Land Price'!E60*(CPI!$B$17/CPI!$B$9)</f>
        <v>229377.48344370862</v>
      </c>
      <c r="F60" s="13">
        <f>'Land Price'!F60*(CPI!$B$17/CPI!$B$10)</f>
        <v>227364.87716105551</v>
      </c>
      <c r="G60" s="13">
        <f>'Land Price'!G60*(CPI!$B$17/CPI!$B$11)</f>
        <v>233250.22341376229</v>
      </c>
      <c r="H60" s="13">
        <f>'Land Price'!H60*(CPI!$B$17/CPI!$B$12)</f>
        <v>250641.04803493453</v>
      </c>
      <c r="I60" s="13">
        <f>'Land Price'!I60*(CPI!$B$17/CPI!$B$13)</f>
        <v>307426.28475147433</v>
      </c>
      <c r="J60" s="13">
        <f>'Land Price'!J60*(CPI!$B$17/CPI!$B$14)</f>
        <v>344443.09927360772</v>
      </c>
      <c r="K60" s="13">
        <f>'Land Price'!K60*(CPI!$B$17/CPI!$B$15)</f>
        <v>294286.29032258067</v>
      </c>
      <c r="L60" s="13">
        <f>'Land Price'!L60*(CPI!$B$17/CPI!$B$16)</f>
        <v>291000.79744816583</v>
      </c>
    </row>
    <row r="61" spans="1:12" x14ac:dyDescent="0.25">
      <c r="A61" s="6" t="s">
        <v>88</v>
      </c>
      <c r="B61" s="13">
        <f>'Land Price'!B61*(CPI!$B$17/CPI!$B$6)</f>
        <v>261468.88412017169</v>
      </c>
      <c r="C61" s="13">
        <f>'Land Price'!C61*(CPI!$B$17/CPI!$B$7)</f>
        <v>282742.8571428571</v>
      </c>
      <c r="D61" s="13">
        <f>'Land Price'!D61*(CPI!$B$17/CPI!$B$8)</f>
        <v>248878.48605577688</v>
      </c>
      <c r="E61" s="13">
        <f>'Land Price'!E61*(CPI!$B$17/CPI!$B$9)</f>
        <v>239910.12298959319</v>
      </c>
      <c r="F61" s="13">
        <f>'Land Price'!F61*(CPI!$B$17/CPI!$B$10)</f>
        <v>253252.95723384898</v>
      </c>
      <c r="G61" s="13">
        <f>'Land Price'!G61*(CPI!$B$17/CPI!$B$11)</f>
        <v>275257.37265415548</v>
      </c>
      <c r="H61" s="13">
        <f>'Land Price'!H61*(CPI!$B$17/CPI!$B$12)</f>
        <v>290613.97379912669</v>
      </c>
      <c r="I61" s="13">
        <f>'Land Price'!I61*(CPI!$B$17/CPI!$B$13)</f>
        <v>295962.9317607414</v>
      </c>
      <c r="J61" s="13">
        <f>'Land Price'!J61*(CPI!$B$17/CPI!$B$14)</f>
        <v>299515.73849878932</v>
      </c>
      <c r="K61" s="13">
        <f>'Land Price'!K61*(CPI!$B$17/CPI!$B$15)</f>
        <v>366112.09677419352</v>
      </c>
      <c r="L61" s="13">
        <f>'Land Price'!L61*(CPI!$B$17/CPI!$B$16)</f>
        <v>374848.4848484848</v>
      </c>
    </row>
    <row r="62" spans="1:12" x14ac:dyDescent="0.25">
      <c r="A62" s="6" t="s">
        <v>89</v>
      </c>
      <c r="B62" s="13">
        <f>'Land Price'!B62*(CPI!$B$17/CPI!$B$6)</f>
        <v>264787.017167382</v>
      </c>
      <c r="C62" s="13">
        <f>'Land Price'!C62*(CPI!$B$17/CPI!$B$7)</f>
        <v>265071.42857142858</v>
      </c>
      <c r="D62" s="13">
        <f>'Land Price'!D62*(CPI!$B$17/CPI!$B$8)</f>
        <v>252574.70119521912</v>
      </c>
      <c r="E62" s="13">
        <f>'Land Price'!E62*(CPI!$B$17/CPI!$B$9)</f>
        <v>232303.21665089877</v>
      </c>
      <c r="F62" s="13">
        <f>'Land Price'!F62*(CPI!$B$17/CPI!$B$10)</f>
        <v>234118.28935395816</v>
      </c>
      <c r="G62" s="13">
        <f>'Land Price'!G62*(CPI!$B$17/CPI!$B$11)</f>
        <v>244304.73637176049</v>
      </c>
      <c r="H62" s="13">
        <f>'Land Price'!H62*(CPI!$B$17/CPI!$B$12)</f>
        <v>254962.44541484717</v>
      </c>
      <c r="I62" s="13">
        <f>'Land Price'!I62*(CPI!$B$17/CPI!$B$13)</f>
        <v>304299.9157540017</v>
      </c>
      <c r="J62" s="13">
        <f>'Land Price'!J62*(CPI!$B$17/CPI!$B$14)</f>
        <v>294523.80952380953</v>
      </c>
      <c r="K62" s="13">
        <f>'Land Price'!K62*(CPI!$B$17/CPI!$B$15)</f>
        <v>237922.98387096773</v>
      </c>
      <c r="L62" s="13">
        <f>'Land Price'!L62*(CPI!$B$17/CPI!$B$16)</f>
        <v>181012.36044657096</v>
      </c>
    </row>
    <row r="63" spans="1:12" x14ac:dyDescent="0.25">
      <c r="A63" s="6" t="s">
        <v>90</v>
      </c>
      <c r="B63" s="13">
        <f>'Land Price'!B63*(CPI!$B$17/CPI!$B$6)</f>
        <v>139361.58798283263</v>
      </c>
      <c r="C63" s="13">
        <f>'Land Price'!C63*(CPI!$B$17/CPI!$B$7)</f>
        <v>114233.16326530611</v>
      </c>
      <c r="D63" s="13">
        <f>'Land Price'!D63*(CPI!$B$17/CPI!$B$8)</f>
        <v>123207.17131474103</v>
      </c>
      <c r="E63" s="13">
        <f>'Land Price'!E63*(CPI!$B$17/CPI!$B$9)</f>
        <v>93623.462630085152</v>
      </c>
      <c r="F63" s="13">
        <f>'Land Price'!F63*(CPI!$B$17/CPI!$B$10)</f>
        <v>78789.808917197457</v>
      </c>
      <c r="G63" s="13">
        <f>'Land Price'!G63*(CPI!$B$17/CPI!$B$11)</f>
        <v>121046.91689008042</v>
      </c>
      <c r="H63" s="13">
        <f>'Land Price'!H63*(CPI!$B$17/CPI!$B$12)</f>
        <v>135583.84279475984</v>
      </c>
      <c r="I63" s="13">
        <f>'Land Price'!I63*(CPI!$B$17/CPI!$B$13)</f>
        <v>114633.5299073294</v>
      </c>
      <c r="J63" s="13">
        <f>'Land Price'!J63*(CPI!$B$17/CPI!$B$14)</f>
        <v>124798.22437449556</v>
      </c>
      <c r="K63" s="13">
        <f>'Land Price'!K63*(CPI!$B$17/CPI!$B$15)</f>
        <v>134673.38709677418</v>
      </c>
      <c r="L63" s="13">
        <f>'Land Price'!L63*(CPI!$B$17/CPI!$B$16)</f>
        <v>152898.72408293461</v>
      </c>
    </row>
    <row r="64" spans="1:12" x14ac:dyDescent="0.25">
      <c r="A64" s="6" t="s">
        <v>91</v>
      </c>
      <c r="B64" s="13">
        <f>'Land Price'!B64*(CPI!$B$17/CPI!$B$6)</f>
        <v>423393.77682403434</v>
      </c>
      <c r="C64" s="13">
        <f>'Land Price'!C64*(CPI!$B$17/CPI!$B$7)</f>
        <v>311774.48979591834</v>
      </c>
      <c r="D64" s="13">
        <f>'Land Price'!D64*(CPI!$B$17/CPI!$B$8)</f>
        <v>310482.07171314739</v>
      </c>
      <c r="E64" s="13">
        <f>'Land Price'!E64*(CPI!$B$17/CPI!$B$9)</f>
        <v>286721.85430463578</v>
      </c>
      <c r="F64" s="13">
        <f>'Land Price'!F64*(CPI!$B$17/CPI!$B$10)</f>
        <v>355679.70882620563</v>
      </c>
      <c r="G64" s="13">
        <f>'Land Price'!G64*(CPI!$B$17/CPI!$B$11)</f>
        <v>469816.80071492406</v>
      </c>
      <c r="H64" s="13">
        <f>'Land Price'!H64*(CPI!$B$17/CPI!$B$12)</f>
        <v>386224.89082969434</v>
      </c>
      <c r="I64" s="13">
        <f>'Land Price'!I64*(CPI!$B$17/CPI!$B$13)</f>
        <v>416849.19966301601</v>
      </c>
      <c r="J64" s="13">
        <f>'Land Price'!J64*(CPI!$B$17/CPI!$B$14)</f>
        <v>349435.02824858757</v>
      </c>
      <c r="K64" s="13">
        <f>'Land Price'!K64*(CPI!$B$17/CPI!$B$15)</f>
        <v>325211.29032258067</v>
      </c>
      <c r="L64" s="13">
        <f>'Land Price'!L64*(CPI!$B$17/CPI!$B$16)</f>
        <v>374848.4848484848</v>
      </c>
    </row>
    <row r="65" spans="1:12" x14ac:dyDescent="0.25">
      <c r="A65" s="6" t="s">
        <v>92</v>
      </c>
      <c r="B65" s="13">
        <f>'Land Price'!B65*(CPI!$B$17/CPI!$B$6)</f>
        <v>151306.86695278971</v>
      </c>
      <c r="C65" s="13">
        <f>'Land Price'!C65*(CPI!$B$17/CPI!$B$7)</f>
        <v>150207.14285714284</v>
      </c>
      <c r="D65" s="13">
        <f>'Land Price'!D65*(CPI!$B$17/CPI!$B$8)</f>
        <v>154008.9641434263</v>
      </c>
      <c r="E65" s="13">
        <f>'Land Price'!E65*(CPI!$B$17/CPI!$B$9)</f>
        <v>150967.83349101231</v>
      </c>
      <c r="F65" s="13">
        <f>'Land Price'!F65*(CPI!$B$17/CPI!$B$10)</f>
        <v>120998.63512283895</v>
      </c>
      <c r="G65" s="13">
        <f>'Land Price'!G65*(CPI!$B$17/CPI!$B$11)</f>
        <v>98937.890974084003</v>
      </c>
      <c r="H65" s="13">
        <f>'Land Price'!H65*(CPI!$B$17/CPI!$B$12)</f>
        <v>96151.09170305678</v>
      </c>
      <c r="I65" s="13">
        <f>'Land Price'!I65*(CPI!$B$17/CPI!$B$13)</f>
        <v>113591.40690817186</v>
      </c>
      <c r="J65" s="13">
        <f>'Land Price'!J65*(CPI!$B$17/CPI!$B$14)</f>
        <v>121803.06698950767</v>
      </c>
      <c r="K65" s="13">
        <f>'Land Price'!K65*(CPI!$B$17/CPI!$B$15)</f>
        <v>138663.70967741936</v>
      </c>
      <c r="L65" s="13">
        <f>'Land Price'!L65*(CPI!$B$17/CPI!$B$16)</f>
        <v>166708.93141945772</v>
      </c>
    </row>
    <row r="66" spans="1:12" x14ac:dyDescent="0.25">
      <c r="A66" s="6" t="s">
        <v>93</v>
      </c>
      <c r="B66" s="13">
        <f>'Land Price'!B66*(CPI!$B$17/CPI!$B$6)</f>
        <v>172542.91845493563</v>
      </c>
      <c r="C66" s="13">
        <f>'Land Price'!C66*(CPI!$B$17/CPI!$B$7)</f>
        <v>186812.24489795917</v>
      </c>
      <c r="D66" s="13">
        <f>'Land Price'!D66*(CPI!$B$17/CPI!$B$8)</f>
        <v>189739.04382470119</v>
      </c>
      <c r="E66" s="13">
        <f>'Land Price'!E66*(CPI!$B$17/CPI!$B$9)</f>
        <v>189587.51182592244</v>
      </c>
      <c r="F66" s="13">
        <f>'Land Price'!F66*(CPI!$B$17/CPI!$B$10)</f>
        <v>171086.4422202002</v>
      </c>
      <c r="G66" s="13">
        <f>'Land Price'!G66*(CPI!$B$17/CPI!$B$11)</f>
        <v>167475.87131367292</v>
      </c>
      <c r="H66" s="13">
        <f>'Land Price'!H66*(CPI!$B$17/CPI!$B$12)</f>
        <v>196623.58078602623</v>
      </c>
      <c r="I66" s="13">
        <f>'Land Price'!I66*(CPI!$B$17/CPI!$B$13)</f>
        <v>177160.9098567818</v>
      </c>
      <c r="J66" s="13">
        <f>'Land Price'!J66*(CPI!$B$17/CPI!$B$14)</f>
        <v>269564.1646489104</v>
      </c>
      <c r="K66" s="13">
        <f>'Land Price'!K66*(CPI!$B$17/CPI!$B$15)</f>
        <v>249395.16129032258</v>
      </c>
      <c r="L66" s="13">
        <f>'Land Price'!L66*(CPI!$B$17/CPI!$B$16)</f>
        <v>256475.27910685804</v>
      </c>
    </row>
    <row r="67" spans="1:12" x14ac:dyDescent="0.25">
      <c r="A67" s="6" t="s">
        <v>94</v>
      </c>
      <c r="B67" s="13">
        <f>'Land Price'!B67*(CPI!$B$17/CPI!$B$6)</f>
        <v>179179.18454935623</v>
      </c>
      <c r="C67" s="13">
        <f>'Land Price'!C67*(CPI!$B$17/CPI!$B$7)</f>
        <v>189336.73469387754</v>
      </c>
      <c r="D67" s="13">
        <f>'Land Price'!D67*(CPI!$B$17/CPI!$B$8)</f>
        <v>193435.25896414343</v>
      </c>
      <c r="E67" s="13">
        <f>'Land Price'!E67*(CPI!$B$17/CPI!$B$9)</f>
        <v>181395.45884578998</v>
      </c>
      <c r="F67" s="13">
        <f>'Land Price'!F67*(CPI!$B$17/CPI!$B$10)</f>
        <v>202602.36578707918</v>
      </c>
      <c r="G67" s="13">
        <f>'Land Price'!G67*(CPI!$B$17/CPI!$B$11)</f>
        <v>165817.69436997318</v>
      </c>
      <c r="H67" s="13">
        <f>'Land Price'!H67*(CPI!$B$17/CPI!$B$12)</f>
        <v>175556.76855895197</v>
      </c>
      <c r="I67" s="13">
        <f>'Land Price'!I67*(CPI!$B$17/CPI!$B$13)</f>
        <v>177160.9098567818</v>
      </c>
      <c r="J67" s="13">
        <f>'Land Price'!J67*(CPI!$B$17/CPI!$B$14)</f>
        <v>240610.97659402745</v>
      </c>
      <c r="K67" s="13">
        <f>'Land Price'!K67*(CPI!$B$17/CPI!$B$15)</f>
        <v>225952.01612903224</v>
      </c>
      <c r="L67" s="13">
        <f>'Land Price'!L67*(CPI!$B$17/CPI!$B$16)</f>
        <v>317141.54704944178</v>
      </c>
    </row>
    <row r="68" spans="1:12" x14ac:dyDescent="0.25">
      <c r="A68" s="6" t="s">
        <v>95</v>
      </c>
      <c r="B68" s="13">
        <f>'Land Price'!B68*(CPI!$B$17/CPI!$B$6)</f>
        <v>136043.45493562231</v>
      </c>
      <c r="C68" s="13">
        <f>'Land Price'!C68*(CPI!$B$17/CPI!$B$7)</f>
        <v>145158.16326530612</v>
      </c>
      <c r="D68" s="13">
        <f>'Land Price'!D68*(CPI!$B$17/CPI!$B$8)</f>
        <v>147848.60557768925</v>
      </c>
      <c r="E68" s="13">
        <f>'Land Price'!E68*(CPI!$B$17/CPI!$B$9)</f>
        <v>140435.19394512771</v>
      </c>
      <c r="F68" s="13">
        <f>'Land Price'!F68*(CPI!$B$17/CPI!$B$10)</f>
        <v>146323.93084622384</v>
      </c>
      <c r="G68" s="13">
        <f>'Land Price'!G68*(CPI!$B$17/CPI!$B$11)</f>
        <v>149235.92493297587</v>
      </c>
      <c r="H68" s="13">
        <f>'Land Price'!H68*(CPI!$B$17/CPI!$B$12)</f>
        <v>140445.41484716159</v>
      </c>
      <c r="I68" s="13">
        <f>'Land Price'!I68*(CPI!$B$17/CPI!$B$13)</f>
        <v>143291.91238416175</v>
      </c>
      <c r="J68" s="13">
        <f>'Land Price'!J68*(CPI!$B$17/CPI!$B$14)</f>
        <v>149757.86924939466</v>
      </c>
      <c r="K68" s="13">
        <f>'Land Price'!K68*(CPI!$B$17/CPI!$B$15)</f>
        <v>168591.12903225806</v>
      </c>
      <c r="L68" s="13">
        <f>'Land Price'!L68*(CPI!$B$17/CPI!$B$16)</f>
        <v>179532.69537480062</v>
      </c>
    </row>
    <row r="69" spans="1:12" x14ac:dyDescent="0.25">
      <c r="A69" s="6" t="s">
        <v>96</v>
      </c>
      <c r="B69" s="13">
        <f>'Land Price'!B69*(CPI!$B$17/CPI!$B$6)</f>
        <v>154625</v>
      </c>
      <c r="C69" s="13">
        <f>'Land Price'!C69*(CPI!$B$17/CPI!$B$7)</f>
        <v>148944.89795918367</v>
      </c>
      <c r="D69" s="13">
        <f>'Land Price'!D69*(CPI!$B$17/CPI!$B$8)</f>
        <v>144768.42629482073</v>
      </c>
      <c r="E69" s="13">
        <f>'Land Price'!E69*(CPI!$B$17/CPI!$B$9)</f>
        <v>140435.19394512771</v>
      </c>
      <c r="F69" s="13">
        <f>'Land Price'!F69*(CPI!$B$17/CPI!$B$10)</f>
        <v>144635.57779799818</v>
      </c>
      <c r="G69" s="13">
        <f>'Land Price'!G69*(CPI!$B$17/CPI!$B$11)</f>
        <v>135970.50938337803</v>
      </c>
      <c r="H69" s="13">
        <f>'Land Price'!H69*(CPI!$B$17/CPI!$B$12)</f>
        <v>140445.41484716159</v>
      </c>
      <c r="I69" s="13">
        <f>'Land Price'!I69*(CPI!$B$17/CPI!$B$13)</f>
        <v>130265.3748946925</v>
      </c>
      <c r="J69" s="13">
        <f>'Land Price'!J69*(CPI!$B$17/CPI!$B$14)</f>
        <v>123799.8385794996</v>
      </c>
      <c r="K69" s="13">
        <f>'Land Price'!K69*(CPI!$B$17/CPI!$B$15)</f>
        <v>129685.48387096774</v>
      </c>
      <c r="L69" s="13">
        <f>'Land Price'!L69*(CPI!$B$17/CPI!$B$16)</f>
        <v>128237.63955342902</v>
      </c>
    </row>
    <row r="70" spans="1:12" x14ac:dyDescent="0.25">
      <c r="A70" s="6" t="s">
        <v>97</v>
      </c>
      <c r="B70" s="13">
        <f>'Land Price'!B70*(CPI!$B$17/CPI!$B$6)</f>
        <v>262796.13733905577</v>
      </c>
      <c r="C70" s="13">
        <f>'Land Price'!C70*(CPI!$B$17/CPI!$B$7)</f>
        <v>375517.8571428571</v>
      </c>
      <c r="D70" s="13">
        <f>'Land Price'!D70*(CPI!$B$17/CPI!$B$8)</f>
        <v>158937.25099601594</v>
      </c>
      <c r="E70" s="13">
        <f>'Land Price'!E70*(CPI!$B$17/CPI!$B$9)</f>
        <v>367472.09082308423</v>
      </c>
      <c r="F70" s="13">
        <f>'Land Price'!F70*(CPI!$B$17/CPI!$B$10)</f>
        <v>388321.20109190175</v>
      </c>
      <c r="G70" s="13">
        <f>'Land Price'!G70*(CPI!$B$17/CPI!$B$11)</f>
        <v>414544.23592493299</v>
      </c>
      <c r="H70" s="13">
        <f>'Land Price'!H70*(CPI!$B$17/CPI!$B$12)</f>
        <v>432139.73799126642</v>
      </c>
      <c r="I70" s="13">
        <f>'Land Price'!I70*(CPI!$B$17/CPI!$B$13)</f>
        <v>448112.88963774219</v>
      </c>
      <c r="J70" s="13">
        <f>'Land Price'!J70*(CPI!$B$17/CPI!$B$14)</f>
        <v>432301.04923325259</v>
      </c>
      <c r="K70" s="13">
        <f>'Land Price'!K70*(CPI!$B$17/CPI!$B$15)</f>
        <v>423971.77419354836</v>
      </c>
      <c r="L70" s="13">
        <f>'Land Price'!L70*(CPI!$B$17/CPI!$B$16)</f>
        <v>434035.0877192982</v>
      </c>
    </row>
    <row r="71" spans="1:12" x14ac:dyDescent="0.25">
      <c r="A71" s="6" t="s">
        <v>98</v>
      </c>
      <c r="B71" s="13">
        <f>'Land Price'!B71*(CPI!$B$17/CPI!$B$6)</f>
        <v>265450.64377682406</v>
      </c>
      <c r="C71" s="13">
        <f>'Land Price'!C71*(CPI!$B$17/CPI!$B$7)</f>
        <v>176714.28571428571</v>
      </c>
      <c r="D71" s="13">
        <f>'Land Price'!D71*(CPI!$B$17/CPI!$B$8)</f>
        <v>168793.82470119523</v>
      </c>
      <c r="E71" s="13">
        <f>'Land Price'!E71*(CPI!$B$17/CPI!$B$9)</f>
        <v>208897.35099337751</v>
      </c>
      <c r="F71" s="13">
        <f>'Land Price'!F71*(CPI!$B$17/CPI!$B$10)</f>
        <v>196974.52229299364</v>
      </c>
      <c r="G71" s="13">
        <f>'Land Price'!G71*(CPI!$B$17/CPI!$B$11)</f>
        <v>200086.68453976765</v>
      </c>
      <c r="H71" s="13">
        <f>'Land Price'!H71*(CPI!$B$17/CPI!$B$12)</f>
        <v>212288.64628820962</v>
      </c>
      <c r="I71" s="13">
        <f>'Land Price'!I71*(CPI!$B$17/CPI!$B$13)</f>
        <v>226140.69081718617</v>
      </c>
      <c r="J71" s="13">
        <f>'Land Price'!J71*(CPI!$B$17/CPI!$B$14)</f>
        <v>279548.02259887004</v>
      </c>
      <c r="K71" s="13">
        <f>'Land Price'!K71*(CPI!$B$17/CPI!$B$15)</f>
        <v>283312.90322580643</v>
      </c>
      <c r="L71" s="13">
        <f>'Land Price'!L71*(CPI!$B$17/CPI!$B$16)</f>
        <v>271271.9298245614</v>
      </c>
    </row>
    <row r="72" spans="1:12" x14ac:dyDescent="0.25">
      <c r="A72" s="6" t="s">
        <v>99</v>
      </c>
      <c r="B72" s="13">
        <f>'Land Price'!B72*(CPI!$B$17/CPI!$B$6)</f>
        <v>197760.72961373391</v>
      </c>
      <c r="C72" s="13">
        <f>'Land Price'!C72*(CPI!$B$17/CPI!$B$7)</f>
        <v>107290.81632653061</v>
      </c>
      <c r="D72" s="13">
        <f>'Land Price'!D72*(CPI!$B$17/CPI!$B$8)</f>
        <v>120743.02788844622</v>
      </c>
      <c r="E72" s="13">
        <f>'Land Price'!E72*(CPI!$B$17/CPI!$B$9)</f>
        <v>69047.303689687804</v>
      </c>
      <c r="F72" s="13">
        <f>'Land Price'!F72*(CPI!$B$17/CPI!$B$10)</f>
        <v>67534.121929026398</v>
      </c>
      <c r="G72" s="13">
        <f>'Land Price'!G72*(CPI!$B$17/CPI!$B$11)</f>
        <v>65774.352100089367</v>
      </c>
      <c r="H72" s="13">
        <f>'Land Price'!H72*(CPI!$B$17/CPI!$B$12)</f>
        <v>68062.008733624461</v>
      </c>
      <c r="I72" s="13">
        <f>'Land Price'!I72*(CPI!$B$17/CPI!$B$13)</f>
        <v>87538.331929233362</v>
      </c>
      <c r="J72" s="13">
        <f>'Land Price'!J72*(CPI!$B$17/CPI!$B$14)</f>
        <v>89854.721549636801</v>
      </c>
      <c r="K72" s="13">
        <f>'Land Price'!K72*(CPI!$B$17/CPI!$B$15)</f>
        <v>114721.77419354838</v>
      </c>
      <c r="L72" s="13">
        <f>'Land Price'!L72*(CPI!$B$17/CPI!$B$16)</f>
        <v>128237.63955342902</v>
      </c>
    </row>
    <row r="73" spans="1:12" x14ac:dyDescent="0.25">
      <c r="A73" s="6" t="s">
        <v>100</v>
      </c>
      <c r="B73" s="13">
        <f>'Land Price'!B73*(CPI!$B$17/CPI!$B$6)</f>
        <v>1128165.2360515022</v>
      </c>
      <c r="C73" s="13">
        <f>'Land Price'!C73*(CPI!$B$17/CPI!$B$7)</f>
        <v>340806.12244897959</v>
      </c>
      <c r="D73" s="13">
        <f>'Land Price'!D73*(CPI!$B$17/CPI!$B$8)</f>
        <v>369621.51394422312</v>
      </c>
      <c r="E73" s="13">
        <f>'Land Price'!E73*(CPI!$B$17/CPI!$B$9)</f>
        <v>131657.99432355724</v>
      </c>
      <c r="F73" s="13">
        <f>'Land Price'!F73*(CPI!$B$17/CPI!$B$10)</f>
        <v>790712.01091901737</v>
      </c>
      <c r="G73" s="13">
        <f>'Land Price'!G73*(CPI!$B$17/CPI!$B$11)</f>
        <v>878833.78016085795</v>
      </c>
      <c r="H73" s="13">
        <f>'Land Price'!H73*(CPI!$B$17/CPI!$B$12)</f>
        <v>980417.03056768572</v>
      </c>
      <c r="I73" s="13">
        <f>'Land Price'!I73*(CPI!$B$17/CPI!$B$13)</f>
        <v>1047333.6141533278</v>
      </c>
      <c r="J73" s="13">
        <f>'Land Price'!J73*(CPI!$B$17/CPI!$B$14)</f>
        <v>1008369.6529459241</v>
      </c>
      <c r="K73" s="13">
        <f>'Land Price'!K73*(CPI!$B$17/CPI!$B$15)</f>
        <v>1002568.5483870967</v>
      </c>
      <c r="L73" s="13">
        <f>'Land Price'!L73*(CPI!$B$17/CPI!$B$16)</f>
        <v>1016036.68261563</v>
      </c>
    </row>
    <row r="74" spans="1:12" x14ac:dyDescent="0.25">
      <c r="A74" s="6" t="s">
        <v>101</v>
      </c>
      <c r="B74" s="13">
        <f>'Land Price'!B74*(CPI!$B$17/CPI!$B$6)</f>
        <v>247532.7253218884</v>
      </c>
      <c r="C74" s="13">
        <f>'Land Price'!C74*(CPI!$B$17/CPI!$B$7)</f>
        <v>254342.3469387755</v>
      </c>
      <c r="D74" s="13">
        <f>'Land Price'!D74*(CPI!$B$17/CPI!$B$8)</f>
        <v>234093.62549800798</v>
      </c>
      <c r="E74" s="13">
        <f>'Land Price'!E74*(CPI!$B$17/CPI!$B$9)</f>
        <v>210652.7909176916</v>
      </c>
      <c r="F74" s="13">
        <f>'Land Price'!F74*(CPI!$B$17/CPI!$B$10)</f>
        <v>204853.50318471339</v>
      </c>
      <c r="G74" s="13">
        <f>'Land Price'!G74*(CPI!$B$17/CPI!$B$11)</f>
        <v>219984.80786416444</v>
      </c>
      <c r="H74" s="13">
        <f>'Land Price'!H74*(CPI!$B$17/CPI!$B$12)</f>
        <v>226873.36244541488</v>
      </c>
      <c r="I74" s="13">
        <f>'Land Price'!I74*(CPI!$B$17/CPI!$B$13)</f>
        <v>255320.1347935973</v>
      </c>
      <c r="J74" s="13">
        <f>'Land Price'!J74*(CPI!$B$17/CPI!$B$14)</f>
        <v>329467.31234866829</v>
      </c>
      <c r="K74" s="13">
        <f>'Land Price'!K74*(CPI!$B$17/CPI!$B$15)</f>
        <v>309250</v>
      </c>
      <c r="L74" s="13">
        <f>'Land Price'!L74*(CPI!$B$17/CPI!$B$16)</f>
        <v>319114.43381180224</v>
      </c>
    </row>
    <row r="75" spans="1:12" x14ac:dyDescent="0.25">
      <c r="A75" s="6" t="s">
        <v>102</v>
      </c>
      <c r="B75" s="13">
        <f>'Land Price'!B75*(CPI!$B$17/CPI!$B$6)</f>
        <v>355040.23605150217</v>
      </c>
      <c r="C75" s="13">
        <f>'Land Price'!C75*(CPI!$B$17/CPI!$B$7)</f>
        <v>369837.75510204077</v>
      </c>
      <c r="D75" s="13">
        <f>'Land Price'!D75*(CPI!$B$17/CPI!$B$8)</f>
        <v>295697.21115537849</v>
      </c>
      <c r="E75" s="13">
        <f>'Land Price'!E75*(CPI!$B$17/CPI!$B$9)</f>
        <v>331192.99905392621</v>
      </c>
      <c r="F75" s="13">
        <f>'Land Price'!F75*(CPI!$B$17/CPI!$B$10)</f>
        <v>320787.07916287537</v>
      </c>
      <c r="G75" s="13">
        <f>'Land Price'!G75*(CPI!$B$17/CPI!$B$11)</f>
        <v>325002.68096514745</v>
      </c>
      <c r="H75" s="13">
        <f>'Land Price'!H75*(CPI!$B$17/CPI!$B$12)</f>
        <v>453746.72489082976</v>
      </c>
      <c r="I75" s="13">
        <f>'Land Price'!I75*(CPI!$B$17/CPI!$B$13)</f>
        <v>495008.42459983152</v>
      </c>
      <c r="J75" s="13">
        <f>'Land Price'!J75*(CPI!$B$17/CPI!$B$14)</f>
        <v>556600.08071025019</v>
      </c>
      <c r="K75" s="13">
        <f>'Land Price'!K75*(CPI!$B$17/CPI!$B$15)</f>
        <v>404020.16129032255</v>
      </c>
      <c r="L75" s="13">
        <f>'Land Price'!L75*(CPI!$B$17/CPI!$B$16)</f>
        <v>527747.20893141942</v>
      </c>
    </row>
    <row r="76" spans="1:12" x14ac:dyDescent="0.25">
      <c r="A76" s="6" t="s">
        <v>103</v>
      </c>
      <c r="B76" s="13">
        <f>'Land Price'!B76*(CPI!$B$17/CPI!$B$6)</f>
        <v>152634.12017167383</v>
      </c>
      <c r="C76" s="13">
        <f>'Land Price'!C76*(CPI!$B$17/CPI!$B$7)</f>
        <v>164091.83673469388</v>
      </c>
      <c r="D76" s="13">
        <f>'Land Price'!D76*(CPI!$B$17/CPI!$B$8)</f>
        <v>166329.68127490039</v>
      </c>
      <c r="E76" s="13">
        <f>'Land Price'!E76*(CPI!$B$17/CPI!$B$9)</f>
        <v>152138.12677388836</v>
      </c>
      <c r="F76" s="13">
        <f>'Land Price'!F76*(CPI!$B$17/CPI!$B$10)</f>
        <v>140696.0873521383</v>
      </c>
      <c r="G76" s="13">
        <f>'Land Price'!G76*(CPI!$B$17/CPI!$B$11)</f>
        <v>138181.41197497764</v>
      </c>
      <c r="H76" s="13">
        <f>'Land Price'!H76*(CPI!$B$17/CPI!$B$12)</f>
        <v>147467.68558951968</v>
      </c>
      <c r="I76" s="13">
        <f>'Land Price'!I76*(CPI!$B$17/CPI!$B$13)</f>
        <v>171950.29486099409</v>
      </c>
      <c r="J76" s="13">
        <f>'Land Price'!J76*(CPI!$B$17/CPI!$B$14)</f>
        <v>209661.01694915254</v>
      </c>
      <c r="K76" s="13">
        <f>'Land Price'!K76*(CPI!$B$17/CPI!$B$15)</f>
        <v>204504.03225806452</v>
      </c>
      <c r="L76" s="13">
        <f>'Land Price'!L76*(CPI!$B$17/CPI!$B$16)</f>
        <v>217017.5438596491</v>
      </c>
    </row>
    <row r="77" spans="1:12" x14ac:dyDescent="0.25">
      <c r="A77" s="6" t="s">
        <v>104</v>
      </c>
      <c r="B77" s="13">
        <f>'Land Price'!B77*(CPI!$B$17/CPI!$B$6)</f>
        <v>199087.98283261803</v>
      </c>
      <c r="C77" s="13">
        <f>'Land Price'!C77*(CPI!$B$17/CPI!$B$7)</f>
        <v>208901.53061224488</v>
      </c>
      <c r="D77" s="13">
        <f>'Land Price'!D77*(CPI!$B$17/CPI!$B$8)</f>
        <v>193435.25896414343</v>
      </c>
      <c r="E77" s="13">
        <f>'Land Price'!E77*(CPI!$B$17/CPI!$B$9)</f>
        <v>198949.85808893095</v>
      </c>
      <c r="F77" s="13">
        <f>'Land Price'!F77*(CPI!$B$17/CPI!$B$10)</f>
        <v>190783.89444949955</v>
      </c>
      <c r="G77" s="13">
        <f>'Land Price'!G77*(CPI!$B$17/CPI!$B$11)</f>
        <v>181294.0125111707</v>
      </c>
      <c r="H77" s="13">
        <f>'Land Price'!H77*(CPI!$B$17/CPI!$B$12)</f>
        <v>169614.84716157208</v>
      </c>
      <c r="I77" s="13">
        <f>'Land Price'!I77*(CPI!$B$17/CPI!$B$13)</f>
        <v>187582.13984835721</v>
      </c>
      <c r="J77" s="13">
        <f>'Land Price'!J77*(CPI!$B$17/CPI!$B$14)</f>
        <v>224636.803874092</v>
      </c>
      <c r="K77" s="13">
        <f>'Land Price'!K77*(CPI!$B$17/CPI!$B$15)</f>
        <v>289298.38709677418</v>
      </c>
      <c r="L77" s="13">
        <f>'Land Price'!L77*(CPI!$B$17/CPI!$B$16)</f>
        <v>246610.8452950558</v>
      </c>
    </row>
    <row r="78" spans="1:12" x14ac:dyDescent="0.25">
      <c r="A78" s="6" t="s">
        <v>105</v>
      </c>
      <c r="B78" s="13">
        <f>'Land Price'!B78*(CPI!$B$17/CPI!$B$6)</f>
        <v>131398.06866952789</v>
      </c>
      <c r="C78" s="13">
        <f>'Land Price'!C78*(CPI!$B$17/CPI!$B$7)</f>
        <v>142002.55102040817</v>
      </c>
      <c r="D78" s="13">
        <f>'Land Price'!D78*(CPI!$B$17/CPI!$B$8)</f>
        <v>121975.09960159363</v>
      </c>
      <c r="E78" s="13">
        <f>'Land Price'!E78*(CPI!$B$17/CPI!$B$9)</f>
        <v>155063.85998107854</v>
      </c>
      <c r="F78" s="13">
        <f>'Land Price'!F78*(CPI!$B$17/CPI!$B$10)</f>
        <v>122686.98817106462</v>
      </c>
      <c r="G78" s="13">
        <f>'Land Price'!G78*(CPI!$B$17/CPI!$B$11)</f>
        <v>247068.36461126004</v>
      </c>
      <c r="H78" s="13">
        <f>'Land Price'!H78*(CPI!$B$17/CPI!$B$12)</f>
        <v>118838.42794759826</v>
      </c>
      <c r="I78" s="13">
        <f>'Land Price'!I78*(CPI!$B$17/CPI!$B$13)</f>
        <v>112549.28390901432</v>
      </c>
      <c r="J78" s="13">
        <f>'Land Price'!J78*(CPI!$B$17/CPI!$B$14)</f>
        <v>134782.0823244552</v>
      </c>
      <c r="K78" s="13">
        <f>'Land Price'!K78*(CPI!$B$17/CPI!$B$15)</f>
        <v>133177.01612903224</v>
      </c>
      <c r="L78" s="13">
        <f>'Land Price'!L78*(CPI!$B$17/CPI!$B$16)</f>
        <v>130703.74800637958</v>
      </c>
    </row>
    <row r="79" spans="1:12" x14ac:dyDescent="0.25">
      <c r="A79" s="6" t="s">
        <v>106</v>
      </c>
      <c r="B79" s="13">
        <f>'Land Price'!B79*(CPI!$B$17/CPI!$B$6)</f>
        <v>103525.75107296137</v>
      </c>
      <c r="C79" s="13">
        <f>'Land Price'!C79*(CPI!$B$17/CPI!$B$7)</f>
        <v>132535.71428571429</v>
      </c>
      <c r="D79" s="13">
        <f>'Land Price'!D79*(CPI!$B$17/CPI!$B$8)</f>
        <v>137992.03187250995</v>
      </c>
      <c r="E79" s="13">
        <f>'Land Price'!E79*(CPI!$B$17/CPI!$B$9)</f>
        <v>123465.9413434248</v>
      </c>
      <c r="F79" s="13">
        <f>'Land Price'!F79*(CPI!$B$17/CPI!$B$10)</f>
        <v>123249.77252047317</v>
      </c>
      <c r="G79" s="13">
        <f>'Land Price'!G79*(CPI!$B$17/CPI!$B$11)</f>
        <v>127126.89901697944</v>
      </c>
      <c r="H79" s="13">
        <f>'Land Price'!H79*(CPI!$B$17/CPI!$B$12)</f>
        <v>116677.72925764193</v>
      </c>
      <c r="I79" s="13">
        <f>'Land Price'!I79*(CPI!$B$17/CPI!$B$13)</f>
        <v>104212.299915754</v>
      </c>
      <c r="J79" s="13">
        <f>'Land Price'!J79*(CPI!$B$17/CPI!$B$14)</f>
        <v>99838.579499596453</v>
      </c>
      <c r="K79" s="13">
        <f>'Land Price'!K79*(CPI!$B$17/CPI!$B$15)</f>
        <v>114721.77419354838</v>
      </c>
      <c r="L79" s="13">
        <f>'Land Price'!L79*(CPI!$B$17/CPI!$B$16)</f>
        <v>117879.98405103668</v>
      </c>
    </row>
    <row r="80" spans="1:12" x14ac:dyDescent="0.25">
      <c r="A80" s="6" t="s">
        <v>107</v>
      </c>
      <c r="B80" s="13">
        <f>'Land Price'!B80*(CPI!$B$17/CPI!$B$6)</f>
        <v>123434.54935622317</v>
      </c>
      <c r="C80" s="13">
        <f>'Land Price'!C80*(CPI!$B$17/CPI!$B$7)</f>
        <v>104766.32653061223</v>
      </c>
      <c r="D80" s="13">
        <f>'Land Price'!D80*(CPI!$B$17/CPI!$B$8)</f>
        <v>102261.95219123506</v>
      </c>
      <c r="E80" s="13">
        <f>'Land Price'!E80*(CPI!$B$17/CPI!$B$9)</f>
        <v>88942.289498580896</v>
      </c>
      <c r="F80" s="13">
        <f>'Land Price'!F80*(CPI!$B$17/CPI!$B$10)</f>
        <v>82729.299363057333</v>
      </c>
      <c r="G80" s="13">
        <f>'Land Price'!G80*(CPI!$B$17/CPI!$B$11)</f>
        <v>77381.590705987488</v>
      </c>
      <c r="H80" s="13">
        <f>'Land Price'!H80*(CPI!$B$17/CPI!$B$12)</f>
        <v>89128.820960698693</v>
      </c>
      <c r="I80" s="13">
        <f>'Land Price'!I80*(CPI!$B$17/CPI!$B$13)</f>
        <v>85975.147430497047</v>
      </c>
      <c r="J80" s="13">
        <f>'Land Price'!J80*(CPI!$B$17/CPI!$B$14)</f>
        <v>70885.391444713474</v>
      </c>
      <c r="K80" s="13">
        <f>'Land Price'!K80*(CPI!$B$17/CPI!$B$15)</f>
        <v>70828.225806451606</v>
      </c>
      <c r="L80" s="13">
        <f>'Land Price'!L80*(CPI!$B$17/CPI!$B$16)</f>
        <v>73983.253588516745</v>
      </c>
    </row>
    <row r="81" spans="1:12" x14ac:dyDescent="0.25">
      <c r="A81" s="6" t="s">
        <v>108</v>
      </c>
      <c r="B81" s="13">
        <f>'Land Price'!B81*(CPI!$B$17/CPI!$B$6)</f>
        <v>199087.98283261803</v>
      </c>
      <c r="C81" s="13">
        <f>'Land Price'!C81*(CPI!$B$17/CPI!$B$7)</f>
        <v>170403.06122448979</v>
      </c>
      <c r="D81" s="13">
        <f>'Land Price'!D81*(CPI!$B$17/CPI!$B$8)</f>
        <v>189739.04382470119</v>
      </c>
      <c r="E81" s="13">
        <f>'Land Price'!E81*(CPI!$B$17/CPI!$B$9)</f>
        <v>146286.66035950804</v>
      </c>
      <c r="F81" s="13">
        <f>'Land Price'!F81*(CPI!$B$17/CPI!$B$10)</f>
        <v>251001.81983621477</v>
      </c>
      <c r="G81" s="13">
        <f>'Land Price'!G81*(CPI!$B$17/CPI!$B$11)</f>
        <v>221090.25915996425</v>
      </c>
      <c r="H81" s="13">
        <f>'Land Price'!H81*(CPI!$B$17/CPI!$B$12)</f>
        <v>199864.62882096073</v>
      </c>
      <c r="I81" s="13">
        <f>'Land Price'!I81*(CPI!$B$17/CPI!$B$13)</f>
        <v>246462.08930075821</v>
      </c>
      <c r="J81" s="13">
        <f>'Land Price'!J81*(CPI!$B$17/CPI!$B$14)</f>
        <v>215651.33171912833</v>
      </c>
      <c r="K81" s="13">
        <f>'Land Price'!K81*(CPI!$B$17/CPI!$B$15)</f>
        <v>203007.66129032258</v>
      </c>
      <c r="L81" s="13">
        <f>'Land Price'!L81*(CPI!$B$17/CPI!$B$16)</f>
        <v>162763.15789473683</v>
      </c>
    </row>
    <row r="82" spans="1:12" x14ac:dyDescent="0.25">
      <c r="A82" s="6" t="s">
        <v>109</v>
      </c>
      <c r="B82" s="13">
        <f>'Land Price'!B82*(CPI!$B$17/CPI!$B$6)</f>
        <v>149315.98712446351</v>
      </c>
      <c r="C82" s="13">
        <f>'Land Price'!C82*(CPI!$B$17/CPI!$B$7)</f>
        <v>145789.28571428571</v>
      </c>
      <c r="D82" s="13">
        <f>'Land Price'!D82*(CPI!$B$17/CPI!$B$8)</f>
        <v>143536.35458167331</v>
      </c>
      <c r="E82" s="13">
        <f>'Land Price'!E82*(CPI!$B$17/CPI!$B$9)</f>
        <v>134583.72753074739</v>
      </c>
      <c r="F82" s="13">
        <f>'Land Price'!F82*(CPI!$B$17/CPI!$B$10)</f>
        <v>136756.59690627846</v>
      </c>
      <c r="G82" s="13">
        <f>'Land Price'!G82*(CPI!$B$17/CPI!$B$11)</f>
        <v>138181.41197497764</v>
      </c>
      <c r="H82" s="13">
        <f>'Land Price'!H82*(CPI!$B$17/CPI!$B$12)</f>
        <v>120458.95196506551</v>
      </c>
      <c r="I82" s="13">
        <f>'Land Price'!I82*(CPI!$B$17/CPI!$B$13)</f>
        <v>125054.7598989048</v>
      </c>
      <c r="J82" s="13">
        <f>'Land Price'!J82*(CPI!$B$17/CPI!$B$14)</f>
        <v>127793.38175948345</v>
      </c>
      <c r="K82" s="13">
        <f>'Land Price'!K82*(CPI!$B$17/CPI!$B$15)</f>
        <v>121704.83870967742</v>
      </c>
      <c r="L82" s="13">
        <f>'Land Price'!L82*(CPI!$B$17/CPI!$B$16)</f>
        <v>137608.85167464113</v>
      </c>
    </row>
    <row r="83" spans="1:12" x14ac:dyDescent="0.25">
      <c r="A83" s="6" t="s">
        <v>110</v>
      </c>
      <c r="B83" s="13">
        <f>'Land Price'!B83*(CPI!$B$17/CPI!$B$6)</f>
        <v>152634.12017167383</v>
      </c>
      <c r="C83" s="13">
        <f>'Land Price'!C83*(CPI!$B$17/CPI!$B$7)</f>
        <v>154625</v>
      </c>
      <c r="D83" s="13">
        <f>'Land Price'!D83*(CPI!$B$17/CPI!$B$8)</f>
        <v>142304.28286852589</v>
      </c>
      <c r="E83" s="13">
        <f>'Land Price'!E83*(CPI!$B$17/CPI!$B$9)</f>
        <v>163841.05960264901</v>
      </c>
      <c r="F83" s="13">
        <f>'Land Price'!F83*(CPI!$B$17/CPI!$B$10)</f>
        <v>156454.04913557781</v>
      </c>
      <c r="G83" s="13">
        <f>'Land Price'!G83*(CPI!$B$17/CPI!$B$11)</f>
        <v>154763.18141197498</v>
      </c>
      <c r="H83" s="13">
        <f>'Land Price'!H83*(CPI!$B$17/CPI!$B$12)</f>
        <v>156110.48034934499</v>
      </c>
      <c r="I83" s="13">
        <f>'Land Price'!I83*(CPI!$B$17/CPI!$B$13)</f>
        <v>156839.51137320977</v>
      </c>
      <c r="J83" s="13">
        <f>'Land Price'!J83*(CPI!$B$17/CPI!$B$14)</f>
        <v>153751.41242937854</v>
      </c>
      <c r="K83" s="13">
        <f>'Land Price'!K83*(CPI!$B$17/CPI!$B$15)</f>
        <v>150135.88709677418</v>
      </c>
      <c r="L83" s="13">
        <f>'Land Price'!L83*(CPI!$B$17/CPI!$B$16)</f>
        <v>152405.5023923445</v>
      </c>
    </row>
    <row r="84" spans="1:12" x14ac:dyDescent="0.25">
      <c r="A84" s="6" t="s">
        <v>111</v>
      </c>
      <c r="B84" s="13">
        <f>'Land Price'!B84*(CPI!$B$17/CPI!$B$6)</f>
        <v>136043.45493562231</v>
      </c>
      <c r="C84" s="13">
        <f>'Land Price'!C84*(CPI!$B$17/CPI!$B$7)</f>
        <v>147051.53061224488</v>
      </c>
      <c r="D84" s="13">
        <f>'Land Price'!D84*(CPI!$B$17/CPI!$B$8)</f>
        <v>135527.88844621513</v>
      </c>
      <c r="E84" s="13">
        <f>'Land Price'!E84*(CPI!$B$17/CPI!$B$9)</f>
        <v>132243.14096499528</v>
      </c>
      <c r="F84" s="13">
        <f>'Land Price'!F84*(CPI!$B$17/CPI!$B$10)</f>
        <v>142947.22474977252</v>
      </c>
      <c r="G84" s="13">
        <f>'Land Price'!G84*(CPI!$B$17/CPI!$B$11)</f>
        <v>135970.50938337803</v>
      </c>
      <c r="H84" s="13">
        <f>'Land Price'!H84*(CPI!$B$17/CPI!$B$12)</f>
        <v>145847.16157205243</v>
      </c>
      <c r="I84" s="13">
        <f>'Land Price'!I84*(CPI!$B$17/CPI!$B$13)</f>
        <v>145897.21988205559</v>
      </c>
      <c r="J84" s="13">
        <f>'Land Price'!J84*(CPI!$B$17/CPI!$B$14)</f>
        <v>149757.86924939466</v>
      </c>
      <c r="K84" s="13">
        <f>'Land Price'!K84*(CPI!$B$17/CPI!$B$15)</f>
        <v>154625</v>
      </c>
      <c r="L84" s="13">
        <f>'Land Price'!L84*(CPI!$B$17/CPI!$B$16)</f>
        <v>189397.12918660286</v>
      </c>
    </row>
    <row r="85" spans="1:12" x14ac:dyDescent="0.25">
      <c r="A85" s="6" t="s">
        <v>112</v>
      </c>
      <c r="B85" s="13">
        <f>'Land Price'!B85*(CPI!$B$17/CPI!$B$6)</f>
        <v>108834.76394849786</v>
      </c>
      <c r="C85" s="13">
        <f>'Land Price'!C85*(CPI!$B$17/CPI!$B$7)</f>
        <v>80783.673469387752</v>
      </c>
      <c r="D85" s="13">
        <f>'Land Price'!D85*(CPI!$B$17/CPI!$B$8)</f>
        <v>87477.091633466131</v>
      </c>
      <c r="E85" s="13">
        <f>'Land Price'!E85*(CPI!$B$17/CPI!$B$9)</f>
        <v>108837.27530747399</v>
      </c>
      <c r="F85" s="13">
        <f>'Land Price'!F85*(CPI!$B$17/CPI!$B$10)</f>
        <v>104115.10464058236</v>
      </c>
      <c r="G85" s="13">
        <f>'Land Price'!G85*(CPI!$B$17/CPI!$B$11)</f>
        <v>71854.334226988387</v>
      </c>
      <c r="H85" s="13">
        <f>'Land Price'!H85*(CPI!$B$17/CPI!$B$12)</f>
        <v>81026.200873362453</v>
      </c>
      <c r="I85" s="13">
        <f>'Land Price'!I85*(CPI!$B$17/CPI!$B$13)</f>
        <v>83369.839932603209</v>
      </c>
      <c r="J85" s="13">
        <f>'Land Price'!J85*(CPI!$B$17/CPI!$B$14)</f>
        <v>87358.757062146891</v>
      </c>
      <c r="K85" s="13">
        <f>'Land Price'!K85*(CPI!$B$17/CPI!$B$15)</f>
        <v>68833.06451612903</v>
      </c>
      <c r="L85" s="13">
        <f>'Land Price'!L85*(CPI!$B$17/CPI!$B$16)</f>
        <v>81381.578947368413</v>
      </c>
    </row>
    <row r="86" spans="1:12" x14ac:dyDescent="0.25">
      <c r="A86" s="6" t="s">
        <v>113</v>
      </c>
      <c r="B86" s="13">
        <f>'Land Price'!B86*(CPI!$B$17/CPI!$B$6)</f>
        <v>237578.32618025751</v>
      </c>
      <c r="C86" s="13">
        <f>'Land Price'!C86*(CPI!$B$17/CPI!$B$7)</f>
        <v>242982.14285714284</v>
      </c>
      <c r="D86" s="13">
        <f>'Land Price'!D86*(CPI!$B$17/CPI!$B$8)</f>
        <v>234093.62549800798</v>
      </c>
      <c r="E86" s="13">
        <f>'Land Price'!E86*(CPI!$B$17/CPI!$B$9)</f>
        <v>226451.75023651845</v>
      </c>
      <c r="F86" s="13">
        <f>'Land Price'!F86*(CPI!$B$17/CPI!$B$10)</f>
        <v>219485.89626933576</v>
      </c>
      <c r="G86" s="13">
        <f>'Land Price'!G86*(CPI!$B$17/CPI!$B$11)</f>
        <v>243199.28507596068</v>
      </c>
      <c r="H86" s="13">
        <f>'Land Price'!H86*(CPI!$B$17/CPI!$B$12)</f>
        <v>297096.06986899563</v>
      </c>
      <c r="I86" s="13">
        <f>'Land Price'!I86*(CPI!$B$17/CPI!$B$13)</f>
        <v>255320.1347935973</v>
      </c>
      <c r="J86" s="13">
        <f>'Land Price'!J86*(CPI!$B$17/CPI!$B$14)</f>
        <v>314491.5254237288</v>
      </c>
      <c r="K86" s="13">
        <f>'Land Price'!K86*(CPI!$B$17/CPI!$B$15)</f>
        <v>239419.35483870967</v>
      </c>
      <c r="L86" s="13">
        <f>'Land Price'!L86*(CPI!$B$17/CPI!$B$16)</f>
        <v>309250</v>
      </c>
    </row>
    <row r="87" spans="1:12" x14ac:dyDescent="0.25">
      <c r="A87" s="6" t="s">
        <v>114</v>
      </c>
      <c r="B87" s="13">
        <f>'Land Price'!B87*(CPI!$B$17/CPI!$B$6)</f>
        <v>114807.4034334764</v>
      </c>
      <c r="C87" s="13">
        <f>'Land Price'!C87*(CPI!$B$17/CPI!$B$7)</f>
        <v>128117.85714285713</v>
      </c>
      <c r="D87" s="13">
        <f>'Land Price'!D87*(CPI!$B$17/CPI!$B$8)</f>
        <v>135527.88844621513</v>
      </c>
      <c r="E87" s="13">
        <f>'Land Price'!E87*(CPI!$B$17/CPI!$B$9)</f>
        <v>135754.02081362347</v>
      </c>
      <c r="F87" s="13">
        <f>'Land Price'!F87*(CPI!$B$17/CPI!$B$10)</f>
        <v>132254.32211101003</v>
      </c>
      <c r="G87" s="13">
        <f>'Land Price'!G87*(CPI!$B$17/CPI!$B$11)</f>
        <v>138181.41197497764</v>
      </c>
      <c r="H87" s="13">
        <f>'Land Price'!H87*(CPI!$B$17/CPI!$B$12)</f>
        <v>127481.22270742359</v>
      </c>
      <c r="I87" s="13">
        <f>'Land Price'!I87*(CPI!$B$17/CPI!$B$13)</f>
        <v>121407.32940185341</v>
      </c>
      <c r="J87" s="13">
        <f>'Land Price'!J87*(CPI!$B$17/CPI!$B$14)</f>
        <v>132785.31073446327</v>
      </c>
      <c r="K87" s="13">
        <f>'Land Price'!K87*(CPI!$B$17/CPI!$B$15)</f>
        <v>134673.38709677418</v>
      </c>
      <c r="L87" s="13">
        <f>'Land Price'!L87*(CPI!$B$17/CPI!$B$16)</f>
        <v>148952.95055821372</v>
      </c>
    </row>
    <row r="88" spans="1:12" x14ac:dyDescent="0.25">
      <c r="A88" s="6" t="s">
        <v>115</v>
      </c>
      <c r="B88" s="13">
        <f>'Land Price'!B88*(CPI!$B$17/CPI!$B$6)</f>
        <v>92907.725321888414</v>
      </c>
      <c r="C88" s="13">
        <f>'Land Price'!C88*(CPI!$B$17/CPI!$B$7)</f>
        <v>100979.59183673469</v>
      </c>
      <c r="D88" s="13">
        <f>'Land Price'!D88*(CPI!$B$17/CPI!$B$8)</f>
        <v>103494.02390438247</v>
      </c>
      <c r="E88" s="13">
        <f>'Land Price'!E88*(CPI!$B$17/CPI!$B$9)</f>
        <v>91282.876064333017</v>
      </c>
      <c r="F88" s="13">
        <f>'Land Price'!F88*(CPI!$B$17/CPI!$B$10)</f>
        <v>90045.495905368516</v>
      </c>
      <c r="G88" s="13">
        <f>'Land Price'!G88*(CPI!$B$17/CPI!$B$11)</f>
        <v>85672.475424486154</v>
      </c>
      <c r="H88" s="13">
        <f>'Land Price'!H88*(CPI!$B$17/CPI!$B$12)</f>
        <v>100472.48908296945</v>
      </c>
      <c r="I88" s="13">
        <f>'Land Price'!I88*(CPI!$B$17/CPI!$B$13)</f>
        <v>109422.91491154171</v>
      </c>
      <c r="J88" s="13">
        <f>'Land Price'!J88*(CPI!$B$17/CPI!$B$14)</f>
        <v>104830.50847457627</v>
      </c>
      <c r="K88" s="13">
        <f>'Land Price'!K88*(CPI!$B$17/CPI!$B$15)</f>
        <v>79806.451612903227</v>
      </c>
      <c r="L88" s="13">
        <f>'Land Price'!L88*(CPI!$B$17/CPI!$B$16)</f>
        <v>103576.55502392344</v>
      </c>
    </row>
    <row r="89" spans="1:12" x14ac:dyDescent="0.25">
      <c r="A89" s="6" t="s">
        <v>116</v>
      </c>
      <c r="B89" s="13">
        <f>'Land Price'!B89*(CPI!$B$17/CPI!$B$6)</f>
        <v>200415.23605150214</v>
      </c>
      <c r="C89" s="13">
        <f>'Land Price'!C89*(CPI!$B$17/CPI!$B$7)</f>
        <v>224679.59183673467</v>
      </c>
      <c r="D89" s="13">
        <f>'Land Price'!D89*(CPI!$B$17/CPI!$B$8)</f>
        <v>200827.68924302788</v>
      </c>
      <c r="E89" s="13">
        <f>'Land Price'!E89*(CPI!$B$17/CPI!$B$9)</f>
        <v>174373.6991485336</v>
      </c>
      <c r="F89" s="13">
        <f>'Land Price'!F89*(CPI!$B$17/CPI!$B$10)</f>
        <v>160956.32393084624</v>
      </c>
      <c r="G89" s="13">
        <f>'Land Price'!G89*(CPI!$B$17/CPI!$B$11)</f>
        <v>182399.46380697051</v>
      </c>
      <c r="H89" s="13">
        <f>'Land Price'!H89*(CPI!$B$17/CPI!$B$12)</f>
        <v>194462.88209606989</v>
      </c>
      <c r="I89" s="13">
        <f>'Land Price'!I89*(CPI!$B$17/CPI!$B$13)</f>
        <v>254278.01179443978</v>
      </c>
      <c r="J89" s="13">
        <f>'Land Price'!J89*(CPI!$B$17/CPI!$B$14)</f>
        <v>287535.10895883775</v>
      </c>
      <c r="K89" s="13">
        <f>'Land Price'!K89*(CPI!$B$17/CPI!$B$15)</f>
        <v>256877.01612903224</v>
      </c>
      <c r="L89" s="13">
        <f>'Land Price'!L89*(CPI!$B$17/CPI!$B$16)</f>
        <v>269299.04306220094</v>
      </c>
    </row>
    <row r="90" spans="1:12" x14ac:dyDescent="0.25">
      <c r="A90" s="6" t="s">
        <v>117</v>
      </c>
      <c r="B90" s="13">
        <f>'Land Price'!B90*(CPI!$B$17/CPI!$B$6)</f>
        <v>593945.81545064377</v>
      </c>
      <c r="C90" s="13">
        <f>'Land Price'!C90*(CPI!$B$17/CPI!$B$7)</f>
        <v>1893367.3469387754</v>
      </c>
      <c r="D90" s="13">
        <f>'Land Price'!D90*(CPI!$B$17/CPI!$B$8)</f>
        <v>1006602.5896414343</v>
      </c>
      <c r="E90" s="13">
        <f>'Land Price'!E90*(CPI!$B$17/CPI!$B$9)</f>
        <v>637809.83916745509</v>
      </c>
      <c r="F90" s="13">
        <f>'Land Price'!F90*(CPI!$B$17/CPI!$B$10)</f>
        <v>536896.2693357598</v>
      </c>
      <c r="G90" s="13">
        <f>'Land Price'!G90*(CPI!$B$17/CPI!$B$11)</f>
        <v>554936.55049151031</v>
      </c>
      <c r="H90" s="13">
        <f>'Land Price'!H90*(CPI!$B$17/CPI!$B$12)</f>
        <v>645508.73362445424</v>
      </c>
      <c r="I90" s="13">
        <f>'Land Price'!I90*(CPI!$B$17/CPI!$B$13)</f>
        <v>859751.47430497047</v>
      </c>
      <c r="J90" s="13">
        <f>'Land Price'!J90*(CPI!$B$17/CPI!$B$14)</f>
        <v>1073264.7296206618</v>
      </c>
      <c r="K90" s="13">
        <f>'Land Price'!K90*(CPI!$B$17/CPI!$B$15)</f>
        <v>809037.90322580643</v>
      </c>
      <c r="L90" s="13">
        <f>'Land Price'!L90*(CPI!$B$17/CPI!$B$16)</f>
        <v>956850.07974481652</v>
      </c>
    </row>
    <row r="91" spans="1:12" x14ac:dyDescent="0.25">
      <c r="A91" s="6" t="s">
        <v>118</v>
      </c>
      <c r="B91" s="13">
        <f>'Land Price'!B91*(CPI!$B$17/CPI!$B$6)</f>
        <v>149979.61373390557</v>
      </c>
      <c r="C91" s="13">
        <f>'Land Price'!C91*(CPI!$B$17/CPI!$B$7)</f>
        <v>153993.87755102038</v>
      </c>
      <c r="D91" s="13">
        <f>'Land Price'!D91*(CPI!$B$17/CPI!$B$8)</f>
        <v>176802.29083665338</v>
      </c>
      <c r="E91" s="13">
        <f>'Land Price'!E91*(CPI!$B$17/CPI!$B$9)</f>
        <v>222355.72374645222</v>
      </c>
      <c r="F91" s="13">
        <f>'Land Price'!F91*(CPI!$B$17/CPI!$B$10)</f>
        <v>270136.48771610559</v>
      </c>
      <c r="G91" s="13">
        <f>'Land Price'!G91*(CPI!$B$17/CPI!$B$11)</f>
        <v>200639.41018766756</v>
      </c>
      <c r="H91" s="13">
        <f>'Land Price'!H91*(CPI!$B$17/CPI!$B$12)</f>
        <v>167454.14847161574</v>
      </c>
      <c r="I91" s="13">
        <f>'Land Price'!I91*(CPI!$B$17/CPI!$B$13)</f>
        <v>234477.67481044651</v>
      </c>
      <c r="J91" s="13">
        <f>'Land Price'!J91*(CPI!$B$17/CPI!$B$14)</f>
        <v>154749.79822437451</v>
      </c>
      <c r="K91" s="13">
        <f>'Land Price'!K91*(CPI!$B$17/CPI!$B$15)</f>
        <v>184552.4193548387</v>
      </c>
      <c r="L91" s="13">
        <f>'Land Price'!L91*(CPI!$B$17/CPI!$B$16)</f>
        <v>182492.02551834131</v>
      </c>
    </row>
    <row r="92" spans="1:12" x14ac:dyDescent="0.25">
      <c r="A92" s="6" t="s">
        <v>119</v>
      </c>
      <c r="B92" s="13">
        <f>'Land Price'!B92*(CPI!$B$17/CPI!$B$6)</f>
        <v>128743.56223175966</v>
      </c>
      <c r="C92" s="13">
        <f>'Land Price'!C92*(CPI!$B$17/CPI!$B$7)</f>
        <v>112970.91836734694</v>
      </c>
      <c r="D92" s="13">
        <f>'Land Price'!D92*(CPI!$B$17/CPI!$B$8)</f>
        <v>149080.67729083667</v>
      </c>
      <c r="E92" s="13">
        <f>'Land Price'!E92*(CPI!$B$17/CPI!$B$9)</f>
        <v>146286.66035950804</v>
      </c>
      <c r="F92" s="13">
        <f>'Land Price'!F92*(CPI!$B$17/CPI!$B$10)</f>
        <v>141821.65605095541</v>
      </c>
      <c r="G92" s="13">
        <f>'Land Price'!G92*(CPI!$B$17/CPI!$B$11)</f>
        <v>145919.57104557642</v>
      </c>
      <c r="H92" s="13">
        <f>'Land Price'!H92*(CPI!$B$17/CPI!$B$12)</f>
        <v>178257.64192139739</v>
      </c>
      <c r="I92" s="13">
        <f>'Land Price'!I92*(CPI!$B$17/CPI!$B$13)</f>
        <v>145897.21988205559</v>
      </c>
      <c r="J92" s="13">
        <f>'Land Price'!J92*(CPI!$B$17/CPI!$B$14)</f>
        <v>129290.9604519774</v>
      </c>
      <c r="K92" s="13">
        <f>'Land Price'!K92*(CPI!$B$17/CPI!$B$15)</f>
        <v>127191.53225806452</v>
      </c>
      <c r="L92" s="13">
        <f>'Land Price'!L92*(CPI!$B$17/CPI!$B$16)</f>
        <v>123305.4226475279</v>
      </c>
    </row>
    <row r="93" spans="1:12" x14ac:dyDescent="0.25">
      <c r="A93" s="6" t="s">
        <v>120</v>
      </c>
      <c r="B93" s="13">
        <f>'Land Price'!B93*(CPI!$B$17/CPI!$B$6)</f>
        <v>318540.77253218886</v>
      </c>
      <c r="C93" s="13">
        <f>'Land Price'!C93*(CPI!$B$17/CPI!$B$7)</f>
        <v>261915.81632653059</v>
      </c>
      <c r="D93" s="13">
        <f>'Land Price'!D93*(CPI!$B$17/CPI!$B$8)</f>
        <v>190971.11553784861</v>
      </c>
      <c r="E93" s="13">
        <f>'Land Price'!E93*(CPI!$B$17/CPI!$B$9)</f>
        <v>383856.19678334909</v>
      </c>
      <c r="F93" s="13">
        <f>'Land Price'!F93*(CPI!$B$17/CPI!$B$10)</f>
        <v>359619.19927206554</v>
      </c>
      <c r="G93" s="13">
        <f>'Land Price'!G93*(CPI!$B$17/CPI!$B$11)</f>
        <v>196770.3306523682</v>
      </c>
      <c r="H93" s="13">
        <f>'Land Price'!H93*(CPI!$B$17/CPI!$B$12)</f>
        <v>297096.06986899563</v>
      </c>
      <c r="I93" s="13">
        <f>'Land Price'!I93*(CPI!$B$17/CPI!$B$13)</f>
        <v>617457.87700084248</v>
      </c>
      <c r="J93" s="13">
        <f>'Land Price'!J93*(CPI!$B$17/CPI!$B$14)</f>
        <v>569579.09604519769</v>
      </c>
      <c r="K93" s="13">
        <f>'Land Price'!K93*(CPI!$B$17/CPI!$B$15)</f>
        <v>399032.25806451612</v>
      </c>
      <c r="L93" s="13">
        <f>'Land Price'!L93*(CPI!$B$17/CPI!$B$16)</f>
        <v>522814.99202551832</v>
      </c>
    </row>
    <row r="94" spans="1:12" x14ac:dyDescent="0.25">
      <c r="A94" s="6" t="s">
        <v>121</v>
      </c>
      <c r="B94" s="13">
        <f>'Land Price'!B94*(CPI!$B$17/CPI!$B$6)</f>
        <v>261468.88412017169</v>
      </c>
      <c r="C94" s="13">
        <f>'Land Price'!C94*(CPI!$B$17/CPI!$B$7)</f>
        <v>301676.53061224485</v>
      </c>
      <c r="D94" s="13">
        <f>'Land Price'!D94*(CPI!$B$17/CPI!$B$8)</f>
        <v>283376.49402390438</v>
      </c>
      <c r="E94" s="13">
        <f>'Land Price'!E94*(CPI!$B$17/CPI!$B$9)</f>
        <v>262145.6953642384</v>
      </c>
      <c r="F94" s="13">
        <f>'Land Price'!F94*(CPI!$B$17/CPI!$B$10)</f>
        <v>255504.0946314832</v>
      </c>
      <c r="G94" s="13">
        <f>'Land Price'!G94*(CPI!$B$17/CPI!$B$11)</f>
        <v>270835.56747095619</v>
      </c>
      <c r="H94" s="13">
        <f>'Land Price'!H94*(CPI!$B$17/CPI!$B$12)</f>
        <v>308979.91266375547</v>
      </c>
      <c r="I94" s="13">
        <f>'Land Price'!I94*(CPI!$B$17/CPI!$B$13)</f>
        <v>310031.59224936814</v>
      </c>
      <c r="J94" s="13">
        <f>'Land Price'!J94*(CPI!$B$17/CPI!$B$14)</f>
        <v>409338.17594834545</v>
      </c>
      <c r="K94" s="13">
        <f>'Land Price'!K94*(CPI!$B$17/CPI!$B$15)</f>
        <v>413995.96774193546</v>
      </c>
      <c r="L94" s="13">
        <f>'Land Price'!L94*(CPI!$B$17/CPI!$B$16)</f>
        <v>404441.78628389153</v>
      </c>
    </row>
    <row r="95" spans="1:12" x14ac:dyDescent="0.25">
      <c r="A95" s="6" t="s">
        <v>122</v>
      </c>
      <c r="B95" s="13">
        <f>'Land Price'!B95*(CPI!$B$17/CPI!$B$6)</f>
        <v>72998.927038626614</v>
      </c>
      <c r="C95" s="13">
        <f>'Land Price'!C95*(CPI!$B$17/CPI!$B$7)</f>
        <v>69423.469387755104</v>
      </c>
      <c r="D95" s="13">
        <f>'Land Price'!D95*(CPI!$B$17/CPI!$B$8)</f>
        <v>54211.155378486059</v>
      </c>
      <c r="E95" s="13">
        <f>'Land Price'!E95*(CPI!$B$17/CPI!$B$9)</f>
        <v>55003.784295175028</v>
      </c>
      <c r="F95" s="13">
        <f>'Land Price'!F95*(CPI!$B$17/CPI!$B$10)</f>
        <v>45022.747952684258</v>
      </c>
      <c r="G95" s="13">
        <f>'Land Price'!G95*(CPI!$B$17/CPI!$B$11)</f>
        <v>50850.759606791777</v>
      </c>
      <c r="H95" s="13">
        <f>'Land Price'!H95*(CPI!$B$17/CPI!$B$12)</f>
        <v>50776.419213973801</v>
      </c>
      <c r="I95" s="13">
        <f>'Land Price'!I95*(CPI!$B$17/CPI!$B$13)</f>
        <v>46895.534962089303</v>
      </c>
      <c r="J95" s="13">
        <f>'Land Price'!J95*(CPI!$B$17/CPI!$B$14)</f>
        <v>50418.482647296209</v>
      </c>
      <c r="K95" s="13">
        <f>'Land Price'!K95*(CPI!$B$17/CPI!$B$15)</f>
        <v>51874.193548387098</v>
      </c>
      <c r="L95" s="13">
        <f>'Land Price'!L95*(CPI!$B$17/CPI!$B$16)</f>
        <v>54254.385964912275</v>
      </c>
    </row>
    <row r="96" spans="1:12" x14ac:dyDescent="0.25">
      <c r="A96" s="6" t="s">
        <v>123</v>
      </c>
      <c r="B96" s="13">
        <f>'Land Price'!B96*(CPI!$B$17/CPI!$B$6)</f>
        <v>140688.84120171674</v>
      </c>
      <c r="C96" s="13">
        <f>'Land Price'!C96*(CPI!$B$17/CPI!$B$7)</f>
        <v>147051.53061224488</v>
      </c>
      <c r="D96" s="13">
        <f>'Land Price'!D96*(CPI!$B$17/CPI!$B$8)</f>
        <v>158937.25099601594</v>
      </c>
      <c r="E96" s="13">
        <f>'Land Price'!E96*(CPI!$B$17/CPI!$B$9)</f>
        <v>173788.55250709556</v>
      </c>
      <c r="F96" s="13">
        <f>'Land Price'!F96*(CPI!$B$17/CPI!$B$10)</f>
        <v>176151.50136487719</v>
      </c>
      <c r="G96" s="13">
        <f>'Land Price'!G96*(CPI!$B$17/CPI!$B$11)</f>
        <v>197323.0563002681</v>
      </c>
      <c r="H96" s="13">
        <f>'Land Price'!H96*(CPI!$B$17/CPI!$B$12)</f>
        <v>189061.13537117906</v>
      </c>
      <c r="I96" s="13">
        <f>'Land Price'!I96*(CPI!$B$17/CPI!$B$13)</f>
        <v>180808.34035383319</v>
      </c>
      <c r="J96" s="13">
        <f>'Land Price'!J96*(CPI!$B$17/CPI!$B$14)</f>
        <v>139274.81840193705</v>
      </c>
      <c r="K96" s="13">
        <f>'Land Price'!K96*(CPI!$B$17/CPI!$B$15)</f>
        <v>160610.48387096773</v>
      </c>
      <c r="L96" s="13">
        <f>'Land Price'!L96*(CPI!$B$17/CPI!$B$16)</f>
        <v>166708.93141945772</v>
      </c>
    </row>
    <row r="97" spans="1:12" x14ac:dyDescent="0.25">
      <c r="A97" s="6" t="s">
        <v>124</v>
      </c>
      <c r="B97" s="13">
        <f>'Land Price'!B97*(CPI!$B$17/CPI!$B$6)</f>
        <v>172542.91845493563</v>
      </c>
      <c r="C97" s="13">
        <f>'Land Price'!C97*(CPI!$B$17/CPI!$B$7)</f>
        <v>169140.81632653059</v>
      </c>
      <c r="D97" s="13">
        <f>'Land Price'!D97*(CPI!$B$17/CPI!$B$8)</f>
        <v>155241.0358565737</v>
      </c>
      <c r="E97" s="13">
        <f>'Land Price'!E97*(CPI!$B$17/CPI!$B$9)</f>
        <v>143360.92715231789</v>
      </c>
      <c r="F97" s="13">
        <f>'Land Price'!F97*(CPI!$B$17/CPI!$B$10)</f>
        <v>129440.40036396724</v>
      </c>
      <c r="G97" s="13">
        <f>'Land Price'!G97*(CPI!$B$17/CPI!$B$11)</f>
        <v>153657.73011617517</v>
      </c>
      <c r="H97" s="13">
        <f>'Land Price'!H97*(CPI!$B$17/CPI!$B$12)</f>
        <v>145847.16157205243</v>
      </c>
      <c r="I97" s="13">
        <f>'Land Price'!I97*(CPI!$B$17/CPI!$B$13)</f>
        <v>145897.21988205559</v>
      </c>
      <c r="J97" s="13">
        <f>'Land Price'!J97*(CPI!$B$17/CPI!$B$14)</f>
        <v>174717.51412429378</v>
      </c>
      <c r="K97" s="13">
        <f>'Land Price'!K97*(CPI!$B$17/CPI!$B$15)</f>
        <v>264358.87096774194</v>
      </c>
      <c r="L97" s="13">
        <f>'Land Price'!L97*(CPI!$B$17/CPI!$B$16)</f>
        <v>199754.78468899519</v>
      </c>
    </row>
    <row r="98" spans="1:12" x14ac:dyDescent="0.25">
      <c r="A98" s="6" t="s">
        <v>125</v>
      </c>
      <c r="B98" s="13">
        <f>'Land Price'!B98*(CPI!$B$17/CPI!$B$6)</f>
        <v>363667.38197424891</v>
      </c>
      <c r="C98" s="13">
        <f>'Land Price'!C98*(CPI!$B$17/CPI!$B$7)</f>
        <v>330708.1632653061</v>
      </c>
      <c r="D98" s="13">
        <f>'Land Price'!D98*(CPI!$B$17/CPI!$B$8)</f>
        <v>300625.49800796813</v>
      </c>
      <c r="E98" s="13">
        <f>'Land Price'!E98*(CPI!$B$17/CPI!$B$9)</f>
        <v>266826.86849574267</v>
      </c>
      <c r="F98" s="13">
        <f>'Land Price'!F98*(CPI!$B$17/CPI!$B$10)</f>
        <v>279141.03730664239</v>
      </c>
      <c r="G98" s="13">
        <f>'Land Price'!G98*(CPI!$B$17/CPI!$B$11)</f>
        <v>287417.33690795355</v>
      </c>
      <c r="H98" s="13">
        <f>'Land Price'!H98*(CPI!$B$17/CPI!$B$12)</f>
        <v>315462.00873362448</v>
      </c>
      <c r="I98" s="13">
        <f>'Land Price'!I98*(CPI!$B$17/CPI!$B$13)</f>
        <v>356406.06571187871</v>
      </c>
      <c r="J98" s="13">
        <f>'Land Price'!J98*(CPI!$B$17/CPI!$B$14)</f>
        <v>414829.29782082321</v>
      </c>
      <c r="K98" s="13">
        <f>'Land Price'!K98*(CPI!$B$17/CPI!$B$15)</f>
        <v>378083.06451612903</v>
      </c>
      <c r="L98" s="13">
        <f>'Land Price'!L98*(CPI!$B$17/CPI!$B$16)</f>
        <v>393590.90909090906</v>
      </c>
    </row>
    <row r="99" spans="1:12" x14ac:dyDescent="0.25">
      <c r="A99" s="6" t="s">
        <v>126</v>
      </c>
      <c r="B99" s="13">
        <f>'Land Price'!B99*(CPI!$B$17/CPI!$B$6)</f>
        <v>245541.84549356223</v>
      </c>
      <c r="C99" s="13">
        <f>'Land Price'!C99*(CPI!$B$17/CPI!$B$7)</f>
        <v>229728.57142857142</v>
      </c>
      <c r="D99" s="13">
        <f>'Land Price'!D99*(CPI!$B$17/CPI!$B$8)</f>
        <v>240253.98406374501</v>
      </c>
      <c r="E99" s="13">
        <f>'Land Price'!E99*(CPI!$B$17/CPI!$B$9)</f>
        <v>215333.96404919584</v>
      </c>
      <c r="F99" s="13">
        <f>'Land Price'!F99*(CPI!$B$17/CPI!$B$10)</f>
        <v>212732.48407643315</v>
      </c>
      <c r="G99" s="13">
        <f>'Land Price'!G99*(CPI!$B$17/CPI!$B$11)</f>
        <v>221090.25915996425</v>
      </c>
      <c r="H99" s="13">
        <f>'Land Price'!H99*(CPI!$B$17/CPI!$B$12)</f>
        <v>210668.12227074237</v>
      </c>
      <c r="I99" s="13">
        <f>'Land Price'!I99*(CPI!$B$17/CPI!$B$13)</f>
        <v>265741.36478517269</v>
      </c>
      <c r="J99" s="13">
        <f>'Land Price'!J99*(CPI!$B$17/CPI!$B$14)</f>
        <v>328468.9265536723</v>
      </c>
      <c r="K99" s="13">
        <f>'Land Price'!K99*(CPI!$B$17/CPI!$B$15)</f>
        <v>321719.75806451612</v>
      </c>
      <c r="L99" s="13">
        <f>'Land Price'!L99*(CPI!$B$17/CPI!$B$16)</f>
        <v>305797.44816586922</v>
      </c>
    </row>
    <row r="100" spans="1:12" x14ac:dyDescent="0.25">
      <c r="A100" s="6" t="s">
        <v>127</v>
      </c>
      <c r="B100" s="13">
        <f>'Land Price'!B100*(CPI!$B$17/CPI!$B$6)</f>
        <v>117461.90987124464</v>
      </c>
      <c r="C100" s="13">
        <f>'Land Price'!C100*(CPI!$B$17/CPI!$B$7)</f>
        <v>138846.93877551021</v>
      </c>
      <c r="D100" s="13">
        <f>'Land Price'!D100*(CPI!$B$17/CPI!$B$8)</f>
        <v>117046.81274900399</v>
      </c>
      <c r="E100" s="13">
        <f>'Land Price'!E100*(CPI!$B$17/CPI!$B$9)</f>
        <v>98304.635761589409</v>
      </c>
      <c r="F100" s="13">
        <f>'Land Price'!F100*(CPI!$B$17/CPI!$B$10)</f>
        <v>126063.69426751594</v>
      </c>
      <c r="G100" s="13">
        <f>'Land Price'!G100*(CPI!$B$17/CPI!$B$11)</f>
        <v>138181.41197497764</v>
      </c>
      <c r="H100" s="13">
        <f>'Land Price'!H100*(CPI!$B$17/CPI!$B$12)</f>
        <v>91829.694323144111</v>
      </c>
      <c r="I100" s="13">
        <f>'Land Price'!I100*(CPI!$B$17/CPI!$B$13)</f>
        <v>87538.331929233362</v>
      </c>
      <c r="J100" s="13">
        <f>'Land Price'!J100*(CPI!$B$17/CPI!$B$14)</f>
        <v>91851.493139628728</v>
      </c>
      <c r="K100" s="13">
        <f>'Land Price'!K100*(CPI!$B$17/CPI!$B$15)</f>
        <v>93273.790322580637</v>
      </c>
      <c r="L100" s="13">
        <f>'Land Price'!L100*(CPI!$B$17/CPI!$B$16)</f>
        <v>128237.63955342902</v>
      </c>
    </row>
    <row r="101" spans="1:12" x14ac:dyDescent="0.25">
      <c r="A101" s="6" t="s">
        <v>128</v>
      </c>
      <c r="B101" s="13">
        <f>'Land Price'!B101*(CPI!$B$17/CPI!$B$6)</f>
        <v>108171.1373390558</v>
      </c>
      <c r="C101" s="13">
        <f>'Land Price'!C101*(CPI!$B$17/CPI!$B$7)</f>
        <v>119282.14285714286</v>
      </c>
      <c r="D101" s="13">
        <f>'Land Price'!D101*(CPI!$B$17/CPI!$B$8)</f>
        <v>102877.98804780877</v>
      </c>
      <c r="E101" s="13">
        <f>'Land Price'!E101*(CPI!$B$17/CPI!$B$9)</f>
        <v>106496.68874172185</v>
      </c>
      <c r="F101" s="13">
        <f>'Land Price'!F101*(CPI!$B$17/CPI!$B$10)</f>
        <v>97924.476797088268</v>
      </c>
      <c r="G101" s="13">
        <f>'Land Price'!G101*(CPI!$B$17/CPI!$B$11)</f>
        <v>97279.714030384275</v>
      </c>
      <c r="H101" s="13">
        <f>'Land Price'!H101*(CPI!$B$17/CPI!$B$12)</f>
        <v>105874.23580786027</v>
      </c>
      <c r="I101" s="13">
        <f>'Land Price'!I101*(CPI!$B$17/CPI!$B$13)</f>
        <v>79722.409435551817</v>
      </c>
      <c r="J101" s="13">
        <f>'Land Price'!J101*(CPI!$B$17/CPI!$B$14)</f>
        <v>90853.107344632765</v>
      </c>
      <c r="K101" s="13">
        <f>'Land Price'!K101*(CPI!$B$17/CPI!$B$15)</f>
        <v>81801.612903225803</v>
      </c>
      <c r="L101" s="13">
        <f>'Land Price'!L101*(CPI!$B$17/CPI!$B$16)</f>
        <v>98644.338118022322</v>
      </c>
    </row>
    <row r="102" spans="1:12" x14ac:dyDescent="0.25">
      <c r="A102" s="6" t="s">
        <v>129</v>
      </c>
      <c r="B102" s="13">
        <f>'Land Price'!B102*(CPI!$B$17/CPI!$B$6)</f>
        <v>209042.38197424891</v>
      </c>
      <c r="C102" s="13">
        <f>'Land Price'!C102*(CPI!$B$17/CPI!$B$7)</f>
        <v>227204.08163265305</v>
      </c>
      <c r="D102" s="13">
        <f>'Land Price'!D102*(CPI!$B$17/CPI!$B$8)</f>
        <v>218692.72908366536</v>
      </c>
      <c r="E102" s="13">
        <f>'Land Price'!E102*(CPI!$B$17/CPI!$B$9)</f>
        <v>227036.89687795649</v>
      </c>
      <c r="F102" s="13">
        <f>'Land Price'!F102*(CPI!$B$17/CPI!$B$10)</f>
        <v>236369.42675159237</v>
      </c>
      <c r="G102" s="13">
        <f>'Land Price'!G102*(CPI!$B$17/CPI!$B$11)</f>
        <v>205061.21537086685</v>
      </c>
      <c r="H102" s="13">
        <f>'Land Price'!H102*(CPI!$B$17/CPI!$B$12)</f>
        <v>215529.69432314413</v>
      </c>
      <c r="I102" s="13">
        <f>'Land Price'!I102*(CPI!$B$17/CPI!$B$13)</f>
        <v>223535.38331929233</v>
      </c>
      <c r="J102" s="13">
        <f>'Land Price'!J102*(CPI!$B$17/CPI!$B$14)</f>
        <v>511672.71993543179</v>
      </c>
      <c r="K102" s="13">
        <f>'Land Price'!K102*(CPI!$B$17/CPI!$B$15)</f>
        <v>249395.16129032258</v>
      </c>
      <c r="L102" s="13">
        <f>'Land Price'!L102*(CPI!$B$17/CPI!$B$16)</f>
        <v>261407.49601275916</v>
      </c>
    </row>
    <row r="103" spans="1:12" x14ac:dyDescent="0.25">
      <c r="A103" s="6" t="s">
        <v>130</v>
      </c>
      <c r="B103" s="13">
        <f>'Land Price'!B103*(CPI!$B$17/CPI!$B$6)</f>
        <v>99543.991416309014</v>
      </c>
      <c r="C103" s="13">
        <f>'Land Price'!C103*(CPI!$B$17/CPI!$B$7)</f>
        <v>124962.24489795917</v>
      </c>
      <c r="D103" s="13">
        <f>'Land Price'!D103*(CPI!$B$17/CPI!$B$8)</f>
        <v>118894.9203187251</v>
      </c>
      <c r="E103" s="13">
        <f>'Land Price'!E103*(CPI!$B$17/CPI!$B$9)</f>
        <v>114688.74172185431</v>
      </c>
      <c r="F103" s="13">
        <f>'Land Price'!F103*(CPI!$B$17/CPI!$B$10)</f>
        <v>112556.86988171065</v>
      </c>
      <c r="G103" s="13">
        <f>'Land Price'!G103*(CPI!$B$17/CPI!$B$11)</f>
        <v>149235.92493297587</v>
      </c>
      <c r="H103" s="13">
        <f>'Land Price'!H103*(CPI!$B$17/CPI!$B$12)</f>
        <v>148007.86026200873</v>
      </c>
      <c r="I103" s="13">
        <f>'Land Price'!I103*(CPI!$B$17/CPI!$B$13)</f>
        <v>150065.71187868578</v>
      </c>
      <c r="J103" s="13">
        <f>'Land Price'!J103*(CPI!$B$17/CPI!$B$14)</f>
        <v>149258.67635189669</v>
      </c>
      <c r="K103" s="13">
        <f>'Land Price'!K103*(CPI!$B$17/CPI!$B$15)</f>
        <v>173080.24193548388</v>
      </c>
      <c r="L103" s="13">
        <f>'Land Price'!L103*(CPI!$B$17/CPI!$B$16)</f>
        <v>160297.04944178628</v>
      </c>
    </row>
    <row r="104" spans="1:12" x14ac:dyDescent="0.25">
      <c r="A104" s="6" t="s">
        <v>131</v>
      </c>
      <c r="B104" s="13">
        <f>'Land Price'!B104*(CPI!$B$17/CPI!$B$6)</f>
        <v>179179.18454935623</v>
      </c>
      <c r="C104" s="13">
        <f>'Land Price'!C104*(CPI!$B$17/CPI!$B$7)</f>
        <v>201959.18367346938</v>
      </c>
      <c r="D104" s="13">
        <f>'Land Price'!D104*(CPI!$B$17/CPI!$B$8)</f>
        <v>186042.82868525898</v>
      </c>
      <c r="E104" s="13">
        <f>'Land Price'!E104*(CPI!$B$17/CPI!$B$9)</f>
        <v>165011.35288552509</v>
      </c>
      <c r="F104" s="13">
        <f>'Land Price'!F104*(CPI!$B$17/CPI!$B$10)</f>
        <v>163207.46132848045</v>
      </c>
      <c r="G104" s="13">
        <f>'Land Price'!G104*(CPI!$B$17/CPI!$B$11)</f>
        <v>159184.98659517427</v>
      </c>
      <c r="H104" s="13">
        <f>'Land Price'!H104*(CPI!$B$17/CPI!$B$12)</f>
        <v>162052.40174672491</v>
      </c>
      <c r="I104" s="13">
        <f>'Land Price'!I104*(CPI!$B$17/CPI!$B$13)</f>
        <v>183413.64785172706</v>
      </c>
      <c r="J104" s="13">
        <f>'Land Price'!J104*(CPI!$B$17/CPI!$B$14)</f>
        <v>193686.84422921709</v>
      </c>
      <c r="K104" s="13">
        <f>'Land Price'!K104*(CPI!$B$17/CPI!$B$15)</f>
        <v>230441.12903225806</v>
      </c>
      <c r="L104" s="13">
        <f>'Land Price'!L104*(CPI!$B$17/CPI!$B$16)</f>
        <v>236746.41148325359</v>
      </c>
    </row>
    <row r="105" spans="1:12" x14ac:dyDescent="0.25">
      <c r="A105" s="6" t="s">
        <v>132</v>
      </c>
      <c r="B105" s="13">
        <f>'Land Price'!B105*(CPI!$B$17/CPI!$B$6)</f>
        <v>254832.61802575109</v>
      </c>
      <c r="C105" s="13">
        <f>'Land Price'!C105*(CPI!$B$17/CPI!$B$7)</f>
        <v>247399.99999999997</v>
      </c>
      <c r="D105" s="13">
        <f>'Land Price'!D105*(CPI!$B$17/CPI!$B$8)</f>
        <v>301857.56972111552</v>
      </c>
      <c r="E105" s="13">
        <f>'Land Price'!E105*(CPI!$B$17/CPI!$B$9)</f>
        <v>279700.0946073794</v>
      </c>
      <c r="F105" s="13">
        <f>'Land Price'!F105*(CPI!$B$17/CPI!$B$10)</f>
        <v>236369.42675159237</v>
      </c>
      <c r="G105" s="13">
        <f>'Land Price'!G105*(CPI!$B$17/CPI!$B$11)</f>
        <v>257017.42627345843</v>
      </c>
      <c r="H105" s="13">
        <f>'Land Price'!H105*(CPI!$B$17/CPI!$B$12)</f>
        <v>269006.98689956334</v>
      </c>
      <c r="I105" s="13">
        <f>'Land Price'!I105*(CPI!$B$17/CPI!$B$13)</f>
        <v>260530.74978938501</v>
      </c>
      <c r="J105" s="13">
        <f>'Land Price'!J105*(CPI!$B$17/CPI!$B$14)</f>
        <v>267567.39305891847</v>
      </c>
      <c r="K105" s="13">
        <f>'Land Price'!K105*(CPI!$B$17/CPI!$B$15)</f>
        <v>284310.48387096776</v>
      </c>
      <c r="L105" s="13">
        <f>'Land Price'!L105*(CPI!$B$17/CPI!$B$16)</f>
        <v>310729.66507177032</v>
      </c>
    </row>
    <row r="106" spans="1:12" x14ac:dyDescent="0.25">
      <c r="A106" s="6" t="s">
        <v>133</v>
      </c>
      <c r="B106" s="13">
        <f>'Land Price'!B106*(CPI!$B$17/CPI!$B$6)</f>
        <v>158606.75965665237</v>
      </c>
      <c r="C106" s="13">
        <f>'Land Price'!C106*(CPI!$B$17/CPI!$B$7)</f>
        <v>195647.95918367346</v>
      </c>
      <c r="D106" s="13">
        <f>'Land Price'!D106*(CPI!$B$17/CPI!$B$8)</f>
        <v>166329.68127490039</v>
      </c>
      <c r="E106" s="13">
        <f>'Land Price'!E106*(CPI!$B$17/CPI!$B$9)</f>
        <v>246931.8826868496</v>
      </c>
      <c r="F106" s="13">
        <f>'Land Price'!F106*(CPI!$B$17/CPI!$B$10)</f>
        <v>253815.74158325754</v>
      </c>
      <c r="G106" s="13">
        <f>'Land Price'!G106*(CPI!$B$17/CPI!$B$11)</f>
        <v>210035.74620196605</v>
      </c>
      <c r="H106" s="13">
        <f>'Land Price'!H106*(CPI!$B$17/CPI!$B$12)</f>
        <v>267386.46288209612</v>
      </c>
      <c r="I106" s="13">
        <f>'Land Price'!I106*(CPI!$B$17/CPI!$B$13)</f>
        <v>323058.12973883742</v>
      </c>
      <c r="J106" s="13">
        <f>'Land Price'!J106*(CPI!$B$17/CPI!$B$14)</f>
        <v>299515.73849878932</v>
      </c>
      <c r="K106" s="13">
        <f>'Land Price'!K106*(CPI!$B$17/CPI!$B$15)</f>
        <v>331695.56451612903</v>
      </c>
      <c r="L106" s="13">
        <f>'Land Price'!L106*(CPI!$B$17/CPI!$B$16)</f>
        <v>350187.40031897923</v>
      </c>
    </row>
    <row r="107" spans="1:12" x14ac:dyDescent="0.25">
      <c r="A107" s="6" t="s">
        <v>134</v>
      </c>
      <c r="B107" s="13">
        <f>'Land Price'!B107*(CPI!$B$17/CPI!$B$6)</f>
        <v>106843.88412017167</v>
      </c>
      <c r="C107" s="13">
        <f>'Land Price'!C107*(CPI!$B$17/CPI!$B$7)</f>
        <v>111708.67346938775</v>
      </c>
      <c r="D107" s="13">
        <f>'Land Price'!D107*(CPI!$B$17/CPI!$B$8)</f>
        <v>107190.23904382471</v>
      </c>
      <c r="E107" s="13">
        <f>'Land Price'!E107*(CPI!$B$17/CPI!$B$9)</f>
        <v>87186.849574266802</v>
      </c>
      <c r="F107" s="13">
        <f>'Land Price'!F107*(CPI!$B$17/CPI!$B$10)</f>
        <v>133379.89080982713</v>
      </c>
      <c r="G107" s="13">
        <f>'Land Price'!G107*(CPI!$B$17/CPI!$B$11)</f>
        <v>121599.64253798034</v>
      </c>
      <c r="H107" s="13">
        <f>'Land Price'!H107*(CPI!$B$17/CPI!$B$12)</f>
        <v>113436.68122270744</v>
      </c>
      <c r="I107" s="13">
        <f>'Land Price'!I107*(CPI!$B$17/CPI!$B$13)</f>
        <v>107859.73041280539</v>
      </c>
      <c r="J107" s="13">
        <f>'Land Price'!J107*(CPI!$B$17/CPI!$B$14)</f>
        <v>84862.792574656982</v>
      </c>
      <c r="K107" s="13">
        <f>'Land Price'!K107*(CPI!$B$17/CPI!$B$15)</f>
        <v>119709.67741935483</v>
      </c>
      <c r="L107" s="13">
        <f>'Land Price'!L107*(CPI!$B$17/CPI!$B$16)</f>
        <v>118373.20574162679</v>
      </c>
    </row>
    <row r="108" spans="1:12" x14ac:dyDescent="0.25">
      <c r="A108" s="6" t="s">
        <v>135</v>
      </c>
      <c r="B108" s="13">
        <f>'Land Price'!B108*(CPI!$B$17/CPI!$B$6)</f>
        <v>268105.15021459229</v>
      </c>
      <c r="C108" s="13">
        <f>'Land Price'!C108*(CPI!$B$17/CPI!$B$7)</f>
        <v>271382.6530612245</v>
      </c>
      <c r="D108" s="13">
        <f>'Land Price'!D108*(CPI!$B$17/CPI!$B$8)</f>
        <v>271055.77689243027</v>
      </c>
      <c r="E108" s="13">
        <f>'Land Price'!E108*(CPI!$B$17/CPI!$B$9)</f>
        <v>258049.6688741722</v>
      </c>
      <c r="F108" s="13">
        <f>'Land Price'!F108*(CPI!$B$17/CPI!$B$10)</f>
        <v>284206.0964513194</v>
      </c>
      <c r="G108" s="13">
        <f>'Land Price'!G108*(CPI!$B$17/CPI!$B$11)</f>
        <v>276362.82394995529</v>
      </c>
      <c r="H108" s="13">
        <f>'Land Price'!H108*(CPI!$B$17/CPI!$B$12)</f>
        <v>280890.82969432318</v>
      </c>
      <c r="I108" s="13">
        <f>'Land Price'!I108*(CPI!$B$17/CPI!$B$13)</f>
        <v>270951.97978096042</v>
      </c>
      <c r="J108" s="13">
        <f>'Land Price'!J108*(CPI!$B$17/CPI!$B$14)</f>
        <v>283541.5657788539</v>
      </c>
      <c r="K108" s="13">
        <f>'Land Price'!K108*(CPI!$B$17/CPI!$B$15)</f>
        <v>299274.19354838709</v>
      </c>
      <c r="L108" s="13">
        <f>'Land Price'!L108*(CPI!$B$17/CPI!$B$16)</f>
        <v>320594.09888357256</v>
      </c>
    </row>
    <row r="109" spans="1:12" x14ac:dyDescent="0.25">
      <c r="A109" s="6" t="s">
        <v>136</v>
      </c>
      <c r="B109" s="13">
        <f>'Land Price'!B109*(CPI!$B$17/CPI!$B$6)</f>
        <v>112816.52360515021</v>
      </c>
      <c r="C109" s="13">
        <f>'Land Price'!C109*(CPI!$B$17/CPI!$B$7)</f>
        <v>122437.75510204081</v>
      </c>
      <c r="D109" s="13">
        <f>'Land Price'!D109*(CPI!$B$17/CPI!$B$8)</f>
        <v>112734.56175298805</v>
      </c>
      <c r="E109" s="13">
        <f>'Land Price'!E109*(CPI!$B$17/CPI!$B$9)</f>
        <v>116444.18164616841</v>
      </c>
      <c r="F109" s="13">
        <f>'Land Price'!F109*(CPI!$B$17/CPI!$B$10)</f>
        <v>122124.20382165606</v>
      </c>
      <c r="G109" s="13">
        <f>'Land Price'!G109*(CPI!$B$17/CPI!$B$11)</f>
        <v>116072.38605898124</v>
      </c>
      <c r="H109" s="13">
        <f>'Land Price'!H109*(CPI!$B$17/CPI!$B$12)</f>
        <v>110195.63318777294</v>
      </c>
      <c r="I109" s="13">
        <f>'Land Price'!I109*(CPI!$B$17/CPI!$B$13)</f>
        <v>121928.39090143218</v>
      </c>
      <c r="J109" s="13">
        <f>'Land Price'!J109*(CPI!$B$17/CPI!$B$14)</f>
        <v>111819.20903954802</v>
      </c>
      <c r="K109" s="13">
        <f>'Land Price'!K109*(CPI!$B$17/CPI!$B$15)</f>
        <v>114721.77419354838</v>
      </c>
      <c r="L109" s="13">
        <f>'Land Price'!L109*(CPI!$B$17/CPI!$B$16)</f>
        <v>122812.2009569378</v>
      </c>
    </row>
    <row r="110" spans="1:12" x14ac:dyDescent="0.25">
      <c r="A110" s="6" t="s">
        <v>137</v>
      </c>
      <c r="B110" s="13">
        <f>'Land Price'!B110*(CPI!$B$17/CPI!$B$6)</f>
        <v>119452.78969957081</v>
      </c>
      <c r="C110" s="13">
        <f>'Land Price'!C110*(CPI!$B$17/CPI!$B$7)</f>
        <v>109815.30612244898</v>
      </c>
      <c r="D110" s="13">
        <f>'Land Price'!D110*(CPI!$B$17/CPI!$B$8)</f>
        <v>131831.67330677292</v>
      </c>
      <c r="E110" s="13">
        <f>'Land Price'!E110*(CPI!$B$17/CPI!$B$9)</f>
        <v>129902.55439924315</v>
      </c>
      <c r="F110" s="13">
        <f>'Land Price'!F110*(CPI!$B$17/CPI!$B$10)</f>
        <v>122124.20382165606</v>
      </c>
      <c r="G110" s="13">
        <f>'Land Price'!G110*(CPI!$B$17/CPI!$B$11)</f>
        <v>127126.89901697944</v>
      </c>
      <c r="H110" s="13">
        <f>'Land Price'!H110*(CPI!$B$17/CPI!$B$12)</f>
        <v>122079.47598253276</v>
      </c>
      <c r="I110" s="13">
        <f>'Land Price'!I110*(CPI!$B$17/CPI!$B$13)</f>
        <v>119844.14490311711</v>
      </c>
      <c r="J110" s="13">
        <f>'Land Price'!J110*(CPI!$B$17/CPI!$B$14)</f>
        <v>116811.13801452784</v>
      </c>
      <c r="K110" s="13">
        <f>'Land Price'!K110*(CPI!$B$17/CPI!$B$15)</f>
        <v>129685.48387096774</v>
      </c>
      <c r="L110" s="13">
        <f>'Land Price'!L110*(CPI!$B$17/CPI!$B$16)</f>
        <v>136129.18660287082</v>
      </c>
    </row>
    <row r="111" spans="1:12" x14ac:dyDescent="0.25">
      <c r="A111" s="6" t="s">
        <v>138</v>
      </c>
      <c r="B111" s="13">
        <f>'Land Price'!B111*(CPI!$B$17/CPI!$B$6)</f>
        <v>248859.97854077254</v>
      </c>
      <c r="C111" s="13">
        <f>'Land Price'!C111*(CPI!$B$17/CPI!$B$7)</f>
        <v>282742.8571428571</v>
      </c>
      <c r="D111" s="13">
        <f>'Land Price'!D111*(CPI!$B$17/CPI!$B$8)</f>
        <v>245182.27091633467</v>
      </c>
      <c r="E111" s="13">
        <f>'Land Price'!E111*(CPI!$B$17/CPI!$B$9)</f>
        <v>216504.25733207192</v>
      </c>
      <c r="F111" s="13">
        <f>'Land Price'!F111*(CPI!$B$17/CPI!$B$10)</f>
        <v>225113.7397634213</v>
      </c>
      <c r="G111" s="13">
        <f>'Land Price'!G111*(CPI!$B$17/CPI!$B$11)</f>
        <v>221090.25915996425</v>
      </c>
      <c r="H111" s="13">
        <f>'Land Price'!H111*(CPI!$B$17/CPI!$B$12)</f>
        <v>221471.61572052405</v>
      </c>
      <c r="I111" s="13">
        <f>'Land Price'!I111*(CPI!$B$17/CPI!$B$13)</f>
        <v>269909.8567818029</v>
      </c>
      <c r="J111" s="13">
        <f>'Land Price'!J111*(CPI!$B$17/CPI!$B$14)</f>
        <v>262076.27118644066</v>
      </c>
      <c r="K111" s="13">
        <f>'Land Price'!K111*(CPI!$B$17/CPI!$B$15)</f>
        <v>289298.38709677418</v>
      </c>
      <c r="L111" s="13">
        <f>'Land Price'!L111*(CPI!$B$17/CPI!$B$16)</f>
        <v>315661.88197767141</v>
      </c>
    </row>
    <row r="112" spans="1:12" x14ac:dyDescent="0.25">
      <c r="A112" s="6" t="s">
        <v>139</v>
      </c>
      <c r="B112" s="13">
        <f>'Land Price'!B112*(CPI!$B$17/CPI!$B$6)</f>
        <v>229614.8068669528</v>
      </c>
      <c r="C112" s="13">
        <f>'Land Price'!C112*(CPI!$B$17/CPI!$B$7)</f>
        <v>494168.87755102036</v>
      </c>
      <c r="D112" s="13">
        <f>'Land Price'!D112*(CPI!$B$17/CPI!$B$8)</f>
        <v>482356.07569721114</v>
      </c>
      <c r="E112" s="13">
        <f>'Land Price'!E112*(CPI!$B$17/CPI!$B$9)</f>
        <v>458169.82024597918</v>
      </c>
      <c r="F112" s="13">
        <f>'Land Price'!F112*(CPI!$B$17/CPI!$B$10)</f>
        <v>210481.34667879893</v>
      </c>
      <c r="G112" s="13">
        <f>'Land Price'!G112*(CPI!$B$17/CPI!$B$11)</f>
        <v>206719.39231456659</v>
      </c>
      <c r="H112" s="13">
        <f>'Land Price'!H112*(CPI!$B$17/CPI!$B$12)</f>
        <v>202025.32751091704</v>
      </c>
      <c r="I112" s="13">
        <f>'Land Price'!I112*(CPI!$B$17/CPI!$B$13)</f>
        <v>194877.00084245999</v>
      </c>
      <c r="J112" s="13">
        <f>'Land Price'!J112*(CPI!$B$17/CPI!$B$14)</f>
        <v>200675.54479418887</v>
      </c>
      <c r="K112" s="13">
        <f>'Land Price'!K112*(CPI!$B$17/CPI!$B$15)</f>
        <v>278823.79032258067</v>
      </c>
      <c r="L112" s="13">
        <f>'Land Price'!L112*(CPI!$B$17/CPI!$B$16)</f>
        <v>254009.17065390749</v>
      </c>
    </row>
    <row r="113" spans="1:12" x14ac:dyDescent="0.25">
      <c r="A113" s="6" t="s">
        <v>140</v>
      </c>
      <c r="B113" s="13">
        <f>'Land Price'!B113*(CPI!$B$17/CPI!$B$6)</f>
        <v>169224.78540772531</v>
      </c>
      <c r="C113" s="13">
        <f>'Land Price'!C113*(CPI!$B$17/CPI!$B$7)</f>
        <v>170403.06122448979</v>
      </c>
      <c r="D113" s="13">
        <f>'Land Price'!D113*(CPI!$B$17/CPI!$B$8)</f>
        <v>135527.88844621513</v>
      </c>
      <c r="E113" s="13">
        <f>'Land Price'!E113*(CPI!$B$17/CPI!$B$9)</f>
        <v>152138.12677388836</v>
      </c>
      <c r="F113" s="13">
        <f>'Land Price'!F113*(CPI!$B$17/CPI!$B$10)</f>
        <v>121561.41947224751</v>
      </c>
      <c r="G113" s="13">
        <f>'Land Price'!G113*(CPI!$B$17/CPI!$B$11)</f>
        <v>127126.89901697944</v>
      </c>
      <c r="H113" s="13">
        <f>'Land Price'!H113*(CPI!$B$17/CPI!$B$12)</f>
        <v>107494.75982532752</v>
      </c>
      <c r="I113" s="13">
        <f>'Land Price'!I113*(CPI!$B$17/CPI!$B$13)</f>
        <v>119844.14490311711</v>
      </c>
      <c r="J113" s="13">
        <f>'Land Price'!J113*(CPI!$B$17/CPI!$B$14)</f>
        <v>131287.73204196934</v>
      </c>
      <c r="K113" s="13">
        <f>'Land Price'!K113*(CPI!$B$17/CPI!$B$15)</f>
        <v>137666.12903225806</v>
      </c>
      <c r="L113" s="13">
        <f>'Land Price'!L113*(CPI!$B$17/CPI!$B$16)</f>
        <v>137115.62998405102</v>
      </c>
    </row>
    <row r="114" spans="1:12" x14ac:dyDescent="0.25">
      <c r="A114" s="6" t="s">
        <v>141</v>
      </c>
      <c r="B114" s="13">
        <f>'Land Price'!B114*(CPI!$B$17/CPI!$B$6)</f>
        <v>114143.77682403433</v>
      </c>
      <c r="C114" s="13">
        <f>'Land Price'!C114*(CPI!$B$17/CPI!$B$7)</f>
        <v>122437.75510204081</v>
      </c>
      <c r="D114" s="13">
        <f>'Land Price'!D114*(CPI!$B$17/CPI!$B$8)</f>
        <v>146616.53386454182</v>
      </c>
      <c r="E114" s="13">
        <f>'Land Price'!E114*(CPI!$B$17/CPI!$B$9)</f>
        <v>138094.60737937561</v>
      </c>
      <c r="F114" s="13">
        <f>'Land Price'!F114*(CPI!$B$17/CPI!$B$10)</f>
        <v>136193.8125568699</v>
      </c>
      <c r="G114" s="13">
        <f>'Land Price'!G114*(CPI!$B$17/CPI!$B$11)</f>
        <v>141497.76586237713</v>
      </c>
      <c r="H114" s="13">
        <f>'Land Price'!H114*(CPI!$B$17/CPI!$B$12)</f>
        <v>140445.41484716159</v>
      </c>
      <c r="I114" s="13">
        <f>'Land Price'!I114*(CPI!$B$17/CPI!$B$13)</f>
        <v>138602.35888795281</v>
      </c>
      <c r="J114" s="13">
        <f>'Land Price'!J114*(CPI!$B$17/CPI!$B$14)</f>
        <v>134782.0823244552</v>
      </c>
      <c r="K114" s="13">
        <f>'Land Price'!K114*(CPI!$B$17/CPI!$B$15)</f>
        <v>137666.12903225806</v>
      </c>
      <c r="L114" s="13">
        <f>'Land Price'!L114*(CPI!$B$17/CPI!$B$16)</f>
        <v>139088.51674641148</v>
      </c>
    </row>
    <row r="115" spans="1:12" x14ac:dyDescent="0.25">
      <c r="A115" s="6" t="s">
        <v>142</v>
      </c>
      <c r="B115" s="13">
        <f>'Land Price'!B115*(CPI!$B$17/CPI!$B$6)</f>
        <v>185815.45064377683</v>
      </c>
      <c r="C115" s="13">
        <f>'Land Price'!C115*(CPI!$B$17/CPI!$B$7)</f>
        <v>217737.24489795917</v>
      </c>
      <c r="D115" s="13">
        <f>'Land Price'!D115*(CPI!$B$17/CPI!$B$8)</f>
        <v>212532.3705179283</v>
      </c>
      <c r="E115" s="13">
        <f>'Land Price'!E115*(CPI!$B$17/CPI!$B$9)</f>
        <v>201875.5912961211</v>
      </c>
      <c r="F115" s="13">
        <f>'Land Price'!F115*(CPI!$B$17/CPI!$B$10)</f>
        <v>194160.60054595087</v>
      </c>
      <c r="G115" s="13">
        <f>'Land Price'!G115*(CPI!$B$17/CPI!$B$11)</f>
        <v>226617.51563896335</v>
      </c>
      <c r="H115" s="13">
        <f>'Land Price'!H115*(CPI!$B$17/CPI!$B$12)</f>
        <v>221471.61572052405</v>
      </c>
      <c r="I115" s="13">
        <f>'Land Price'!I115*(CPI!$B$17/CPI!$B$13)</f>
        <v>213635.21482729571</v>
      </c>
      <c r="J115" s="13">
        <f>'Land Price'!J115*(CPI!$B$17/CPI!$B$14)</f>
        <v>204669.08797417273</v>
      </c>
      <c r="K115" s="13">
        <f>'Land Price'!K115*(CPI!$B$17/CPI!$B$15)</f>
        <v>204504.03225806452</v>
      </c>
      <c r="L115" s="13">
        <f>'Land Price'!L115*(CPI!$B$17/CPI!$B$16)</f>
        <v>320594.09888357256</v>
      </c>
    </row>
    <row r="116" spans="1:12" x14ac:dyDescent="0.25">
      <c r="A116" s="6" t="s">
        <v>143</v>
      </c>
      <c r="B116" s="13">
        <f>'Land Price'!B116*(CPI!$B$17/CPI!$B$6)</f>
        <v>165906.65236051503</v>
      </c>
      <c r="C116" s="13">
        <f>'Land Price'!C116*(CPI!$B$17/CPI!$B$7)</f>
        <v>175452.04081632651</v>
      </c>
      <c r="D116" s="13">
        <f>'Land Price'!D116*(CPI!$B$17/CPI!$B$8)</f>
        <v>178650.3984063745</v>
      </c>
      <c r="E116" s="13">
        <f>'Land Price'!E116*(CPI!$B$17/CPI!$B$9)</f>
        <v>180810.31220435194</v>
      </c>
      <c r="F116" s="13">
        <f>'Land Price'!F116*(CPI!$B$17/CPI!$B$10)</f>
        <v>207667.42493175616</v>
      </c>
      <c r="G116" s="13">
        <f>'Land Price'!G116*(CPI!$B$17/CPI!$B$11)</f>
        <v>229381.1438784629</v>
      </c>
      <c r="H116" s="13">
        <f>'Land Price'!H116*(CPI!$B$17/CPI!$B$12)</f>
        <v>210127.94759825329</v>
      </c>
      <c r="I116" s="13">
        <f>'Land Price'!I116*(CPI!$B$17/CPI!$B$13)</f>
        <v>203213.9848357203</v>
      </c>
      <c r="J116" s="13">
        <f>'Land Price'!J116*(CPI!$B$17/CPI!$B$14)</f>
        <v>179709.4430992736</v>
      </c>
      <c r="K116" s="13">
        <f>'Land Price'!K116*(CPI!$B$17/CPI!$B$15)</f>
        <v>194528.22580645161</v>
      </c>
      <c r="L116" s="13">
        <f>'Land Price'!L116*(CPI!$B$17/CPI!$B$16)</f>
        <v>191370.01594896329</v>
      </c>
    </row>
    <row r="117" spans="1:12" x14ac:dyDescent="0.25">
      <c r="A117" s="6" t="s">
        <v>144</v>
      </c>
      <c r="B117" s="13">
        <f>'Land Price'!B117*(CPI!$B$17/CPI!$B$6)</f>
        <v>98880.364806866957</v>
      </c>
      <c r="C117" s="13">
        <f>'Land Price'!C117*(CPI!$B$17/CPI!$B$7)</f>
        <v>94668.367346938772</v>
      </c>
      <c r="D117" s="13">
        <f>'Land Price'!D117*(CPI!$B$17/CPI!$B$8)</f>
        <v>96717.629482071716</v>
      </c>
      <c r="E117" s="13">
        <f>'Land Price'!E117*(CPI!$B$17/CPI!$B$9)</f>
        <v>136339.16745506151</v>
      </c>
      <c r="F117" s="13">
        <f>'Land Price'!F117*(CPI!$B$17/CPI!$B$10)</f>
        <v>90608.28025477707</v>
      </c>
      <c r="G117" s="13">
        <f>'Land Price'!G117*(CPI!$B$17/CPI!$B$11)</f>
        <v>116625.11170688114</v>
      </c>
      <c r="H117" s="13">
        <f>'Land Price'!H117*(CPI!$B$17/CPI!$B$12)</f>
        <v>101012.66375545852</v>
      </c>
      <c r="I117" s="13">
        <f>'Land Price'!I117*(CPI!$B$17/CPI!$B$13)</f>
        <v>88580.4549283909</v>
      </c>
      <c r="J117" s="13">
        <f>'Land Price'!J117*(CPI!$B$17/CPI!$B$14)</f>
        <v>134782.0823244552</v>
      </c>
      <c r="K117" s="13">
        <f>'Land Price'!K117*(CPI!$B$17/CPI!$B$15)</f>
        <v>92775</v>
      </c>
      <c r="L117" s="13">
        <f>'Land Price'!L117*(CPI!$B$17/CPI!$B$16)</f>
        <v>103576.55502392344</v>
      </c>
    </row>
    <row r="118" spans="1:12" x14ac:dyDescent="0.25">
      <c r="A118" s="6" t="s">
        <v>145</v>
      </c>
      <c r="B118" s="13">
        <f>'Land Price'!B118*(CPI!$B$17/CPI!$B$6)</f>
        <v>123434.54935622317</v>
      </c>
      <c r="C118" s="13">
        <f>'Land Price'!C118*(CPI!$B$17/CPI!$B$7)</f>
        <v>128117.85714285713</v>
      </c>
      <c r="D118" s="13">
        <f>'Land Price'!D118*(CPI!$B$17/CPI!$B$8)</f>
        <v>130599.6015936255</v>
      </c>
      <c r="E118" s="13">
        <f>'Land Price'!E118*(CPI!$B$17/CPI!$B$9)</f>
        <v>148627.24692526017</v>
      </c>
      <c r="F118" s="13">
        <f>'Land Price'!F118*(CPI!$B$17/CPI!$B$10)</f>
        <v>146323.93084622384</v>
      </c>
      <c r="G118" s="13">
        <f>'Land Price'!G118*(CPI!$B$17/CPI!$B$11)</f>
        <v>149788.65058087578</v>
      </c>
      <c r="H118" s="13">
        <f>'Land Price'!H118*(CPI!$B$17/CPI!$B$12)</f>
        <v>151248.90829694323</v>
      </c>
      <c r="I118" s="13">
        <f>'Land Price'!I118*(CPI!$B$17/CPI!$B$13)</f>
        <v>140686.60488626792</v>
      </c>
      <c r="J118" s="13">
        <f>'Land Price'!J118*(CPI!$B$17/CPI!$B$14)</f>
        <v>138775.62550443906</v>
      </c>
      <c r="K118" s="13">
        <f>'Land Price'!K118*(CPI!$B$17/CPI!$B$15)</f>
        <v>135670.96774193548</v>
      </c>
      <c r="L118" s="13">
        <f>'Land Price'!L118*(CPI!$B$17/CPI!$B$16)</f>
        <v>167695.37480063795</v>
      </c>
    </row>
    <row r="119" spans="1:12" x14ac:dyDescent="0.25">
      <c r="A119" s="6" t="s">
        <v>146</v>
      </c>
      <c r="B119" s="13">
        <f>'Land Price'!B119*(CPI!$B$17/CPI!$B$6)</f>
        <v>491083.69098712446</v>
      </c>
      <c r="C119" s="13">
        <f>'Land Price'!C119*(CPI!$B$17/CPI!$B$7)</f>
        <v>492275.5102040816</v>
      </c>
      <c r="D119" s="13">
        <f>'Land Price'!D119*(CPI!$B$17/CPI!$B$8)</f>
        <v>466955.17928286851</v>
      </c>
      <c r="E119" s="13">
        <f>'Land Price'!E119*(CPI!$B$17/CPI!$B$9)</f>
        <v>488597.44560075685</v>
      </c>
      <c r="F119" s="13">
        <f>'Land Price'!F119*(CPI!$B$17/CPI!$B$10)</f>
        <v>446287.98908098275</v>
      </c>
      <c r="G119" s="13">
        <f>'Land Price'!G119*(CPI!$B$17/CPI!$B$11)</f>
        <v>519562.10902591597</v>
      </c>
      <c r="H119" s="13">
        <f>'Land Price'!H119*(CPI!$B$17/CPI!$B$12)</f>
        <v>445644.10480349348</v>
      </c>
      <c r="I119" s="13">
        <f>'Land Price'!I119*(CPI!$B$17/CPI!$B$13)</f>
        <v>424665.12215669756</v>
      </c>
      <c r="J119" s="13">
        <f>'Land Price'!J119*(CPI!$B$17/CPI!$B$14)</f>
        <v>728821.6303470541</v>
      </c>
      <c r="K119" s="13">
        <f>'Land Price'!K119*(CPI!$B$17/CPI!$B$15)</f>
        <v>663391.12903225806</v>
      </c>
      <c r="L119" s="13">
        <f>'Land Price'!L119*(CPI!$B$17/CPI!$B$16)</f>
        <v>653518.74003189791</v>
      </c>
    </row>
    <row r="120" spans="1:12" x14ac:dyDescent="0.25">
      <c r="A120" s="6" t="s">
        <v>147</v>
      </c>
      <c r="B120" s="13">
        <f>'Land Price'!B120*(CPI!$B$17/CPI!$B$6)</f>
        <v>1235009.1201716738</v>
      </c>
      <c r="C120" s="13">
        <f>'Land Price'!C120*(CPI!$B$17/CPI!$B$7)</f>
        <v>1174518.8775510204</v>
      </c>
      <c r="D120" s="13">
        <f>'Land Price'!D120*(CPI!$B$17/CPI!$B$8)</f>
        <v>582153.88446215144</v>
      </c>
      <c r="E120" s="13">
        <f>'Land Price'!E120*(CPI!$B$17/CPI!$B$9)</f>
        <v>182565.75212866603</v>
      </c>
      <c r="F120" s="13">
        <f>'Land Price'!F120*(CPI!$B$17/CPI!$B$10)</f>
        <v>175588.71701546863</v>
      </c>
      <c r="G120" s="13">
        <f>'Land Price'!G120*(CPI!$B$17/CPI!$B$11)</f>
        <v>226617.51563896335</v>
      </c>
      <c r="H120" s="13">
        <f>'Land Price'!H120*(CPI!$B$17/CPI!$B$12)</f>
        <v>108034.9344978166</v>
      </c>
      <c r="I120" s="13">
        <f>'Land Price'!I120*(CPI!$B$17/CPI!$B$13)</f>
        <v>396006.73967986519</v>
      </c>
      <c r="J120" s="13">
        <f>'Land Price'!J120*(CPI!$B$17/CPI!$B$14)</f>
        <v>285538.33736884582</v>
      </c>
      <c r="K120" s="13">
        <f>'Land Price'!K120*(CPI!$B$17/CPI!$B$15)</f>
        <v>653415.32258064509</v>
      </c>
      <c r="L120" s="13">
        <f>'Land Price'!L120*(CPI!$B$17/CPI!$B$16)</f>
        <v>588906.69856459321</v>
      </c>
    </row>
    <row r="121" spans="1:12" x14ac:dyDescent="0.25">
      <c r="A121" s="6" t="s">
        <v>148</v>
      </c>
      <c r="B121" s="13">
        <f>'Land Price'!B121*(CPI!$B$17/CPI!$B$6)</f>
        <v>69017.167381974243</v>
      </c>
      <c r="C121" s="13">
        <f>'Land Price'!C121*(CPI!$B$17/CPI!$B$7)</f>
        <v>75734.693877551021</v>
      </c>
      <c r="D121" s="13">
        <f>'Land Price'!D121*(CPI!$B$17/CPI!$B$8)</f>
        <v>61603.585657370517</v>
      </c>
      <c r="E121" s="13">
        <f>'Land Price'!E121*(CPI!$B$17/CPI!$B$9)</f>
        <v>56174.077578051088</v>
      </c>
      <c r="F121" s="13">
        <f>'Land Price'!F121*(CPI!$B$17/CPI!$B$10)</f>
        <v>47273.885350318473</v>
      </c>
      <c r="G121" s="13">
        <f>'Land Price'!G121*(CPI!$B$17/CPI!$B$11)</f>
        <v>60247.095621090259</v>
      </c>
      <c r="H121" s="13">
        <f>'Land Price'!H121*(CPI!$B$17/CPI!$B$12)</f>
        <v>52396.943231441051</v>
      </c>
      <c r="I121" s="13">
        <f>'Land Price'!I121*(CPI!$B$17/CPI!$B$13)</f>
        <v>67737.994945240105</v>
      </c>
      <c r="J121" s="13">
        <f>'Land Price'!J121*(CPI!$B$17/CPI!$B$14)</f>
        <v>64895.076674737691</v>
      </c>
      <c r="K121" s="13">
        <f>'Land Price'!K121*(CPI!$B$17/CPI!$B$15)</f>
        <v>67835.483870967742</v>
      </c>
      <c r="L121" s="13">
        <f>'Land Price'!L121*(CPI!$B$17/CPI!$B$16)</f>
        <v>51788.277511961722</v>
      </c>
    </row>
    <row r="122" spans="1:12" x14ac:dyDescent="0.25">
      <c r="A122" s="6" t="s">
        <v>149</v>
      </c>
      <c r="B122" s="13">
        <f>'Land Price'!B122*(CPI!$B$17/CPI!$B$6)</f>
        <v>447284.33476394851</v>
      </c>
      <c r="C122" s="13">
        <f>'Land Price'!C122*(CPI!$B$17/CPI!$B$7)</f>
        <v>437998.97959183669</v>
      </c>
      <c r="D122" s="13">
        <f>'Land Price'!D122*(CPI!$B$17/CPI!$B$8)</f>
        <v>437385.45816733071</v>
      </c>
      <c r="E122" s="13">
        <f>'Land Price'!E122*(CPI!$B$17/CPI!$B$9)</f>
        <v>427157.04824976349</v>
      </c>
      <c r="F122" s="13">
        <f>'Land Price'!F122*(CPI!$B$17/CPI!$B$10)</f>
        <v>424902.18380345771</v>
      </c>
      <c r="G122" s="13">
        <f>'Land Price'!G122*(CPI!$B$17/CPI!$B$11)</f>
        <v>409016.97944593389</v>
      </c>
      <c r="H122" s="13">
        <f>'Land Price'!H122*(CPI!$B$17/CPI!$B$12)</f>
        <v>597433.18777292583</v>
      </c>
      <c r="I122" s="13">
        <f>'Land Price'!I122*(CPI!$B$17/CPI!$B$13)</f>
        <v>588799.49452401011</v>
      </c>
      <c r="J122" s="13">
        <f>'Land Price'!J122*(CPI!$B$17/CPI!$B$14)</f>
        <v>552606.53753026633</v>
      </c>
      <c r="K122" s="13">
        <f>'Land Price'!K122*(CPI!$B$17/CPI!$B$15)</f>
        <v>540688.70967741939</v>
      </c>
      <c r="L122" s="13">
        <f>'Land Price'!L122*(CPI!$B$17/CPI!$B$16)</f>
        <v>598277.91068580537</v>
      </c>
    </row>
    <row r="123" spans="1:12" x14ac:dyDescent="0.25">
      <c r="A123" s="6" t="s">
        <v>150</v>
      </c>
      <c r="B123" s="13">
        <f>'Land Price'!B123*(CPI!$B$17/CPI!$B$6)</f>
        <v>155952.25321888411</v>
      </c>
      <c r="C123" s="13">
        <f>'Land Price'!C123*(CPI!$B$17/CPI!$B$7)</f>
        <v>153993.87755102038</v>
      </c>
      <c r="D123" s="13">
        <f>'Land Price'!D123*(CPI!$B$17/CPI!$B$8)</f>
        <v>145384.46215139443</v>
      </c>
      <c r="E123" s="13">
        <f>'Land Price'!E123*(CPI!$B$17/CPI!$B$9)</f>
        <v>142190.63386944181</v>
      </c>
      <c r="F123" s="13">
        <f>'Land Price'!F123*(CPI!$B$17/CPI!$B$10)</f>
        <v>139570.5186533212</v>
      </c>
      <c r="G123" s="13">
        <f>'Land Price'!G123*(CPI!$B$17/CPI!$B$11)</f>
        <v>139286.86327077748</v>
      </c>
      <c r="H123" s="13">
        <f>'Land Price'!H123*(CPI!$B$17/CPI!$B$12)</f>
        <v>140445.41484716159</v>
      </c>
      <c r="I123" s="13">
        <f>'Land Price'!I123*(CPI!$B$17/CPI!$B$13)</f>
        <v>133391.74389216513</v>
      </c>
      <c r="J123" s="13">
        <f>'Land Price'!J123*(CPI!$B$17/CPI!$B$14)</f>
        <v>131287.73204196934</v>
      </c>
      <c r="K123" s="13">
        <f>'Land Price'!K123*(CPI!$B$17/CPI!$B$15)</f>
        <v>135670.96774193548</v>
      </c>
      <c r="L123" s="13">
        <f>'Land Price'!L123*(CPI!$B$17/CPI!$B$16)</f>
        <v>147966.50717703349</v>
      </c>
    </row>
    <row r="124" spans="1:12" x14ac:dyDescent="0.25">
      <c r="A124" s="6" t="s">
        <v>151</v>
      </c>
      <c r="B124" s="13">
        <f>'Land Price'!B124*(CPI!$B$17/CPI!$B$6)</f>
        <v>358358.36909871246</v>
      </c>
      <c r="C124" s="13">
        <f>'Land Price'!C124*(CPI!$B$17/CPI!$B$7)</f>
        <v>267595.91836734692</v>
      </c>
      <c r="D124" s="13">
        <f>'Land Price'!D124*(CPI!$B$17/CPI!$B$8)</f>
        <v>272903.88446215139</v>
      </c>
      <c r="E124" s="13">
        <f>'Land Price'!E124*(CPI!$B$17/CPI!$B$9)</f>
        <v>275018.92147587513</v>
      </c>
      <c r="F124" s="13">
        <f>'Land Price'!F124*(CPI!$B$17/CPI!$B$10)</f>
        <v>176714.28571428574</v>
      </c>
      <c r="G124" s="13">
        <f>'Land Price'!G124*(CPI!$B$17/CPI!$B$11)</f>
        <v>155868.63270777478</v>
      </c>
      <c r="H124" s="13">
        <f>'Land Price'!H124*(CPI!$B$17/CPI!$B$12)</f>
        <v>194462.88209606989</v>
      </c>
      <c r="I124" s="13">
        <f>'Land Price'!I124*(CPI!$B$17/CPI!$B$13)</f>
        <v>243335.72030328561</v>
      </c>
      <c r="J124" s="13">
        <f>'Land Price'!J124*(CPI!$B$17/CPI!$B$14)</f>
        <v>244604.51977401131</v>
      </c>
      <c r="K124" s="13">
        <f>'Land Price'!K124*(CPI!$B$17/CPI!$B$15)</f>
        <v>294286.29032258067</v>
      </c>
      <c r="L124" s="13">
        <f>'Land Price'!L124*(CPI!$B$17/CPI!$B$16)</f>
        <v>291000.79744816583</v>
      </c>
    </row>
    <row r="125" spans="1:12" x14ac:dyDescent="0.25">
      <c r="A125" s="6" t="s">
        <v>152</v>
      </c>
      <c r="B125" s="13">
        <f>'Land Price'!B125*(CPI!$B$17/CPI!$B$6)</f>
        <v>132725.32188841203</v>
      </c>
      <c r="C125" s="13">
        <f>'Land Price'!C125*(CPI!$B$17/CPI!$B$7)</f>
        <v>151469.38775510204</v>
      </c>
      <c r="D125" s="13">
        <f>'Land Price'!D125*(CPI!$B$17/CPI!$B$8)</f>
        <v>135527.88844621513</v>
      </c>
      <c r="E125" s="13">
        <f>'Land Price'!E125*(CPI!$B$17/CPI!$B$9)</f>
        <v>134583.72753074739</v>
      </c>
      <c r="F125" s="13">
        <f>'Land Price'!F125*(CPI!$B$17/CPI!$B$10)</f>
        <v>123812.55686988172</v>
      </c>
      <c r="G125" s="13">
        <f>'Land Price'!G125*(CPI!$B$17/CPI!$B$11)</f>
        <v>116072.38605898124</v>
      </c>
      <c r="H125" s="13">
        <f>'Land Price'!H125*(CPI!$B$17/CPI!$B$12)</f>
        <v>121539.30131004368</v>
      </c>
      <c r="I125" s="13">
        <f>'Land Price'!I125*(CPI!$B$17/CPI!$B$13)</f>
        <v>134954.92839090145</v>
      </c>
      <c r="J125" s="13">
        <f>'Land Price'!J125*(CPI!$B$17/CPI!$B$14)</f>
        <v>218646.48910411622</v>
      </c>
      <c r="K125" s="13">
        <f>'Land Price'!K125*(CPI!$B$17/CPI!$B$15)</f>
        <v>219467.74193548388</v>
      </c>
      <c r="L125" s="13">
        <f>'Land Price'!L125*(CPI!$B$17/CPI!$B$16)</f>
        <v>236746.41148325359</v>
      </c>
    </row>
    <row r="126" spans="1:12" x14ac:dyDescent="0.25">
      <c r="A126" s="6" t="s">
        <v>153</v>
      </c>
      <c r="B126" s="13">
        <f>'Land Price'!B126*(CPI!$B$17/CPI!$B$6)</f>
        <v>145997.85407725323</v>
      </c>
      <c r="C126" s="13">
        <f>'Land Price'!C126*(CPI!$B$17/CPI!$B$7)</f>
        <v>138846.93877551021</v>
      </c>
      <c r="D126" s="13">
        <f>'Land Price'!D126*(CPI!$B$17/CPI!$B$8)</f>
        <v>135527.88844621513</v>
      </c>
      <c r="E126" s="13">
        <f>'Land Price'!E126*(CPI!$B$17/CPI!$B$9)</f>
        <v>128732.26111636708</v>
      </c>
      <c r="F126" s="13">
        <f>'Land Price'!F126*(CPI!$B$17/CPI!$B$10)</f>
        <v>135068.2438580528</v>
      </c>
      <c r="G126" s="13">
        <f>'Land Price'!G126*(CPI!$B$17/CPI!$B$11)</f>
        <v>142050.49151027703</v>
      </c>
      <c r="H126" s="13">
        <f>'Land Price'!H126*(CPI!$B$17/CPI!$B$12)</f>
        <v>145847.16157205243</v>
      </c>
      <c r="I126" s="13">
        <f>'Land Price'!I126*(CPI!$B$17/CPI!$B$13)</f>
        <v>192792.75484414492</v>
      </c>
      <c r="J126" s="13">
        <f>'Land Price'!J126*(CPI!$B$17/CPI!$B$14)</f>
        <v>144765.94027441484</v>
      </c>
      <c r="K126" s="13">
        <f>'Land Price'!K126*(CPI!$B$17/CPI!$B$15)</f>
        <v>204504.03225806452</v>
      </c>
      <c r="L126" s="13">
        <f>'Land Price'!L126*(CPI!$B$17/CPI!$B$16)</f>
        <v>221949.76076555022</v>
      </c>
    </row>
    <row r="127" spans="1:12" x14ac:dyDescent="0.25">
      <c r="A127" s="6" t="s">
        <v>154</v>
      </c>
      <c r="B127" s="13">
        <f>'Land Price'!B127*(CPI!$B$17/CPI!$B$6)</f>
        <v>192451.71673819743</v>
      </c>
      <c r="C127" s="13">
        <f>'Land Price'!C127*(CPI!$B$17/CPI!$B$7)</f>
        <v>208270.4081632653</v>
      </c>
      <c r="D127" s="13">
        <f>'Land Price'!D127*(CPI!$B$17/CPI!$B$8)</f>
        <v>203291.8326693227</v>
      </c>
      <c r="E127" s="13">
        <f>'Land Price'!E127*(CPI!$B$17/CPI!$B$9)</f>
        <v>204801.32450331128</v>
      </c>
      <c r="F127" s="13">
        <f>'Land Price'!F127*(CPI!$B$17/CPI!$B$10)</f>
        <v>194723.38489535943</v>
      </c>
      <c r="G127" s="13">
        <f>'Land Price'!G127*(CPI!$B$17/CPI!$B$11)</f>
        <v>221090.25915996425</v>
      </c>
      <c r="H127" s="13">
        <f>'Land Price'!H127*(CPI!$B$17/CPI!$B$12)</f>
        <v>243078.60262008736</v>
      </c>
      <c r="I127" s="13">
        <f>'Land Price'!I127*(CPI!$B$17/CPI!$B$13)</f>
        <v>264699.24178601516</v>
      </c>
      <c r="J127" s="13">
        <f>'Land Price'!J127*(CPI!$B$17/CPI!$B$14)</f>
        <v>298517.35270379338</v>
      </c>
      <c r="K127" s="13">
        <f>'Land Price'!K127*(CPI!$B$17/CPI!$B$15)</f>
        <v>299274.19354838709</v>
      </c>
      <c r="L127" s="13">
        <f>'Land Price'!L127*(CPI!$B$17/CPI!$B$16)</f>
        <v>315661.88197767141</v>
      </c>
    </row>
    <row r="128" spans="1:12" x14ac:dyDescent="0.25">
      <c r="A128" s="6" t="s">
        <v>155</v>
      </c>
      <c r="B128" s="13">
        <f>'Land Price'!B128*(CPI!$B$17/CPI!$B$6)</f>
        <v>49108.36909871245</v>
      </c>
      <c r="C128" s="13">
        <f>'Land Price'!C128*(CPI!$B$17/CPI!$B$7)</f>
        <v>60587.755102040814</v>
      </c>
      <c r="D128" s="13">
        <f>'Land Price'!D128*(CPI!$B$17/CPI!$B$8)</f>
        <v>59139.4422310757</v>
      </c>
      <c r="E128" s="13">
        <f>'Land Price'!E128*(CPI!$B$17/CPI!$B$9)</f>
        <v>76069.063386944181</v>
      </c>
      <c r="F128" s="13">
        <f>'Land Price'!F128*(CPI!$B$17/CPI!$B$10)</f>
        <v>64157.415832575069</v>
      </c>
      <c r="G128" s="13">
        <f>'Land Price'!G128*(CPI!$B$17/CPI!$B$11)</f>
        <v>73512.511170688114</v>
      </c>
      <c r="H128" s="13">
        <f>'Land Price'!H128*(CPI!$B$17/CPI!$B$12)</f>
        <v>76704.803493449785</v>
      </c>
      <c r="I128" s="13">
        <f>'Land Price'!I128*(CPI!$B$17/CPI!$B$13)</f>
        <v>66174.81044650379</v>
      </c>
      <c r="J128" s="13">
        <f>'Land Price'!J128*(CPI!$B$17/CPI!$B$14)</f>
        <v>57906.376109765937</v>
      </c>
      <c r="K128" s="13">
        <f>'Land Price'!K128*(CPI!$B$17/CPI!$B$15)</f>
        <v>68833.06451612903</v>
      </c>
      <c r="L128" s="13">
        <f>'Land Price'!L128*(CPI!$B$17/CPI!$B$16)</f>
        <v>78915.470494417852</v>
      </c>
    </row>
    <row r="129" spans="1:12" x14ac:dyDescent="0.25">
      <c r="A129" s="6" t="s">
        <v>156</v>
      </c>
      <c r="B129" s="13">
        <f>'Land Price'!B129*(CPI!$B$17/CPI!$B$6)</f>
        <v>106180.25751072961</v>
      </c>
      <c r="C129" s="13">
        <f>'Land Price'!C129*(CPI!$B$17/CPI!$B$7)</f>
        <v>125593.36734693877</v>
      </c>
      <c r="D129" s="13">
        <f>'Land Price'!D129*(CPI!$B$17/CPI!$B$8)</f>
        <v>121359.06374501993</v>
      </c>
      <c r="E129" s="13">
        <f>'Land Price'!E129*(CPI!$B$17/CPI!$B$9)</f>
        <v>139264.90066225166</v>
      </c>
      <c r="F129" s="13">
        <f>'Land Price'!F129*(CPI!$B$17/CPI!$B$10)</f>
        <v>114245.22292993631</v>
      </c>
      <c r="G129" s="13">
        <f>'Land Price'!G129*(CPI!$B$17/CPI!$B$11)</f>
        <v>118836.01429848079</v>
      </c>
      <c r="H129" s="13">
        <f>'Land Price'!H129*(CPI!$B$17/CPI!$B$12)</f>
        <v>123159.82532751093</v>
      </c>
      <c r="I129" s="13">
        <f>'Land Price'!I129*(CPI!$B$17/CPI!$B$13)</f>
        <v>107859.73041280539</v>
      </c>
      <c r="J129" s="13">
        <f>'Land Price'!J129*(CPI!$B$17/CPI!$B$14)</f>
        <v>108324.85875706215</v>
      </c>
      <c r="K129" s="13">
        <f>'Land Price'!K129*(CPI!$B$17/CPI!$B$15)</f>
        <v>124697.58064516129</v>
      </c>
      <c r="L129" s="13">
        <f>'Land Price'!L129*(CPI!$B$17/CPI!$B$16)</f>
        <v>133169.85645933013</v>
      </c>
    </row>
    <row r="130" spans="1:12" x14ac:dyDescent="0.25">
      <c r="A130" s="6" t="s">
        <v>157</v>
      </c>
      <c r="B130" s="13">
        <f>'Land Price'!B130*(CPI!$B$17/CPI!$B$6)</f>
        <v>132061.69527896997</v>
      </c>
      <c r="C130" s="13">
        <f>'Land Price'!C130*(CPI!$B$17/CPI!$B$7)</f>
        <v>126224.48979591836</v>
      </c>
      <c r="D130" s="13">
        <f>'Land Price'!D130*(CPI!$B$17/CPI!$B$8)</f>
        <v>110886.45418326693</v>
      </c>
      <c r="E130" s="13">
        <f>'Land Price'!E130*(CPI!$B$17/CPI!$B$9)</f>
        <v>134583.72753074739</v>
      </c>
      <c r="F130" s="13">
        <f>'Land Price'!F130*(CPI!$B$17/CPI!$B$10)</f>
        <v>120435.8507734304</v>
      </c>
      <c r="G130" s="13">
        <f>'Land Price'!G130*(CPI!$B$17/CPI!$B$11)</f>
        <v>121599.64253798034</v>
      </c>
      <c r="H130" s="13">
        <f>'Land Price'!H130*(CPI!$B$17/CPI!$B$12)</f>
        <v>132882.96943231442</v>
      </c>
      <c r="I130" s="13">
        <f>'Land Price'!I130*(CPI!$B$17/CPI!$B$13)</f>
        <v>134433.86689132266</v>
      </c>
      <c r="J130" s="13">
        <f>'Land Price'!J130*(CPI!$B$17/CPI!$B$14)</f>
        <v>149757.86924939466</v>
      </c>
      <c r="K130" s="13">
        <f>'Land Price'!K130*(CPI!$B$17/CPI!$B$15)</f>
        <v>179564.51612903224</v>
      </c>
      <c r="L130" s="13">
        <f>'Land Price'!L130*(CPI!$B$17/CPI!$B$16)</f>
        <v>198275.11961722487</v>
      </c>
    </row>
    <row r="131" spans="1:12" x14ac:dyDescent="0.25">
      <c r="A131" s="6" t="s">
        <v>158</v>
      </c>
      <c r="B131" s="13">
        <f>'Land Price'!B131*(CPI!$B$17/CPI!$B$6)</f>
        <v>238905.57939914163</v>
      </c>
      <c r="C131" s="13">
        <f>'Land Price'!C131*(CPI!$B$17/CPI!$B$7)</f>
        <v>271382.6530612245</v>
      </c>
      <c r="D131" s="13">
        <f>'Land Price'!D131*(CPI!$B$17/CPI!$B$8)</f>
        <v>202675.796812749</v>
      </c>
      <c r="E131" s="13">
        <f>'Land Price'!E131*(CPI!$B$17/CPI!$B$9)</f>
        <v>169692.52601702933</v>
      </c>
      <c r="F131" s="13">
        <f>'Land Price'!F131*(CPI!$B$17/CPI!$B$10)</f>
        <v>150263.42129208372</v>
      </c>
      <c r="G131" s="13">
        <f>'Land Price'!G131*(CPI!$B$17/CPI!$B$11)</f>
        <v>143708.66845397677</v>
      </c>
      <c r="H131" s="13">
        <f>'Land Price'!H131*(CPI!$B$17/CPI!$B$12)</f>
        <v>143146.28820960701</v>
      </c>
      <c r="I131" s="13">
        <f>'Land Price'!I131*(CPI!$B$17/CPI!$B$13)</f>
        <v>156839.51137320977</v>
      </c>
      <c r="J131" s="13">
        <f>'Land Price'!J131*(CPI!$B$17/CPI!$B$14)</f>
        <v>227132.76836158193</v>
      </c>
      <c r="K131" s="13">
        <f>'Land Price'!K131*(CPI!$B$17/CPI!$B$15)</f>
        <v>249395.16129032258</v>
      </c>
      <c r="L131" s="13">
        <f>'Land Price'!L131*(CPI!$B$17/CPI!$B$16)</f>
        <v>248583.73205741626</v>
      </c>
    </row>
    <row r="132" spans="1:12" x14ac:dyDescent="0.25">
      <c r="A132" s="6" t="s">
        <v>159</v>
      </c>
      <c r="B132" s="13">
        <f>'Land Price'!B132*(CPI!$B$17/CPI!$B$6)</f>
        <v>124761.8025751073</v>
      </c>
      <c r="C132" s="13">
        <f>'Land Price'!C132*(CPI!$B$17/CPI!$B$7)</f>
        <v>127486.73469387754</v>
      </c>
      <c r="D132" s="13">
        <f>'Land Price'!D132*(CPI!$B$17/CPI!$B$8)</f>
        <v>119510.95617529881</v>
      </c>
      <c r="E132" s="13">
        <f>'Land Price'!E132*(CPI!$B$17/CPI!$B$9)</f>
        <v>115859.03500473038</v>
      </c>
      <c r="F132" s="13">
        <f>'Land Price'!F132*(CPI!$B$17/CPI!$B$10)</f>
        <v>110305.73248407643</v>
      </c>
      <c r="G132" s="13">
        <f>'Land Price'!G132*(CPI!$B$17/CPI!$B$11)</f>
        <v>121599.64253798034</v>
      </c>
      <c r="H132" s="13">
        <f>'Land Price'!H132*(CPI!$B$17/CPI!$B$12)</f>
        <v>124240.1746724891</v>
      </c>
      <c r="I132" s="13">
        <f>'Land Price'!I132*(CPI!$B$17/CPI!$B$13)</f>
        <v>119844.14490311711</v>
      </c>
      <c r="J132" s="13">
        <f>'Land Price'!J132*(CPI!$B$17/CPI!$B$14)</f>
        <v>113815.98062953995</v>
      </c>
      <c r="K132" s="13">
        <f>'Land Price'!K132*(CPI!$B$17/CPI!$B$15)</f>
        <v>123700</v>
      </c>
      <c r="L132" s="13">
        <f>'Land Price'!L132*(CPI!$B$17/CPI!$B$16)</f>
        <v>122812.2009569378</v>
      </c>
    </row>
    <row r="133" spans="1:12" x14ac:dyDescent="0.25">
      <c r="A133" s="6" t="s">
        <v>160</v>
      </c>
      <c r="B133" s="13">
        <f>'Land Price'!B133*(CPI!$B$17/CPI!$B$6)</f>
        <v>147988.7339055794</v>
      </c>
      <c r="C133" s="13">
        <f>'Land Price'!C133*(CPI!$B$17/CPI!$B$7)</f>
        <v>172927.55102040817</v>
      </c>
      <c r="D133" s="13">
        <f>'Land Price'!D133*(CPI!$B$17/CPI!$B$8)</f>
        <v>205139.94023904382</v>
      </c>
      <c r="E133" s="13">
        <f>'Land Price'!E133*(CPI!$B$17/CPI!$B$9)</f>
        <v>207141.91106906338</v>
      </c>
      <c r="F133" s="13">
        <f>'Land Price'!F133*(CPI!$B$17/CPI!$B$10)</f>
        <v>191346.67879890811</v>
      </c>
      <c r="G133" s="13">
        <f>'Land Price'!G133*(CPI!$B$17/CPI!$B$11)</f>
        <v>197323.0563002681</v>
      </c>
      <c r="H133" s="13">
        <f>'Land Price'!H133*(CPI!$B$17/CPI!$B$12)</f>
        <v>210668.12227074237</v>
      </c>
      <c r="I133" s="13">
        <f>'Land Price'!I133*(CPI!$B$17/CPI!$B$13)</f>
        <v>219887.95282224094</v>
      </c>
      <c r="J133" s="13">
        <f>'Land Price'!J133*(CPI!$B$17/CPI!$B$14)</f>
        <v>229628.73284907182</v>
      </c>
      <c r="K133" s="13">
        <f>'Land Price'!K133*(CPI!$B$17/CPI!$B$15)</f>
        <v>310746.37096774194</v>
      </c>
      <c r="L133" s="13">
        <f>'Land Price'!L133*(CPI!$B$17/CPI!$B$16)</f>
        <v>324539.87240829342</v>
      </c>
    </row>
    <row r="134" spans="1:12" x14ac:dyDescent="0.25">
      <c r="A134" s="6" t="s">
        <v>161</v>
      </c>
      <c r="B134" s="13">
        <f>'Land Price'!B134*(CPI!$B$17/CPI!$B$6)</f>
        <v>135379.82832618026</v>
      </c>
      <c r="C134" s="13">
        <f>'Land Price'!C134*(CPI!$B$17/CPI!$B$7)</f>
        <v>92775</v>
      </c>
      <c r="D134" s="13">
        <f>'Land Price'!D134*(CPI!$B$17/CPI!$B$8)</f>
        <v>135527.88844621513</v>
      </c>
      <c r="E134" s="13">
        <f>'Land Price'!E134*(CPI!$B$17/CPI!$B$9)</f>
        <v>85431.409649952693</v>
      </c>
      <c r="F134" s="13">
        <f>'Land Price'!F134*(CPI!$B$17/CPI!$B$10)</f>
        <v>45022.747952684258</v>
      </c>
      <c r="G134" s="13">
        <f>'Land Price'!G134*(CPI!$B$17/CPI!$B$11)</f>
        <v>49745.308310991953</v>
      </c>
      <c r="H134" s="13">
        <f>'Land Price'!H134*(CPI!$B$17/CPI!$B$12)</f>
        <v>37812.227074235809</v>
      </c>
      <c r="I134" s="13">
        <f>'Land Price'!I134*(CPI!$B$17/CPI!$B$13)</f>
        <v>44290.22746419545</v>
      </c>
      <c r="J134" s="13">
        <f>'Land Price'!J134*(CPI!$B$17/CPI!$B$14)</f>
        <v>256585.14931396287</v>
      </c>
      <c r="K134" s="13">
        <f>'Land Price'!K134*(CPI!$B$17/CPI!$B$15)</f>
        <v>66837.903225806454</v>
      </c>
      <c r="L134" s="13">
        <f>'Land Price'!L134*(CPI!$B$17/CPI!$B$16)</f>
        <v>71023.92344497607</v>
      </c>
    </row>
    <row r="135" spans="1:12" x14ac:dyDescent="0.25">
      <c r="A135" s="6" t="s">
        <v>162</v>
      </c>
      <c r="B135" s="13">
        <f>'Land Price'!B135*(CPI!$B$17/CPI!$B$6)</f>
        <v>165906.65236051503</v>
      </c>
      <c r="C135" s="13">
        <f>'Land Price'!C135*(CPI!$B$17/CPI!$B$7)</f>
        <v>135691.32653061225</v>
      </c>
      <c r="D135" s="13">
        <f>'Land Price'!D135*(CPI!$B$17/CPI!$B$8)</f>
        <v>129367.52988047809</v>
      </c>
      <c r="E135" s="13">
        <f>'Land Price'!E135*(CPI!$B$17/CPI!$B$9)</f>
        <v>114103.59508041627</v>
      </c>
      <c r="F135" s="13">
        <f>'Land Price'!F135*(CPI!$B$17/CPI!$B$10)</f>
        <v>151951.77434030938</v>
      </c>
      <c r="G135" s="13">
        <f>'Land Price'!G135*(CPI!$B$17/CPI!$B$11)</f>
        <v>128232.35031277926</v>
      </c>
      <c r="H135" s="13">
        <f>'Land Price'!H135*(CPI!$B$17/CPI!$B$12)</f>
        <v>114517.03056768559</v>
      </c>
      <c r="I135" s="13">
        <f>'Land Price'!I135*(CPI!$B$17/CPI!$B$13)</f>
        <v>124012.63689974726</v>
      </c>
      <c r="J135" s="13">
        <f>'Land Price'!J135*(CPI!$B$17/CPI!$B$14)</f>
        <v>149757.86924939466</v>
      </c>
      <c r="K135" s="13">
        <f>'Land Price'!K135*(CPI!$B$17/CPI!$B$15)</f>
        <v>131680.64516129033</v>
      </c>
      <c r="L135" s="13">
        <f>'Land Price'!L135*(CPI!$B$17/CPI!$B$16)</f>
        <v>180025.91706539073</v>
      </c>
    </row>
    <row r="136" spans="1:12" x14ac:dyDescent="0.25">
      <c r="A136" s="6" t="s">
        <v>163</v>
      </c>
      <c r="B136" s="13">
        <f>'Land Price'!B136*(CPI!$B$17/CPI!$B$6)</f>
        <v>142016.09442060086</v>
      </c>
      <c r="C136" s="13">
        <f>'Land Price'!C136*(CPI!$B$17/CPI!$B$7)</f>
        <v>148313.77551020408</v>
      </c>
      <c r="D136" s="13">
        <f>'Land Price'!D136*(CPI!$B$17/CPI!$B$8)</f>
        <v>115814.74103585657</v>
      </c>
      <c r="E136" s="13">
        <f>'Land Price'!E136*(CPI!$B$17/CPI!$B$9)</f>
        <v>110592.71523178808</v>
      </c>
      <c r="F136" s="13">
        <f>'Land Price'!F136*(CPI!$B$17/CPI!$B$10)</f>
        <v>100175.61419472248</v>
      </c>
      <c r="G136" s="13">
        <f>'Land Price'!G136*(CPI!$B$17/CPI!$B$11)</f>
        <v>87883.378016085786</v>
      </c>
      <c r="H136" s="13">
        <f>'Land Price'!H136*(CPI!$B$17/CPI!$B$12)</f>
        <v>105874.23580786027</v>
      </c>
      <c r="I136" s="13">
        <f>'Land Price'!I136*(CPI!$B$17/CPI!$B$13)</f>
        <v>105254.42291491154</v>
      </c>
      <c r="J136" s="13">
        <f>'Land Price'!J136*(CPI!$B$17/CPI!$B$14)</f>
        <v>96344.229217110566</v>
      </c>
      <c r="K136" s="13">
        <f>'Land Price'!K136*(CPI!$B$17/CPI!$B$15)</f>
        <v>95767.741935483864</v>
      </c>
      <c r="L136" s="13">
        <f>'Land Price'!L136*(CPI!$B$17/CPI!$B$16)</f>
        <v>123305.4226475279</v>
      </c>
    </row>
    <row r="137" spans="1:12" x14ac:dyDescent="0.25">
      <c r="A137" s="6" t="s">
        <v>164</v>
      </c>
      <c r="B137" s="13">
        <f>'Land Price'!B137*(CPI!$B$17/CPI!$B$6)</f>
        <v>340440.4506437768</v>
      </c>
      <c r="C137" s="13">
        <f>'Land Price'!C137*(CPI!$B$17/CPI!$B$7)</f>
        <v>338281.63265306118</v>
      </c>
      <c r="D137" s="13">
        <f>'Land Price'!D137*(CPI!$B$17/CPI!$B$8)</f>
        <v>306785.85657370521</v>
      </c>
      <c r="E137" s="13">
        <f>'Land Price'!E137*(CPI!$B$17/CPI!$B$9)</f>
        <v>298424.78713339643</v>
      </c>
      <c r="F137" s="13">
        <f>'Land Price'!F137*(CPI!$B$17/CPI!$B$10)</f>
        <v>309531.39217470429</v>
      </c>
      <c r="G137" s="13">
        <f>'Land Price'!G137*(CPI!$B$17/CPI!$B$11)</f>
        <v>312289.99106344953</v>
      </c>
      <c r="H137" s="13">
        <f>'Land Price'!H137*(CPI!$B$17/CPI!$B$12)</f>
        <v>356515.28384279477</v>
      </c>
      <c r="I137" s="13">
        <f>'Land Price'!I137*(CPI!$B$17/CPI!$B$13)</f>
        <v>422059.81465880369</v>
      </c>
      <c r="J137" s="13">
        <f>'Land Price'!J137*(CPI!$B$17/CPI!$B$14)</f>
        <v>474233.25262308313</v>
      </c>
      <c r="K137" s="13">
        <f>'Land Price'!K137*(CPI!$B$17/CPI!$B$15)</f>
        <v>493802.41935483873</v>
      </c>
      <c r="L137" s="13">
        <f>'Land Price'!L137*(CPI!$B$17/CPI!$B$16)</f>
        <v>532679.42583732051</v>
      </c>
    </row>
    <row r="138" spans="1:12" x14ac:dyDescent="0.25">
      <c r="A138" s="6" t="s">
        <v>165</v>
      </c>
      <c r="B138" s="13">
        <f>'Land Price'!B138*(CPI!$B$17/CPI!$B$6)</f>
        <v>129407.18884120171</v>
      </c>
      <c r="C138" s="13">
        <f>'Land Price'!C138*(CPI!$B$17/CPI!$B$7)</f>
        <v>121806.63265306121</v>
      </c>
      <c r="D138" s="13">
        <f>'Land Price'!D138*(CPI!$B$17/CPI!$B$8)</f>
        <v>141688.24701195219</v>
      </c>
      <c r="E138" s="13">
        <f>'Land Price'!E138*(CPI!$B$17/CPI!$B$9)</f>
        <v>134583.72753074739</v>
      </c>
      <c r="F138" s="13">
        <f>'Land Price'!F138*(CPI!$B$17/CPI!$B$10)</f>
        <v>155328.4804367607</v>
      </c>
      <c r="G138" s="13">
        <f>'Land Price'!G138*(CPI!$B$17/CPI!$B$11)</f>
        <v>159184.98659517427</v>
      </c>
      <c r="H138" s="13">
        <f>'Land Price'!H138*(CPI!$B$17/CPI!$B$12)</f>
        <v>138284.71615720526</v>
      </c>
      <c r="I138" s="13">
        <f>'Land Price'!I138*(CPI!$B$17/CPI!$B$13)</f>
        <v>140686.60488626792</v>
      </c>
      <c r="J138" s="13">
        <f>'Land Price'!J138*(CPI!$B$17/CPI!$B$14)</f>
        <v>204669.08797417273</v>
      </c>
      <c r="K138" s="13">
        <f>'Land Price'!K138*(CPI!$B$17/CPI!$B$15)</f>
        <v>219467.74193548388</v>
      </c>
      <c r="L138" s="13">
        <f>'Land Price'!L138*(CPI!$B$17/CPI!$B$16)</f>
        <v>212085.32695374801</v>
      </c>
    </row>
    <row r="139" spans="1:12" x14ac:dyDescent="0.25">
      <c r="A139" s="6" t="s">
        <v>166</v>
      </c>
      <c r="B139" s="13">
        <f>'Land Price'!B139*(CPI!$B$17/CPI!$B$6)</f>
        <v>185151.82403433477</v>
      </c>
      <c r="C139" s="13">
        <f>'Land Price'!C139*(CPI!$B$17/CPI!$B$7)</f>
        <v>195647.95918367346</v>
      </c>
      <c r="D139" s="13">
        <f>'Land Price'!D139*(CPI!$B$17/CPI!$B$8)</f>
        <v>203291.8326693227</v>
      </c>
      <c r="E139" s="13">
        <f>'Land Price'!E139*(CPI!$B$17/CPI!$B$9)</f>
        <v>198364.71144749291</v>
      </c>
      <c r="F139" s="13">
        <f>'Land Price'!F139*(CPI!$B$17/CPI!$B$10)</f>
        <v>168835.30482256599</v>
      </c>
      <c r="G139" s="13">
        <f>'Land Price'!G139*(CPI!$B$17/CPI!$B$11)</f>
        <v>182399.46380697051</v>
      </c>
      <c r="H139" s="13">
        <f>'Land Price'!H139*(CPI!$B$17/CPI!$B$12)</f>
        <v>172855.89519650658</v>
      </c>
      <c r="I139" s="13">
        <f>'Land Price'!I139*(CPI!$B$17/CPI!$B$13)</f>
        <v>203213.9848357203</v>
      </c>
      <c r="J139" s="13">
        <f>'Land Price'!J139*(CPI!$B$17/CPI!$B$14)</f>
        <v>265570.62146892655</v>
      </c>
      <c r="K139" s="13">
        <f>'Land Price'!K139*(CPI!$B$17/CPI!$B$15)</f>
        <v>264358.87096774194</v>
      </c>
      <c r="L139" s="13">
        <f>'Land Price'!L139*(CPI!$B$17/CPI!$B$16)</f>
        <v>266339.71291866025</v>
      </c>
    </row>
    <row r="140" spans="1:12" x14ac:dyDescent="0.25">
      <c r="A140" s="6" t="s">
        <v>167</v>
      </c>
      <c r="B140" s="13">
        <f>'Land Price'!B140*(CPI!$B$17/CPI!$B$6)</f>
        <v>305268.24034334766</v>
      </c>
      <c r="C140" s="13">
        <f>'Land Price'!C140*(CPI!$B$17/CPI!$B$7)</f>
        <v>319347.95918367343</v>
      </c>
      <c r="D140" s="13">
        <f>'Land Price'!D140*(CPI!$B$17/CPI!$B$8)</f>
        <v>287688.74501992034</v>
      </c>
      <c r="E140" s="13">
        <f>'Land Price'!E140*(CPI!$B$17/CPI!$B$9)</f>
        <v>265656.57521286659</v>
      </c>
      <c r="F140" s="13">
        <f>'Land Price'!F140*(CPI!$B$17/CPI!$B$10)</f>
        <v>276889.89990900818</v>
      </c>
      <c r="G140" s="13">
        <f>'Land Price'!G140*(CPI!$B$17/CPI!$B$11)</f>
        <v>276362.82394995529</v>
      </c>
      <c r="H140" s="13">
        <f>'Land Price'!H140*(CPI!$B$17/CPI!$B$12)</f>
        <v>394867.68558951968</v>
      </c>
      <c r="I140" s="13">
        <f>'Land Price'!I140*(CPI!$B$17/CPI!$B$13)</f>
        <v>310031.59224936814</v>
      </c>
      <c r="J140" s="13">
        <f>'Land Price'!J140*(CPI!$B$17/CPI!$B$14)</f>
        <v>351431.79983857949</v>
      </c>
      <c r="K140" s="13">
        <f>'Land Price'!K140*(CPI!$B$17/CPI!$B$15)</f>
        <v>406514.11290322582</v>
      </c>
      <c r="L140" s="13">
        <f>'Land Price'!L140*(CPI!$B$17/CPI!$B$16)</f>
        <v>394577.35247208929</v>
      </c>
    </row>
    <row r="141" spans="1:12" x14ac:dyDescent="0.25">
      <c r="A141" s="6" t="s">
        <v>168</v>
      </c>
      <c r="B141" s="13">
        <f>'Land Price'!B141*(CPI!$B$17/CPI!$B$6)</f>
        <v>208378.75536480686</v>
      </c>
      <c r="C141" s="13">
        <f>'Land Price'!C141*(CPI!$B$17/CPI!$B$7)</f>
        <v>233515.30612244896</v>
      </c>
      <c r="D141" s="13">
        <f>'Land Price'!D141*(CPI!$B$17/CPI!$B$8)</f>
        <v>209452.19123505976</v>
      </c>
      <c r="E141" s="13">
        <f>'Land Price'!E141*(CPI!$B$17/CPI!$B$9)</f>
        <v>232888.36329233681</v>
      </c>
      <c r="F141" s="13">
        <f>'Land Price'!F141*(CPI!$B$17/CPI!$B$10)</f>
        <v>213858.05277525025</v>
      </c>
      <c r="G141" s="13">
        <f>'Land Price'!G141*(CPI!$B$17/CPI!$B$11)</f>
        <v>215563.00268096515</v>
      </c>
      <c r="H141" s="13">
        <f>'Land Price'!H141*(CPI!$B$17/CPI!$B$12)</f>
        <v>209587.77292576421</v>
      </c>
      <c r="I141" s="13">
        <f>'Land Price'!I141*(CPI!$B$17/CPI!$B$13)</f>
        <v>234477.67481044651</v>
      </c>
      <c r="J141" s="13">
        <f>'Land Price'!J141*(CPI!$B$17/CPI!$B$14)</f>
        <v>364410.81517352705</v>
      </c>
      <c r="K141" s="13">
        <f>'Land Price'!K141*(CPI!$B$17/CPI!$B$15)</f>
        <v>374092.74193548388</v>
      </c>
      <c r="L141" s="13">
        <f>'Land Price'!L141*(CPI!$B$17/CPI!$B$16)</f>
        <v>337856.85805422644</v>
      </c>
    </row>
    <row r="142" spans="1:12" x14ac:dyDescent="0.25">
      <c r="A142" s="6" t="s">
        <v>169</v>
      </c>
      <c r="B142" s="13">
        <f>'Land Price'!B142*(CPI!$B$17/CPI!$B$6)</f>
        <v>220324.03433476394</v>
      </c>
      <c r="C142" s="13">
        <f>'Land Price'!C142*(CPI!$B$17/CPI!$B$7)</f>
        <v>215843.87755102038</v>
      </c>
      <c r="D142" s="13">
        <f>'Land Price'!D142*(CPI!$B$17/CPI!$B$8)</f>
        <v>227933.26693227093</v>
      </c>
      <c r="E142" s="13">
        <f>'Land Price'!E142*(CPI!$B$17/CPI!$B$9)</f>
        <v>217674.55061494798</v>
      </c>
      <c r="F142" s="13">
        <f>'Land Price'!F142*(CPI!$B$17/CPI!$B$10)</f>
        <v>218360.32757051865</v>
      </c>
      <c r="G142" s="13">
        <f>'Land Price'!G142*(CPI!$B$17/CPI!$B$11)</f>
        <v>210035.74620196605</v>
      </c>
      <c r="H142" s="13">
        <f>'Land Price'!H142*(CPI!$B$17/CPI!$B$12)</f>
        <v>200404.80349344981</v>
      </c>
      <c r="I142" s="13">
        <f>'Land Price'!I142*(CPI!$B$17/CPI!$B$13)</f>
        <v>201650.80033698399</v>
      </c>
      <c r="J142" s="13">
        <f>'Land Price'!J142*(CPI!$B$17/CPI!$B$14)</f>
        <v>251593.22033898305</v>
      </c>
      <c r="K142" s="13">
        <f>'Land Price'!K142*(CPI!$B$17/CPI!$B$15)</f>
        <v>274334.67741935485</v>
      </c>
      <c r="L142" s="13">
        <f>'Land Price'!L142*(CPI!$B$17/CPI!$B$16)</f>
        <v>265353.26953748002</v>
      </c>
    </row>
    <row r="143" spans="1:12" x14ac:dyDescent="0.25">
      <c r="A143" s="6" t="s">
        <v>170</v>
      </c>
      <c r="B143" s="13">
        <f>'Land Price'!B143*(CPI!$B$17/CPI!$B$6)</f>
        <v>272086.90987124463</v>
      </c>
      <c r="C143" s="13">
        <f>'Land Price'!C143*(CPI!$B$17/CPI!$B$7)</f>
        <v>416540.81632653059</v>
      </c>
      <c r="D143" s="13">
        <f>'Land Price'!D143*(CPI!$B$17/CPI!$B$8)</f>
        <v>376397.90836653387</v>
      </c>
      <c r="E143" s="13">
        <f>'Land Price'!E143*(CPI!$B$17/CPI!$B$9)</f>
        <v>359865.18448438979</v>
      </c>
      <c r="F143" s="13">
        <f>'Land Price'!F143*(CPI!$B$17/CPI!$B$10)</f>
        <v>444599.63603275706</v>
      </c>
      <c r="G143" s="13">
        <f>'Land Price'!G143*(CPI!$B$17/CPI!$B$11)</f>
        <v>456551.38516532618</v>
      </c>
      <c r="H143" s="13">
        <f>'Land Price'!H143*(CPI!$B$17/CPI!$B$12)</f>
        <v>474273.36244541488</v>
      </c>
      <c r="I143" s="13">
        <f>'Land Price'!I143*(CPI!$B$17/CPI!$B$13)</f>
        <v>449155.01263689977</v>
      </c>
      <c r="J143" s="13">
        <f>'Land Price'!J143*(CPI!$B$17/CPI!$B$14)</f>
        <v>524152.54237288132</v>
      </c>
      <c r="K143" s="13">
        <f>'Land Price'!K143*(CPI!$B$17/CPI!$B$15)</f>
        <v>463875</v>
      </c>
      <c r="L143" s="13">
        <f>'Land Price'!L143*(CPI!$B$17/CPI!$B$16)</f>
        <v>498153.90749601275</v>
      </c>
    </row>
    <row r="144" spans="1:12" x14ac:dyDescent="0.25">
      <c r="A144" s="6" t="s">
        <v>171</v>
      </c>
      <c r="B144" s="13">
        <f>'Land Price'!B144*(CPI!$B$17/CPI!$B$6)</f>
        <v>152634.12017167383</v>
      </c>
      <c r="C144" s="13">
        <f>'Land Price'!C144*(CPI!$B$17/CPI!$B$7)</f>
        <v>144527.04081632651</v>
      </c>
      <c r="D144" s="13">
        <f>'Land Price'!D144*(CPI!$B$17/CPI!$B$8)</f>
        <v>134295.81673306774</v>
      </c>
      <c r="E144" s="13">
        <f>'Land Price'!E144*(CPI!$B$17/CPI!$B$9)</f>
        <v>152138.12677388836</v>
      </c>
      <c r="F144" s="13">
        <f>'Land Price'!F144*(CPI!$B$17/CPI!$B$10)</f>
        <v>146323.93084622384</v>
      </c>
      <c r="G144" s="13">
        <f>'Land Price'!G144*(CPI!$B$17/CPI!$B$11)</f>
        <v>124363.27077747989</v>
      </c>
      <c r="H144" s="13">
        <f>'Land Price'!H144*(CPI!$B$17/CPI!$B$12)</f>
        <v>159891.70305676857</v>
      </c>
      <c r="I144" s="13">
        <f>'Land Price'!I144*(CPI!$B$17/CPI!$B$13)</f>
        <v>148502.52737994946</v>
      </c>
      <c r="J144" s="13">
        <f>'Land Price'!J144*(CPI!$B$17/CPI!$B$14)</f>
        <v>134782.0823244552</v>
      </c>
      <c r="K144" s="13">
        <f>'Land Price'!K144*(CPI!$B$17/CPI!$B$15)</f>
        <v>147143.14516129033</v>
      </c>
      <c r="L144" s="13">
        <f>'Land Price'!L144*(CPI!$B$17/CPI!$B$16)</f>
        <v>147966.50717703349</v>
      </c>
    </row>
    <row r="145" spans="1:12" x14ac:dyDescent="0.25">
      <c r="A145" s="6" t="s">
        <v>172</v>
      </c>
      <c r="B145" s="13">
        <f>'Land Price'!B145*(CPI!$B$17/CPI!$B$6)</f>
        <v>145997.85407725323</v>
      </c>
      <c r="C145" s="13">
        <f>'Land Price'!C145*(CPI!$B$17/CPI!$B$7)</f>
        <v>145789.28571428571</v>
      </c>
      <c r="D145" s="13">
        <f>'Land Price'!D145*(CPI!$B$17/CPI!$B$8)</f>
        <v>178650.3984063745</v>
      </c>
      <c r="E145" s="13">
        <f>'Land Price'!E145*(CPI!$B$17/CPI!$B$9)</f>
        <v>177884.57899716179</v>
      </c>
      <c r="F145" s="13">
        <f>'Land Price'!F145*(CPI!$B$17/CPI!$B$10)</f>
        <v>159830.75523202913</v>
      </c>
      <c r="G145" s="13">
        <f>'Land Price'!G145*(CPI!$B$17/CPI!$B$11)</f>
        <v>155315.90705987488</v>
      </c>
      <c r="H145" s="13">
        <f>'Land Price'!H145*(CPI!$B$17/CPI!$B$12)</f>
        <v>164753.27510917032</v>
      </c>
      <c r="I145" s="13">
        <f>'Land Price'!I145*(CPI!$B$17/CPI!$B$13)</f>
        <v>140686.60488626792</v>
      </c>
      <c r="J145" s="13">
        <f>'Land Price'!J145*(CPI!$B$17/CPI!$B$14)</f>
        <v>164733.65617433414</v>
      </c>
      <c r="K145" s="13">
        <f>'Land Price'!K145*(CPI!$B$17/CPI!$B$15)</f>
        <v>164600.80645161291</v>
      </c>
      <c r="L145" s="13">
        <f>'Land Price'!L145*(CPI!$B$17/CPI!$B$16)</f>
        <v>198768.34130781499</v>
      </c>
    </row>
    <row r="146" spans="1:12" x14ac:dyDescent="0.25">
      <c r="A146" s="6" t="s">
        <v>173</v>
      </c>
      <c r="B146" s="13">
        <f>'Land Price'!B146*(CPI!$B$17/CPI!$B$6)</f>
        <v>207715.1287553648</v>
      </c>
      <c r="C146" s="13">
        <f>'Land Price'!C146*(CPI!$B$17/CPI!$B$7)</f>
        <v>220892.85714285713</v>
      </c>
      <c r="D146" s="13">
        <f>'Land Price'!D146*(CPI!$B$17/CPI!$B$8)</f>
        <v>211300.29880478088</v>
      </c>
      <c r="E146" s="13">
        <f>'Land Price'!E146*(CPI!$B$17/CPI!$B$9)</f>
        <v>194268.68495742668</v>
      </c>
      <c r="F146" s="13">
        <f>'Land Price'!F146*(CPI!$B$17/CPI!$B$10)</f>
        <v>185718.83530482257</v>
      </c>
      <c r="G146" s="13">
        <f>'Land Price'!G146*(CPI!$B$17/CPI!$B$11)</f>
        <v>196770.3306523682</v>
      </c>
      <c r="H146" s="13">
        <f>'Land Price'!H146*(CPI!$B$17/CPI!$B$12)</f>
        <v>193382.53275109173</v>
      </c>
      <c r="I146" s="13">
        <f>'Land Price'!I146*(CPI!$B$17/CPI!$B$13)</f>
        <v>234477.67481044651</v>
      </c>
      <c r="J146" s="13">
        <f>'Land Price'!J146*(CPI!$B$17/CPI!$B$14)</f>
        <v>242607.74818401938</v>
      </c>
      <c r="K146" s="13">
        <f>'Land Price'!K146*(CPI!$B$17/CPI!$B$15)</f>
        <v>274334.67741935485</v>
      </c>
      <c r="L146" s="13">
        <f>'Land Price'!L146*(CPI!$B$17/CPI!$B$16)</f>
        <v>261407.49601275916</v>
      </c>
    </row>
    <row r="147" spans="1:12" x14ac:dyDescent="0.25">
      <c r="A147" s="6" t="s">
        <v>174</v>
      </c>
      <c r="B147" s="13">
        <f>'Land Price'!B147*(CPI!$B$17/CPI!$B$6)</f>
        <v>298631.97424892703</v>
      </c>
      <c r="C147" s="13">
        <f>'Land Price'!C147*(CPI!$B$17/CPI!$B$7)</f>
        <v>309250</v>
      </c>
      <c r="D147" s="13">
        <f>'Land Price'!D147*(CPI!$B$17/CPI!$B$8)</f>
        <v>263047.31075697212</v>
      </c>
      <c r="E147" s="13">
        <f>'Land Price'!E147*(CPI!$B$17/CPI!$B$9)</f>
        <v>263315.98864711449</v>
      </c>
      <c r="F147" s="13">
        <f>'Land Price'!F147*(CPI!$B$17/CPI!$B$10)</f>
        <v>287020.01819836214</v>
      </c>
      <c r="G147" s="13">
        <f>'Land Price'!G147*(CPI!$B$17/CPI!$B$11)</f>
        <v>320580.87578194815</v>
      </c>
      <c r="H147" s="13">
        <f>'Land Price'!H147*(CPI!$B$17/CPI!$B$12)</f>
        <v>419175.54585152841</v>
      </c>
      <c r="I147" s="13">
        <f>'Land Price'!I147*(CPI!$B$17/CPI!$B$13)</f>
        <v>367348.35720303288</v>
      </c>
      <c r="J147" s="13">
        <f>'Land Price'!J147*(CPI!$B$17/CPI!$B$14)</f>
        <v>509176.75544794189</v>
      </c>
      <c r="K147" s="13">
        <f>'Land Price'!K147*(CPI!$B$17/CPI!$B$15)</f>
        <v>468862.90322580643</v>
      </c>
      <c r="L147" s="13">
        <f>'Land Price'!L147*(CPI!$B$17/CPI!$B$16)</f>
        <v>488289.4736842105</v>
      </c>
    </row>
    <row r="148" spans="1:12" x14ac:dyDescent="0.25">
      <c r="A148" s="6" t="s">
        <v>175</v>
      </c>
      <c r="B148" s="13">
        <f>'Land Price'!B148*(CPI!$B$17/CPI!$B$6)</f>
        <v>45126.609442060086</v>
      </c>
      <c r="C148" s="13">
        <f>'Land Price'!C148*(CPI!$B$17/CPI!$B$7)</f>
        <v>25244.897959183672</v>
      </c>
      <c r="D148" s="13">
        <f>'Land Price'!D148*(CPI!$B$17/CPI!$B$8)</f>
        <v>48666.832669322706</v>
      </c>
      <c r="E148" s="13">
        <f>'Land Price'!E148*(CPI!$B$17/CPI!$B$9)</f>
        <v>60855.250709555345</v>
      </c>
      <c r="F148" s="13">
        <f>'Land Price'!F148*(CPI!$B$17/CPI!$B$10)</f>
        <v>47273.885350318473</v>
      </c>
      <c r="G148" s="13">
        <f>'Land Price'!G148*(CPI!$B$17/CPI!$B$11)</f>
        <v>55825.290437890973</v>
      </c>
      <c r="H148" s="13">
        <f>'Land Price'!H148*(CPI!$B$17/CPI!$B$12)</f>
        <v>193382.53275109173</v>
      </c>
      <c r="I148" s="13">
        <f>'Land Price'!I148*(CPI!$B$17/CPI!$B$13)</f>
        <v>52106.149957877002</v>
      </c>
      <c r="J148" s="13">
        <f>'Land Price'!J148*(CPI!$B$17/CPI!$B$14)</f>
        <v>55909.60451977401</v>
      </c>
      <c r="K148" s="13">
        <f>'Land Price'!K148*(CPI!$B$17/CPI!$B$15)</f>
        <v>49879.032258064515</v>
      </c>
      <c r="L148" s="13">
        <f>'Land Price'!L148*(CPI!$B$17/CPI!$B$16)</f>
        <v>59186.602870813396</v>
      </c>
    </row>
    <row r="149" spans="1:12" x14ac:dyDescent="0.25">
      <c r="A149" s="6" t="s">
        <v>176</v>
      </c>
      <c r="B149" s="13">
        <f>'Land Price'!B149*(CPI!$B$17/CPI!$B$6)</f>
        <v>33181.330472103007</v>
      </c>
      <c r="C149" s="13">
        <f>'Land Price'!C149*(CPI!$B$17/CPI!$B$7)</f>
        <v>35342.857142857138</v>
      </c>
      <c r="D149" s="13">
        <f>'Land Price'!D149*(CPI!$B$17/CPI!$B$8)</f>
        <v>44354.581673306777</v>
      </c>
      <c r="E149" s="13">
        <f>'Land Price'!E149*(CPI!$B$17/CPI!$B$9)</f>
        <v>23405.865657521288</v>
      </c>
      <c r="F149" s="13">
        <f>'Land Price'!F149*(CPI!$B$17/CPI!$B$10)</f>
        <v>27013.648771610558</v>
      </c>
      <c r="G149" s="13">
        <f>'Land Price'!G149*(CPI!$B$17/CPI!$B$11)</f>
        <v>27083.556747095619</v>
      </c>
      <c r="H149" s="13">
        <f>'Land Price'!H149*(CPI!$B$17/CPI!$B$12)</f>
        <v>20526.637554585155</v>
      </c>
      <c r="I149" s="13">
        <f>'Land Price'!I149*(CPI!$B$17/CPI!$B$13)</f>
        <v>29179.443976411119</v>
      </c>
      <c r="J149" s="13">
        <f>'Land Price'!J149*(CPI!$B$17/CPI!$B$14)</f>
        <v>24959.644874899113</v>
      </c>
      <c r="K149" s="13">
        <f>'Land Price'!K149*(CPI!$B$17/CPI!$B$15)</f>
        <v>39903.225806451614</v>
      </c>
      <c r="L149" s="13">
        <f>'Land Price'!L149*(CPI!$B$17/CPI!$B$16)</f>
        <v>35018.740031897927</v>
      </c>
    </row>
    <row r="150" spans="1:12" x14ac:dyDescent="0.25">
      <c r="A150" s="6" t="s">
        <v>177</v>
      </c>
      <c r="B150" s="13">
        <f>'Land Price'!B150*(CPI!$B$17/CPI!$B$6)</f>
        <v>69017.167381974243</v>
      </c>
      <c r="C150" s="13">
        <f>'Land Price'!C150*(CPI!$B$17/CPI!$B$7)</f>
        <v>58694.387755102034</v>
      </c>
      <c r="D150" s="13">
        <f>'Land Price'!D150*(CPI!$B$17/CPI!$B$8)</f>
        <v>61603.585657370517</v>
      </c>
      <c r="E150" s="13">
        <f>'Land Price'!E150*(CPI!$B$17/CPI!$B$9)</f>
        <v>51492.904446546832</v>
      </c>
      <c r="F150" s="13">
        <f>'Land Price'!F150*(CPI!$B$17/CPI!$B$10)</f>
        <v>54027.297543221117</v>
      </c>
      <c r="G150" s="13">
        <f>'Land Price'!G150*(CPI!$B$17/CPI!$B$11)</f>
        <v>58588.918677390524</v>
      </c>
      <c r="H150" s="13">
        <f>'Land Price'!H150*(CPI!$B$17/CPI!$B$12)</f>
        <v>43213.973799126645</v>
      </c>
      <c r="I150" s="13">
        <f>'Land Price'!I150*(CPI!$B$17/CPI!$B$13)</f>
        <v>44290.22746419545</v>
      </c>
      <c r="J150" s="13">
        <f>'Land Price'!J150*(CPI!$B$17/CPI!$B$14)</f>
        <v>48421.711057304274</v>
      </c>
      <c r="K150" s="13">
        <f>'Land Price'!K150*(CPI!$B$17/CPI!$B$15)</f>
        <v>59854.838709677417</v>
      </c>
      <c r="L150" s="13">
        <f>'Land Price'!L150*(CPI!$B$17/CPI!$B$16)</f>
        <v>54254.385964912275</v>
      </c>
    </row>
    <row r="151" spans="1:12" x14ac:dyDescent="0.25">
      <c r="A151" s="6" t="s">
        <v>178</v>
      </c>
      <c r="B151" s="13">
        <f>'Land Price'!B151*(CPI!$B$17/CPI!$B$6)</f>
        <v>246869.09871244634</v>
      </c>
      <c r="C151" s="13">
        <f>'Land Price'!C151*(CPI!$B$17/CPI!$B$7)</f>
        <v>200696.93877551018</v>
      </c>
      <c r="D151" s="13">
        <f>'Land Price'!D151*(CPI!$B$17/CPI!$B$8)</f>
        <v>154008.9641434263</v>
      </c>
      <c r="E151" s="13">
        <f>'Land Price'!E151*(CPI!$B$17/CPI!$B$9)</f>
        <v>101230.36896877957</v>
      </c>
      <c r="F151" s="13">
        <f>'Land Price'!F151*(CPI!$B$17/CPI!$B$10)</f>
        <v>136756.59690627846</v>
      </c>
      <c r="G151" s="13">
        <f>'Land Price'!G151*(CPI!$B$17/CPI!$B$11)</f>
        <v>138734.13762287758</v>
      </c>
      <c r="H151" s="13">
        <f>'Land Price'!H151*(CPI!$B$17/CPI!$B$12)</f>
        <v>159351.52838427949</v>
      </c>
      <c r="I151" s="13">
        <f>'Land Price'!I151*(CPI!$B$17/CPI!$B$13)</f>
        <v>104212.299915754</v>
      </c>
      <c r="J151" s="13">
        <f>'Land Price'!J151*(CPI!$B$17/CPI!$B$14)</f>
        <v>133284.50363196127</v>
      </c>
      <c r="K151" s="13">
        <f>'Land Price'!K151*(CPI!$B$17/CPI!$B$15)</f>
        <v>133177.01612903224</v>
      </c>
      <c r="L151" s="13">
        <f>'Land Price'!L151*(CPI!$B$17/CPI!$B$16)</f>
        <v>134156.29984051036</v>
      </c>
    </row>
    <row r="152" spans="1:12" x14ac:dyDescent="0.25">
      <c r="A152" s="6" t="s">
        <v>179</v>
      </c>
      <c r="B152" s="13">
        <f>'Land Price'!B152*(CPI!$B$17/CPI!$B$6)</f>
        <v>145997.85407725323</v>
      </c>
      <c r="C152" s="13">
        <f>'Land Price'!C152*(CPI!$B$17/CPI!$B$7)</f>
        <v>164091.83673469388</v>
      </c>
      <c r="D152" s="13">
        <f>'Land Price'!D152*(CPI!$B$17/CPI!$B$8)</f>
        <v>135527.88844621513</v>
      </c>
      <c r="E152" s="13">
        <f>'Land Price'!E152*(CPI!$B$17/CPI!$B$9)</f>
        <v>134583.72753074739</v>
      </c>
      <c r="F152" s="13">
        <f>'Land Price'!F152*(CPI!$B$17/CPI!$B$10)</f>
        <v>124938.12556869883</v>
      </c>
      <c r="G152" s="13">
        <f>'Land Price'!G152*(CPI!$B$17/CPI!$B$11)</f>
        <v>135970.50938337803</v>
      </c>
      <c r="H152" s="13">
        <f>'Land Price'!H152*(CPI!$B$17/CPI!$B$12)</f>
        <v>144766.81222707426</v>
      </c>
      <c r="I152" s="13">
        <f>'Land Price'!I152*(CPI!$B$17/CPI!$B$13)</f>
        <v>166739.67986520642</v>
      </c>
      <c r="J152" s="13">
        <f>'Land Price'!J152*(CPI!$B$17/CPI!$B$14)</f>
        <v>199677.15899919291</v>
      </c>
      <c r="K152" s="13">
        <f>'Land Price'!K152*(CPI!$B$17/CPI!$B$15)</f>
        <v>226949.59677419355</v>
      </c>
      <c r="L152" s="13">
        <f>'Land Price'!L152*(CPI!$B$17/CPI!$B$16)</f>
        <v>201234.44976076554</v>
      </c>
    </row>
    <row r="153" spans="1:12" x14ac:dyDescent="0.25">
      <c r="A153" s="6" t="s">
        <v>180</v>
      </c>
      <c r="B153" s="13">
        <f>'Land Price'!B153*(CPI!$B$17/CPI!$B$6)</f>
        <v>197760.72961373391</v>
      </c>
      <c r="C153" s="13">
        <f>'Land Price'!C153*(CPI!$B$17/CPI!$B$7)</f>
        <v>195016.83673469388</v>
      </c>
      <c r="D153" s="13">
        <f>'Land Price'!D153*(CPI!$B$17/CPI!$B$8)</f>
        <v>328347.11155378487</v>
      </c>
      <c r="E153" s="13">
        <f>'Land Price'!E153*(CPI!$B$17/CPI!$B$9)</f>
        <v>117029.32828760643</v>
      </c>
      <c r="F153" s="13">
        <f>'Land Price'!F153*(CPI!$B$17/CPI!$B$10)</f>
        <v>256066.87898089172</v>
      </c>
      <c r="G153" s="13">
        <f>'Land Price'!G153*(CPI!$B$17/CPI!$B$11)</f>
        <v>251490.16979445933</v>
      </c>
      <c r="H153" s="13">
        <f>'Land Price'!H153*(CPI!$B$17/CPI!$B$12)</f>
        <v>245779.47598253278</v>
      </c>
      <c r="I153" s="13">
        <f>'Land Price'!I153*(CPI!$B$17/CPI!$B$13)</f>
        <v>192271.69334456613</v>
      </c>
      <c r="J153" s="13">
        <f>'Land Price'!J153*(CPI!$B$17/CPI!$B$14)</f>
        <v>259081.11380145277</v>
      </c>
      <c r="K153" s="13">
        <f>'Land Price'!K153*(CPI!$B$17/CPI!$B$15)</f>
        <v>268847.98387096776</v>
      </c>
      <c r="L153" s="13">
        <f>'Land Price'!L153*(CPI!$B$17/CPI!$B$16)</f>
        <v>276697.36842105264</v>
      </c>
    </row>
    <row r="154" spans="1:12" x14ac:dyDescent="0.25">
      <c r="A154" s="6" t="s">
        <v>181</v>
      </c>
      <c r="B154" s="13">
        <f>'Land Price'!B154*(CPI!$B$17/CPI!$B$6)</f>
        <v>99543.991416309014</v>
      </c>
      <c r="C154" s="13">
        <f>'Land Price'!C154*(CPI!$B$17/CPI!$B$7)</f>
        <v>183025.51020408163</v>
      </c>
      <c r="D154" s="13">
        <f>'Land Price'!D154*(CPI!$B$17/CPI!$B$8)</f>
        <v>109038.34661354581</v>
      </c>
      <c r="E154" s="13">
        <f>'Land Price'!E154*(CPI!$B$17/CPI!$B$9)</f>
        <v>90697.72942289499</v>
      </c>
      <c r="F154" s="13">
        <f>'Land Price'!F154*(CPI!$B$17/CPI!$B$10)</f>
        <v>87231.574158325762</v>
      </c>
      <c r="G154" s="13">
        <f>'Land Price'!G154*(CPI!$B$17/CPI!$B$11)</f>
        <v>99490.616621983907</v>
      </c>
      <c r="H154" s="13">
        <f>'Land Price'!H154*(CPI!$B$17/CPI!$B$12)</f>
        <v>88048.471615720526</v>
      </c>
      <c r="I154" s="13">
        <f>'Land Price'!I154*(CPI!$B$17/CPI!$B$13)</f>
        <v>117759.89890480203</v>
      </c>
      <c r="J154" s="13">
        <f>'Land Price'!J154*(CPI!$B$17/CPI!$B$14)</f>
        <v>112318.401937046</v>
      </c>
      <c r="K154" s="13">
        <f>'Land Price'!K154*(CPI!$B$17/CPI!$B$15)</f>
        <v>114721.77419354838</v>
      </c>
      <c r="L154" s="13">
        <f>'Land Price'!L154*(CPI!$B$17/CPI!$B$16)</f>
        <v>113440.98883572567</v>
      </c>
    </row>
    <row r="155" spans="1:12" x14ac:dyDescent="0.25">
      <c r="A155" s="6" t="s">
        <v>182</v>
      </c>
      <c r="B155" s="13">
        <f>'Land Price'!B155*(CPI!$B$17/CPI!$B$6)</f>
        <v>307922.74678111589</v>
      </c>
      <c r="C155" s="13">
        <f>'Land Price'!C155*(CPI!$B$17/CPI!$B$7)</f>
        <v>290316.32653061225</v>
      </c>
      <c r="D155" s="13">
        <f>'Land Price'!D155*(CPI!$B$17/CPI!$B$8)</f>
        <v>283376.49402390438</v>
      </c>
      <c r="E155" s="13">
        <f>'Land Price'!E155*(CPI!$B$17/CPI!$B$9)</f>
        <v>304276.25354777672</v>
      </c>
      <c r="F155" s="13">
        <f>'Land Price'!F155*(CPI!$B$17/CPI!$B$10)</f>
        <v>382693.35759781621</v>
      </c>
      <c r="G155" s="13">
        <f>'Land Price'!G155*(CPI!$B$17/CPI!$B$11)</f>
        <v>253148.34673815907</v>
      </c>
      <c r="H155" s="13">
        <f>'Land Price'!H155*(CPI!$B$17/CPI!$B$12)</f>
        <v>332207.42358078604</v>
      </c>
      <c r="I155" s="13">
        <f>'Land Price'!I155*(CPI!$B$17/CPI!$B$13)</f>
        <v>369953.66470092669</v>
      </c>
      <c r="J155" s="13">
        <f>'Land Price'!J155*(CPI!$B$17/CPI!$B$14)</f>
        <v>439289.74979822437</v>
      </c>
      <c r="K155" s="13">
        <f>'Land Price'!K155*(CPI!$B$17/CPI!$B$15)</f>
        <v>434945.16129032255</v>
      </c>
      <c r="L155" s="13">
        <f>'Land Price'!L155*(CPI!$B$17/CPI!$B$16)</f>
        <v>448831.73843700159</v>
      </c>
    </row>
    <row r="156" spans="1:12" x14ac:dyDescent="0.25">
      <c r="A156" s="6" t="s">
        <v>183</v>
      </c>
      <c r="B156" s="13">
        <f>'Land Price'!B156*(CPI!$B$17/CPI!$B$6)</f>
        <v>144670.60085836909</v>
      </c>
      <c r="C156" s="13">
        <f>'Land Price'!C156*(CPI!$B$17/CPI!$B$7)</f>
        <v>165354.08163265305</v>
      </c>
      <c r="D156" s="13">
        <f>'Land Price'!D156*(CPI!$B$17/CPI!$B$8)</f>
        <v>176186.25498007968</v>
      </c>
      <c r="E156" s="13">
        <f>'Land Price'!E156*(CPI!$B$17/CPI!$B$9)</f>
        <v>179054.87228003785</v>
      </c>
      <c r="F156" s="13">
        <f>'Land Price'!F156*(CPI!$B$17/CPI!$B$10)</f>
        <v>168835.30482256599</v>
      </c>
      <c r="G156" s="13">
        <f>'Land Price'!G156*(CPI!$B$17/CPI!$B$11)</f>
        <v>172450.40214477212</v>
      </c>
      <c r="H156" s="13">
        <f>'Land Price'!H156*(CPI!$B$17/CPI!$B$12)</f>
        <v>165293.44978165941</v>
      </c>
      <c r="I156" s="13">
        <f>'Land Price'!I156*(CPI!$B$17/CPI!$B$13)</f>
        <v>181850.46335299074</v>
      </c>
      <c r="J156" s="13">
        <f>'Land Price'!J156*(CPI!$B$17/CPI!$B$14)</f>
        <v>208662.63115415658</v>
      </c>
      <c r="K156" s="13">
        <f>'Land Price'!K156*(CPI!$B$17/CPI!$B$15)</f>
        <v>234431.45161290321</v>
      </c>
      <c r="L156" s="13">
        <f>'Land Price'!L156*(CPI!$B$17/CPI!$B$16)</f>
        <v>251543.06220095692</v>
      </c>
    </row>
    <row r="157" spans="1:12" x14ac:dyDescent="0.25">
      <c r="A157" s="6" t="s">
        <v>184</v>
      </c>
      <c r="B157" s="13">
        <f>'Land Price'!B157*(CPI!$B$17/CPI!$B$6)</f>
        <v>132725.32188841203</v>
      </c>
      <c r="C157" s="13">
        <f>'Land Price'!C157*(CPI!$B$17/CPI!$B$7)</f>
        <v>138846.93877551021</v>
      </c>
      <c r="D157" s="13">
        <f>'Land Price'!D157*(CPI!$B$17/CPI!$B$8)</f>
        <v>135527.88844621513</v>
      </c>
      <c r="E157" s="13">
        <f>'Land Price'!E157*(CPI!$B$17/CPI!$B$9)</f>
        <v>128732.26111636708</v>
      </c>
      <c r="F157" s="13">
        <f>'Land Price'!F157*(CPI!$B$17/CPI!$B$10)</f>
        <v>126063.69426751594</v>
      </c>
      <c r="G157" s="13">
        <f>'Land Price'!G157*(CPI!$B$17/CPI!$B$11)</f>
        <v>120494.19124218052</v>
      </c>
      <c r="H157" s="13">
        <f>'Land Price'!H157*(CPI!$B$17/CPI!$B$12)</f>
        <v>120458.95196506551</v>
      </c>
      <c r="I157" s="13">
        <f>'Land Price'!I157*(CPI!$B$17/CPI!$B$13)</f>
        <v>117759.89890480203</v>
      </c>
      <c r="J157" s="13">
        <f>'Land Price'!J157*(CPI!$B$17/CPI!$B$14)</f>
        <v>108824.05165456013</v>
      </c>
      <c r="K157" s="13">
        <f>'Land Price'!K157*(CPI!$B$17/CPI!$B$15)</f>
        <v>116716.93548387097</v>
      </c>
      <c r="L157" s="13">
        <f>'Land Price'!L157*(CPI!$B$17/CPI!$B$16)</f>
        <v>113440.98883572567</v>
      </c>
    </row>
    <row r="158" spans="1:12" x14ac:dyDescent="0.25">
      <c r="A158" s="6" t="s">
        <v>185</v>
      </c>
      <c r="B158" s="13">
        <f>'Land Price'!B158*(CPI!$B$17/CPI!$B$6)</f>
        <v>140688.84120171674</v>
      </c>
      <c r="C158" s="13">
        <f>'Land Price'!C158*(CPI!$B$17/CPI!$B$7)</f>
        <v>150207.14285714284</v>
      </c>
      <c r="D158" s="13">
        <f>'Land Price'!D158*(CPI!$B$17/CPI!$B$8)</f>
        <v>160169.32270916336</v>
      </c>
      <c r="E158" s="13">
        <f>'Land Price'!E158*(CPI!$B$17/CPI!$B$9)</f>
        <v>186076.63197729422</v>
      </c>
      <c r="F158" s="13">
        <f>'Land Price'!F158*(CPI!$B$17/CPI!$B$10)</f>
        <v>177839.85441310282</v>
      </c>
      <c r="G158" s="13">
        <f>'Land Price'!G158*(CPI!$B$17/CPI!$B$11)</f>
        <v>176319.48168007151</v>
      </c>
      <c r="H158" s="13">
        <f>'Land Price'!H158*(CPI!$B$17/CPI!$B$12)</f>
        <v>184739.73799126639</v>
      </c>
      <c r="I158" s="13">
        <f>'Land Price'!I158*(CPI!$B$17/CPI!$B$13)</f>
        <v>171950.29486099409</v>
      </c>
      <c r="J158" s="13">
        <f>'Land Price'!J158*(CPI!$B$17/CPI!$B$14)</f>
        <v>159242.53430185633</v>
      </c>
      <c r="K158" s="13">
        <f>'Land Price'!K158*(CPI!$B$17/CPI!$B$15)</f>
        <v>182058.46774193548</v>
      </c>
      <c r="L158" s="13">
        <f>'Land Price'!L158*(CPI!$B$17/CPI!$B$16)</f>
        <v>186437.7990430622</v>
      </c>
    </row>
    <row r="159" spans="1:12" x14ac:dyDescent="0.25">
      <c r="A159" s="6" t="s">
        <v>186</v>
      </c>
      <c r="B159" s="13">
        <f>'Land Price'!B159*(CPI!$B$17/CPI!$B$6)</f>
        <v>205724.24892703863</v>
      </c>
      <c r="C159" s="13">
        <f>'Land Price'!C159*(CPI!$B$17/CPI!$B$7)</f>
        <v>284005.10204081633</v>
      </c>
      <c r="D159" s="13">
        <f>'Land Price'!D159*(CPI!$B$17/CPI!$B$8)</f>
        <v>290768.92430278886</v>
      </c>
      <c r="E159" s="13">
        <f>'Land Price'!E159*(CPI!$B$17/CPI!$B$9)</f>
        <v>324756.38599810784</v>
      </c>
      <c r="F159" s="13">
        <f>'Land Price'!F159*(CPI!$B$17/CPI!$B$10)</f>
        <v>333168.33484986355</v>
      </c>
      <c r="G159" s="13">
        <f>'Land Price'!G159*(CPI!$B$17/CPI!$B$11)</f>
        <v>327213.58355674712</v>
      </c>
      <c r="H159" s="13">
        <f>'Land Price'!H159*(CPI!$B$17/CPI!$B$12)</f>
        <v>113436.68122270744</v>
      </c>
      <c r="I159" s="13">
        <f>'Land Price'!I159*(CPI!$B$17/CPI!$B$13)</f>
        <v>779508.00336983998</v>
      </c>
      <c r="J159" s="13">
        <f>'Land Price'!J159*(CPI!$B$17/CPI!$B$14)</f>
        <v>438790.5569007264</v>
      </c>
      <c r="K159" s="13">
        <f>'Land Price'!K159*(CPI!$B$17/CPI!$B$15)</f>
        <v>413497.17741935485</v>
      </c>
      <c r="L159" s="13">
        <f>'Land Price'!L159*(CPI!$B$17/CPI!$B$16)</f>
        <v>276204.1467304625</v>
      </c>
    </row>
    <row r="160" spans="1:12" x14ac:dyDescent="0.25">
      <c r="A160" s="6" t="s">
        <v>187</v>
      </c>
      <c r="B160" s="13">
        <f>'Land Price'!B160*(CPI!$B$17/CPI!$B$6)</f>
        <v>102198.49785407726</v>
      </c>
      <c r="C160" s="13">
        <f>'Land Price'!C160*(CPI!$B$17/CPI!$B$7)</f>
        <v>108553.06122448979</v>
      </c>
      <c r="D160" s="13">
        <f>'Land Price'!D160*(CPI!$B$17/CPI!$B$8)</f>
        <v>113966.63346613546</v>
      </c>
      <c r="E160" s="13">
        <f>'Land Price'!E160*(CPI!$B$17/CPI!$B$9)</f>
        <v>105326.3954588458</v>
      </c>
      <c r="F160" s="13">
        <f>'Land Price'!F160*(CPI!$B$17/CPI!$B$10)</f>
        <v>135068.2438580528</v>
      </c>
      <c r="G160" s="13">
        <f>'Land Price'!G160*(CPI!$B$17/CPI!$B$11)</f>
        <v>139839.58891867739</v>
      </c>
      <c r="H160" s="13">
        <f>'Land Price'!H160*(CPI!$B$17/CPI!$B$12)</f>
        <v>135043.66812227076</v>
      </c>
      <c r="I160" s="13">
        <f>'Land Price'!I160*(CPI!$B$17/CPI!$B$13)</f>
        <v>130265.3748946925</v>
      </c>
      <c r="J160" s="13">
        <f>'Land Price'!J160*(CPI!$B$17/CPI!$B$14)</f>
        <v>134782.0823244552</v>
      </c>
      <c r="K160" s="13">
        <f>'Land Price'!K160*(CPI!$B$17/CPI!$B$15)</f>
        <v>148639.51612903224</v>
      </c>
      <c r="L160" s="13">
        <f>'Land Price'!L160*(CPI!$B$17/CPI!$B$16)</f>
        <v>138595.29505582136</v>
      </c>
    </row>
    <row r="161" spans="1:12" x14ac:dyDescent="0.25">
      <c r="A161" s="6" t="s">
        <v>188</v>
      </c>
      <c r="B161" s="13">
        <f>'Land Price'!B161*(CPI!$B$17/CPI!$B$6)</f>
        <v>192451.71673819743</v>
      </c>
      <c r="C161" s="13">
        <f>'Land Price'!C161*(CPI!$B$17/CPI!$B$7)</f>
        <v>201959.18367346938</v>
      </c>
      <c r="D161" s="13">
        <f>'Land Price'!D161*(CPI!$B$17/CPI!$B$8)</f>
        <v>146616.53386454182</v>
      </c>
      <c r="E161" s="13">
        <f>'Land Price'!E161*(CPI!$B$17/CPI!$B$9)</f>
        <v>107666.98202459792</v>
      </c>
      <c r="F161" s="13">
        <f>'Land Price'!F161*(CPI!$B$17/CPI!$B$10)</f>
        <v>168835.30482256599</v>
      </c>
      <c r="G161" s="13">
        <f>'Land Price'!G161*(CPI!$B$17/CPI!$B$11)</f>
        <v>199533.95889186775</v>
      </c>
      <c r="H161" s="13">
        <f>'Land Price'!H161*(CPI!$B$17/CPI!$B$12)</f>
        <v>76164.628820960701</v>
      </c>
      <c r="I161" s="13">
        <f>'Land Price'!I161*(CPI!$B$17/CPI!$B$13)</f>
        <v>156318.44987363101</v>
      </c>
      <c r="J161" s="13">
        <f>'Land Price'!J161*(CPI!$B$17/CPI!$B$14)</f>
        <v>149757.86924939466</v>
      </c>
      <c r="K161" s="13">
        <f>'Land Price'!K161*(CPI!$B$17/CPI!$B$15)</f>
        <v>124198.79032258064</v>
      </c>
      <c r="L161" s="13">
        <f>'Land Price'!L161*(CPI!$B$17/CPI!$B$16)</f>
        <v>143034.29027113237</v>
      </c>
    </row>
    <row r="162" spans="1:12" x14ac:dyDescent="0.25">
      <c r="A162" s="6" t="s">
        <v>189</v>
      </c>
      <c r="B162" s="13">
        <f>'Land Price'!B162*(CPI!$B$17/CPI!$B$6)</f>
        <v>122770.92274678111</v>
      </c>
      <c r="C162" s="13">
        <f>'Land Price'!C162*(CPI!$B$17/CPI!$B$7)</f>
        <v>126224.48979591836</v>
      </c>
      <c r="D162" s="13">
        <f>'Land Price'!D162*(CPI!$B$17/CPI!$B$8)</f>
        <v>132447.70916334662</v>
      </c>
      <c r="E162" s="13">
        <f>'Land Price'!E162*(CPI!$B$17/CPI!$B$9)</f>
        <v>145701.51371807003</v>
      </c>
      <c r="F162" s="13">
        <f>'Land Price'!F162*(CPI!$B$17/CPI!$B$10)</f>
        <v>153640.12738853504</v>
      </c>
      <c r="G162" s="13">
        <f>'Land Price'!G162*(CPI!$B$17/CPI!$B$11)</f>
        <v>177424.93297587131</v>
      </c>
      <c r="H162" s="13">
        <f>'Land Price'!H162*(CPI!$B$17/CPI!$B$12)</f>
        <v>167454.14847161574</v>
      </c>
      <c r="I162" s="13">
        <f>'Land Price'!I162*(CPI!$B$17/CPI!$B$13)</f>
        <v>163613.31086773379</v>
      </c>
      <c r="J162" s="13">
        <f>'Land Price'!J162*(CPI!$B$17/CPI!$B$14)</f>
        <v>189693.30104923324</v>
      </c>
      <c r="K162" s="13">
        <f>'Land Price'!K162*(CPI!$B$17/CPI!$B$15)</f>
        <v>243409.67741935485</v>
      </c>
      <c r="L162" s="13">
        <f>'Land Price'!L162*(CPI!$B$17/CPI!$B$16)</f>
        <v>256475.27910685804</v>
      </c>
    </row>
    <row r="163" spans="1:12" x14ac:dyDescent="0.25">
      <c r="A163" s="6" t="s">
        <v>190</v>
      </c>
      <c r="B163" s="13">
        <f>'Land Price'!B163*(CPI!$B$17/CPI!$B$6)</f>
        <v>199087.98283261803</v>
      </c>
      <c r="C163" s="13">
        <f>'Land Price'!C163*(CPI!$B$17/CPI!$B$7)</f>
        <v>232884.18367346938</v>
      </c>
      <c r="D163" s="13">
        <f>'Land Price'!D163*(CPI!$B$17/CPI!$B$8)</f>
        <v>226701.1952191235</v>
      </c>
      <c r="E163" s="13">
        <f>'Land Price'!E163*(CPI!$B$17/CPI!$B$9)</f>
        <v>181395.45884578998</v>
      </c>
      <c r="F163" s="13">
        <f>'Land Price'!F163*(CPI!$B$17/CPI!$B$10)</f>
        <v>185718.83530482257</v>
      </c>
      <c r="G163" s="13">
        <f>'Land Price'!G163*(CPI!$B$17/CPI!$B$11)</f>
        <v>201744.86148346739</v>
      </c>
      <c r="H163" s="13">
        <f>'Land Price'!H163*(CPI!$B$17/CPI!$B$12)</f>
        <v>217150.21834061138</v>
      </c>
      <c r="I163" s="13">
        <f>'Land Price'!I163*(CPI!$B$17/CPI!$B$13)</f>
        <v>261051.81128896377</v>
      </c>
      <c r="J163" s="13">
        <f>'Land Price'!J163*(CPI!$B$17/CPI!$B$14)</f>
        <v>299515.73849878932</v>
      </c>
      <c r="K163" s="13">
        <f>'Land Price'!K163*(CPI!$B$17/CPI!$B$15)</f>
        <v>306756.04838709679</v>
      </c>
      <c r="L163" s="13">
        <f>'Land Price'!L163*(CPI!$B$17/CPI!$B$16)</f>
        <v>298892.34449760761</v>
      </c>
    </row>
    <row r="164" spans="1:12" x14ac:dyDescent="0.25">
      <c r="A164" s="6" t="s">
        <v>191</v>
      </c>
      <c r="B164" s="13">
        <f>'Land Price'!B164*(CPI!$B$17/CPI!$B$6)</f>
        <v>160597.63948497854</v>
      </c>
      <c r="C164" s="13">
        <f>'Land Price'!C164*(CPI!$B$17/CPI!$B$7)</f>
        <v>183025.51020408163</v>
      </c>
      <c r="D164" s="13">
        <f>'Land Price'!D164*(CPI!$B$17/CPI!$B$8)</f>
        <v>181114.54183266932</v>
      </c>
      <c r="E164" s="13">
        <f>'Land Price'!E164*(CPI!$B$17/CPI!$B$9)</f>
        <v>195438.97824030276</v>
      </c>
      <c r="F164" s="13">
        <f>'Land Price'!F164*(CPI!$B$17/CPI!$B$10)</f>
        <v>185718.83530482257</v>
      </c>
      <c r="G164" s="13">
        <f>'Land Price'!G164*(CPI!$B$17/CPI!$B$11)</f>
        <v>176872.20732797141</v>
      </c>
      <c r="H164" s="13">
        <f>'Land Price'!H164*(CPI!$B$17/CPI!$B$12)</f>
        <v>194462.88209606989</v>
      </c>
      <c r="I164" s="13">
        <f>'Land Price'!I164*(CPI!$B$17/CPI!$B$13)</f>
        <v>179766.21735467567</v>
      </c>
      <c r="J164" s="13">
        <f>'Land Price'!J164*(CPI!$B$17/CPI!$B$14)</f>
        <v>172221.54963680386</v>
      </c>
      <c r="K164" s="13">
        <f>'Land Price'!K164*(CPI!$B$17/CPI!$B$15)</f>
        <v>171583.87096774194</v>
      </c>
      <c r="L164" s="13">
        <f>'Land Price'!L164*(CPI!$B$17/CPI!$B$16)</f>
        <v>182492.02551834131</v>
      </c>
    </row>
    <row r="165" spans="1:12" x14ac:dyDescent="0.25">
      <c r="A165" s="6" t="s">
        <v>192</v>
      </c>
      <c r="B165" s="13">
        <f>'Land Price'!B165*(CPI!$B$17/CPI!$B$6)</f>
        <v>240896.4592274678</v>
      </c>
      <c r="C165" s="13">
        <f>'Land Price'!C165*(CPI!$B$17/CPI!$B$7)</f>
        <v>325028.06122448976</v>
      </c>
      <c r="D165" s="13">
        <f>'Land Price'!D165*(CPI!$B$17/CPI!$B$8)</f>
        <v>296313.24701195222</v>
      </c>
      <c r="E165" s="13">
        <f>'Land Price'!E165*(CPI!$B$17/CPI!$B$9)</f>
        <v>280870.38789025543</v>
      </c>
      <c r="F165" s="13">
        <f>'Land Price'!F165*(CPI!$B$17/CPI!$B$10)</f>
        <v>270136.48771610559</v>
      </c>
      <c r="G165" s="13">
        <f>'Land Price'!G165*(CPI!$B$17/CPI!$B$11)</f>
        <v>263097.40840035747</v>
      </c>
      <c r="H165" s="13">
        <f>'Land Price'!H165*(CPI!$B$17/CPI!$B$12)</f>
        <v>351113.53711790394</v>
      </c>
      <c r="I165" s="13">
        <f>'Land Price'!I165*(CPI!$B$17/CPI!$B$13)</f>
        <v>831614.15332771698</v>
      </c>
      <c r="J165" s="13">
        <f>'Land Price'!J165*(CPI!$B$17/CPI!$B$14)</f>
        <v>1055792.9782082324</v>
      </c>
      <c r="K165" s="13">
        <f>'Land Price'!K165*(CPI!$B$17/CPI!$B$15)</f>
        <v>326707.66129032255</v>
      </c>
      <c r="L165" s="13">
        <f>'Land Price'!L165*(CPI!$B$17/CPI!$B$16)</f>
        <v>493221.6905901116</v>
      </c>
    </row>
    <row r="166" spans="1:12" x14ac:dyDescent="0.25">
      <c r="A166" s="6" t="s">
        <v>193</v>
      </c>
      <c r="B166" s="13">
        <f>'Land Price'!B166*(CPI!$B$17/CPI!$B$6)</f>
        <v>103525.75107296137</v>
      </c>
      <c r="C166" s="13">
        <f>'Land Price'!C166*(CPI!$B$17/CPI!$B$7)</f>
        <v>113602.04081632652</v>
      </c>
      <c r="D166" s="13">
        <f>'Land Price'!D166*(CPI!$B$17/CPI!$B$8)</f>
        <v>115814.74103585657</v>
      </c>
      <c r="E166" s="13">
        <f>'Land Price'!E166*(CPI!$B$17/CPI!$B$9)</f>
        <v>120540.20813623464</v>
      </c>
      <c r="F166" s="13">
        <f>'Land Price'!F166*(CPI!$B$17/CPI!$B$10)</f>
        <v>126063.69426751594</v>
      </c>
      <c r="G166" s="13">
        <f>'Land Price'!G166*(CPI!$B$17/CPI!$B$11)</f>
        <v>124915.99642537981</v>
      </c>
      <c r="H166" s="13">
        <f>'Land Price'!H166*(CPI!$B$17/CPI!$B$12)</f>
        <v>148548.03493449782</v>
      </c>
      <c r="I166" s="13">
        <f>'Land Price'!I166*(CPI!$B$17/CPI!$B$13)</f>
        <v>133391.74389216513</v>
      </c>
      <c r="J166" s="13">
        <f>'Land Price'!J166*(CPI!$B$17/CPI!$B$14)</f>
        <v>133783.69652945924</v>
      </c>
      <c r="K166" s="13">
        <f>'Land Price'!K166*(CPI!$B$17/CPI!$B$15)</f>
        <v>136668.54838709676</v>
      </c>
      <c r="L166" s="13">
        <f>'Land Price'!L166*(CPI!$B$17/CPI!$B$16)</f>
        <v>145007.17703349283</v>
      </c>
    </row>
    <row r="167" spans="1:12" x14ac:dyDescent="0.25">
      <c r="A167" s="6" t="s">
        <v>194</v>
      </c>
      <c r="B167" s="13">
        <f>'Land Price'!B167*(CPI!$B$17/CPI!$B$6)</f>
        <v>108834.76394849786</v>
      </c>
      <c r="C167" s="13">
        <f>'Land Price'!C167*(CPI!$B$17/CPI!$B$7)</f>
        <v>85832.653061224482</v>
      </c>
      <c r="D167" s="13">
        <f>'Land Price'!D167*(CPI!$B$17/CPI!$B$8)</f>
        <v>91173.30677290837</v>
      </c>
      <c r="E167" s="13">
        <f>'Land Price'!E167*(CPI!$B$17/CPI!$B$9)</f>
        <v>95964.049195837273</v>
      </c>
      <c r="F167" s="13">
        <f>'Land Price'!F167*(CPI!$B$17/CPI!$B$10)</f>
        <v>86668.789808917209</v>
      </c>
      <c r="G167" s="13">
        <f>'Land Price'!G167*(CPI!$B$17/CPI!$B$11)</f>
        <v>84014.298480786412</v>
      </c>
      <c r="H167" s="13">
        <f>'Land Price'!H167*(CPI!$B$17/CPI!$B$12)</f>
        <v>97231.441048034947</v>
      </c>
      <c r="I167" s="13">
        <f>'Land Price'!I167*(CPI!$B$17/CPI!$B$13)</f>
        <v>88580.4549283909</v>
      </c>
      <c r="J167" s="13">
        <f>'Land Price'!J167*(CPI!$B$17/CPI!$B$14)</f>
        <v>82866.020984665054</v>
      </c>
      <c r="K167" s="13">
        <f>'Land Price'!K167*(CPI!$B$17/CPI!$B$15)</f>
        <v>98760.483870967742</v>
      </c>
      <c r="L167" s="13">
        <f>'Land Price'!L167*(CPI!$B$17/CPI!$B$16)</f>
        <v>96671.451355661877</v>
      </c>
    </row>
    <row r="168" spans="1:12" x14ac:dyDescent="0.25">
      <c r="A168" s="6" t="s">
        <v>195</v>
      </c>
      <c r="B168" s="13">
        <f>'Land Price'!B168*(CPI!$B$17/CPI!$B$6)</f>
        <v>311904.50643776823</v>
      </c>
      <c r="C168" s="13">
        <f>'Land Price'!C168*(CPI!$B$17/CPI!$B$7)</f>
        <v>403918.36734693876</v>
      </c>
      <c r="D168" s="13">
        <f>'Land Price'!D168*(CPI!$B$17/CPI!$B$8)</f>
        <v>398575.19920318725</v>
      </c>
      <c r="E168" s="13">
        <f>'Land Price'!E168*(CPI!$B$17/CPI!$B$9)</f>
        <v>406676.91579943238</v>
      </c>
      <c r="F168" s="13">
        <f>'Land Price'!F168*(CPI!$B$17/CPI!$B$10)</f>
        <v>379316.65150136489</v>
      </c>
      <c r="G168" s="13">
        <f>'Land Price'!G168*(CPI!$B$17/CPI!$B$11)</f>
        <v>425598.74888293119</v>
      </c>
      <c r="H168" s="13">
        <f>'Land Price'!H168*(CPI!$B$17/CPI!$B$12)</f>
        <v>379742.79475982534</v>
      </c>
      <c r="I168" s="13">
        <f>'Land Price'!I168*(CPI!$B$17/CPI!$B$13)</f>
        <v>541903.95956192084</v>
      </c>
      <c r="J168" s="13">
        <f>'Land Price'!J168*(CPI!$B$17/CPI!$B$14)</f>
        <v>525650.12106537528</v>
      </c>
      <c r="K168" s="13">
        <f>'Land Price'!K168*(CPI!$B$17/CPI!$B$15)</f>
        <v>491308.46774193546</v>
      </c>
      <c r="L168" s="13">
        <f>'Land Price'!L168*(CPI!$B$17/CPI!$B$16)</f>
        <v>468067.38437001593</v>
      </c>
    </row>
    <row r="169" spans="1:12" x14ac:dyDescent="0.25">
      <c r="A169" s="6" t="s">
        <v>196</v>
      </c>
      <c r="B169" s="13">
        <f>'Land Price'!B169*(CPI!$B$17/CPI!$B$6)</f>
        <v>136043.45493562231</v>
      </c>
      <c r="C169" s="13">
        <f>'Land Price'!C169*(CPI!$B$17/CPI!$B$7)</f>
        <v>162829.59183673467</v>
      </c>
      <c r="D169" s="13">
        <f>'Land Price'!D169*(CPI!$B$17/CPI!$B$8)</f>
        <v>157089.14342629482</v>
      </c>
      <c r="E169" s="13">
        <f>'Land Price'!E169*(CPI!$B$17/CPI!$B$9)</f>
        <v>146286.66035950804</v>
      </c>
      <c r="F169" s="13">
        <f>'Land Price'!F169*(CPI!$B$17/CPI!$B$10)</f>
        <v>148012.2838944495</v>
      </c>
      <c r="G169" s="13">
        <f>'Land Price'!G169*(CPI!$B$17/CPI!$B$11)</f>
        <v>142603.21715817694</v>
      </c>
      <c r="H169" s="13">
        <f>'Land Price'!H169*(CPI!$B$17/CPI!$B$12)</f>
        <v>145847.16157205243</v>
      </c>
      <c r="I169" s="13">
        <f>'Land Price'!I169*(CPI!$B$17/CPI!$B$13)</f>
        <v>138081.29738837405</v>
      </c>
      <c r="J169" s="13">
        <f>'Land Price'!J169*(CPI!$B$17/CPI!$B$14)</f>
        <v>145764.3260694108</v>
      </c>
      <c r="K169" s="13">
        <f>'Land Price'!K169*(CPI!$B$17/CPI!$B$15)</f>
        <v>158116.53225806452</v>
      </c>
      <c r="L169" s="13">
        <f>'Land Price'!L169*(CPI!$B$17/CPI!$B$16)</f>
        <v>202220.89314194577</v>
      </c>
    </row>
    <row r="170" spans="1:12" x14ac:dyDescent="0.25">
      <c r="A170" s="6" t="s">
        <v>197</v>
      </c>
      <c r="B170" s="13">
        <f>'Land Price'!B170*(CPI!$B$17/CPI!$B$6)</f>
        <v>165243.02575107297</v>
      </c>
      <c r="C170" s="13">
        <f>'Land Price'!C170*(CPI!$B$17/CPI!$B$7)</f>
        <v>205745.91836734692</v>
      </c>
      <c r="D170" s="13">
        <f>'Land Price'!D170*(CPI!$B$17/CPI!$B$8)</f>
        <v>199595.61752988049</v>
      </c>
      <c r="E170" s="13">
        <f>'Land Price'!E170*(CPI!$B$17/CPI!$B$9)</f>
        <v>157989.59318826869</v>
      </c>
      <c r="F170" s="13">
        <f>'Land Price'!F170*(CPI!$B$17/CPI!$B$10)</f>
        <v>161519.10828025479</v>
      </c>
      <c r="G170" s="13">
        <f>'Land Price'!G170*(CPI!$B$17/CPI!$B$11)</f>
        <v>165817.69436997318</v>
      </c>
      <c r="H170" s="13">
        <f>'Land Price'!H170*(CPI!$B$17/CPI!$B$12)</f>
        <v>172855.89519650658</v>
      </c>
      <c r="I170" s="13">
        <f>'Land Price'!I170*(CPI!$B$17/CPI!$B$13)</f>
        <v>202692.92333614154</v>
      </c>
      <c r="J170" s="13">
        <f>'Land Price'!J170*(CPI!$B$17/CPI!$B$14)</f>
        <v>228630.34705407586</v>
      </c>
      <c r="K170" s="13">
        <f>'Land Price'!K170*(CPI!$B$17/CPI!$B$15)</f>
        <v>229443.54838709676</v>
      </c>
      <c r="L170" s="13">
        <f>'Land Price'!L170*(CPI!$B$17/CPI!$B$16)</f>
        <v>219976.87400318979</v>
      </c>
    </row>
    <row r="171" spans="1:12" x14ac:dyDescent="0.25">
      <c r="A171" s="6" t="s">
        <v>198</v>
      </c>
      <c r="B171" s="13">
        <f>'Land Price'!B171*(CPI!$B$17/CPI!$B$6)</f>
        <v>248859.97854077254</v>
      </c>
      <c r="C171" s="13">
        <f>'Land Price'!C171*(CPI!$B$17/CPI!$B$7)</f>
        <v>256235.71428571426</v>
      </c>
      <c r="D171" s="13">
        <f>'Land Price'!D171*(CPI!$B$17/CPI!$B$8)</f>
        <v>245182.27091633467</v>
      </c>
      <c r="E171" s="13">
        <f>'Land Price'!E171*(CPI!$B$17/CPI!$B$9)</f>
        <v>217674.55061494798</v>
      </c>
      <c r="F171" s="13">
        <f>'Land Price'!F171*(CPI!$B$17/CPI!$B$10)</f>
        <v>213858.05277525025</v>
      </c>
      <c r="G171" s="13">
        <f>'Land Price'!G171*(CPI!$B$17/CPI!$B$11)</f>
        <v>211141.19749776585</v>
      </c>
      <c r="H171" s="13">
        <f>'Land Price'!H171*(CPI!$B$17/CPI!$B$12)</f>
        <v>234435.80786026202</v>
      </c>
      <c r="I171" s="13">
        <f>'Land Price'!I171*(CPI!$B$17/CPI!$B$13)</f>
        <v>254278.01179443978</v>
      </c>
      <c r="J171" s="13">
        <f>'Land Price'!J171*(CPI!$B$17/CPI!$B$14)</f>
        <v>303509.28167877317</v>
      </c>
      <c r="K171" s="13">
        <f>'Land Price'!K171*(CPI!$B$17/CPI!$B$15)</f>
        <v>289298.38709677418</v>
      </c>
      <c r="L171" s="13">
        <f>'Land Price'!L171*(CPI!$B$17/CPI!$B$16)</f>
        <v>323553.42902711325</v>
      </c>
    </row>
    <row r="172" spans="1:12" x14ac:dyDescent="0.25">
      <c r="A172" s="6" t="s">
        <v>199</v>
      </c>
      <c r="B172" s="13">
        <f>'Land Price'!B172*(CPI!$B$17/CPI!$B$6)</f>
        <v>152634.12017167383</v>
      </c>
      <c r="C172" s="13">
        <f>'Land Price'!C172*(CPI!$B$17/CPI!$B$7)</f>
        <v>138846.93877551021</v>
      </c>
      <c r="D172" s="13">
        <f>'Land Price'!D172*(CPI!$B$17/CPI!$B$8)</f>
        <v>121359.06374501993</v>
      </c>
      <c r="E172" s="13">
        <f>'Land Price'!E172*(CPI!$B$17/CPI!$B$9)</f>
        <v>86601.702932828761</v>
      </c>
      <c r="F172" s="13">
        <f>'Land Price'!F172*(CPI!$B$17/CPI!$B$10)</f>
        <v>90608.28025477707</v>
      </c>
      <c r="G172" s="13">
        <f>'Land Price'!G172*(CPI!$B$17/CPI!$B$11)</f>
        <v>71854.334226988387</v>
      </c>
      <c r="H172" s="13">
        <f>'Land Price'!H172*(CPI!$B$17/CPI!$B$12)</f>
        <v>70222.707423580796</v>
      </c>
      <c r="I172" s="13">
        <f>'Land Price'!I172*(CPI!$B$17/CPI!$B$13)</f>
        <v>131828.55939342882</v>
      </c>
      <c r="J172" s="13">
        <f>'Land Price'!J172*(CPI!$B$17/CPI!$B$14)</f>
        <v>119806.29539951573</v>
      </c>
      <c r="K172" s="13">
        <f>'Land Price'!K172*(CPI!$B$17/CPI!$B$15)</f>
        <v>112227.82258064515</v>
      </c>
      <c r="L172" s="13">
        <f>'Land Price'!L172*(CPI!$B$17/CPI!$B$16)</f>
        <v>113440.98883572567</v>
      </c>
    </row>
    <row r="173" spans="1:12" x14ac:dyDescent="0.25">
      <c r="A173" s="6" t="s">
        <v>200</v>
      </c>
      <c r="B173" s="13">
        <f>'Land Price'!B173*(CPI!$B$17/CPI!$B$6)</f>
        <v>111489.2703862661</v>
      </c>
      <c r="C173" s="13">
        <f>'Land Price'!C173*(CPI!$B$17/CPI!$B$7)</f>
        <v>102872.95918367346</v>
      </c>
      <c r="D173" s="13">
        <f>'Land Price'!D173*(CPI!$B$17/CPI!$B$8)</f>
        <v>104110.05976095618</v>
      </c>
      <c r="E173" s="13">
        <f>'Land Price'!E173*(CPI!$B$17/CPI!$B$9)</f>
        <v>104156.10217596973</v>
      </c>
      <c r="F173" s="13">
        <f>'Land Price'!F173*(CPI!$B$17/CPI!$B$10)</f>
        <v>100175.61419472248</v>
      </c>
      <c r="G173" s="13">
        <f>'Land Price'!G173*(CPI!$B$17/CPI!$B$11)</f>
        <v>105570.59874888293</v>
      </c>
      <c r="H173" s="13">
        <f>'Land Price'!H173*(CPI!$B$17/CPI!$B$12)</f>
        <v>103713.53711790394</v>
      </c>
      <c r="I173" s="13">
        <f>'Land Price'!I173*(CPI!$B$17/CPI!$B$13)</f>
        <v>112549.28390901432</v>
      </c>
      <c r="J173" s="13">
        <f>'Land Price'!J173*(CPI!$B$17/CPI!$B$14)</f>
        <v>130788.53914447135</v>
      </c>
      <c r="K173" s="13">
        <f>'Land Price'!K173*(CPI!$B$17/CPI!$B$15)</f>
        <v>134673.38709677418</v>
      </c>
      <c r="L173" s="13">
        <f>'Land Price'!L173*(CPI!$B$17/CPI!$B$16)</f>
        <v>133169.85645933013</v>
      </c>
    </row>
    <row r="174" spans="1:12" x14ac:dyDescent="0.25">
      <c r="A174" s="6" t="s">
        <v>201</v>
      </c>
      <c r="B174" s="13">
        <f>'Land Price'!B174*(CPI!$B$17/CPI!$B$6)</f>
        <v>128743.56223175966</v>
      </c>
      <c r="C174" s="13">
        <f>'Land Price'!C174*(CPI!$B$17/CPI!$B$7)</f>
        <v>126224.48979591836</v>
      </c>
      <c r="D174" s="13">
        <f>'Land Price'!D174*(CPI!$B$17/CPI!$B$8)</f>
        <v>155857.07171314742</v>
      </c>
      <c r="E174" s="13">
        <f>'Land Price'!E174*(CPI!$B$17/CPI!$B$9)</f>
        <v>149212.39356669821</v>
      </c>
      <c r="F174" s="13">
        <f>'Land Price'!F174*(CPI!$B$17/CPI!$B$10)</f>
        <v>138444.94995450409</v>
      </c>
      <c r="G174" s="13">
        <f>'Land Price'!G174*(CPI!$B$17/CPI!$B$11)</f>
        <v>143708.66845397677</v>
      </c>
      <c r="H174" s="13">
        <f>'Land Price'!H174*(CPI!$B$17/CPI!$B$12)</f>
        <v>142606.11353711793</v>
      </c>
      <c r="I174" s="13">
        <f>'Land Price'!I174*(CPI!$B$17/CPI!$B$13)</f>
        <v>138602.35888795281</v>
      </c>
      <c r="J174" s="13">
        <f>'Land Price'!J174*(CPI!$B$17/CPI!$B$14)</f>
        <v>135780.46811945116</v>
      </c>
      <c r="K174" s="13">
        <f>'Land Price'!K174*(CPI!$B$17/CPI!$B$15)</f>
        <v>155622.58064516127</v>
      </c>
      <c r="L174" s="13">
        <f>'Land Price'!L174*(CPI!$B$17/CPI!$B$16)</f>
        <v>198275.11961722487</v>
      </c>
    </row>
    <row r="175" spans="1:12" x14ac:dyDescent="0.25">
      <c r="A175" s="6" t="s">
        <v>202</v>
      </c>
      <c r="B175" s="13">
        <f>'Land Price'!B175*(CPI!$B$17/CPI!$B$6)</f>
        <v>119452.78969957081</v>
      </c>
      <c r="C175" s="13">
        <f>'Land Price'!C175*(CPI!$B$17/CPI!$B$7)</f>
        <v>152731.63265306121</v>
      </c>
      <c r="D175" s="13">
        <f>'Land Price'!D175*(CPI!$B$17/CPI!$B$8)</f>
        <v>135527.88844621513</v>
      </c>
      <c r="E175" s="13">
        <f>'Land Price'!E175*(CPI!$B$17/CPI!$B$9)</f>
        <v>121710.50141911069</v>
      </c>
      <c r="F175" s="13">
        <f>'Land Price'!F175*(CPI!$B$17/CPI!$B$10)</f>
        <v>110305.73248407643</v>
      </c>
      <c r="G175" s="13">
        <f>'Land Price'!G175*(CPI!$B$17/CPI!$B$11)</f>
        <v>134865.05808757819</v>
      </c>
      <c r="H175" s="13">
        <f>'Land Price'!H175*(CPI!$B$17/CPI!$B$12)</f>
        <v>139365.06550218342</v>
      </c>
      <c r="I175" s="13">
        <f>'Land Price'!I175*(CPI!$B$17/CPI!$B$13)</f>
        <v>126617.94439764111</v>
      </c>
      <c r="J175" s="13">
        <f>'Land Price'!J175*(CPI!$B$17/CPI!$B$14)</f>
        <v>123799.8385794996</v>
      </c>
      <c r="K175" s="13">
        <f>'Land Price'!K175*(CPI!$B$17/CPI!$B$15)</f>
        <v>128687.90322580645</v>
      </c>
      <c r="L175" s="13">
        <f>'Land Price'!L175*(CPI!$B$17/CPI!$B$16)</f>
        <v>145007.17703349283</v>
      </c>
    </row>
    <row r="176" spans="1:12" x14ac:dyDescent="0.25">
      <c r="A176" s="6" t="s">
        <v>203</v>
      </c>
      <c r="B176" s="13">
        <f>'Land Price'!B176*(CPI!$B$17/CPI!$B$6)</f>
        <v>291995.70815450646</v>
      </c>
      <c r="C176" s="13">
        <f>'Land Price'!C176*(CPI!$B$17/CPI!$B$7)</f>
        <v>326921.42857142858</v>
      </c>
      <c r="D176" s="13">
        <f>'Land Price'!D176*(CPI!$B$17/CPI!$B$8)</f>
        <v>246414.34262948207</v>
      </c>
      <c r="E176" s="13">
        <f>'Land Price'!E176*(CPI!$B$17/CPI!$B$9)</f>
        <v>218259.69725638602</v>
      </c>
      <c r="F176" s="13">
        <f>'Land Price'!F176*(CPI!$B$17/CPI!$B$10)</f>
        <v>287020.01819836214</v>
      </c>
      <c r="G176" s="13">
        <f>'Land Price'!G176*(CPI!$B$17/CPI!$B$11)</f>
        <v>354849.86595174263</v>
      </c>
      <c r="H176" s="13">
        <f>'Land Price'!H176*(CPI!$B$17/CPI!$B$12)</f>
        <v>351113.53711790394</v>
      </c>
      <c r="I176" s="13">
        <f>'Land Price'!I176*(CPI!$B$17/CPI!$B$13)</f>
        <v>388190.81718618365</v>
      </c>
      <c r="J176" s="13">
        <f>'Land Price'!J176*(CPI!$B$17/CPI!$B$14)</f>
        <v>396858.35351089586</v>
      </c>
      <c r="K176" s="13">
        <f>'Land Price'!K176*(CPI!$B$17/CPI!$B$15)</f>
        <v>351148.38709677418</v>
      </c>
      <c r="L176" s="13">
        <f>'Land Price'!L176*(CPI!$B$17/CPI!$B$16)</f>
        <v>361038.2775119617</v>
      </c>
    </row>
    <row r="177" spans="1:12" x14ac:dyDescent="0.25">
      <c r="A177" s="6" t="s">
        <v>204</v>
      </c>
      <c r="B177" s="13">
        <f>'Land Price'!B177*(CPI!$B$17/CPI!$B$6)</f>
        <v>124098.17596566524</v>
      </c>
      <c r="C177" s="13">
        <f>'Land Price'!C177*(CPI!$B$17/CPI!$B$7)</f>
        <v>113602.04081632652</v>
      </c>
      <c r="D177" s="13">
        <f>'Land Price'!D177*(CPI!$B$17/CPI!$B$8)</f>
        <v>98565.737051792836</v>
      </c>
      <c r="E177" s="13">
        <f>'Land Price'!E177*(CPI!$B$17/CPI!$B$9)</f>
        <v>122880.79470198676</v>
      </c>
      <c r="F177" s="13">
        <f>'Land Price'!F177*(CPI!$B$17/CPI!$B$10)</f>
        <v>119310.28207461329</v>
      </c>
      <c r="G177" s="13">
        <f>'Land Price'!G177*(CPI!$B$17/CPI!$B$11)</f>
        <v>110545.12957998212</v>
      </c>
      <c r="H177" s="13">
        <f>'Land Price'!H177*(CPI!$B$17/CPI!$B$12)</f>
        <v>114517.03056768559</v>
      </c>
      <c r="I177" s="13">
        <f>'Land Price'!I177*(CPI!$B$17/CPI!$B$13)</f>
        <v>109422.91491154171</v>
      </c>
      <c r="J177" s="13">
        <f>'Land Price'!J177*(CPI!$B$17/CPI!$B$14)</f>
        <v>104830.50847457627</v>
      </c>
      <c r="K177" s="13">
        <f>'Land Price'!K177*(CPI!$B$17/CPI!$B$15)</f>
        <v>109733.87096774194</v>
      </c>
      <c r="L177" s="13">
        <f>'Land Price'!L177*(CPI!$B$17/CPI!$B$16)</f>
        <v>116400.31897926635</v>
      </c>
    </row>
    <row r="178" spans="1:12" x14ac:dyDescent="0.25">
      <c r="A178" s="6" t="s">
        <v>205</v>
      </c>
      <c r="B178" s="13">
        <f>'Land Price'!B178*(CPI!$B$17/CPI!$B$6)</f>
        <v>379594.42060085834</v>
      </c>
      <c r="C178" s="13">
        <f>'Land Price'!C178*(CPI!$B$17/CPI!$B$7)</f>
        <v>345223.97959183669</v>
      </c>
      <c r="D178" s="13">
        <f>'Land Price'!D178*(CPI!$B$17/CPI!$B$8)</f>
        <v>344980.07968127489</v>
      </c>
      <c r="E178" s="13">
        <f>'Land Price'!E178*(CPI!$B$17/CPI!$B$9)</f>
        <v>298424.78713339643</v>
      </c>
      <c r="F178" s="13">
        <f>'Land Price'!F178*(CPI!$B$17/CPI!$B$10)</f>
        <v>388321.20109190175</v>
      </c>
      <c r="G178" s="13">
        <f>'Land Price'!G178*(CPI!$B$17/CPI!$B$11)</f>
        <v>326108.13226094726</v>
      </c>
      <c r="H178" s="13">
        <f>'Land Price'!H178*(CPI!$B$17/CPI!$B$12)</f>
        <v>469411.79039301316</v>
      </c>
      <c r="I178" s="13">
        <f>'Land Price'!I178*(CPI!$B$17/CPI!$B$13)</f>
        <v>875383.31929233368</v>
      </c>
      <c r="J178" s="13">
        <f>'Land Price'!J178*(CPI!$B$17/CPI!$B$14)</f>
        <v>827661.82405165455</v>
      </c>
      <c r="K178" s="13">
        <f>'Land Price'!K178*(CPI!$B$17/CPI!$B$15)</f>
        <v>780606.8548387097</v>
      </c>
      <c r="L178" s="13">
        <f>'Land Price'!L178*(CPI!$B$17/CPI!$B$16)</f>
        <v>802964.91228070168</v>
      </c>
    </row>
    <row r="179" spans="1:12" x14ac:dyDescent="0.25">
      <c r="A179" s="6" t="s">
        <v>206</v>
      </c>
      <c r="B179" s="13">
        <f>'Land Price'!B179*(CPI!$B$17/CPI!$B$6)</f>
        <v>119452.78969957081</v>
      </c>
      <c r="C179" s="13">
        <f>'Land Price'!C179*(CPI!$B$17/CPI!$B$7)</f>
        <v>151469.38775510204</v>
      </c>
      <c r="D179" s="13">
        <f>'Land Price'!D179*(CPI!$B$17/CPI!$B$8)</f>
        <v>131215.6374501992</v>
      </c>
      <c r="E179" s="13">
        <f>'Land Price'!E179*(CPI!$B$17/CPI!$B$9)</f>
        <v>134583.72753074739</v>
      </c>
      <c r="F179" s="13">
        <f>'Land Price'!F179*(CPI!$B$17/CPI!$B$10)</f>
        <v>119310.28207461329</v>
      </c>
      <c r="G179" s="13">
        <f>'Land Price'!G179*(CPI!$B$17/CPI!$B$11)</f>
        <v>121599.64253798034</v>
      </c>
      <c r="H179" s="13">
        <f>'Land Price'!H179*(CPI!$B$17/CPI!$B$12)</f>
        <v>103713.53711790394</v>
      </c>
      <c r="I179" s="13">
        <f>'Land Price'!I179*(CPI!$B$17/CPI!$B$13)</f>
        <v>111507.16090985679</v>
      </c>
      <c r="J179" s="13">
        <f>'Land Price'!J179*(CPI!$B$17/CPI!$B$14)</f>
        <v>118807.90960451977</v>
      </c>
      <c r="K179" s="13">
        <f>'Land Price'!K179*(CPI!$B$17/CPI!$B$15)</f>
        <v>120707.25806451612</v>
      </c>
      <c r="L179" s="13">
        <f>'Land Price'!L179*(CPI!$B$17/CPI!$B$16)</f>
        <v>113440.98883572567</v>
      </c>
    </row>
    <row r="180" spans="1:12" x14ac:dyDescent="0.25">
      <c r="A180" s="6" t="s">
        <v>207</v>
      </c>
      <c r="B180" s="13">
        <f>'Land Price'!B180*(CPI!$B$17/CPI!$B$6)</f>
        <v>138034.33476394849</v>
      </c>
      <c r="C180" s="13">
        <f>'Land Price'!C180*(CPI!$B$17/CPI!$B$7)</f>
        <v>199434.69387755101</v>
      </c>
      <c r="D180" s="13">
        <f>'Land Price'!D180*(CPI!$B$17/CPI!$B$8)</f>
        <v>196515.43824701195</v>
      </c>
      <c r="E180" s="13">
        <f>'Land Price'!E180*(CPI!$B$17/CPI!$B$9)</f>
        <v>187832.07190160835</v>
      </c>
      <c r="F180" s="13">
        <f>'Land Price'!F180*(CPI!$B$17/CPI!$B$10)</f>
        <v>189095.54140127389</v>
      </c>
      <c r="G180" s="13">
        <f>'Land Price'!G180*(CPI!$B$17/CPI!$B$11)</f>
        <v>163606.79177837356</v>
      </c>
      <c r="H180" s="13">
        <f>'Land Price'!H180*(CPI!$B$17/CPI!$B$12)</f>
        <v>151248.90829694323</v>
      </c>
      <c r="I180" s="13">
        <f>'Land Price'!I180*(CPI!$B$17/CPI!$B$13)</f>
        <v>185497.89385004214</v>
      </c>
      <c r="J180" s="13">
        <f>'Land Price'!J180*(CPI!$B$17/CPI!$B$14)</f>
        <v>144765.94027441484</v>
      </c>
      <c r="K180" s="13">
        <f>'Land Price'!K180*(CPI!$B$17/CPI!$B$15)</f>
        <v>159612.90322580645</v>
      </c>
      <c r="L180" s="13">
        <f>'Land Price'!L180*(CPI!$B$17/CPI!$B$16)</f>
        <v>156844.4976076555</v>
      </c>
    </row>
    <row r="181" spans="1:12" x14ac:dyDescent="0.25">
      <c r="A181" s="6" t="s">
        <v>208</v>
      </c>
      <c r="B181" s="13">
        <f>'Land Price'!B181*(CPI!$B$17/CPI!$B$6)</f>
        <v>382248.92703862663</v>
      </c>
      <c r="C181" s="13">
        <f>'Land Price'!C181*(CPI!$B$17/CPI!$B$7)</f>
        <v>363526.53061224485</v>
      </c>
      <c r="D181" s="13">
        <f>'Land Price'!D181*(CPI!$B$17/CPI!$B$8)</f>
        <v>246414.34262948207</v>
      </c>
      <c r="E181" s="13">
        <f>'Land Price'!E181*(CPI!$B$17/CPI!$B$9)</f>
        <v>232888.36329233681</v>
      </c>
      <c r="F181" s="13">
        <f>'Land Price'!F181*(CPI!$B$17/CPI!$B$10)</f>
        <v>200351.22838944496</v>
      </c>
      <c r="G181" s="13">
        <f>'Land Price'!G181*(CPI!$B$17/CPI!$B$11)</f>
        <v>207272.11796246649</v>
      </c>
      <c r="H181" s="13">
        <f>'Land Price'!H181*(CPI!$B$17/CPI!$B$12)</f>
        <v>209047.59825327512</v>
      </c>
      <c r="I181" s="13">
        <f>'Land Price'!I181*(CPI!$B$17/CPI!$B$13)</f>
        <v>228224.93681550128</v>
      </c>
      <c r="J181" s="13">
        <f>'Land Price'!J181*(CPI!$B$17/CPI!$B$14)</f>
        <v>265570.62146892655</v>
      </c>
      <c r="K181" s="13">
        <f>'Land Price'!K181*(CPI!$B$17/CPI!$B$15)</f>
        <v>274334.67741935485</v>
      </c>
      <c r="L181" s="13">
        <f>'Land Price'!L181*(CPI!$B$17/CPI!$B$16)</f>
        <v>281136.36363636365</v>
      </c>
    </row>
    <row r="182" spans="1:12" x14ac:dyDescent="0.25">
      <c r="A182" s="6" t="s">
        <v>209</v>
      </c>
      <c r="B182" s="13">
        <f>'Land Price'!B182*(CPI!$B$17/CPI!$B$6)</f>
        <v>643717.81115879829</v>
      </c>
      <c r="C182" s="13">
        <f>'Land Price'!C182*(CPI!$B$17/CPI!$B$7)</f>
        <v>719479.59183673467</v>
      </c>
      <c r="D182" s="13">
        <f>'Land Price'!D182*(CPI!$B$17/CPI!$B$8)</f>
        <v>628356.57370517927</v>
      </c>
      <c r="E182" s="13">
        <f>'Land Price'!E182*(CPI!$B$17/CPI!$B$9)</f>
        <v>567592.24219489121</v>
      </c>
      <c r="F182" s="13">
        <f>'Land Price'!F182*(CPI!$B$17/CPI!$B$10)</f>
        <v>529017.28844404011</v>
      </c>
      <c r="G182" s="13">
        <f>'Land Price'!G182*(CPI!$B$17/CPI!$B$11)</f>
        <v>486398.57015192136</v>
      </c>
      <c r="H182" s="13">
        <f>'Land Price'!H182*(CPI!$B$17/CPI!$B$12)</f>
        <v>606075.98253275116</v>
      </c>
      <c r="I182" s="13">
        <f>'Land Price'!I182*(CPI!$B$17/CPI!$B$13)</f>
        <v>633089.72198820557</v>
      </c>
      <c r="J182" s="13">
        <f>'Land Price'!J182*(CPI!$B$17/CPI!$B$14)</f>
        <v>733813.55932203389</v>
      </c>
      <c r="K182" s="13">
        <f>'Land Price'!K182*(CPI!$B$17/CPI!$B$15)</f>
        <v>847943.54838709673</v>
      </c>
      <c r="L182" s="13">
        <f>'Land Price'!L182*(CPI!$B$17/CPI!$B$16)</f>
        <v>833544.65709728864</v>
      </c>
    </row>
    <row r="183" spans="1:12" x14ac:dyDescent="0.25">
      <c r="A183" s="6" t="s">
        <v>210</v>
      </c>
      <c r="B183" s="13">
        <f>'Land Price'!B183*(CPI!$B$17/CPI!$B$6)</f>
        <v>127416.30901287554</v>
      </c>
      <c r="C183" s="13">
        <f>'Land Price'!C183*(CPI!$B$17/CPI!$B$7)</f>
        <v>148944.89795918367</v>
      </c>
      <c r="D183" s="13">
        <f>'Land Price'!D183*(CPI!$B$17/CPI!$B$8)</f>
        <v>117046.81274900399</v>
      </c>
      <c r="E183" s="13">
        <f>'Land Price'!E183*(CPI!$B$17/CPI!$B$9)</f>
        <v>117029.32828760643</v>
      </c>
      <c r="F183" s="13">
        <f>'Land Price'!F183*(CPI!$B$17/CPI!$B$10)</f>
        <v>123812.55686988172</v>
      </c>
      <c r="G183" s="13">
        <f>'Land Price'!G183*(CPI!$B$17/CPI!$B$11)</f>
        <v>109992.40393208222</v>
      </c>
      <c r="H183" s="13">
        <f>'Land Price'!H183*(CPI!$B$17/CPI!$B$12)</f>
        <v>102633.18777292577</v>
      </c>
      <c r="I183" s="13">
        <f>'Land Price'!I183*(CPI!$B$17/CPI!$B$13)</f>
        <v>109422.91491154171</v>
      </c>
      <c r="J183" s="13">
        <f>'Land Price'!J183*(CPI!$B$17/CPI!$B$14)</f>
        <v>121803.06698950767</v>
      </c>
      <c r="K183" s="13">
        <f>'Land Price'!K183*(CPI!$B$17/CPI!$B$15)</f>
        <v>154625</v>
      </c>
      <c r="L183" s="13">
        <f>'Land Price'!L183*(CPI!$B$17/CPI!$B$16)</f>
        <v>206659.88835725677</v>
      </c>
    </row>
    <row r="184" spans="1:12" x14ac:dyDescent="0.25">
      <c r="A184" s="6" t="s">
        <v>211</v>
      </c>
      <c r="B184" s="13">
        <f>'Land Price'!B184*(CPI!$B$17/CPI!$B$6)</f>
        <v>597263.94849785406</v>
      </c>
      <c r="C184" s="13">
        <f>'Land Price'!C184*(CPI!$B$17/CPI!$B$7)</f>
        <v>599566.32653061219</v>
      </c>
      <c r="D184" s="13">
        <f>'Land Price'!D184*(CPI!$B$17/CPI!$B$8)</f>
        <v>505149.40239043825</v>
      </c>
      <c r="E184" s="13">
        <f>'Land Price'!E184*(CPI!$B$17/CPI!$B$9)</f>
        <v>456414.38032166508</v>
      </c>
      <c r="F184" s="13">
        <f>'Land Price'!F184*(CPI!$B$17/CPI!$B$10)</f>
        <v>472738.85350318474</v>
      </c>
      <c r="G184" s="13">
        <f>'Land Price'!G184*(CPI!$B$17/CPI!$B$11)</f>
        <v>590863.71760500444</v>
      </c>
      <c r="H184" s="13">
        <f>'Land Price'!H184*(CPI!$B$17/CPI!$B$12)</f>
        <v>723834.06113537122</v>
      </c>
      <c r="I184" s="13">
        <f>'Land Price'!I184*(CPI!$B$17/CPI!$B$13)</f>
        <v>906647.00926705985</v>
      </c>
      <c r="J184" s="13">
        <f>'Land Price'!J184*(CPI!$B$17/CPI!$B$14)</f>
        <v>1063280.8716707022</v>
      </c>
      <c r="K184" s="13">
        <f>'Land Price'!K184*(CPI!$B$17/CPI!$B$15)</f>
        <v>800558.46774193551</v>
      </c>
      <c r="L184" s="13">
        <f>'Land Price'!L184*(CPI!$B$17/CPI!$B$16)</f>
        <v>877934.6092503987</v>
      </c>
    </row>
    <row r="185" spans="1:12" x14ac:dyDescent="0.25">
      <c r="A185" s="6" t="s">
        <v>212</v>
      </c>
      <c r="B185" s="13">
        <f>'Land Price'!B185*(CPI!$B$17/CPI!$B$6)</f>
        <v>234260.1931330472</v>
      </c>
      <c r="C185" s="13">
        <f>'Land Price'!C185*(CPI!$B$17/CPI!$B$7)</f>
        <v>188074.48979591834</v>
      </c>
      <c r="D185" s="13">
        <f>'Land Price'!D185*(CPI!$B$17/CPI!$B$8)</f>
        <v>163249.50199203187</v>
      </c>
      <c r="E185" s="13">
        <f>'Land Price'!E185*(CPI!$B$17/CPI!$B$9)</f>
        <v>169692.52601702933</v>
      </c>
      <c r="F185" s="13">
        <f>'Land Price'!F185*(CPI!$B$17/CPI!$B$10)</f>
        <v>143510.00909918107</v>
      </c>
      <c r="G185" s="13">
        <f>'Land Price'!G185*(CPI!$B$17/CPI!$B$11)</f>
        <v>151446.82752457552</v>
      </c>
      <c r="H185" s="13">
        <f>'Land Price'!H185*(CPI!$B$17/CPI!$B$12)</f>
        <v>117758.07860262009</v>
      </c>
      <c r="I185" s="13">
        <f>'Land Price'!I185*(CPI!$B$17/CPI!$B$13)</f>
        <v>104212.299915754</v>
      </c>
      <c r="J185" s="13">
        <f>'Land Price'!J185*(CPI!$B$17/CPI!$B$14)</f>
        <v>109822.43744955609</v>
      </c>
      <c r="K185" s="13">
        <f>'Land Price'!K185*(CPI!$B$17/CPI!$B$15)</f>
        <v>126193.95161290323</v>
      </c>
      <c r="L185" s="13">
        <f>'Land Price'!L185*(CPI!$B$17/CPI!$B$16)</f>
        <v>147966.50717703349</v>
      </c>
    </row>
    <row r="186" spans="1:12" x14ac:dyDescent="0.25">
      <c r="A186" s="6" t="s">
        <v>213</v>
      </c>
      <c r="B186" s="13">
        <f>'Land Price'!B186*(CPI!$B$17/CPI!$B$6)</f>
        <v>110825.64377682403</v>
      </c>
      <c r="C186" s="13">
        <f>'Land Price'!C186*(CPI!$B$17/CPI!$B$7)</f>
        <v>109184.18367346938</v>
      </c>
      <c r="D186" s="13">
        <f>'Land Price'!D186*(CPI!$B$17/CPI!$B$8)</f>
        <v>113966.63346613546</v>
      </c>
      <c r="E186" s="13">
        <f>'Land Price'!E186*(CPI!$B$17/CPI!$B$9)</f>
        <v>102400.66225165564</v>
      </c>
      <c r="F186" s="13">
        <f>'Land Price'!F186*(CPI!$B$17/CPI!$B$10)</f>
        <v>90045.495905368516</v>
      </c>
      <c r="G186" s="13">
        <f>'Land Price'!G186*(CPI!$B$17/CPI!$B$11)</f>
        <v>105017.87310098302</v>
      </c>
      <c r="H186" s="13">
        <f>'Land Price'!H186*(CPI!$B$17/CPI!$B$12)</f>
        <v>101552.8384279476</v>
      </c>
      <c r="I186" s="13">
        <f>'Land Price'!I186*(CPI!$B$17/CPI!$B$13)</f>
        <v>133391.74389216513</v>
      </c>
      <c r="J186" s="13">
        <f>'Land Price'!J186*(CPI!$B$17/CPI!$B$14)</f>
        <v>129790.15334947538</v>
      </c>
      <c r="K186" s="13">
        <f>'Land Price'!K186*(CPI!$B$17/CPI!$B$15)</f>
        <v>144649.19354838709</v>
      </c>
      <c r="L186" s="13">
        <f>'Land Price'!L186*(CPI!$B$17/CPI!$B$16)</f>
        <v>152898.72408293461</v>
      </c>
    </row>
    <row r="187" spans="1:12" x14ac:dyDescent="0.25">
      <c r="A187" s="6" t="s">
        <v>214</v>
      </c>
      <c r="B187" s="13">
        <f>'Land Price'!B187*(CPI!$B$17/CPI!$B$6)</f>
        <v>132725.32188841203</v>
      </c>
      <c r="C187" s="13">
        <f>'Land Price'!C187*(CPI!$B$17/CPI!$B$7)</f>
        <v>126224.48979591836</v>
      </c>
      <c r="D187" s="13">
        <f>'Land Price'!D187*(CPI!$B$17/CPI!$B$8)</f>
        <v>135527.88844621513</v>
      </c>
      <c r="E187" s="13">
        <f>'Land Price'!E187*(CPI!$B$17/CPI!$B$9)</f>
        <v>132828.2876064333</v>
      </c>
      <c r="F187" s="13">
        <f>'Land Price'!F187*(CPI!$B$17/CPI!$B$10)</f>
        <v>126626.47861692449</v>
      </c>
      <c r="G187" s="13">
        <f>'Land Price'!G187*(CPI!$B$17/CPI!$B$11)</f>
        <v>127126.89901697944</v>
      </c>
      <c r="H187" s="13">
        <f>'Land Price'!H187*(CPI!$B$17/CPI!$B$12)</f>
        <v>129641.92139737992</v>
      </c>
      <c r="I187" s="13">
        <f>'Land Price'!I187*(CPI!$B$17/CPI!$B$13)</f>
        <v>130265.3748946925</v>
      </c>
      <c r="J187" s="13">
        <f>'Land Price'!J187*(CPI!$B$17/CPI!$B$14)</f>
        <v>124798.22437449556</v>
      </c>
      <c r="K187" s="13">
        <f>'Land Price'!K187*(CPI!$B$17/CPI!$B$15)</f>
        <v>152629.83870967742</v>
      </c>
      <c r="L187" s="13">
        <f>'Land Price'!L187*(CPI!$B$17/CPI!$B$16)</f>
        <v>182492.02551834131</v>
      </c>
    </row>
    <row r="188" spans="1:12" x14ac:dyDescent="0.25">
      <c r="A188" s="6" t="s">
        <v>215</v>
      </c>
      <c r="B188" s="13">
        <f>'Land Price'!B188*(CPI!$B$17/CPI!$B$6)</f>
        <v>291995.70815450646</v>
      </c>
      <c r="C188" s="13">
        <f>'Land Price'!C188*(CPI!$B$17/CPI!$B$7)</f>
        <v>277693.87755102041</v>
      </c>
      <c r="D188" s="13">
        <f>'Land Price'!D188*(CPI!$B$17/CPI!$B$8)</f>
        <v>283376.49402390438</v>
      </c>
      <c r="E188" s="13">
        <f>'Land Price'!E188*(CPI!$B$17/CPI!$B$9)</f>
        <v>286721.85430463578</v>
      </c>
      <c r="F188" s="13">
        <f>'Land Price'!F188*(CPI!$B$17/CPI!$B$10)</f>
        <v>278578.25295723387</v>
      </c>
      <c r="G188" s="13">
        <f>'Land Price'!G188*(CPI!$B$17/CPI!$B$11)</f>
        <v>258675.60321715818</v>
      </c>
      <c r="H188" s="13">
        <f>'Land Price'!H188*(CPI!$B$17/CPI!$B$12)</f>
        <v>261984.71615720526</v>
      </c>
      <c r="I188" s="13">
        <f>'Land Price'!I188*(CPI!$B$17/CPI!$B$13)</f>
        <v>354321.8197135636</v>
      </c>
      <c r="J188" s="13">
        <f>'Land Price'!J188*(CPI!$B$17/CPI!$B$14)</f>
        <v>444281.67877320421</v>
      </c>
      <c r="K188" s="13">
        <f>'Land Price'!K188*(CPI!$B$17/CPI!$B$15)</f>
        <v>437937.90322580643</v>
      </c>
      <c r="L188" s="13">
        <f>'Land Price'!L188*(CPI!$B$17/CPI!$B$16)</f>
        <v>370409.4896331738</v>
      </c>
    </row>
    <row r="189" spans="1:12" x14ac:dyDescent="0.25">
      <c r="A189" s="6" t="s">
        <v>216</v>
      </c>
      <c r="B189" s="13">
        <f>'Land Price'!B189*(CPI!$B$17/CPI!$B$6)</f>
        <v>362340.1287553648</v>
      </c>
      <c r="C189" s="13">
        <f>'Land Price'!C189*(CPI!$B$17/CPI!$B$7)</f>
        <v>384984.69387755101</v>
      </c>
      <c r="D189" s="13">
        <f>'Land Price'!D189*(CPI!$B$17/CPI!$B$8)</f>
        <v>369621.51394422312</v>
      </c>
      <c r="E189" s="13">
        <f>'Land Price'!E189*(CPI!$B$17/CPI!$B$9)</f>
        <v>359865.18448438979</v>
      </c>
      <c r="F189" s="13">
        <f>'Land Price'!F189*(CPI!$B$17/CPI!$B$10)</f>
        <v>314596.45131938125</v>
      </c>
      <c r="G189" s="13">
        <f>'Land Price'!G189*(CPI!$B$17/CPI!$B$11)</f>
        <v>287417.33690795355</v>
      </c>
      <c r="H189" s="13">
        <f>'Land Price'!H189*(CPI!$B$17/CPI!$B$12)</f>
        <v>325185.15283842798</v>
      </c>
      <c r="I189" s="13">
        <f>'Land Price'!I189*(CPI!$B$17/CPI!$B$13)</f>
        <v>432481.0446503791</v>
      </c>
      <c r="J189" s="13">
        <f>'Land Price'!J189*(CPI!$B$17/CPI!$B$14)</f>
        <v>449273.607748184</v>
      </c>
      <c r="K189" s="13">
        <f>'Land Price'!K189*(CPI!$B$17/CPI!$B$15)</f>
        <v>299274.19354838709</v>
      </c>
      <c r="L189" s="13">
        <f>'Land Price'!L189*(CPI!$B$17/CPI!$B$16)</f>
        <v>418745.21531100478</v>
      </c>
    </row>
    <row r="190" spans="1:12" x14ac:dyDescent="0.25">
      <c r="A190" s="6" t="s">
        <v>217</v>
      </c>
      <c r="B190" s="13">
        <f>'Land Price'!B190*(CPI!$B$17/CPI!$B$6)</f>
        <v>119452.78969957081</v>
      </c>
      <c r="C190" s="13">
        <f>'Land Price'!C190*(CPI!$B$17/CPI!$B$7)</f>
        <v>71947.959183673462</v>
      </c>
      <c r="D190" s="13">
        <f>'Land Price'!D190*(CPI!$B$17/CPI!$B$8)</f>
        <v>72692.231075697215</v>
      </c>
      <c r="E190" s="13">
        <f>'Land Price'!E190*(CPI!$B$17/CPI!$B$9)</f>
        <v>70217.596972563857</v>
      </c>
      <c r="F190" s="13">
        <f>'Land Price'!F190*(CPI!$B$17/CPI!$B$10)</f>
        <v>74287.534121929028</v>
      </c>
      <c r="G190" s="13">
        <f>'Land Price'!G190*(CPI!$B$17/CPI!$B$11)</f>
        <v>87330.652368185882</v>
      </c>
      <c r="H190" s="13">
        <f>'Land Price'!H190*(CPI!$B$17/CPI!$B$12)</f>
        <v>77785.152838427952</v>
      </c>
      <c r="I190" s="13">
        <f>'Land Price'!I190*(CPI!$B$17/CPI!$B$13)</f>
        <v>64611.625947767483</v>
      </c>
      <c r="J190" s="13">
        <f>'Land Price'!J190*(CPI!$B$17/CPI!$B$14)</f>
        <v>72382.97013720742</v>
      </c>
      <c r="K190" s="13">
        <f>'Land Price'!K190*(CPI!$B$17/CPI!$B$15)</f>
        <v>96765.322580645166</v>
      </c>
      <c r="L190" s="13">
        <f>'Land Price'!L190*(CPI!$B$17/CPI!$B$16)</f>
        <v>115413.87559808612</v>
      </c>
    </row>
    <row r="191" spans="1:12" x14ac:dyDescent="0.25">
      <c r="A191" s="6" t="s">
        <v>218</v>
      </c>
      <c r="B191" s="13">
        <f>'Land Price'!B191*(CPI!$B$17/CPI!$B$6)</f>
        <v>140688.84120171674</v>
      </c>
      <c r="C191" s="13">
        <f>'Land Price'!C191*(CPI!$B$17/CPI!$B$7)</f>
        <v>129380.10204081632</v>
      </c>
      <c r="D191" s="13">
        <f>'Land Price'!D191*(CPI!$B$17/CPI!$B$8)</f>
        <v>145384.46215139443</v>
      </c>
      <c r="E191" s="13">
        <f>'Land Price'!E191*(CPI!$B$17/CPI!$B$9)</f>
        <v>127561.96783349101</v>
      </c>
      <c r="F191" s="13">
        <f>'Land Price'!F191*(CPI!$B$17/CPI!$B$10)</f>
        <v>123812.55686988172</v>
      </c>
      <c r="G191" s="13">
        <f>'Land Price'!G191*(CPI!$B$17/CPI!$B$11)</f>
        <v>143708.66845397677</v>
      </c>
      <c r="H191" s="13">
        <f>'Land Price'!H191*(CPI!$B$17/CPI!$B$12)</f>
        <v>125320.52401746727</v>
      </c>
      <c r="I191" s="13">
        <f>'Land Price'!I191*(CPI!$B$17/CPI!$B$13)</f>
        <v>132870.68239258634</v>
      </c>
      <c r="J191" s="13">
        <f>'Land Price'!J191*(CPI!$B$17/CPI!$B$14)</f>
        <v>141770.78288942695</v>
      </c>
      <c r="K191" s="13">
        <f>'Land Price'!K191*(CPI!$B$17/CPI!$B$15)</f>
        <v>184552.4193548387</v>
      </c>
      <c r="L191" s="13">
        <f>'Land Price'!L191*(CPI!$B$17/CPI!$B$16)</f>
        <v>202220.89314194577</v>
      </c>
    </row>
    <row r="192" spans="1:12" x14ac:dyDescent="0.25">
      <c r="A192" s="6" t="s">
        <v>219</v>
      </c>
      <c r="B192" s="13">
        <f>'Land Price'!B192*(CPI!$B$17/CPI!$B$6)</f>
        <v>165906.65236051503</v>
      </c>
      <c r="C192" s="13">
        <f>'Land Price'!C192*(CPI!$B$17/CPI!$B$7)</f>
        <v>171665.30612244896</v>
      </c>
      <c r="D192" s="13">
        <f>'Land Price'!D192*(CPI!$B$17/CPI!$B$8)</f>
        <v>192203.18725099601</v>
      </c>
      <c r="E192" s="13">
        <f>'Land Price'!E192*(CPI!$B$17/CPI!$B$9)</f>
        <v>205971.61778618733</v>
      </c>
      <c r="F192" s="13">
        <f>'Land Price'!F192*(CPI!$B$17/CPI!$B$10)</f>
        <v>199788.44404003641</v>
      </c>
      <c r="G192" s="13">
        <f>'Land Price'!G192*(CPI!$B$17/CPI!$B$11)</f>
        <v>126021.44772117962</v>
      </c>
      <c r="H192" s="13">
        <f>'Land Price'!H192*(CPI!$B$17/CPI!$B$12)</f>
        <v>183659.38864628822</v>
      </c>
      <c r="I192" s="13">
        <f>'Land Price'!I192*(CPI!$B$17/CPI!$B$13)</f>
        <v>260530.74978938501</v>
      </c>
      <c r="J192" s="13">
        <f>'Land Price'!J192*(CPI!$B$17/CPI!$B$14)</f>
        <v>199677.15899919291</v>
      </c>
      <c r="K192" s="13">
        <f>'Land Price'!K192*(CPI!$B$17/CPI!$B$15)</f>
        <v>246901.20967741936</v>
      </c>
      <c r="L192" s="13">
        <f>'Land Price'!L192*(CPI!$B$17/CPI!$B$16)</f>
        <v>248090.51036682614</v>
      </c>
    </row>
    <row r="193" spans="1:12" x14ac:dyDescent="0.25">
      <c r="A193" s="6" t="s">
        <v>220</v>
      </c>
      <c r="B193" s="13">
        <f>'Land Price'!B193*(CPI!$B$17/CPI!$B$6)</f>
        <v>201078.8626609442</v>
      </c>
      <c r="C193" s="13">
        <f>'Land Price'!C193*(CPI!$B$17/CPI!$B$7)</f>
        <v>290316.32653061225</v>
      </c>
      <c r="D193" s="13">
        <f>'Land Price'!D193*(CPI!$B$17/CPI!$B$8)</f>
        <v>323418.82470119523</v>
      </c>
      <c r="E193" s="13">
        <f>'Land Price'!E193*(CPI!$B$17/CPI!$B$9)</f>
        <v>269167.45506149478</v>
      </c>
      <c r="F193" s="13">
        <f>'Land Price'!F193*(CPI!$B$17/CPI!$B$10)</f>
        <v>420962.69335759786</v>
      </c>
      <c r="G193" s="13">
        <f>'Land Price'!G193*(CPI!$B$17/CPI!$B$11)</f>
        <v>265308.31099195709</v>
      </c>
      <c r="H193" s="13">
        <f>'Land Price'!H193*(CPI!$B$17/CPI!$B$12)</f>
        <v>253882.09606986903</v>
      </c>
      <c r="I193" s="13">
        <f>'Land Price'!I193*(CPI!$B$17/CPI!$B$13)</f>
        <v>265741.36478517269</v>
      </c>
      <c r="J193" s="13">
        <f>'Land Price'!J193*(CPI!$B$17/CPI!$B$14)</f>
        <v>264572.23567393061</v>
      </c>
      <c r="K193" s="13">
        <f>'Land Price'!K193*(CPI!$B$17/CPI!$B$15)</f>
        <v>254383.06451612903</v>
      </c>
      <c r="L193" s="13">
        <f>'Land Price'!L193*(CPI!$B$17/CPI!$B$16)</f>
        <v>337856.85805422644</v>
      </c>
    </row>
    <row r="194" spans="1:12" x14ac:dyDescent="0.25">
      <c r="A194" s="6" t="s">
        <v>221</v>
      </c>
      <c r="B194" s="13">
        <f>'Land Price'!B194*(CPI!$B$17/CPI!$B$6)</f>
        <v>126089.05579399141</v>
      </c>
      <c r="C194" s="13">
        <f>'Land Price'!C194*(CPI!$B$17/CPI!$B$7)</f>
        <v>150207.14285714284</v>
      </c>
      <c r="D194" s="13">
        <f>'Land Price'!D194*(CPI!$B$17/CPI!$B$8)</f>
        <v>175570.21912350599</v>
      </c>
      <c r="E194" s="13">
        <f>'Land Price'!E194*(CPI!$B$17/CPI!$B$9)</f>
        <v>135754.02081362347</v>
      </c>
      <c r="F194" s="13">
        <f>'Land Price'!F194*(CPI!$B$17/CPI!$B$10)</f>
        <v>129440.40036396724</v>
      </c>
      <c r="G194" s="13">
        <f>'Land Price'!G194*(CPI!$B$17/CPI!$B$11)</f>
        <v>96726.988382484356</v>
      </c>
      <c r="H194" s="13">
        <f>'Land Price'!H194*(CPI!$B$17/CPI!$B$12)</f>
        <v>111816.15720524019</v>
      </c>
      <c r="I194" s="13">
        <f>'Land Price'!I194*(CPI!$B$17/CPI!$B$13)</f>
        <v>112028.22240943555</v>
      </c>
      <c r="J194" s="13">
        <f>'Land Price'!J194*(CPI!$B$17/CPI!$B$14)</f>
        <v>121803.06698950767</v>
      </c>
      <c r="K194" s="13">
        <f>'Land Price'!K194*(CPI!$B$17/CPI!$B$15)</f>
        <v>149637.09677419355</v>
      </c>
      <c r="L194" s="13">
        <f>'Land Price'!L194*(CPI!$B$17/CPI!$B$16)</f>
        <v>156844.4976076555</v>
      </c>
    </row>
    <row r="195" spans="1:12" x14ac:dyDescent="0.25">
      <c r="A195" s="6" t="s">
        <v>222</v>
      </c>
      <c r="B195" s="13">
        <f>'Land Price'!B195*(CPI!$B$17/CPI!$B$6)</f>
        <v>295313.84120171674</v>
      </c>
      <c r="C195" s="13">
        <f>'Land Price'!C195*(CPI!$B$17/CPI!$B$7)</f>
        <v>326921.42857142858</v>
      </c>
      <c r="D195" s="13">
        <f>'Land Price'!D195*(CPI!$B$17/CPI!$B$8)</f>
        <v>289536.85258964146</v>
      </c>
      <c r="E195" s="13">
        <f>'Land Price'!E195*(CPI!$B$17/CPI!$B$9)</f>
        <v>264486.28192999057</v>
      </c>
      <c r="F195" s="13">
        <f>'Land Price'!F195*(CPI!$B$17/CPI!$B$10)</f>
        <v>328103.27570518653</v>
      </c>
      <c r="G195" s="13">
        <f>'Land Price'!G195*(CPI!$B$17/CPI!$B$11)</f>
        <v>420071.49240393209</v>
      </c>
      <c r="H195" s="13">
        <f>'Land Price'!H195*(CPI!$B$17/CPI!$B$12)</f>
        <v>266846.28820960701</v>
      </c>
      <c r="I195" s="13">
        <f>'Land Price'!I195*(CPI!$B$17/CPI!$B$13)</f>
        <v>278767.90227464197</v>
      </c>
      <c r="J195" s="13">
        <f>'Land Price'!J195*(CPI!$B$17/CPI!$B$14)</f>
        <v>434797.01372074254</v>
      </c>
      <c r="K195" s="13">
        <f>'Land Price'!K195*(CPI!$B$17/CPI!$B$15)</f>
        <v>459385.88709677418</v>
      </c>
      <c r="L195" s="13">
        <f>'Land Price'!L195*(CPI!$B$17/CPI!$B$16)</f>
        <v>623925.43859649124</v>
      </c>
    </row>
    <row r="196" spans="1:12" x14ac:dyDescent="0.25">
      <c r="A196" s="6" t="s">
        <v>223</v>
      </c>
      <c r="B196" s="13">
        <f>'Land Price'!B196*(CPI!$B$17/CPI!$B$6)</f>
        <v>102198.49785407726</v>
      </c>
      <c r="C196" s="13">
        <f>'Land Price'!C196*(CPI!$B$17/CPI!$B$7)</f>
        <v>126224.48979591836</v>
      </c>
      <c r="D196" s="13">
        <f>'Land Price'!D196*(CPI!$B$17/CPI!$B$8)</f>
        <v>146616.53386454182</v>
      </c>
      <c r="E196" s="13">
        <f>'Land Price'!E196*(CPI!$B$17/CPI!$B$9)</f>
        <v>111177.86187322611</v>
      </c>
      <c r="F196" s="13">
        <f>'Land Price'!F196*(CPI!$B$17/CPI!$B$10)</f>
        <v>106929.02638762513</v>
      </c>
      <c r="G196" s="13">
        <f>'Land Price'!G196*(CPI!$B$17/CPI!$B$11)</f>
        <v>128232.35031277926</v>
      </c>
      <c r="H196" s="13">
        <f>'Land Price'!H196*(CPI!$B$17/CPI!$B$12)</f>
        <v>143686.46288209609</v>
      </c>
      <c r="I196" s="13">
        <f>'Land Price'!I196*(CPI!$B$17/CPI!$B$13)</f>
        <v>119844.14490311711</v>
      </c>
      <c r="J196" s="13">
        <f>'Land Price'!J196*(CPI!$B$17/CPI!$B$14)</f>
        <v>129290.9604519774</v>
      </c>
      <c r="K196" s="13">
        <f>'Land Price'!K196*(CPI!$B$17/CPI!$B$15)</f>
        <v>144649.19354838709</v>
      </c>
      <c r="L196" s="13">
        <f>'Land Price'!L196*(CPI!$B$17/CPI!$B$16)</f>
        <v>145500.39872408292</v>
      </c>
    </row>
    <row r="197" spans="1:12" x14ac:dyDescent="0.25">
      <c r="A197" s="6" t="s">
        <v>224</v>
      </c>
      <c r="B197" s="13">
        <f>'Land Price'!B197*(CPI!$B$17/CPI!$B$6)</f>
        <v>195769.84978540771</v>
      </c>
      <c r="C197" s="13">
        <f>'Land Price'!C197*(CPI!$B$17/CPI!$B$7)</f>
        <v>186181.12244897959</v>
      </c>
      <c r="D197" s="13">
        <f>'Land Price'!D197*(CPI!$B$17/CPI!$B$8)</f>
        <v>168793.82470119523</v>
      </c>
      <c r="E197" s="13">
        <f>'Land Price'!E197*(CPI!$B$17/CPI!$B$9)</f>
        <v>157989.59318826869</v>
      </c>
      <c r="F197" s="13">
        <f>'Land Price'!F197*(CPI!$B$17/CPI!$B$10)</f>
        <v>151951.77434030938</v>
      </c>
      <c r="G197" s="13">
        <f>'Land Price'!G197*(CPI!$B$17/CPI!$B$11)</f>
        <v>142603.21715817694</v>
      </c>
      <c r="H197" s="13">
        <f>'Land Price'!H197*(CPI!$B$17/CPI!$B$12)</f>
        <v>136664.19213973801</v>
      </c>
      <c r="I197" s="13">
        <f>'Land Price'!I197*(CPI!$B$17/CPI!$B$13)</f>
        <v>135475.98989048021</v>
      </c>
      <c r="J197" s="13">
        <f>'Land Price'!J197*(CPI!$B$17/CPI!$B$14)</f>
        <v>154749.79822437451</v>
      </c>
      <c r="K197" s="13">
        <f>'Land Price'!K197*(CPI!$B$17/CPI!$B$15)</f>
        <v>164600.80645161291</v>
      </c>
      <c r="L197" s="13">
        <f>'Land Price'!L197*(CPI!$B$17/CPI!$B$16)</f>
        <v>202220.89314194577</v>
      </c>
    </row>
    <row r="198" spans="1:12" x14ac:dyDescent="0.25">
      <c r="A198" s="6" t="s">
        <v>225</v>
      </c>
      <c r="B198" s="13">
        <f>'Land Price'!B198*(CPI!$B$17/CPI!$B$6)</f>
        <v>99543.991416309014</v>
      </c>
      <c r="C198" s="13">
        <f>'Land Price'!C198*(CPI!$B$17/CPI!$B$7)</f>
        <v>107290.81632653061</v>
      </c>
      <c r="D198" s="13">
        <f>'Land Price'!D198*(CPI!$B$17/CPI!$B$8)</f>
        <v>94869.521912350596</v>
      </c>
      <c r="E198" s="13">
        <f>'Land Price'!E198*(CPI!$B$17/CPI!$B$9)</f>
        <v>105326.3954588458</v>
      </c>
      <c r="F198" s="13">
        <f>'Land Price'!F198*(CPI!$B$17/CPI!$B$10)</f>
        <v>94547.770700636946</v>
      </c>
      <c r="G198" s="13">
        <f>'Land Price'!G198*(CPI!$B$17/CPI!$B$11)</f>
        <v>91752.45755138516</v>
      </c>
      <c r="H198" s="13">
        <f>'Land Price'!H198*(CPI!$B$17/CPI!$B$12)</f>
        <v>91829.694323144111</v>
      </c>
      <c r="I198" s="13">
        <f>'Land Price'!I198*(CPI!$B$17/CPI!$B$13)</f>
        <v>116717.77590564448</v>
      </c>
      <c r="J198" s="13">
        <f>'Land Price'!J198*(CPI!$B$17/CPI!$B$14)</f>
        <v>97342.615012106529</v>
      </c>
      <c r="K198" s="13">
        <f>'Land Price'!K198*(CPI!$B$17/CPI!$B$15)</f>
        <v>106242.33870967742</v>
      </c>
      <c r="L198" s="13">
        <f>'Land Price'!L198*(CPI!$B$17/CPI!$B$16)</f>
        <v>103576.55502392344</v>
      </c>
    </row>
    <row r="199" spans="1:12" x14ac:dyDescent="0.25">
      <c r="A199" s="6" t="s">
        <v>226</v>
      </c>
      <c r="B199" s="13">
        <f>'Land Price'!B199*(CPI!$B$17/CPI!$B$6)</f>
        <v>277395.92274678114</v>
      </c>
      <c r="C199" s="13">
        <f>'Land Price'!C199*(CPI!$B$17/CPI!$B$7)</f>
        <v>235408.67346938775</v>
      </c>
      <c r="D199" s="13">
        <f>'Land Price'!D199*(CPI!$B$17/CPI!$B$8)</f>
        <v>231629.48207171314</v>
      </c>
      <c r="E199" s="13">
        <f>'Land Price'!E199*(CPI!$B$17/CPI!$B$9)</f>
        <v>233473.50993377485</v>
      </c>
      <c r="F199" s="13">
        <f>'Land Price'!F199*(CPI!$B$17/CPI!$B$10)</f>
        <v>241434.48589626935</v>
      </c>
      <c r="G199" s="13">
        <f>'Land Price'!G199*(CPI!$B$17/CPI!$B$11)</f>
        <v>242646.55942806078</v>
      </c>
      <c r="H199" s="13">
        <f>'Land Price'!H199*(CPI!$B$17/CPI!$B$12)</f>
        <v>243078.60262008736</v>
      </c>
      <c r="I199" s="13">
        <f>'Land Price'!I199*(CPI!$B$17/CPI!$B$13)</f>
        <v>254278.01179443978</v>
      </c>
      <c r="J199" s="13">
        <f>'Land Price'!J199*(CPI!$B$17/CPI!$B$14)</f>
        <v>319483.45439870865</v>
      </c>
      <c r="K199" s="13">
        <f>'Land Price'!K199*(CPI!$B$17/CPI!$B$15)</f>
        <v>349153.22580645158</v>
      </c>
      <c r="L199" s="13">
        <f>'Land Price'!L199*(CPI!$B$17/CPI!$B$16)</f>
        <v>364490.82934609248</v>
      </c>
    </row>
    <row r="200" spans="1:12" x14ac:dyDescent="0.25">
      <c r="A200" s="6" t="s">
        <v>227</v>
      </c>
      <c r="B200" s="13">
        <f>'Land Price'!B200*(CPI!$B$17/CPI!$B$6)</f>
        <v>224305.79399141631</v>
      </c>
      <c r="C200" s="13">
        <f>'Land Price'!C200*(CPI!$B$17/CPI!$B$7)</f>
        <v>227835.20408163263</v>
      </c>
      <c r="D200" s="13">
        <f>'Land Price'!D200*(CPI!$B$17/CPI!$B$8)</f>
        <v>221772.90836653387</v>
      </c>
      <c r="E200" s="13">
        <f>'Land Price'!E200*(CPI!$B$17/CPI!$B$9)</f>
        <v>214748.8174077578</v>
      </c>
      <c r="F200" s="13">
        <f>'Land Price'!F200*(CPI!$B$17/CPI!$B$10)</f>
        <v>208230.20928116472</v>
      </c>
      <c r="G200" s="13">
        <f>'Land Price'!G200*(CPI!$B$17/CPI!$B$11)</f>
        <v>233250.22341376229</v>
      </c>
      <c r="H200" s="13">
        <f>'Land Price'!H200*(CPI!$B$17/CPI!$B$12)</f>
        <v>251181.22270742361</v>
      </c>
      <c r="I200" s="13">
        <f>'Land Price'!I200*(CPI!$B$17/CPI!$B$13)</f>
        <v>285020.64026958722</v>
      </c>
      <c r="J200" s="13">
        <f>'Land Price'!J200*(CPI!$B$17/CPI!$B$14)</f>
        <v>329966.50524616626</v>
      </c>
      <c r="K200" s="13">
        <f>'Land Price'!K200*(CPI!$B$17/CPI!$B$15)</f>
        <v>329201.61290322582</v>
      </c>
      <c r="L200" s="13">
        <f>'Land Price'!L200*(CPI!$B$17/CPI!$B$16)</f>
        <v>340322.96650717704</v>
      </c>
    </row>
    <row r="201" spans="1:12" x14ac:dyDescent="0.25">
      <c r="A201" s="6" t="s">
        <v>228</v>
      </c>
      <c r="B201" s="13">
        <f>'Land Price'!B201*(CPI!$B$17/CPI!$B$6)</f>
        <v>215015.02145922746</v>
      </c>
      <c r="C201" s="13">
        <f>'Land Price'!C201*(CPI!$B$17/CPI!$B$7)</f>
        <v>214581.63265306121</v>
      </c>
      <c r="D201" s="13">
        <f>'Land Price'!D201*(CPI!$B$17/CPI!$B$8)</f>
        <v>220540.83665338645</v>
      </c>
      <c r="E201" s="13">
        <f>'Land Price'!E201*(CPI!$B$17/CPI!$B$9)</f>
        <v>202460.73793755914</v>
      </c>
      <c r="F201" s="13">
        <f>'Land Price'!F201*(CPI!$B$17/CPI!$B$10)</f>
        <v>191346.67879890811</v>
      </c>
      <c r="G201" s="13">
        <f>'Land Price'!G201*(CPI!$B$17/CPI!$B$11)</f>
        <v>206719.39231456659</v>
      </c>
      <c r="H201" s="13">
        <f>'Land Price'!H201*(CPI!$B$17/CPI!$B$12)</f>
        <v>214989.51965065504</v>
      </c>
      <c r="I201" s="13">
        <f>'Land Price'!I201*(CPI!$B$17/CPI!$B$13)</f>
        <v>241772.53580454929</v>
      </c>
      <c r="J201" s="13">
        <f>'Land Price'!J201*(CPI!$B$17/CPI!$B$14)</f>
        <v>299515.73849878932</v>
      </c>
      <c r="K201" s="13">
        <f>'Land Price'!K201*(CPI!$B$17/CPI!$B$15)</f>
        <v>294286.29032258067</v>
      </c>
      <c r="L201" s="13">
        <f>'Land Price'!L201*(CPI!$B$17/CPI!$B$16)</f>
        <v>315661.88197767141</v>
      </c>
    </row>
    <row r="202" spans="1:12" x14ac:dyDescent="0.25">
      <c r="A202" s="6" t="s">
        <v>229</v>
      </c>
      <c r="B202" s="13">
        <f>'Land Price'!B202*(CPI!$B$17/CPI!$B$6)</f>
        <v>58399.141630901286</v>
      </c>
      <c r="C202" s="13">
        <f>'Land Price'!C202*(CPI!$B$17/CPI!$B$7)</f>
        <v>59325.510204081627</v>
      </c>
      <c r="D202" s="13">
        <f>'Land Price'!D202*(CPI!$B$17/CPI!$B$8)</f>
        <v>61603.585657370517</v>
      </c>
      <c r="E202" s="13">
        <f>'Land Price'!E202*(CPI!$B$17/CPI!$B$9)</f>
        <v>45641.438032166508</v>
      </c>
      <c r="F202" s="13">
        <f>'Land Price'!F202*(CPI!$B$17/CPI!$B$10)</f>
        <v>50650.591446769795</v>
      </c>
      <c r="G202" s="13">
        <f>'Land Price'!G202*(CPI!$B$17/CPI!$B$11)</f>
        <v>52508.936550491511</v>
      </c>
      <c r="H202" s="13">
        <f>'Land Price'!H202*(CPI!$B$17/CPI!$B$12)</f>
        <v>56718.34061135372</v>
      </c>
      <c r="I202" s="13">
        <f>'Land Price'!I202*(CPI!$B$17/CPI!$B$13)</f>
        <v>52106.149957877002</v>
      </c>
      <c r="J202" s="13">
        <f>'Land Price'!J202*(CPI!$B$17/CPI!$B$14)</f>
        <v>59903.147699757865</v>
      </c>
      <c r="K202" s="13">
        <f>'Land Price'!K202*(CPI!$B$17/CPI!$B$15)</f>
        <v>52372.983870967742</v>
      </c>
      <c r="L202" s="13">
        <f>'Land Price'!L202*(CPI!$B$17/CPI!$B$16)</f>
        <v>63132.376395534287</v>
      </c>
    </row>
    <row r="203" spans="1:12" x14ac:dyDescent="0.25">
      <c r="A203" s="6" t="s">
        <v>230</v>
      </c>
      <c r="B203" s="13">
        <f>'Land Price'!B203*(CPI!$B$17/CPI!$B$6)</f>
        <v>159270.38626609443</v>
      </c>
      <c r="C203" s="13">
        <f>'Land Price'!C203*(CPI!$B$17/CPI!$B$7)</f>
        <v>138846.93877551021</v>
      </c>
      <c r="D203" s="13">
        <f>'Land Price'!D203*(CPI!$B$17/CPI!$B$8)</f>
        <v>138608.06772908368</v>
      </c>
      <c r="E203" s="13">
        <f>'Land Price'!E203*(CPI!$B$17/CPI!$B$9)</f>
        <v>145116.36707663198</v>
      </c>
      <c r="F203" s="13">
        <f>'Land Price'!F203*(CPI!$B$17/CPI!$B$10)</f>
        <v>168835.30482256599</v>
      </c>
      <c r="G203" s="13">
        <f>'Land Price'!G203*(CPI!$B$17/CPI!$B$11)</f>
        <v>156421.35835567472</v>
      </c>
      <c r="H203" s="13">
        <f>'Land Price'!H203*(CPI!$B$17/CPI!$B$12)</f>
        <v>124240.1746724891</v>
      </c>
      <c r="I203" s="13">
        <f>'Land Price'!I203*(CPI!$B$17/CPI!$B$13)</f>
        <v>151107.8348778433</v>
      </c>
      <c r="J203" s="13">
        <f>'Land Price'!J203*(CPI!$B$17/CPI!$B$14)</f>
        <v>154749.79822437451</v>
      </c>
      <c r="K203" s="13">
        <f>'Land Price'!K203*(CPI!$B$17/CPI!$B$15)</f>
        <v>131181.85483870967</v>
      </c>
      <c r="L203" s="13">
        <f>'Land Price'!L203*(CPI!$B$17/CPI!$B$16)</f>
        <v>140568.18181818182</v>
      </c>
    </row>
    <row r="204" spans="1:12" x14ac:dyDescent="0.25">
      <c r="A204" s="6" t="s">
        <v>231</v>
      </c>
      <c r="B204" s="13">
        <f>'Land Price'!B204*(CPI!$B$17/CPI!$B$6)</f>
        <v>303940.98712446354</v>
      </c>
      <c r="C204" s="13">
        <f>'Land Price'!C204*(CPI!$B$17/CPI!$B$7)</f>
        <v>335757.14285714284</v>
      </c>
      <c r="D204" s="13">
        <f>'Land Price'!D204*(CPI!$B$17/CPI!$B$8)</f>
        <v>308017.92828685261</v>
      </c>
      <c r="E204" s="13">
        <f>'Land Price'!E204*(CPI!$B$17/CPI!$B$9)</f>
        <v>286136.70766319777</v>
      </c>
      <c r="F204" s="13">
        <f>'Land Price'!F204*(CPI!$B$17/CPI!$B$10)</f>
        <v>287020.01819836214</v>
      </c>
      <c r="G204" s="13">
        <f>'Land Price'!G204*(CPI!$B$17/CPI!$B$11)</f>
        <v>309526.36282394995</v>
      </c>
      <c r="H204" s="13">
        <f>'Land Price'!H204*(CPI!$B$17/CPI!$B$12)</f>
        <v>329506.55021834065</v>
      </c>
      <c r="I204" s="13">
        <f>'Land Price'!I204*(CPI!$B$17/CPI!$B$13)</f>
        <v>343900.58972198819</v>
      </c>
      <c r="J204" s="13">
        <f>'Land Price'!J204*(CPI!$B$17/CPI!$B$14)</f>
        <v>438790.5569007264</v>
      </c>
      <c r="K204" s="13">
        <f>'Land Price'!K204*(CPI!$B$17/CPI!$B$15)</f>
        <v>409008.06451612903</v>
      </c>
      <c r="L204" s="13">
        <f>'Land Price'!L204*(CPI!$B$17/CPI!$B$16)</f>
        <v>407401.11642743222</v>
      </c>
    </row>
    <row r="205" spans="1:12" x14ac:dyDescent="0.25">
      <c r="A205" s="6" t="s">
        <v>232</v>
      </c>
      <c r="B205" s="13">
        <f>'Land Price'!B205*(CPI!$B$17/CPI!$B$6)</f>
        <v>315222.63948497851</v>
      </c>
      <c r="C205" s="13">
        <f>'Land Price'!C205*(CPI!$B$17/CPI!$B$7)</f>
        <v>366682.14285714284</v>
      </c>
      <c r="D205" s="13">
        <f>'Land Price'!D205*(CPI!$B$17/CPI!$B$8)</f>
        <v>289536.85258964146</v>
      </c>
      <c r="E205" s="13">
        <f>'Land Price'!E205*(CPI!$B$17/CPI!$B$9)</f>
        <v>333533.58561967837</v>
      </c>
      <c r="F205" s="13">
        <f>'Land Price'!F205*(CPI!$B$17/CPI!$B$10)</f>
        <v>261131.9381255687</v>
      </c>
      <c r="G205" s="13">
        <f>'Land Price'!G205*(CPI!$B$17/CPI!$B$11)</f>
        <v>292944.59338695265</v>
      </c>
      <c r="H205" s="13">
        <f>'Land Price'!H205*(CPI!$B$17/CPI!$B$12)</f>
        <v>271707.86026200873</v>
      </c>
      <c r="I205" s="13">
        <f>'Land Price'!I205*(CPI!$B$17/CPI!$B$13)</f>
        <v>333479.35973041283</v>
      </c>
      <c r="J205" s="13">
        <f>'Land Price'!J205*(CPI!$B$17/CPI!$B$14)</f>
        <v>366906.77966101695</v>
      </c>
      <c r="K205" s="13">
        <f>'Land Price'!K205*(CPI!$B$17/CPI!$B$15)</f>
        <v>396039.51612903224</v>
      </c>
      <c r="L205" s="13">
        <f>'Land Price'!L205*(CPI!$B$17/CPI!$B$16)</f>
        <v>461655.50239234447</v>
      </c>
    </row>
    <row r="206" spans="1:12" x14ac:dyDescent="0.25">
      <c r="A206" s="6" t="s">
        <v>233</v>
      </c>
      <c r="B206" s="13">
        <f>'Land Price'!B206*(CPI!$B$17/CPI!$B$6)</f>
        <v>85607.832618025757</v>
      </c>
      <c r="C206" s="13">
        <f>'Land Price'!C206*(CPI!$B$17/CPI!$B$7)</f>
        <v>95930.612244897959</v>
      </c>
      <c r="D206" s="13">
        <f>'Land Price'!D206*(CPI!$B$17/CPI!$B$8)</f>
        <v>106574.203187251</v>
      </c>
      <c r="E206" s="13">
        <f>'Land Price'!E206*(CPI!$B$17/CPI!$B$9)</f>
        <v>140435.19394512771</v>
      </c>
      <c r="F206" s="13">
        <f>'Land Price'!F206*(CPI!$B$17/CPI!$B$10)</f>
        <v>104115.10464058236</v>
      </c>
      <c r="G206" s="13">
        <f>'Land Price'!G206*(CPI!$B$17/CPI!$B$11)</f>
        <v>117177.83735478105</v>
      </c>
      <c r="H206" s="13">
        <f>'Land Price'!H206*(CPI!$B$17/CPI!$B$12)</f>
        <v>57258.515283842797</v>
      </c>
      <c r="I206" s="13">
        <f>'Land Price'!I206*(CPI!$B$17/CPI!$B$13)</f>
        <v>102128.05391743893</v>
      </c>
      <c r="J206" s="13">
        <f>'Land Price'!J206*(CPI!$B$17/CPI!$B$14)</f>
        <v>72382.97013720742</v>
      </c>
      <c r="K206" s="13">
        <f>'Land Price'!K206*(CPI!$B$17/CPI!$B$15)</f>
        <v>88784.677419354834</v>
      </c>
      <c r="L206" s="13">
        <f>'Land Price'!L206*(CPI!$B$17/CPI!$B$16)</f>
        <v>88779.904306220094</v>
      </c>
    </row>
    <row r="207" spans="1:12" x14ac:dyDescent="0.25">
      <c r="A207" s="6" t="s">
        <v>234</v>
      </c>
      <c r="B207" s="13">
        <f>'Land Price'!B207*(CPI!$B$17/CPI!$B$6)</f>
        <v>195106.22317596566</v>
      </c>
      <c r="C207" s="13">
        <f>'Land Price'!C207*(CPI!$B$17/CPI!$B$7)</f>
        <v>208270.4081632653</v>
      </c>
      <c r="D207" s="13">
        <f>'Land Price'!D207*(CPI!$B$17/CPI!$B$8)</f>
        <v>197131.47410358567</v>
      </c>
      <c r="E207" s="13">
        <f>'Land Price'!E207*(CPI!$B$17/CPI!$B$9)</f>
        <v>204801.32450331128</v>
      </c>
      <c r="F207" s="13">
        <f>'Land Price'!F207*(CPI!$B$17/CPI!$B$10)</f>
        <v>241997.27024567791</v>
      </c>
      <c r="G207" s="13">
        <f>'Land Price'!G207*(CPI!$B$17/CPI!$B$11)</f>
        <v>204508.48972296694</v>
      </c>
      <c r="H207" s="13">
        <f>'Land Price'!H207*(CPI!$B$17/CPI!$B$12)</f>
        <v>237676.85589519652</v>
      </c>
      <c r="I207" s="13">
        <f>'Land Price'!I207*(CPI!$B$17/CPI!$B$13)</f>
        <v>224056.4448188711</v>
      </c>
      <c r="J207" s="13">
        <f>'Land Price'!J207*(CPI!$B$17/CPI!$B$14)</f>
        <v>234620.66182405164</v>
      </c>
      <c r="K207" s="13">
        <f>'Land Price'!K207*(CPI!$B$17/CPI!$B$15)</f>
        <v>305758.46774193546</v>
      </c>
      <c r="L207" s="13">
        <f>'Land Price'!L207*(CPI!$B$17/CPI!$B$16)</f>
        <v>335390.74960127589</v>
      </c>
    </row>
    <row r="208" spans="1:12" x14ac:dyDescent="0.25">
      <c r="A208" s="6" t="s">
        <v>235</v>
      </c>
      <c r="B208" s="13">
        <f>'Land Price'!B208*(CPI!$B$17/CPI!$B$6)</f>
        <v>119452.78969957081</v>
      </c>
      <c r="C208" s="13">
        <f>'Land Price'!C208*(CPI!$B$17/CPI!$B$7)</f>
        <v>155256.12244897959</v>
      </c>
      <c r="D208" s="13">
        <f>'Land Price'!D208*(CPI!$B$17/CPI!$B$8)</f>
        <v>135527.88844621513</v>
      </c>
      <c r="E208" s="13">
        <f>'Land Price'!E208*(CPI!$B$17/CPI!$B$9)</f>
        <v>121710.50141911069</v>
      </c>
      <c r="F208" s="13">
        <f>'Land Price'!F208*(CPI!$B$17/CPI!$B$10)</f>
        <v>123812.55686988172</v>
      </c>
      <c r="G208" s="13">
        <f>'Land Price'!G208*(CPI!$B$17/CPI!$B$11)</f>
        <v>132654.15549597854</v>
      </c>
      <c r="H208" s="13">
        <f>'Land Price'!H208*(CPI!$B$17/CPI!$B$12)</f>
        <v>135043.66812227076</v>
      </c>
      <c r="I208" s="13">
        <f>'Land Price'!I208*(CPI!$B$17/CPI!$B$13)</f>
        <v>211029.90732940185</v>
      </c>
      <c r="J208" s="13">
        <f>'Land Price'!J208*(CPI!$B$17/CPI!$B$14)</f>
        <v>109822.43744955609</v>
      </c>
      <c r="K208" s="13">
        <f>'Land Price'!K208*(CPI!$B$17/CPI!$B$15)</f>
        <v>112227.82258064515</v>
      </c>
      <c r="L208" s="13">
        <f>'Land Price'!L208*(CPI!$B$17/CPI!$B$16)</f>
        <v>147966.50717703349</v>
      </c>
    </row>
    <row r="209" spans="1:12" x14ac:dyDescent="0.25">
      <c r="A209" s="6" t="s">
        <v>236</v>
      </c>
      <c r="B209" s="13">
        <f>'Land Price'!B209*(CPI!$B$17/CPI!$B$6)</f>
        <v>265450.64377682406</v>
      </c>
      <c r="C209" s="13">
        <f>'Land Price'!C209*(CPI!$B$17/CPI!$B$7)</f>
        <v>311143.36734693876</v>
      </c>
      <c r="D209" s="13">
        <f>'Land Price'!D209*(CPI!$B$17/CPI!$B$8)</f>
        <v>267359.56175298803</v>
      </c>
      <c r="E209" s="13">
        <f>'Land Price'!E209*(CPI!$B$17/CPI!$B$9)</f>
        <v>227036.89687795649</v>
      </c>
      <c r="F209" s="13">
        <f>'Land Price'!F209*(CPI!$B$17/CPI!$B$10)</f>
        <v>202039.58143767063</v>
      </c>
      <c r="G209" s="13">
        <f>'Land Price'!G209*(CPI!$B$17/CPI!$B$11)</f>
        <v>212246.64879356569</v>
      </c>
      <c r="H209" s="13">
        <f>'Land Price'!H209*(CPI!$B$17/CPI!$B$12)</f>
        <v>194462.88209606989</v>
      </c>
      <c r="I209" s="13">
        <f>'Land Price'!I209*(CPI!$B$17/CPI!$B$13)</f>
        <v>208424.59983150801</v>
      </c>
      <c r="J209" s="13">
        <f>'Land Price'!J209*(CPI!$B$17/CPI!$B$14)</f>
        <v>249596.44874899113</v>
      </c>
      <c r="K209" s="13">
        <f>'Land Price'!K209*(CPI!$B$17/CPI!$B$15)</f>
        <v>359129.03225806449</v>
      </c>
      <c r="L209" s="13">
        <f>'Land Price'!L209*(CPI!$B$17/CPI!$B$16)</f>
        <v>301358.45295055822</v>
      </c>
    </row>
  </sheetData>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6057835-41FD-4C38-881F-31AE025AC0D1}">
          <x14:formula1>
            <xm:f>'Suburb List'!$A$1:$A$206</xm:f>
          </x14:formula1>
          <xm:sqref>A4:A209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CEE5A-6233-429C-BD7E-8272DCEF4F91}">
  <dimension ref="A1:N209"/>
  <sheetViews>
    <sheetView workbookViewId="0">
      <selection activeCell="C4" sqref="C4"/>
    </sheetView>
  </sheetViews>
  <sheetFormatPr defaultRowHeight="15" x14ac:dyDescent="0.25"/>
  <cols>
    <col min="1" max="1" width="32" bestFit="1" customWidth="1"/>
    <col min="2" max="2" width="13.42578125" bestFit="1" customWidth="1"/>
    <col min="3" max="3" width="15" bestFit="1" customWidth="1"/>
    <col min="4" max="8" width="13.42578125" bestFit="1" customWidth="1"/>
    <col min="9" max="12" width="15" bestFit="1" customWidth="1"/>
    <col min="13" max="13" width="15.5703125" customWidth="1"/>
    <col min="14" max="14" width="14.140625" customWidth="1"/>
  </cols>
  <sheetData>
    <row r="1" spans="1:14" x14ac:dyDescent="0.25">
      <c r="A1" s="5" t="s">
        <v>237</v>
      </c>
      <c r="B1" s="5"/>
      <c r="C1" s="5"/>
      <c r="D1" s="5"/>
      <c r="E1" s="5"/>
      <c r="F1" s="5"/>
      <c r="G1" s="5"/>
      <c r="H1" s="5"/>
      <c r="I1" s="5"/>
      <c r="J1" s="5"/>
      <c r="K1" s="5"/>
      <c r="L1" s="5"/>
    </row>
    <row r="2" spans="1:14" x14ac:dyDescent="0.25">
      <c r="A2" s="5"/>
      <c r="B2" s="5">
        <v>2010</v>
      </c>
      <c r="C2" s="5">
        <v>2011</v>
      </c>
      <c r="D2" s="5">
        <v>2012</v>
      </c>
      <c r="E2" s="5">
        <v>2013</v>
      </c>
      <c r="F2" s="5">
        <v>2014</v>
      </c>
      <c r="G2" s="5">
        <v>2015</v>
      </c>
      <c r="H2" s="5">
        <v>2016</v>
      </c>
      <c r="I2" s="5">
        <v>2017</v>
      </c>
      <c r="J2" s="5">
        <v>2018</v>
      </c>
      <c r="K2" s="5">
        <v>2019</v>
      </c>
      <c r="L2" s="5">
        <v>2020</v>
      </c>
    </row>
    <row r="3" spans="1:14" ht="51" x14ac:dyDescent="0.25">
      <c r="A3" s="5" t="s">
        <v>30</v>
      </c>
      <c r="B3" s="5" t="s">
        <v>23</v>
      </c>
      <c r="C3" s="5" t="s">
        <v>265</v>
      </c>
      <c r="D3" s="5" t="s">
        <v>265</v>
      </c>
      <c r="E3" s="5" t="s">
        <v>265</v>
      </c>
      <c r="F3" s="5" t="s">
        <v>265</v>
      </c>
      <c r="G3" s="5" t="s">
        <v>265</v>
      </c>
      <c r="H3" s="5" t="s">
        <v>265</v>
      </c>
      <c r="I3" s="5" t="s">
        <v>265</v>
      </c>
      <c r="J3" s="5" t="s">
        <v>265</v>
      </c>
      <c r="K3" s="5" t="s">
        <v>265</v>
      </c>
      <c r="L3" s="5" t="s">
        <v>265</v>
      </c>
      <c r="M3" s="5" t="s">
        <v>245</v>
      </c>
      <c r="N3" s="5" t="s">
        <v>266</v>
      </c>
    </row>
    <row r="4" spans="1:14" x14ac:dyDescent="0.25">
      <c r="A4" s="6" t="s">
        <v>31</v>
      </c>
      <c r="B4" s="13"/>
      <c r="C4" s="19">
        <f>1+(('Land Price (CPI Adjusted)'!C4-'Land Price (CPI Adjusted)'!B4)/'Land Price (CPI Adjusted)'!B4)</f>
        <v>1.1115822952557646</v>
      </c>
      <c r="D4" s="19">
        <f>1+(('Land Price (CPI Adjusted)'!D4-'Land Price (CPI Adjusted)'!C4)/'Land Price (CPI Adjusted)'!C4)</f>
        <v>1.0140548915449314</v>
      </c>
      <c r="E4" s="19">
        <f>1+(('Land Price (CPI Adjusted)'!E4-'Land Price (CPI Adjusted)'!D4)/'Land Price (CPI Adjusted)'!D4)</f>
        <v>0.90414299374174723</v>
      </c>
      <c r="F4" s="19">
        <f>1+(('Land Price (CPI Adjusted)'!F4-'Land Price (CPI Adjusted)'!E4)/'Land Price (CPI Adjusted)'!E4)</f>
        <v>0.91855721749087527</v>
      </c>
      <c r="G4" s="19">
        <f>1+(('Land Price (CPI Adjusted)'!G4-'Land Price (CPI Adjusted)'!F4)/'Land Price (CPI Adjusted)'!F4)</f>
        <v>1.0976712400778006</v>
      </c>
      <c r="H4" s="19">
        <f>1+(('Land Price (CPI Adjusted)'!H4-'Land Price (CPI Adjusted)'!G4)/'Land Price (CPI Adjusted)'!G4)</f>
        <v>0.90528154447253517</v>
      </c>
      <c r="I4" s="19">
        <f>1+(('Land Price (CPI Adjusted)'!I4-'Land Price (CPI Adjusted)'!H4)/'Land Price (CPI Adjusted)'!H4)</f>
        <v>0.98653978708738599</v>
      </c>
      <c r="J4" s="19">
        <f>1+(('Land Price (CPI Adjusted)'!J4-'Land Price (CPI Adjusted)'!I4)/'Land Price (CPI Adjusted)'!I4)</f>
        <v>0.94738588467402018</v>
      </c>
      <c r="K4" s="19">
        <f>1+(('Land Price (CPI Adjusted)'!K4-'Land Price (CPI Adjusted)'!J4)/'Land Price (CPI Adjusted)'!J4)</f>
        <v>1.7963030083363538</v>
      </c>
      <c r="L4" s="19">
        <f>1+(('Land Price (CPI Adjusted)'!L4-'Land Price (CPI Adjusted)'!K4)/'Land Price (CPI Adjusted)'!K4)</f>
        <v>0.92703349282296643</v>
      </c>
      <c r="M4" s="10">
        <f>GEOMEAN(C4:L4)</f>
        <v>1.0377001773890544</v>
      </c>
      <c r="N4" s="11">
        <f>(M4-1)</f>
        <v>3.7700177389054401E-2</v>
      </c>
    </row>
    <row r="5" spans="1:14" x14ac:dyDescent="0.25">
      <c r="A5" s="6" t="s">
        <v>32</v>
      </c>
      <c r="B5" s="13"/>
      <c r="C5" s="19">
        <f>1+(('Land Price (CPI Adjusted)'!C5-'Land Price (CPI Adjusted)'!B5)/'Land Price (CPI Adjusted)'!B5)</f>
        <v>1.1031836734693876</v>
      </c>
      <c r="D5" s="19">
        <f>1+(('Land Price (CPI Adjusted)'!D5-'Land Price (CPI Adjusted)'!C5)/'Land Price (CPI Adjusted)'!C5)</f>
        <v>1.2790218436598435</v>
      </c>
      <c r="E5" s="19">
        <f>1+(('Land Price (CPI Adjusted)'!E5-'Land Price (CPI Adjusted)'!D5)/'Land Price (CPI Adjusted)'!D5)</f>
        <v>0.84987302693820643</v>
      </c>
      <c r="F5" s="19">
        <f>1+(('Land Price (CPI Adjusted)'!F5-'Land Price (CPI Adjusted)'!E5)/'Land Price (CPI Adjusted)'!E5)</f>
        <v>0.91086549269389283</v>
      </c>
      <c r="G5" s="19">
        <f>1+(('Land Price (CPI Adjusted)'!G5-'Land Price (CPI Adjusted)'!F5)/'Land Price (CPI Adjusted)'!F5)</f>
        <v>1.0980300734351323</v>
      </c>
      <c r="H5" s="19">
        <f>1+(('Land Price (CPI Adjusted)'!H5-'Land Price (CPI Adjusted)'!G5)/'Land Price (CPI Adjusted)'!G5)</f>
        <v>0.99629548762736553</v>
      </c>
      <c r="I5" s="19">
        <f>1+(('Land Price (CPI Adjusted)'!I5-'Land Price (CPI Adjusted)'!H5)/'Land Price (CPI Adjusted)'!H5)</f>
        <v>0.79902853115839378</v>
      </c>
      <c r="J5" s="19">
        <f>1+(('Land Price (CPI Adjusted)'!J5-'Land Price (CPI Adjusted)'!I5)/'Land Price (CPI Adjusted)'!I5)</f>
        <v>0.97693916995879537</v>
      </c>
      <c r="K5" s="19">
        <f>1+(('Land Price (CPI Adjusted)'!K5-'Land Price (CPI Adjusted)'!J5)/'Land Price (CPI Adjusted)'!J5)</f>
        <v>1.0958896982310093</v>
      </c>
      <c r="L5" s="19">
        <f>1+(('Land Price (CPI Adjusted)'!L5-'Land Price (CPI Adjusted)'!K5)/'Land Price (CPI Adjusted)'!K5)</f>
        <v>1.1633361478562716</v>
      </c>
      <c r="M5" s="10">
        <f t="shared" ref="M5:M68" si="0">GEOMEAN(C5:L5)</f>
        <v>1.0174752078352145</v>
      </c>
      <c r="N5" s="11">
        <f t="shared" ref="N5:N68" si="1">(M5-1)</f>
        <v>1.7475207835214501E-2</v>
      </c>
    </row>
    <row r="6" spans="1:14" x14ac:dyDescent="0.25">
      <c r="A6" s="6" t="s">
        <v>33</v>
      </c>
      <c r="B6" s="13"/>
      <c r="C6" s="19">
        <f>1+(('Land Price (CPI Adjusted)'!C6-'Land Price (CPI Adjusted)'!B6)/'Land Price (CPI Adjusted)'!B6)</f>
        <v>1.2461646727656579</v>
      </c>
      <c r="D6" s="19">
        <f>1+(('Land Price (CPI Adjusted)'!D6-'Land Price (CPI Adjusted)'!C6)/'Land Price (CPI Adjusted)'!C6)</f>
        <v>0.67812958691549596</v>
      </c>
      <c r="E6" s="19">
        <f>1+(('Land Price (CPI Adjusted)'!E6-'Land Price (CPI Adjusted)'!D6)/'Land Price (CPI Adjusted)'!D6)</f>
        <v>1.1423482698317136</v>
      </c>
      <c r="F6" s="19">
        <f>1+(('Land Price (CPI Adjusted)'!F6-'Land Price (CPI Adjusted)'!E6)/'Land Price (CPI Adjusted)'!E6)</f>
        <v>1.1738301820552686</v>
      </c>
      <c r="G6" s="19">
        <f>1+(('Land Price (CPI Adjusted)'!G6-'Land Price (CPI Adjusted)'!F6)/'Land Price (CPI Adjusted)'!F6)</f>
        <v>1.0644988324829197</v>
      </c>
      <c r="H6" s="19">
        <f>1+(('Land Price (CPI Adjusted)'!H6-'Land Price (CPI Adjusted)'!G6)/'Land Price (CPI Adjusted)'!G6)</f>
        <v>0.88421709295071738</v>
      </c>
      <c r="I6" s="19">
        <f>1+(('Land Price (CPI Adjusted)'!I6-'Land Price (CPI Adjusted)'!H6)/'Land Price (CPI Adjusted)'!H6)</f>
        <v>1.1372322972553539</v>
      </c>
      <c r="J6" s="19">
        <f>1+(('Land Price (CPI Adjusted)'!J6-'Land Price (CPI Adjusted)'!I6)/'Land Price (CPI Adjusted)'!I6)</f>
        <v>1.1761537242015452</v>
      </c>
      <c r="K6" s="19">
        <f>1+(('Land Price (CPI Adjusted)'!K6-'Land Price (CPI Adjusted)'!J6)/'Land Price (CPI Adjusted)'!J6)</f>
        <v>1.2262829912023459</v>
      </c>
      <c r="L6" s="19">
        <f>1+(('Land Price (CPI Adjusted)'!L6-'Land Price (CPI Adjusted)'!K6)/'Land Price (CPI Adjusted)'!K6)</f>
        <v>0.87164038041231029</v>
      </c>
      <c r="M6" s="10">
        <f t="shared" si="0"/>
        <v>1.0430946894933617</v>
      </c>
      <c r="N6" s="11">
        <f t="shared" si="1"/>
        <v>4.3094689493361704E-2</v>
      </c>
    </row>
    <row r="7" spans="1:14" x14ac:dyDescent="0.25">
      <c r="A7" s="6" t="s">
        <v>34</v>
      </c>
      <c r="B7" s="13"/>
      <c r="C7" s="19">
        <f>1+(('Land Price (CPI Adjusted)'!C7-'Land Price (CPI Adjusted)'!B7)/'Land Price (CPI Adjusted)'!B7)</f>
        <v>1.0641797985016792</v>
      </c>
      <c r="D7" s="19">
        <f>1+(('Land Price (CPI Adjusted)'!D7-'Land Price (CPI Adjusted)'!C7)/'Land Price (CPI Adjusted)'!C7)</f>
        <v>0.87009428349948625</v>
      </c>
      <c r="E7" s="19">
        <f>1+(('Land Price (CPI Adjusted)'!E7-'Land Price (CPI Adjusted)'!D7)/'Land Price (CPI Adjusted)'!D7)</f>
        <v>0.91610678627856823</v>
      </c>
      <c r="F7" s="19">
        <f>1+(('Land Price (CPI Adjusted)'!F7-'Land Price (CPI Adjusted)'!E7)/'Land Price (CPI Adjusted)'!E7)</f>
        <v>0.93647334897753953</v>
      </c>
      <c r="G7" s="19">
        <f>1+(('Land Price (CPI Adjusted)'!G7-'Land Price (CPI Adjusted)'!F7)/'Land Price (CPI Adjusted)'!F7)</f>
        <v>1.0086708692606816</v>
      </c>
      <c r="H7" s="19">
        <f>1+(('Land Price (CPI Adjusted)'!H7-'Land Price (CPI Adjusted)'!G7)/'Land Price (CPI Adjusted)'!G7)</f>
        <v>0.93871523787635036</v>
      </c>
      <c r="I7" s="19">
        <f>1+(('Land Price (CPI Adjusted)'!I7-'Land Price (CPI Adjusted)'!H7)/'Land Price (CPI Adjusted)'!H7)</f>
        <v>0.97783060784064801</v>
      </c>
      <c r="J7" s="19">
        <f>1+(('Land Price (CPI Adjusted)'!J7-'Land Price (CPI Adjusted)'!I7)/'Land Price (CPI Adjusted)'!I7)</f>
        <v>1.1651724363588769</v>
      </c>
      <c r="K7" s="19">
        <f>1+(('Land Price (CPI Adjusted)'!K7-'Land Price (CPI Adjusted)'!J7)/'Land Price (CPI Adjusted)'!J7)</f>
        <v>1.0880107526881719</v>
      </c>
      <c r="L7" s="19">
        <f>1+(('Land Price (CPI Adjusted)'!L7-'Land Price (CPI Adjusted)'!K7)/'Land Price (CPI Adjusted)'!K7)</f>
        <v>1.1300979722032354</v>
      </c>
      <c r="M7" s="10">
        <f t="shared" si="0"/>
        <v>1.0052427063715865</v>
      </c>
      <c r="N7" s="11">
        <f t="shared" si="1"/>
        <v>5.2427063715865252E-3</v>
      </c>
    </row>
    <row r="8" spans="1:14" x14ac:dyDescent="0.25">
      <c r="A8" s="6" t="s">
        <v>35</v>
      </c>
      <c r="B8" s="13"/>
      <c r="C8" s="19">
        <f>1+(('Land Price (CPI Adjusted)'!C8-'Land Price (CPI Adjusted)'!B8)/'Land Price (CPI Adjusted)'!B8)</f>
        <v>0.85347985347985345</v>
      </c>
      <c r="D8" s="19">
        <f>1+(('Land Price (CPI Adjusted)'!D8-'Land Price (CPI Adjusted)'!C8)/'Land Price (CPI Adjusted)'!C8)</f>
        <v>1.1155378486055778</v>
      </c>
      <c r="E8" s="19">
        <f>1+(('Land Price (CPI Adjusted)'!E8-'Land Price (CPI Adjusted)'!D8)/'Land Price (CPI Adjusted)'!D8)</f>
        <v>0.83112582781456945</v>
      </c>
      <c r="F8" s="19">
        <f>1+(('Land Price (CPI Adjusted)'!F8-'Land Price (CPI Adjusted)'!E8)/'Land Price (CPI Adjusted)'!E8)</f>
        <v>1.1678798908098271</v>
      </c>
      <c r="G8" s="19">
        <f>1+(('Land Price (CPI Adjusted)'!G8-'Land Price (CPI Adjusted)'!F8)/'Land Price (CPI Adjusted)'!F8)</f>
        <v>0.96479524785785631</v>
      </c>
      <c r="H8" s="19">
        <f>1+(('Land Price (CPI Adjusted)'!H8-'Land Price (CPI Adjusted)'!G8)/'Land Price (CPI Adjusted)'!G8)</f>
        <v>0.58520513558036769</v>
      </c>
      <c r="I8" s="19">
        <f>1+(('Land Price (CPI Adjusted)'!I8-'Land Price (CPI Adjusted)'!H8)/'Land Price (CPI Adjusted)'!H8)</f>
        <v>1.8810025273799491</v>
      </c>
      <c r="J8" s="19">
        <f>1+(('Land Price (CPI Adjusted)'!J8-'Land Price (CPI Adjusted)'!I8)/'Land Price (CPI Adjusted)'!I8)</f>
        <v>0.97768258107241168</v>
      </c>
      <c r="K8" s="19">
        <f>1+(('Land Price (CPI Adjusted)'!K8-'Land Price (CPI Adjusted)'!J8)/'Land Price (CPI Adjusted)'!J8)</f>
        <v>0.87366672070027551</v>
      </c>
      <c r="L8" s="19">
        <f>1+(('Land Price (CPI Adjusted)'!L8-'Land Price (CPI Adjusted)'!K8)/'Land Price (CPI Adjusted)'!K8)</f>
        <v>0.90927423050835021</v>
      </c>
      <c r="M8" s="10">
        <f t="shared" si="0"/>
        <v>0.97322078604213802</v>
      </c>
      <c r="N8" s="11">
        <f t="shared" si="1"/>
        <v>-2.677921395786198E-2</v>
      </c>
    </row>
    <row r="9" spans="1:14" x14ac:dyDescent="0.25">
      <c r="A9" s="6" t="s">
        <v>36</v>
      </c>
      <c r="B9" s="13"/>
      <c r="C9" s="19">
        <f>1+(('Land Price (CPI Adjusted)'!C9-'Land Price (CPI Adjusted)'!B9)/'Land Price (CPI Adjusted)'!B9)</f>
        <v>1.0884511029845463</v>
      </c>
      <c r="D9" s="19">
        <f>1+(('Land Price (CPI Adjusted)'!D9-'Land Price (CPI Adjusted)'!C9)/'Land Price (CPI Adjusted)'!C9)</f>
        <v>1.0253933759909857</v>
      </c>
      <c r="E9" s="19">
        <f>1+(('Land Price (CPI Adjusted)'!E9-'Land Price (CPI Adjusted)'!D9)/'Land Price (CPI Adjusted)'!D9)</f>
        <v>0.95442471435848919</v>
      </c>
      <c r="F9" s="19">
        <f>1+(('Land Price (CPI Adjusted)'!F9-'Land Price (CPI Adjusted)'!E9)/'Land Price (CPI Adjusted)'!E9)</f>
        <v>1.4035595648066317</v>
      </c>
      <c r="G9" s="19">
        <f>1+(('Land Price (CPI Adjusted)'!G9-'Land Price (CPI Adjusted)'!F9)/'Land Price (CPI Adjusted)'!F9)</f>
        <v>0.94992601708199631</v>
      </c>
      <c r="H9" s="19">
        <f>1+(('Land Price (CPI Adjusted)'!H9-'Land Price (CPI Adjusted)'!G9)/'Land Price (CPI Adjusted)'!G9)</f>
        <v>0.98060543261046573</v>
      </c>
      <c r="I9" s="19">
        <f>1+(('Land Price (CPI Adjusted)'!I9-'Land Price (CPI Adjusted)'!H9)/'Land Price (CPI Adjusted)'!H9)</f>
        <v>0.96135784057014051</v>
      </c>
      <c r="J9" s="19">
        <f>1+(('Land Price (CPI Adjusted)'!J9-'Land Price (CPI Adjusted)'!I9)/'Land Price (CPI Adjusted)'!I9)</f>
        <v>0.90282212281637719</v>
      </c>
      <c r="K9" s="19">
        <f>1+(('Land Price (CPI Adjusted)'!K9-'Land Price (CPI Adjusted)'!J9)/'Land Price (CPI Adjusted)'!J9)</f>
        <v>1.1142086330935252</v>
      </c>
      <c r="L9" s="19">
        <f>1+(('Land Price (CPI Adjusted)'!L9-'Land Price (CPI Adjusted)'!K9)/'Land Price (CPI Adjusted)'!K9)</f>
        <v>1.0590111642743221</v>
      </c>
      <c r="M9" s="10">
        <f t="shared" si="0"/>
        <v>1.0361461929740785</v>
      </c>
      <c r="N9" s="11">
        <f t="shared" si="1"/>
        <v>3.6146192974078506E-2</v>
      </c>
    </row>
    <row r="10" spans="1:14" x14ac:dyDescent="0.25">
      <c r="A10" s="6" t="s">
        <v>37</v>
      </c>
      <c r="B10" s="13"/>
      <c r="C10" s="19">
        <f>1+(('Land Price (CPI Adjusted)'!C10-'Land Price (CPI Adjusted)'!B10)/'Land Price (CPI Adjusted)'!B10)</f>
        <v>1.0458166546361309</v>
      </c>
      <c r="D10" s="19">
        <f>1+(('Land Price (CPI Adjusted)'!D10-'Land Price (CPI Adjusted)'!C10)/'Land Price (CPI Adjusted)'!C10)</f>
        <v>0.89903543719857426</v>
      </c>
      <c r="E10" s="19">
        <f>1+(('Land Price (CPI Adjusted)'!E10-'Land Price (CPI Adjusted)'!D10)/'Land Price (CPI Adjusted)'!D10)</f>
        <v>0.95488379310517435</v>
      </c>
      <c r="F10" s="19">
        <f>1+(('Land Price (CPI Adjusted)'!F10-'Land Price (CPI Adjusted)'!E10)/'Land Price (CPI Adjusted)'!E10)</f>
        <v>1.2047603084143479</v>
      </c>
      <c r="G10" s="19">
        <f>1+(('Land Price (CPI Adjusted)'!G10-'Land Price (CPI Adjusted)'!F10)/'Land Price (CPI Adjusted)'!F10)</f>
        <v>1.3741523419019082</v>
      </c>
      <c r="H10" s="19">
        <f>1+(('Land Price (CPI Adjusted)'!H10-'Land Price (CPI Adjusted)'!G10)/'Land Price (CPI Adjusted)'!G10)</f>
        <v>0.97729257641921408</v>
      </c>
      <c r="I10" s="19">
        <f>1+(('Land Price (CPI Adjusted)'!I10-'Land Price (CPI Adjusted)'!H10)/'Land Price (CPI Adjusted)'!H10)</f>
        <v>0.96461668070766637</v>
      </c>
      <c r="J10" s="19">
        <f>1+(('Land Price (CPI Adjusted)'!J10-'Land Price (CPI Adjusted)'!I10)/'Land Price (CPI Adjusted)'!I10)</f>
        <v>1.8303276642259694</v>
      </c>
      <c r="K10" s="19">
        <f>1+(('Land Price (CPI Adjusted)'!K10-'Land Price (CPI Adjusted)'!J10)/'Land Price (CPI Adjusted)'!J10)</f>
        <v>0.15862708014318883</v>
      </c>
      <c r="L10" s="19">
        <f>1+(('Land Price (CPI Adjusted)'!L10-'Land Price (CPI Adjusted)'!K10)/'Land Price (CPI Adjusted)'!K10)</f>
        <v>2.3653733794432075</v>
      </c>
      <c r="M10" s="10">
        <f t="shared" si="0"/>
        <v>0.99616290763879456</v>
      </c>
      <c r="N10" s="11">
        <f t="shared" si="1"/>
        <v>-3.8370923612054408E-3</v>
      </c>
    </row>
    <row r="11" spans="1:14" x14ac:dyDescent="0.25">
      <c r="A11" s="6" t="s">
        <v>38</v>
      </c>
      <c r="B11" s="13"/>
      <c r="C11" s="19">
        <f>1+(('Land Price (CPI Adjusted)'!C11-'Land Price (CPI Adjusted)'!B11)/'Land Price (CPI Adjusted)'!B11)</f>
        <v>0.89447324875896306</v>
      </c>
      <c r="D11" s="19">
        <f>1+(('Land Price (CPI Adjusted)'!D11-'Land Price (CPI Adjusted)'!C11)/'Land Price (CPI Adjusted)'!C11)</f>
        <v>0.86951046389156028</v>
      </c>
      <c r="E11" s="19">
        <f>1+(('Land Price (CPI Adjusted)'!E11-'Land Price (CPI Adjusted)'!D11)/'Land Price (CPI Adjusted)'!D11)</f>
        <v>1.0601641895809808</v>
      </c>
      <c r="F11" s="19">
        <f>1+(('Land Price (CPI Adjusted)'!F11-'Land Price (CPI Adjusted)'!E11)/'Land Price (CPI Adjusted)'!E11)</f>
        <v>1.1674827878207725</v>
      </c>
      <c r="G11" s="19">
        <f>1+(('Land Price (CPI Adjusted)'!G11-'Land Price (CPI Adjusted)'!F11)/'Land Price (CPI Adjusted)'!F11)</f>
        <v>0.74828716115579386</v>
      </c>
      <c r="H11" s="19">
        <f>1+(('Land Price (CPI Adjusted)'!H11-'Land Price (CPI Adjusted)'!G11)/'Land Price (CPI Adjusted)'!G11)</f>
        <v>1.2826965065502185</v>
      </c>
      <c r="I11" s="19">
        <f>1+(('Land Price (CPI Adjusted)'!I11-'Land Price (CPI Adjusted)'!H11)/'Land Price (CPI Adjusted)'!H11)</f>
        <v>0.87734183816744882</v>
      </c>
      <c r="J11" s="19">
        <f>1+(('Land Price (CPI Adjusted)'!J11-'Land Price (CPI Adjusted)'!I11)/'Land Price (CPI Adjusted)'!I11)</f>
        <v>1.0031734763299232</v>
      </c>
      <c r="K11" s="19">
        <f>1+(('Land Price (CPI Adjusted)'!K11-'Land Price (CPI Adjusted)'!J11)/'Land Price (CPI Adjusted)'!J11)</f>
        <v>0.99919354838709673</v>
      </c>
      <c r="L11" s="19">
        <f>1+(('Land Price (CPI Adjusted)'!L11-'Land Price (CPI Adjusted)'!K11)/'Land Price (CPI Adjusted)'!K11)</f>
        <v>2.101275917065391</v>
      </c>
      <c r="M11" s="10">
        <f t="shared" si="0"/>
        <v>1.0549540840293858</v>
      </c>
      <c r="N11" s="11">
        <f t="shared" si="1"/>
        <v>5.4954084029385841E-2</v>
      </c>
    </row>
    <row r="12" spans="1:14" x14ac:dyDescent="0.25">
      <c r="A12" s="6" t="s">
        <v>39</v>
      </c>
      <c r="B12" s="13"/>
      <c r="C12" s="19">
        <f>1+(('Land Price (CPI Adjusted)'!C12-'Land Price (CPI Adjusted)'!B12)/'Land Price (CPI Adjusted)'!B12)</f>
        <v>1.1246850044365571</v>
      </c>
      <c r="D12" s="19">
        <f>1+(('Land Price (CPI Adjusted)'!D12-'Land Price (CPI Adjusted)'!C12)/'Land Price (CPI Adjusted)'!C12)</f>
        <v>1.1124619170377317</v>
      </c>
      <c r="E12" s="19">
        <f>1+(('Land Price (CPI Adjusted)'!E12-'Land Price (CPI Adjusted)'!D12)/'Land Price (CPI Adjusted)'!D12)</f>
        <v>0.82729575487533191</v>
      </c>
      <c r="F12" s="19">
        <f>1+(('Land Price (CPI Adjusted)'!F12-'Land Price (CPI Adjusted)'!E12)/'Land Price (CPI Adjusted)'!E12)</f>
        <v>1.0686482661004955</v>
      </c>
      <c r="G12" s="19">
        <f>1+(('Land Price (CPI Adjusted)'!G12-'Land Price (CPI Adjusted)'!F12)/'Land Price (CPI Adjusted)'!F12)</f>
        <v>0.99522192433720569</v>
      </c>
      <c r="H12" s="19">
        <f>1+(('Land Price (CPI Adjusted)'!H12-'Land Price (CPI Adjusted)'!G12)/'Land Price (CPI Adjusted)'!G12)</f>
        <v>0.95157435072397167</v>
      </c>
      <c r="I12" s="19">
        <f>1+(('Land Price (CPI Adjusted)'!I12-'Land Price (CPI Adjusted)'!H12)/'Land Price (CPI Adjusted)'!H12)</f>
        <v>1.0754172453835469</v>
      </c>
      <c r="J12" s="19">
        <f>1+(('Land Price (CPI Adjusted)'!J12-'Land Price (CPI Adjusted)'!I12)/'Land Price (CPI Adjusted)'!I12)</f>
        <v>1.248342994105706</v>
      </c>
      <c r="K12" s="19">
        <f>1+(('Land Price (CPI Adjusted)'!K12-'Land Price (CPI Adjusted)'!J12)/'Land Price (CPI Adjusted)'!J12)</f>
        <v>1.0456676669167291</v>
      </c>
      <c r="L12" s="19">
        <f>1+(('Land Price (CPI Adjusted)'!L12-'Land Price (CPI Adjusted)'!K12)/'Land Price (CPI Adjusted)'!K12)</f>
        <v>1.0987063618642565</v>
      </c>
      <c r="M12" s="10">
        <f t="shared" si="0"/>
        <v>1.0491463025717374</v>
      </c>
      <c r="N12" s="11">
        <f t="shared" si="1"/>
        <v>4.9146302571737355E-2</v>
      </c>
    </row>
    <row r="13" spans="1:14" x14ac:dyDescent="0.25">
      <c r="A13" s="6" t="s">
        <v>40</v>
      </c>
      <c r="B13" s="13"/>
      <c r="C13" s="19">
        <f>1+(('Land Price (CPI Adjusted)'!C13-'Land Price (CPI Adjusted)'!B13)/'Land Price (CPI Adjusted)'!B13)</f>
        <v>0.91739847454133161</v>
      </c>
      <c r="D13" s="19">
        <f>1+(('Land Price (CPI Adjusted)'!D13-'Land Price (CPI Adjusted)'!C13)/'Land Price (CPI Adjusted)'!C13)</f>
        <v>0.93521203145533072</v>
      </c>
      <c r="E13" s="19">
        <f>1+(('Land Price (CPI Adjusted)'!E13-'Land Price (CPI Adjusted)'!D13)/'Land Price (CPI Adjusted)'!D13)</f>
        <v>1.017334346614555</v>
      </c>
      <c r="F13" s="19">
        <f>1+(('Land Price (CPI Adjusted)'!F13-'Land Price (CPI Adjusted)'!E13)/'Land Price (CPI Adjusted)'!E13)</f>
        <v>0.93234108930196291</v>
      </c>
      <c r="G13" s="19">
        <f>1+(('Land Price (CPI Adjusted)'!G13-'Land Price (CPI Adjusted)'!F13)/'Land Price (CPI Adjusted)'!F13)</f>
        <v>1.0338177884389257</v>
      </c>
      <c r="H13" s="19">
        <f>1+(('Land Price (CPI Adjusted)'!H13-'Land Price (CPI Adjusted)'!G13)/'Land Price (CPI Adjusted)'!G13)</f>
        <v>1.0945676855895199</v>
      </c>
      <c r="I13" s="19">
        <f>1+(('Land Price (CPI Adjusted)'!I13-'Land Price (CPI Adjusted)'!H13)/'Land Price (CPI Adjusted)'!H13)</f>
        <v>0.94739138283788649</v>
      </c>
      <c r="J13" s="19">
        <f>1+(('Land Price (CPI Adjusted)'!J13-'Land Price (CPI Adjusted)'!I13)/'Land Price (CPI Adjusted)'!I13)</f>
        <v>1.0277056277056276</v>
      </c>
      <c r="K13" s="19">
        <f>1+(('Land Price (CPI Adjusted)'!K13-'Land Price (CPI Adjusted)'!J13)/'Land Price (CPI Adjusted)'!J13)</f>
        <v>0.99495967741935487</v>
      </c>
      <c r="L13" s="19">
        <f>1+(('Land Price (CPI Adjusted)'!L13-'Land Price (CPI Adjusted)'!K13)/'Land Price (CPI Adjusted)'!K13)</f>
        <v>1.0519528996572669</v>
      </c>
      <c r="M13" s="10">
        <f t="shared" si="0"/>
        <v>0.99366345915382037</v>
      </c>
      <c r="N13" s="11">
        <f t="shared" si="1"/>
        <v>-6.336540846179628E-3</v>
      </c>
    </row>
    <row r="14" spans="1:14" x14ac:dyDescent="0.25">
      <c r="A14" s="6" t="s">
        <v>41</v>
      </c>
      <c r="B14" s="13"/>
      <c r="C14" s="19">
        <f>1+(('Land Price (CPI Adjusted)'!C14-'Land Price (CPI Adjusted)'!B14)/'Land Price (CPI Adjusted)'!B14)</f>
        <v>1.275992205927597</v>
      </c>
      <c r="D14" s="19">
        <f>1+(('Land Price (CPI Adjusted)'!D14-'Land Price (CPI Adjusted)'!C14)/'Land Price (CPI Adjusted)'!C14)</f>
        <v>0.87738931912798257</v>
      </c>
      <c r="E14" s="19">
        <f>1+(('Land Price (CPI Adjusted)'!E14-'Land Price (CPI Adjusted)'!D14)/'Land Price (CPI Adjusted)'!D14)</f>
        <v>0.9696467991169978</v>
      </c>
      <c r="F14" s="19">
        <f>1+(('Land Price (CPI Adjusted)'!F14-'Land Price (CPI Adjusted)'!E14)/'Land Price (CPI Adjusted)'!E14)</f>
        <v>0.90289873911347973</v>
      </c>
      <c r="G14" s="19">
        <f>1+(('Land Price (CPI Adjusted)'!G14-'Land Price (CPI Adjusted)'!F14)/'Land Price (CPI Adjusted)'!F14)</f>
        <v>1.135851109297898</v>
      </c>
      <c r="H14" s="19">
        <f>1+(('Land Price (CPI Adjusted)'!H14-'Land Price (CPI Adjusted)'!G14)/'Land Price (CPI Adjusted)'!G14)</f>
        <v>0.99198870538792416</v>
      </c>
      <c r="I14" s="19">
        <f>1+(('Land Price (CPI Adjusted)'!I14-'Land Price (CPI Adjusted)'!H14)/'Land Price (CPI Adjusted)'!H14)</f>
        <v>1.0003432244375796</v>
      </c>
      <c r="J14" s="19">
        <f>1+(('Land Price (CPI Adjusted)'!J14-'Land Price (CPI Adjusted)'!I14)/'Land Price (CPI Adjusted)'!I14)</f>
        <v>1.2317537184365273</v>
      </c>
      <c r="K14" s="19">
        <f>1+(('Land Price (CPI Adjusted)'!K14-'Land Price (CPI Adjusted)'!J14)/'Land Price (CPI Adjusted)'!J14)</f>
        <v>1.2212365591397851</v>
      </c>
      <c r="L14" s="19">
        <f>1+(('Land Price (CPI Adjusted)'!L14-'Land Price (CPI Adjusted)'!K14)/'Land Price (CPI Adjusted)'!K14)</f>
        <v>1.0742351747136436</v>
      </c>
      <c r="M14" s="10">
        <f t="shared" si="0"/>
        <v>1.0596667799083885</v>
      </c>
      <c r="N14" s="11">
        <f t="shared" si="1"/>
        <v>5.9666779908388534E-2</v>
      </c>
    </row>
    <row r="15" spans="1:14" x14ac:dyDescent="0.25">
      <c r="A15" s="6" t="s">
        <v>42</v>
      </c>
      <c r="B15" s="13"/>
      <c r="C15" s="19">
        <f>1+(('Land Price (CPI Adjusted)'!C15-'Land Price (CPI Adjusted)'!B15)/'Land Price (CPI Adjusted)'!B15)</f>
        <v>1.159301737223815</v>
      </c>
      <c r="D15" s="19">
        <f>1+(('Land Price (CPI Adjusted)'!D15-'Land Price (CPI Adjusted)'!C15)/'Land Price (CPI Adjusted)'!C15)</f>
        <v>0.99263961104733611</v>
      </c>
      <c r="E15" s="19">
        <f>1+(('Land Price (CPI Adjusted)'!E15-'Land Price (CPI Adjusted)'!D15)/'Land Price (CPI Adjusted)'!D15)</f>
        <v>1.5039419741406497</v>
      </c>
      <c r="F15" s="19">
        <f>1+(('Land Price (CPI Adjusted)'!F15-'Land Price (CPI Adjusted)'!E15)/'Land Price (CPI Adjusted)'!E15)</f>
        <v>0.74715387194099891</v>
      </c>
      <c r="G15" s="19">
        <f>1+(('Land Price (CPI Adjusted)'!G15-'Land Price (CPI Adjusted)'!F15)/'Land Price (CPI Adjusted)'!F15)</f>
        <v>0.95817258440680908</v>
      </c>
      <c r="H15" s="19">
        <f>1+(('Land Price (CPI Adjusted)'!H15-'Land Price (CPI Adjusted)'!G15)/'Land Price (CPI Adjusted)'!G15)</f>
        <v>0.97729257641921419</v>
      </c>
      <c r="I15" s="19">
        <f>1+(('Land Price (CPI Adjusted)'!I15-'Land Price (CPI Adjusted)'!H15)/'Land Price (CPI Adjusted)'!H15)</f>
        <v>0.83064214172049045</v>
      </c>
      <c r="J15" s="19">
        <f>1+(('Land Price (CPI Adjusted)'!J15-'Land Price (CPI Adjusted)'!I15)/'Land Price (CPI Adjusted)'!I15)</f>
        <v>1.019839100210888</v>
      </c>
      <c r="K15" s="19">
        <f>1+(('Land Price (CPI Adjusted)'!K15-'Land Price (CPI Adjusted)'!J15)/'Land Price (CPI Adjusted)'!J15)</f>
        <v>1.286840175953079</v>
      </c>
      <c r="L15" s="19">
        <f>1+(('Land Price (CPI Adjusted)'!L15-'Land Price (CPI Adjusted)'!K15)/'Land Price (CPI Adjusted)'!K15)</f>
        <v>1.293629796416174</v>
      </c>
      <c r="M15" s="10">
        <f t="shared" si="0"/>
        <v>1.0549643407909748</v>
      </c>
      <c r="N15" s="11">
        <f t="shared" si="1"/>
        <v>5.4964340790974786E-2</v>
      </c>
    </row>
    <row r="16" spans="1:14" x14ac:dyDescent="0.25">
      <c r="A16" s="6" t="s">
        <v>43</v>
      </c>
      <c r="B16" s="13"/>
      <c r="C16" s="19">
        <f>1+(('Land Price (CPI Adjusted)'!C16-'Land Price (CPI Adjusted)'!B16)/'Land Price (CPI Adjusted)'!B16)</f>
        <v>1.0651428571428572</v>
      </c>
      <c r="D16" s="19">
        <f>1+(('Land Price (CPI Adjusted)'!D16-'Land Price (CPI Adjusted)'!C16)/'Land Price (CPI Adjusted)'!C16)</f>
        <v>0.97260956175298807</v>
      </c>
      <c r="E16" s="19">
        <f>1+(('Land Price (CPI Adjusted)'!E16-'Land Price (CPI Adjusted)'!D16)/'Land Price (CPI Adjusted)'!D16)</f>
        <v>1.021352783796706</v>
      </c>
      <c r="F16" s="19">
        <f>1+(('Land Price (CPI Adjusted)'!F16-'Land Price (CPI Adjusted)'!E16)/'Land Price (CPI Adjusted)'!E16)</f>
        <v>0.95537154989384299</v>
      </c>
      <c r="G16" s="19">
        <f>1+(('Land Price (CPI Adjusted)'!G16-'Land Price (CPI Adjusted)'!F16)/'Land Price (CPI Adjusted)'!F16)</f>
        <v>0.96235253192267778</v>
      </c>
      <c r="H16" s="19">
        <f>1+(('Land Price (CPI Adjusted)'!H16-'Land Price (CPI Adjusted)'!G16)/'Land Price (CPI Adjusted)'!G16)</f>
        <v>1.0375366393491656</v>
      </c>
      <c r="I16" s="19">
        <f>1+(('Land Price (CPI Adjusted)'!I16-'Land Price (CPI Adjusted)'!H16)/'Land Price (CPI Adjusted)'!H16)</f>
        <v>1.0268500149468704</v>
      </c>
      <c r="J16" s="19">
        <f>1+(('Land Price (CPI Adjusted)'!J16-'Land Price (CPI Adjusted)'!I16)/'Land Price (CPI Adjusted)'!I16)</f>
        <v>1.2512461173478122</v>
      </c>
      <c r="K16" s="19">
        <f>1+(('Land Price (CPI Adjusted)'!K16-'Land Price (CPI Adjusted)'!J16)/'Land Price (CPI Adjusted)'!J16)</f>
        <v>1.2936194895591648</v>
      </c>
      <c r="L16" s="19">
        <f>1+(('Land Price (CPI Adjusted)'!L16-'Land Price (CPI Adjusted)'!K16)/'Land Price (CPI Adjusted)'!K16)</f>
        <v>0.94630515683147265</v>
      </c>
      <c r="M16" s="10">
        <f t="shared" si="0"/>
        <v>1.04730207120757</v>
      </c>
      <c r="N16" s="11">
        <f t="shared" si="1"/>
        <v>4.7302071207570018E-2</v>
      </c>
    </row>
    <row r="17" spans="1:14" x14ac:dyDescent="0.25">
      <c r="A17" s="6" t="s">
        <v>44</v>
      </c>
      <c r="B17" s="13"/>
      <c r="C17" s="19">
        <f>1+(('Land Price (CPI Adjusted)'!C17-'Land Price (CPI Adjusted)'!B17)/'Land Price (CPI Adjusted)'!B17)</f>
        <v>0.82818027210884337</v>
      </c>
      <c r="D17" s="19">
        <f>1+(('Land Price (CPI Adjusted)'!D17-'Land Price (CPI Adjusted)'!C17)/'Land Price (CPI Adjusted)'!C17)</f>
        <v>1.1021940944356547</v>
      </c>
      <c r="E17" s="19">
        <f>1+(('Land Price (CPI Adjusted)'!E17-'Land Price (CPI Adjusted)'!D17)/'Land Price (CPI Adjusted)'!D17)</f>
        <v>0.92570915446659063</v>
      </c>
      <c r="F17" s="19">
        <f>1+(('Land Price (CPI Adjusted)'!F17-'Land Price (CPI Adjusted)'!E17)/'Land Price (CPI Adjusted)'!E17)</f>
        <v>0.97432844087510406</v>
      </c>
      <c r="G17" s="19">
        <f>1+(('Land Price (CPI Adjusted)'!G17-'Land Price (CPI Adjusted)'!F17)/'Land Price (CPI Adjusted)'!F17)</f>
        <v>1.0959355954695906</v>
      </c>
      <c r="H17" s="19">
        <f>1+(('Land Price (CPI Adjusted)'!H17-'Land Price (CPI Adjusted)'!G17)/'Land Price (CPI Adjusted)'!G17)</f>
        <v>0.93970440040309045</v>
      </c>
      <c r="I17" s="19">
        <f>1+(('Land Price (CPI Adjusted)'!I17-'Land Price (CPI Adjusted)'!H17)/'Land Price (CPI Adjusted)'!H17)</f>
        <v>0.99548441449031155</v>
      </c>
      <c r="J17" s="19">
        <f>1+(('Land Price (CPI Adjusted)'!J17-'Land Price (CPI Adjusted)'!I17)/'Land Price (CPI Adjusted)'!I17)</f>
        <v>1.0137301274471162</v>
      </c>
      <c r="K17" s="19">
        <f>1+(('Land Price (CPI Adjusted)'!K17-'Land Price (CPI Adjusted)'!J17)/'Land Price (CPI Adjusted)'!J17)</f>
        <v>1.0614143920595533</v>
      </c>
      <c r="L17" s="19">
        <f>1+(('Land Price (CPI Adjusted)'!L17-'Land Price (CPI Adjusted)'!K17)/'Land Price (CPI Adjusted)'!K17)</f>
        <v>0.95473794203376772</v>
      </c>
      <c r="M17" s="10">
        <f t="shared" si="0"/>
        <v>0.98584018404083562</v>
      </c>
      <c r="N17" s="11">
        <f t="shared" si="1"/>
        <v>-1.4159815959164379E-2</v>
      </c>
    </row>
    <row r="18" spans="1:14" x14ac:dyDescent="0.25">
      <c r="A18" s="6" t="s">
        <v>45</v>
      </c>
      <c r="B18" s="13"/>
      <c r="C18" s="19">
        <f>1+(('Land Price (CPI Adjusted)'!C18-'Land Price (CPI Adjusted)'!B18)/'Land Price (CPI Adjusted)'!B18)</f>
        <v>0.98328717201166183</v>
      </c>
      <c r="D18" s="19">
        <f>1+(('Land Price (CPI Adjusted)'!D18-'Land Price (CPI Adjusted)'!C18)/'Land Price (CPI Adjusted)'!C18)</f>
        <v>0.83785755079853308</v>
      </c>
      <c r="E18" s="19">
        <f>1+(('Land Price (CPI Adjusted)'!E18-'Land Price (CPI Adjusted)'!D18)/'Land Price (CPI Adjusted)'!D18)</f>
        <v>0.72051609562769237</v>
      </c>
      <c r="F18" s="19">
        <f>1+(('Land Price (CPI Adjusted)'!F18-'Land Price (CPI Adjusted)'!E18)/'Land Price (CPI Adjusted)'!E18)</f>
        <v>0.84443055297437031</v>
      </c>
      <c r="G18" s="19">
        <f>1+(('Land Price (CPI Adjusted)'!G18-'Land Price (CPI Adjusted)'!F18)/'Land Price (CPI Adjusted)'!F18)</f>
        <v>1.1334515873851545</v>
      </c>
      <c r="H18" s="19">
        <f>1+(('Land Price (CPI Adjusted)'!H18-'Land Price (CPI Adjusted)'!G18)/'Land Price (CPI Adjusted)'!G18)</f>
        <v>1.0489265872562246</v>
      </c>
      <c r="I18" s="19">
        <f>1+(('Land Price (CPI Adjusted)'!I18-'Land Price (CPI Adjusted)'!H18)/'Land Price (CPI Adjusted)'!H18)</f>
        <v>1.2375326196395915</v>
      </c>
      <c r="J18" s="19">
        <f>1+(('Land Price (CPI Adjusted)'!J18-'Land Price (CPI Adjusted)'!I18)/'Land Price (CPI Adjusted)'!I18)</f>
        <v>1.0108498513151474</v>
      </c>
      <c r="K18" s="19">
        <f>1+(('Land Price (CPI Adjusted)'!K18-'Land Price (CPI Adjusted)'!J18)/'Land Price (CPI Adjusted)'!J18)</f>
        <v>1.047802964254577</v>
      </c>
      <c r="L18" s="19">
        <f>1+(('Land Price (CPI Adjusted)'!L18-'Land Price (CPI Adjusted)'!K18)/'Land Price (CPI Adjusted)'!K18)</f>
        <v>1.1128649490016826</v>
      </c>
      <c r="M18" s="10">
        <f t="shared" si="0"/>
        <v>0.98609138564920473</v>
      </c>
      <c r="N18" s="11">
        <f t="shared" si="1"/>
        <v>-1.3908614350795268E-2</v>
      </c>
    </row>
    <row r="19" spans="1:14" x14ac:dyDescent="0.25">
      <c r="A19" s="6" t="s">
        <v>46</v>
      </c>
      <c r="B19" s="13"/>
      <c r="C19" s="19">
        <f>1+(('Land Price (CPI Adjusted)'!C19-'Land Price (CPI Adjusted)'!B19)/'Land Price (CPI Adjusted)'!B19)</f>
        <v>0.84727272727272718</v>
      </c>
      <c r="D19" s="19">
        <f>1+(('Land Price (CPI Adjusted)'!D19-'Land Price (CPI Adjusted)'!C19)/'Land Price (CPI Adjusted)'!C19)</f>
        <v>0.95617529880478103</v>
      </c>
      <c r="E19" s="19">
        <f>1+(('Land Price (CPI Adjusted)'!E19-'Land Price (CPI Adjusted)'!D19)/'Land Price (CPI Adjusted)'!D19)</f>
        <v>0.94985808893093659</v>
      </c>
      <c r="F19" s="19">
        <f>1+(('Land Price (CPI Adjusted)'!F19-'Land Price (CPI Adjusted)'!E19)/'Land Price (CPI Adjusted)'!E19)</f>
        <v>1.0619692144373674</v>
      </c>
      <c r="G19" s="19">
        <f>1+(('Land Price (CPI Adjusted)'!G19-'Land Price (CPI Adjusted)'!F19)/'Land Price (CPI Adjusted)'!F19)</f>
        <v>0.95433085470517809</v>
      </c>
      <c r="H19" s="19">
        <f>1+(('Land Price (CPI Adjusted)'!H19-'Land Price (CPI Adjusted)'!G19)/'Land Price (CPI Adjusted)'!G19)</f>
        <v>0.98678085386017733</v>
      </c>
      <c r="I19" s="19">
        <f>1+(('Land Price (CPI Adjusted)'!I19-'Land Price (CPI Adjusted)'!H19)/'Land Price (CPI Adjusted)'!H19)</f>
        <v>1.0944689261875444</v>
      </c>
      <c r="J19" s="19">
        <f>1+(('Land Price (CPI Adjusted)'!J19-'Land Price (CPI Adjusted)'!I19)/'Land Price (CPI Adjusted)'!I19)</f>
        <v>0.90931724600210662</v>
      </c>
      <c r="K19" s="19">
        <f>1+(('Land Price (CPI Adjusted)'!K19-'Land Price (CPI Adjusted)'!J19)/'Land Price (CPI Adjusted)'!J19)</f>
        <v>1.3382056451612903</v>
      </c>
      <c r="L19" s="19">
        <f>1+(('Land Price (CPI Adjusted)'!L19-'Land Price (CPI Adjusted)'!K19)/'Land Price (CPI Adjusted)'!K19)</f>
        <v>1.0877192982456139</v>
      </c>
      <c r="M19" s="10">
        <f t="shared" si="0"/>
        <v>1.0109297178461256</v>
      </c>
      <c r="N19" s="11">
        <f t="shared" si="1"/>
        <v>1.0929717846125619E-2</v>
      </c>
    </row>
    <row r="20" spans="1:14" x14ac:dyDescent="0.25">
      <c r="A20" s="6" t="s">
        <v>47</v>
      </c>
      <c r="B20" s="13"/>
      <c r="C20" s="19">
        <f>1+(('Land Price (CPI Adjusted)'!C20-'Land Price (CPI Adjusted)'!B20)/'Land Price (CPI Adjusted)'!B20)</f>
        <v>0.95102040816326527</v>
      </c>
      <c r="D20" s="19">
        <f>1+(('Land Price (CPI Adjusted)'!D20-'Land Price (CPI Adjusted)'!C20)/'Land Price (CPI Adjusted)'!C20)</f>
        <v>0.9289237103630088</v>
      </c>
      <c r="E20" s="19">
        <f>1+(('Land Price (CPI Adjusted)'!E20-'Land Price (CPI Adjusted)'!D20)/'Land Price (CPI Adjusted)'!D20)</f>
        <v>0.96469962157048261</v>
      </c>
      <c r="F20" s="19">
        <f>1+(('Land Price (CPI Adjusted)'!F20-'Land Price (CPI Adjusted)'!E20)/'Land Price (CPI Adjusted)'!E20)</f>
        <v>0.85080842724154826</v>
      </c>
      <c r="G20" s="19">
        <f>1+(('Land Price (CPI Adjusted)'!G20-'Land Price (CPI Adjusted)'!F20)/'Land Price (CPI Adjusted)'!F20)</f>
        <v>0.98639701596922724</v>
      </c>
      <c r="H20" s="19">
        <f>1+(('Land Price (CPI Adjusted)'!H20-'Land Price (CPI Adjusted)'!G20)/'Land Price (CPI Adjusted)'!G20)</f>
        <v>1.0407531333295525</v>
      </c>
      <c r="I20" s="19">
        <f>1+(('Land Price (CPI Adjusted)'!I20-'Land Price (CPI Adjusted)'!H20)/'Land Price (CPI Adjusted)'!H20)</f>
        <v>1.0195135649755824</v>
      </c>
      <c r="J20" s="19">
        <f>1+(('Land Price (CPI Adjusted)'!J20-'Land Price (CPI Adjusted)'!I20)/'Land Price (CPI Adjusted)'!I20)</f>
        <v>1.0685726702675853</v>
      </c>
      <c r="K20" s="19">
        <f>1+(('Land Price (CPI Adjusted)'!K20-'Land Price (CPI Adjusted)'!J20)/'Land Price (CPI Adjusted)'!J20)</f>
        <v>1.2059232480533926</v>
      </c>
      <c r="L20" s="19">
        <f>1+(('Land Price (CPI Adjusted)'!L20-'Land Price (CPI Adjusted)'!K20)/'Land Price (CPI Adjusted)'!K20)</f>
        <v>1.2572339940760995</v>
      </c>
      <c r="M20" s="10">
        <f t="shared" si="0"/>
        <v>1.0208750989323987</v>
      </c>
      <c r="N20" s="11">
        <f t="shared" si="1"/>
        <v>2.0875098932398695E-2</v>
      </c>
    </row>
    <row r="21" spans="1:14" x14ac:dyDescent="0.25">
      <c r="A21" s="6" t="s">
        <v>48</v>
      </c>
      <c r="B21" s="13"/>
      <c r="C21" s="19">
        <f>1+(('Land Price (CPI Adjusted)'!C21-'Land Price (CPI Adjusted)'!B21)/'Land Price (CPI Adjusted)'!B21)</f>
        <v>1.1225158916025426</v>
      </c>
      <c r="D21" s="19">
        <f>1+(('Land Price (CPI Adjusted)'!D21-'Land Price (CPI Adjusted)'!C21)/'Land Price (CPI Adjusted)'!C21)</f>
        <v>0.86764054891544939</v>
      </c>
      <c r="E21" s="19">
        <f>1+(('Land Price (CPI Adjusted)'!E21-'Land Price (CPI Adjusted)'!D21)/'Land Price (CPI Adjusted)'!D21)</f>
        <v>0.83112582781456945</v>
      </c>
      <c r="F21" s="19">
        <f>1+(('Land Price (CPI Adjusted)'!F21-'Land Price (CPI Adjusted)'!E21)/'Land Price (CPI Adjusted)'!E21)</f>
        <v>1.0991810737033667</v>
      </c>
      <c r="G21" s="19">
        <f>1+(('Land Price (CPI Adjusted)'!G21-'Land Price (CPI Adjusted)'!F21)/'Land Price (CPI Adjusted)'!F21)</f>
        <v>1.1048927613941018</v>
      </c>
      <c r="H21" s="19">
        <f>1+(('Land Price (CPI Adjusted)'!H21-'Land Price (CPI Adjusted)'!G21)/'Land Price (CPI Adjusted)'!G21)</f>
        <v>0.70310771470160138</v>
      </c>
      <c r="I21" s="19">
        <f>1+(('Land Price (CPI Adjusted)'!I21-'Land Price (CPI Adjusted)'!H21)/'Land Price (CPI Adjusted)'!H21)</f>
        <v>3.3519498557409251</v>
      </c>
      <c r="J21" s="19">
        <f>1+(('Land Price (CPI Adjusted)'!J21-'Land Price (CPI Adjusted)'!I21)/'Land Price (CPI Adjusted)'!I21)</f>
        <v>0.46837054972648196</v>
      </c>
      <c r="K21" s="19">
        <f>1+(('Land Price (CPI Adjusted)'!K21-'Land Price (CPI Adjusted)'!J21)/'Land Price (CPI Adjusted)'!J21)</f>
        <v>1.1876777859237537</v>
      </c>
      <c r="L21" s="19">
        <f>1+(('Land Price (CPI Adjusted)'!L21-'Land Price (CPI Adjusted)'!K21)/'Land Price (CPI Adjusted)'!K21)</f>
        <v>1.1797963533899931</v>
      </c>
      <c r="M21" s="10">
        <f t="shared" si="0"/>
        <v>1.0427982954908432</v>
      </c>
      <c r="N21" s="11">
        <f t="shared" si="1"/>
        <v>4.2798295490843241E-2</v>
      </c>
    </row>
    <row r="22" spans="1:14" x14ac:dyDescent="0.25">
      <c r="A22" s="6" t="s">
        <v>49</v>
      </c>
      <c r="B22" s="13"/>
      <c r="C22" s="19">
        <f>1+(('Land Price (CPI Adjusted)'!C22-'Land Price (CPI Adjusted)'!B22)/'Land Price (CPI Adjusted)'!B22)</f>
        <v>0.89572852396772662</v>
      </c>
      <c r="D22" s="19">
        <f>1+(('Land Price (CPI Adjusted)'!D22-'Land Price (CPI Adjusted)'!C22)/'Land Price (CPI Adjusted)'!C22)</f>
        <v>1.0604495597855492</v>
      </c>
      <c r="E22" s="19">
        <f>1+(('Land Price (CPI Adjusted)'!E22-'Land Price (CPI Adjusted)'!D22)/'Land Price (CPI Adjusted)'!D22)</f>
        <v>1.0254149823686247</v>
      </c>
      <c r="F22" s="19">
        <f>1+(('Land Price (CPI Adjusted)'!F22-'Land Price (CPI Adjusted)'!E22)/'Land Price (CPI Adjusted)'!E22)</f>
        <v>0.89091518605430786</v>
      </c>
      <c r="G22" s="19">
        <f>1+(('Land Price (CPI Adjusted)'!G22-'Land Price (CPI Adjusted)'!F22)/'Land Price (CPI Adjusted)'!F22)</f>
        <v>1.1606954261109756</v>
      </c>
      <c r="H22" s="19">
        <f>1+(('Land Price (CPI Adjusted)'!H22-'Land Price (CPI Adjusted)'!G22)/'Land Price (CPI Adjusted)'!G22)</f>
        <v>0.93970440040309045</v>
      </c>
      <c r="I22" s="19">
        <f>1+(('Land Price (CPI Adjusted)'!I22-'Land Price (CPI Adjusted)'!H22)/'Land Price (CPI Adjusted)'!H22)</f>
        <v>0.93085509688289791</v>
      </c>
      <c r="J22" s="19">
        <f>1+(('Land Price (CPI Adjusted)'!J22-'Land Price (CPI Adjusted)'!I22)/'Land Price (CPI Adjusted)'!I22)</f>
        <v>1.1218390227786907</v>
      </c>
      <c r="K22" s="19">
        <f>1+(('Land Price (CPI Adjusted)'!K22-'Land Price (CPI Adjusted)'!J22)/'Land Price (CPI Adjusted)'!J22)</f>
        <v>1.1450934912931774</v>
      </c>
      <c r="L22" s="19">
        <f>1+(('Land Price (CPI Adjusted)'!L22-'Land Price (CPI Adjusted)'!K22)/'Land Price (CPI Adjusted)'!K22)</f>
        <v>1.0881010881010882</v>
      </c>
      <c r="M22" s="10">
        <f t="shared" si="0"/>
        <v>1.0210416990145201</v>
      </c>
      <c r="N22" s="11">
        <f t="shared" si="1"/>
        <v>2.1041699014520132E-2</v>
      </c>
    </row>
    <row r="23" spans="1:14" x14ac:dyDescent="0.25">
      <c r="A23" s="6" t="s">
        <v>50</v>
      </c>
      <c r="B23" s="13"/>
      <c r="C23" s="19">
        <f>1+(('Land Price (CPI Adjusted)'!C23-'Land Price (CPI Adjusted)'!B23)/'Land Price (CPI Adjusted)'!B23)</f>
        <v>1.0964480762123761</v>
      </c>
      <c r="D23" s="19">
        <f>1+(('Land Price (CPI Adjusted)'!D23-'Land Price (CPI Adjusted)'!C23)/'Land Price (CPI Adjusted)'!C23)</f>
        <v>1.0050548243326869</v>
      </c>
      <c r="E23" s="19">
        <f>1+(('Land Price (CPI Adjusted)'!E23-'Land Price (CPI Adjusted)'!D23)/'Land Price (CPI Adjusted)'!D23)</f>
        <v>0.8210637717877588</v>
      </c>
      <c r="F23" s="19">
        <f>1+(('Land Price (CPI Adjusted)'!F23-'Land Price (CPI Adjusted)'!E23)/'Land Price (CPI Adjusted)'!E23)</f>
        <v>0.96178343949044576</v>
      </c>
      <c r="G23" s="19">
        <f>1+(('Land Price (CPI Adjusted)'!G23-'Land Price (CPI Adjusted)'!F23)/'Land Price (CPI Adjusted)'!F23)</f>
        <v>1.1130771522192433</v>
      </c>
      <c r="H23" s="19">
        <f>1+(('Land Price (CPI Adjusted)'!H23-'Land Price (CPI Adjusted)'!G23)/'Land Price (CPI Adjusted)'!G23)</f>
        <v>1.1193212553451897</v>
      </c>
      <c r="I23" s="19">
        <f>1+(('Land Price (CPI Adjusted)'!I23-'Land Price (CPI Adjusted)'!H23)/'Land Price (CPI Adjusted)'!H23)</f>
        <v>1.121986169403177</v>
      </c>
      <c r="J23" s="19">
        <f>1+(('Land Price (CPI Adjusted)'!J23-'Land Price (CPI Adjusted)'!I23)/'Land Price (CPI Adjusted)'!I23)</f>
        <v>1.1322180644214543</v>
      </c>
      <c r="K23" s="19">
        <f>1+(('Land Price (CPI Adjusted)'!K23-'Land Price (CPI Adjusted)'!J23)/'Land Price (CPI Adjusted)'!J23)</f>
        <v>0.9442928039702233</v>
      </c>
      <c r="L23" s="19">
        <f>1+(('Land Price (CPI Adjusted)'!L23-'Land Price (CPI Adjusted)'!K23)/'Land Price (CPI Adjusted)'!K23)</f>
        <v>0.98423648974444566</v>
      </c>
      <c r="M23" s="10">
        <f t="shared" si="0"/>
        <v>1.0249993150577266</v>
      </c>
      <c r="N23" s="11">
        <f t="shared" si="1"/>
        <v>2.4999315057726568E-2</v>
      </c>
    </row>
    <row r="24" spans="1:14" x14ac:dyDescent="0.25">
      <c r="A24" s="6" t="s">
        <v>51</v>
      </c>
      <c r="B24" s="13"/>
      <c r="C24" s="19">
        <f>1+(('Land Price (CPI Adjusted)'!C24-'Land Price (CPI Adjusted)'!B24)/'Land Price (CPI Adjusted)'!B24)</f>
        <v>1.0597084548104956</v>
      </c>
      <c r="D24" s="19">
        <f>1+(('Land Price (CPI Adjusted)'!D24-'Land Price (CPI Adjusted)'!C24)/'Land Price (CPI Adjusted)'!C24)</f>
        <v>0.86847481867402188</v>
      </c>
      <c r="E24" s="19">
        <f>1+(('Land Price (CPI Adjusted)'!E24-'Land Price (CPI Adjusted)'!D24)/'Land Price (CPI Adjusted)'!D24)</f>
        <v>0.85405107707911299</v>
      </c>
      <c r="F24" s="19">
        <f>1+(('Land Price (CPI Adjusted)'!F24-'Land Price (CPI Adjusted)'!E24)/'Land Price (CPI Adjusted)'!E24)</f>
        <v>1.0234362240731667</v>
      </c>
      <c r="G24" s="19">
        <f>1+(('Land Price (CPI Adjusted)'!G24-'Land Price (CPI Adjusted)'!F24)/'Land Price (CPI Adjusted)'!F24)</f>
        <v>1.0767897326571703</v>
      </c>
      <c r="H24" s="19">
        <f>1+(('Land Price (CPI Adjusted)'!H24-'Land Price (CPI Adjusted)'!G24)/'Land Price (CPI Adjusted)'!G24)</f>
        <v>1.0309899707279622</v>
      </c>
      <c r="I24" s="19">
        <f>1+(('Land Price (CPI Adjusted)'!I24-'Land Price (CPI Adjusted)'!H24)/'Land Price (CPI Adjusted)'!H24)</f>
        <v>1.2811315290648693</v>
      </c>
      <c r="J24" s="19">
        <f>1+(('Land Price (CPI Adjusted)'!J24-'Land Price (CPI Adjusted)'!I24)/'Land Price (CPI Adjusted)'!I24)</f>
        <v>1.157150769912485</v>
      </c>
      <c r="K24" s="19">
        <f>1+(('Land Price (CPI Adjusted)'!K24-'Land Price (CPI Adjusted)'!J24)/'Land Price (CPI Adjusted)'!J24)</f>
        <v>0.98621700879765384</v>
      </c>
      <c r="L24" s="19">
        <f>1+(('Land Price (CPI Adjusted)'!L24-'Land Price (CPI Adjusted)'!K24)/'Land Price (CPI Adjusted)'!K24)</f>
        <v>0.86197851087047761</v>
      </c>
      <c r="M24" s="10">
        <f t="shared" si="0"/>
        <v>1.011888406527724</v>
      </c>
      <c r="N24" s="11">
        <f t="shared" si="1"/>
        <v>1.1888406527724049E-2</v>
      </c>
    </row>
    <row r="25" spans="1:14" x14ac:dyDescent="0.25">
      <c r="A25" s="6" t="s">
        <v>52</v>
      </c>
      <c r="B25" s="13"/>
      <c r="C25" s="19">
        <f>1+(('Land Price (CPI Adjusted)'!C25-'Land Price (CPI Adjusted)'!B25)/'Land Price (CPI Adjusted)'!B25)</f>
        <v>1.0358532145252466</v>
      </c>
      <c r="D25" s="19">
        <f>1+(('Land Price (CPI Adjusted)'!D25-'Land Price (CPI Adjusted)'!C25)/'Land Price (CPI Adjusted)'!C25)</f>
        <v>1.1233514218986127</v>
      </c>
      <c r="E25" s="19">
        <f>1+(('Land Price (CPI Adjusted)'!E25-'Land Price (CPI Adjusted)'!D25)/'Land Price (CPI Adjusted)'!D25)</f>
        <v>0.90716783774302934</v>
      </c>
      <c r="F25" s="19">
        <f>1+(('Land Price (CPI Adjusted)'!F25-'Land Price (CPI Adjusted)'!E25)/'Land Price (CPI Adjusted)'!E25)</f>
        <v>1.0711627326089672</v>
      </c>
      <c r="G25" s="19">
        <f>1+(('Land Price (CPI Adjusted)'!G25-'Land Price (CPI Adjusted)'!F25)/'Land Price (CPI Adjusted)'!F25)</f>
        <v>0.75734433410112134</v>
      </c>
      <c r="H25" s="19">
        <f>1+(('Land Price (CPI Adjusted)'!H25-'Land Price (CPI Adjusted)'!G25)/'Land Price (CPI Adjusted)'!G25)</f>
        <v>1.0843931327391281</v>
      </c>
      <c r="I25" s="19">
        <f>1+(('Land Price (CPI Adjusted)'!I25-'Land Price (CPI Adjusted)'!H25)/'Land Price (CPI Adjusted)'!H25)</f>
        <v>1.270277110396927</v>
      </c>
      <c r="J25" s="19">
        <f>1+(('Land Price (CPI Adjusted)'!J25-'Land Price (CPI Adjusted)'!I25)/'Land Price (CPI Adjusted)'!I25)</f>
        <v>1.1825691081517351</v>
      </c>
      <c r="K25" s="19">
        <f>1+(('Land Price (CPI Adjusted)'!K25-'Land Price (CPI Adjusted)'!J25)/'Land Price (CPI Adjusted)'!J25)</f>
        <v>1.1206145365455287</v>
      </c>
      <c r="L25" s="19">
        <f>1+(('Land Price (CPI Adjusted)'!L25-'Land Price (CPI Adjusted)'!K25)/'Land Price (CPI Adjusted)'!K25)</f>
        <v>1.2276741515187519</v>
      </c>
      <c r="M25" s="10">
        <f t="shared" si="0"/>
        <v>1.0673580900911144</v>
      </c>
      <c r="N25" s="11">
        <f t="shared" si="1"/>
        <v>6.7358090091114375E-2</v>
      </c>
    </row>
    <row r="26" spans="1:14" x14ac:dyDescent="0.25">
      <c r="A26" s="6" t="s">
        <v>53</v>
      </c>
      <c r="B26" s="13"/>
      <c r="C26" s="19">
        <f>1+(('Land Price (CPI Adjusted)'!C26-'Land Price (CPI Adjusted)'!B26)/'Land Price (CPI Adjusted)'!B26)</f>
        <v>1.021992080414255</v>
      </c>
      <c r="D26" s="19">
        <f>1+(('Land Price (CPI Adjusted)'!D26-'Land Price (CPI Adjusted)'!C26)/'Land Price (CPI Adjusted)'!C26)</f>
        <v>0.95304891544931392</v>
      </c>
      <c r="E26" s="19">
        <f>1+(('Land Price (CPI Adjusted)'!E26-'Land Price (CPI Adjusted)'!D26)/'Land Price (CPI Adjusted)'!D26)</f>
        <v>0.95120923841732485</v>
      </c>
      <c r="F26" s="19">
        <f>1+(('Land Price (CPI Adjusted)'!F26-'Land Price (CPI Adjusted)'!E26)/'Land Price (CPI Adjusted)'!E26)</f>
        <v>1.0041346988998263</v>
      </c>
      <c r="G26" s="19">
        <f>1+(('Land Price (CPI Adjusted)'!G26-'Land Price (CPI Adjusted)'!F26)/'Land Price (CPI Adjusted)'!F26)</f>
        <v>1.0021703051193669</v>
      </c>
      <c r="H26" s="19">
        <f>1+(('Land Price (CPI Adjusted)'!H26-'Land Price (CPI Adjusted)'!G26)/'Land Price (CPI Adjusted)'!G26)</f>
        <v>1.3160873362445416</v>
      </c>
      <c r="I26" s="19">
        <f>1+(('Land Price (CPI Adjusted)'!I26-'Land Price (CPI Adjusted)'!H26)/'Land Price (CPI Adjusted)'!H26)</f>
        <v>1.0123699817327985</v>
      </c>
      <c r="J26" s="19">
        <f>1+(('Land Price (CPI Adjusted)'!J26-'Land Price (CPI Adjusted)'!I26)/'Land Price (CPI Adjusted)'!I26)</f>
        <v>1.1839812995873116</v>
      </c>
      <c r="K26" s="19">
        <f>1+(('Land Price (CPI Adjusted)'!K26-'Land Price (CPI Adjusted)'!J26)/'Land Price (CPI Adjusted)'!J26)</f>
        <v>0.8809683575474021</v>
      </c>
      <c r="L26" s="19">
        <f>1+(('Land Price (CPI Adjusted)'!L26-'Land Price (CPI Adjusted)'!K26)/'Land Price (CPI Adjusted)'!K26)</f>
        <v>1.2593743311446661</v>
      </c>
      <c r="M26" s="10">
        <f t="shared" si="0"/>
        <v>1.0501845495180022</v>
      </c>
      <c r="N26" s="11">
        <f t="shared" si="1"/>
        <v>5.0184549518002219E-2</v>
      </c>
    </row>
    <row r="27" spans="1:14" x14ac:dyDescent="0.25">
      <c r="A27" s="6" t="s">
        <v>54</v>
      </c>
      <c r="B27" s="13"/>
      <c r="C27" s="19">
        <f>1+(('Land Price (CPI Adjusted)'!C27-'Land Price (CPI Adjusted)'!B27)/'Land Price (CPI Adjusted)'!B27)</f>
        <v>0.48354493871281223</v>
      </c>
      <c r="D27" s="19">
        <f>1+(('Land Price (CPI Adjusted)'!D27-'Land Price (CPI Adjusted)'!C27)/'Land Price (CPI Adjusted)'!C27)</f>
        <v>1.8873147891816422</v>
      </c>
      <c r="E27" s="19">
        <f>1+(('Land Price (CPI Adjusted)'!E27-'Land Price (CPI Adjusted)'!D27)/'Land Price (CPI Adjusted)'!D27)</f>
        <v>0.94985808893093659</v>
      </c>
      <c r="F27" s="19">
        <f>1+(('Land Price (CPI Adjusted)'!F27-'Land Price (CPI Adjusted)'!E27)/'Land Price (CPI Adjusted)'!E27)</f>
        <v>1.1646596337579618</v>
      </c>
      <c r="G27" s="19">
        <f>1+(('Land Price (CPI Adjusted)'!G27-'Land Price (CPI Adjusted)'!F27)/'Land Price (CPI Adjusted)'!F27)</f>
        <v>2.5345210297212373E-2</v>
      </c>
      <c r="H27" s="19">
        <f>1+(('Land Price (CPI Adjusted)'!H27-'Land Price (CPI Adjusted)'!G27)/'Land Price (CPI Adjusted)'!G27)</f>
        <v>0.97729257641921408</v>
      </c>
      <c r="I27" s="19">
        <f>1+(('Land Price (CPI Adjusted)'!I27-'Land Price (CPI Adjusted)'!H27)/'Land Price (CPI Adjusted)'!H27)</f>
        <v>90.191659646166798</v>
      </c>
      <c r="J27" s="19">
        <f>1+(('Land Price (CPI Adjusted)'!J27-'Land Price (CPI Adjusted)'!I27)/'Land Price (CPI Adjusted)'!I27)</f>
        <v>0.95803066989507657</v>
      </c>
      <c r="K27" s="19">
        <f>1+(('Land Price (CPI Adjusted)'!K27-'Land Price (CPI Adjusted)'!J27)/'Land Price (CPI Adjusted)'!J27)</f>
        <v>0.53646541314473006</v>
      </c>
      <c r="L27" s="19">
        <f>1+(('Land Price (CPI Adjusted)'!L27-'Land Price (CPI Adjusted)'!K27)/'Land Price (CPI Adjusted)'!K27)</f>
        <v>0.98489614111337731</v>
      </c>
      <c r="M27" s="10">
        <f t="shared" si="0"/>
        <v>1.0133366228989695</v>
      </c>
      <c r="N27" s="11">
        <f t="shared" si="1"/>
        <v>1.333662289896953E-2</v>
      </c>
    </row>
    <row r="28" spans="1:14" x14ac:dyDescent="0.25">
      <c r="A28" s="6" t="s">
        <v>55</v>
      </c>
      <c r="B28" s="13"/>
      <c r="C28" s="19">
        <f>1+(('Land Price (CPI Adjusted)'!C28-'Land Price (CPI Adjusted)'!B28)/'Land Price (CPI Adjusted)'!B28)</f>
        <v>1.0886680988184745</v>
      </c>
      <c r="D28" s="19">
        <f>1+(('Land Price (CPI Adjusted)'!D28-'Land Price (CPI Adjusted)'!C28)/'Land Price (CPI Adjusted)'!C28)</f>
        <v>0.96113629772099352</v>
      </c>
      <c r="E28" s="19">
        <f>1+(('Land Price (CPI Adjusted)'!E28-'Land Price (CPI Adjusted)'!D28)/'Land Price (CPI Adjusted)'!D28)</f>
        <v>0.9664898453519063</v>
      </c>
      <c r="F28" s="19">
        <f>1+(('Land Price (CPI Adjusted)'!F28-'Land Price (CPI Adjusted)'!E28)/'Land Price (CPI Adjusted)'!E28)</f>
        <v>0.90293626919657544</v>
      </c>
      <c r="G28" s="19">
        <f>1+(('Land Price (CPI Adjusted)'!G28-'Land Price (CPI Adjusted)'!F28)/'Land Price (CPI Adjusted)'!F28)</f>
        <v>0.92011888706275047</v>
      </c>
      <c r="H28" s="19">
        <f>1+(('Land Price (CPI Adjusted)'!H28-'Land Price (CPI Adjusted)'!G28)/'Land Price (CPI Adjusted)'!G28)</f>
        <v>1.0813954812986522</v>
      </c>
      <c r="I28" s="19">
        <f>1+(('Land Price (CPI Adjusted)'!I28-'Land Price (CPI Adjusted)'!H28)/'Land Price (CPI Adjusted)'!H28)</f>
        <v>1.2811019177964293</v>
      </c>
      <c r="J28" s="19">
        <f>1+(('Land Price (CPI Adjusted)'!J28-'Land Price (CPI Adjusted)'!I28)/'Land Price (CPI Adjusted)'!I28)</f>
        <v>1.0827447215973942</v>
      </c>
      <c r="K28" s="19">
        <f>1+(('Land Price (CPI Adjusted)'!K28-'Land Price (CPI Adjusted)'!J28)/'Land Price (CPI Adjusted)'!J28)</f>
        <v>0.92856992062151666</v>
      </c>
      <c r="L28" s="19">
        <f>1+(('Land Price (CPI Adjusted)'!L28-'Land Price (CPI Adjusted)'!K28)/'Land Price (CPI Adjusted)'!K28)</f>
        <v>1.0626502235101198</v>
      </c>
      <c r="M28" s="10">
        <f t="shared" si="0"/>
        <v>1.022039797193993</v>
      </c>
      <c r="N28" s="11">
        <f t="shared" si="1"/>
        <v>2.203979719399296E-2</v>
      </c>
    </row>
    <row r="29" spans="1:14" x14ac:dyDescent="0.25">
      <c r="A29" s="6" t="s">
        <v>56</v>
      </c>
      <c r="B29" s="13"/>
      <c r="C29" s="19">
        <f>1+(('Land Price (CPI Adjusted)'!C29-'Land Price (CPI Adjusted)'!B29)/'Land Price (CPI Adjusted)'!B29)</f>
        <v>0.8491253644314869</v>
      </c>
      <c r="D29" s="19">
        <f>1+(('Land Price (CPI Adjusted)'!D29-'Land Price (CPI Adjusted)'!C29)/'Land Price (CPI Adjusted)'!C29)</f>
        <v>1.0932270916334661</v>
      </c>
      <c r="E29" s="19">
        <f>1+(('Land Price (CPI Adjusted)'!E29-'Land Price (CPI Adjusted)'!D29)/'Land Price (CPI Adjusted)'!D29)</f>
        <v>0.94646573861332617</v>
      </c>
      <c r="F29" s="19">
        <f>1+(('Land Price (CPI Adjusted)'!F29-'Land Price (CPI Adjusted)'!E29)/'Land Price (CPI Adjusted)'!E29)</f>
        <v>1.2754834143780109</v>
      </c>
      <c r="G29" s="19">
        <f>1+(('Land Price (CPI Adjusted)'!G29-'Land Price (CPI Adjusted)'!F29)/'Land Price (CPI Adjusted)'!F29)</f>
        <v>0.94231094365142609</v>
      </c>
      <c r="H29" s="19">
        <f>1+(('Land Price (CPI Adjusted)'!H29-'Land Price (CPI Adjusted)'!G29)/'Land Price (CPI Adjusted)'!G29)</f>
        <v>1.1507275970231874</v>
      </c>
      <c r="I29" s="19">
        <f>1+(('Land Price (CPI Adjusted)'!I29-'Land Price (CPI Adjusted)'!H29)/'Land Price (CPI Adjusted)'!H29)</f>
        <v>1.056924497043328</v>
      </c>
      <c r="J29" s="19">
        <f>1+(('Land Price (CPI Adjusted)'!J29-'Land Price (CPI Adjusted)'!I29)/'Land Price (CPI Adjusted)'!I29)</f>
        <v>1.1295558116666842</v>
      </c>
      <c r="K29" s="19">
        <f>1+(('Land Price (CPI Adjusted)'!K29-'Land Price (CPI Adjusted)'!J29)/'Land Price (CPI Adjusted)'!J29)</f>
        <v>1.0639560931899643</v>
      </c>
      <c r="L29" s="19">
        <f>1+(('Land Price (CPI Adjusted)'!L29-'Land Price (CPI Adjusted)'!K29)/'Land Price (CPI Adjusted)'!K29)</f>
        <v>1.2209971569239302</v>
      </c>
      <c r="M29" s="10">
        <f t="shared" si="0"/>
        <v>1.0654225127099708</v>
      </c>
      <c r="N29" s="11">
        <f t="shared" si="1"/>
        <v>6.5422512709970793E-2</v>
      </c>
    </row>
    <row r="30" spans="1:14" x14ac:dyDescent="0.25">
      <c r="A30" s="6" t="s">
        <v>57</v>
      </c>
      <c r="B30" s="13"/>
      <c r="C30" s="19">
        <f>1+(('Land Price (CPI Adjusted)'!C30-'Land Price (CPI Adjusted)'!B30)/'Land Price (CPI Adjusted)'!B30)</f>
        <v>0.98972472710014248</v>
      </c>
      <c r="D30" s="19">
        <f>1+(('Land Price (CPI Adjusted)'!D30-'Land Price (CPI Adjusted)'!C30)/'Land Price (CPI Adjusted)'!C30)</f>
        <v>1.1669523025217567</v>
      </c>
      <c r="E30" s="19">
        <f>1+(('Land Price (CPI Adjusted)'!E30-'Land Price (CPI Adjusted)'!D30)/'Land Price (CPI Adjusted)'!D30)</f>
        <v>0.99424398093705502</v>
      </c>
      <c r="F30" s="19">
        <f>1+(('Land Price (CPI Adjusted)'!F30-'Land Price (CPI Adjusted)'!E30)/'Land Price (CPI Adjusted)'!E30)</f>
        <v>1.0090138762511376</v>
      </c>
      <c r="G30" s="19">
        <f>1+(('Land Price (CPI Adjusted)'!G30-'Land Price (CPI Adjusted)'!F30)/'Land Price (CPI Adjusted)'!F30)</f>
        <v>1.0866084840187857</v>
      </c>
      <c r="H30" s="19">
        <f>1+(('Land Price (CPI Adjusted)'!H30-'Land Price (CPI Adjusted)'!G30)/'Land Price (CPI Adjusted)'!G30)</f>
        <v>0.93970440040309045</v>
      </c>
      <c r="I30" s="19">
        <f>1+(('Land Price (CPI Adjusted)'!I30-'Land Price (CPI Adjusted)'!H30)/'Land Price (CPI Adjusted)'!H30)</f>
        <v>1.0803706823925863</v>
      </c>
      <c r="J30" s="19">
        <f>1+(('Land Price (CPI Adjusted)'!J30-'Land Price (CPI Adjusted)'!I30)/'Land Price (CPI Adjusted)'!I30)</f>
        <v>1.0093537414965987</v>
      </c>
      <c r="K30" s="19">
        <f>1+(('Land Price (CPI Adjusted)'!K30-'Land Price (CPI Adjusted)'!J30)/'Land Price (CPI Adjusted)'!J30)</f>
        <v>1.3209677419354837</v>
      </c>
      <c r="L30" s="19">
        <f>1+(('Land Price (CPI Adjusted)'!L30-'Land Price (CPI Adjusted)'!K30)/'Land Price (CPI Adjusted)'!K30)</f>
        <v>1.2119576330102646</v>
      </c>
      <c r="M30" s="10">
        <f t="shared" si="0"/>
        <v>1.075231013656204</v>
      </c>
      <c r="N30" s="11">
        <f t="shared" si="1"/>
        <v>7.5231013656203993E-2</v>
      </c>
    </row>
    <row r="31" spans="1:14" x14ac:dyDescent="0.25">
      <c r="A31" s="6" t="s">
        <v>58</v>
      </c>
      <c r="B31" s="13"/>
      <c r="C31" s="19">
        <f>1+(('Land Price (CPI Adjusted)'!C31-'Land Price (CPI Adjusted)'!B31)/'Land Price (CPI Adjusted)'!B31)</f>
        <v>1.1512352309344791</v>
      </c>
      <c r="D31" s="19">
        <f>1+(('Land Price (CPI Adjusted)'!D31-'Land Price (CPI Adjusted)'!C31)/'Land Price (CPI Adjusted)'!C31)</f>
        <v>0.9793601513677731</v>
      </c>
      <c r="E31" s="19">
        <f>1+(('Land Price (CPI Adjusted)'!E31-'Land Price (CPI Adjusted)'!D31)/'Land Price (CPI Adjusted)'!D31)</f>
        <v>0.88336802270577097</v>
      </c>
      <c r="F31" s="19">
        <f>1+(('Land Price (CPI Adjusted)'!F31-'Land Price (CPI Adjusted)'!E31)/'Land Price (CPI Adjusted)'!E31)</f>
        <v>0.89628564253589937</v>
      </c>
      <c r="G31" s="19">
        <f>1+(('Land Price (CPI Adjusted)'!G31-'Land Price (CPI Adjusted)'!F31)/'Land Price (CPI Adjusted)'!F31)</f>
        <v>1.0727847666185468</v>
      </c>
      <c r="H31" s="19">
        <f>1+(('Land Price (CPI Adjusted)'!H31-'Land Price (CPI Adjusted)'!G31)/'Land Price (CPI Adjusted)'!G31)</f>
        <v>1.0323513131188882</v>
      </c>
      <c r="I31" s="19">
        <f>1+(('Land Price (CPI Adjusted)'!I31-'Land Price (CPI Adjusted)'!H31)/'Land Price (CPI Adjusted)'!H31)</f>
        <v>1.0417860151642797</v>
      </c>
      <c r="J31" s="19">
        <f>1+(('Land Price (CPI Adjusted)'!J31-'Land Price (CPI Adjusted)'!I31)/'Land Price (CPI Adjusted)'!I31)</f>
        <v>1.289201765661276</v>
      </c>
      <c r="K31" s="19">
        <f>1+(('Land Price (CPI Adjusted)'!K31-'Land Price (CPI Adjusted)'!J31)/'Land Price (CPI Adjusted)'!J31)</f>
        <v>1.0885709529446581</v>
      </c>
      <c r="L31" s="19">
        <f>1+(('Land Price (CPI Adjusted)'!L31-'Land Price (CPI Adjusted)'!K31)/'Land Price (CPI Adjusted)'!K31)</f>
        <v>1.138722404096365</v>
      </c>
      <c r="M31" s="10">
        <f t="shared" si="0"/>
        <v>1.0510923491566109</v>
      </c>
      <c r="N31" s="11">
        <f t="shared" si="1"/>
        <v>5.1092349156610872E-2</v>
      </c>
    </row>
    <row r="32" spans="1:14" x14ac:dyDescent="0.25">
      <c r="A32" s="6" t="s">
        <v>59</v>
      </c>
      <c r="B32" s="13"/>
      <c r="C32" s="19">
        <f>1+(('Land Price (CPI Adjusted)'!C32-'Land Price (CPI Adjusted)'!B32)/'Land Price (CPI Adjusted)'!B32)</f>
        <v>0.93433583959899758</v>
      </c>
      <c r="D32" s="19">
        <f>1+(('Land Price (CPI Adjusted)'!D32-'Land Price (CPI Adjusted)'!C32)/'Land Price (CPI Adjusted)'!C32)</f>
        <v>1.1155378486055778</v>
      </c>
      <c r="E32" s="19">
        <f>1+(('Land Price (CPI Adjusted)'!E32-'Land Price (CPI Adjusted)'!D32)/'Land Price (CPI Adjusted)'!D32)</f>
        <v>0.80144276253547775</v>
      </c>
      <c r="F32" s="19">
        <f>1+(('Land Price (CPI Adjusted)'!F32-'Land Price (CPI Adjusted)'!E32)/'Land Price (CPI Adjusted)'!E32)</f>
        <v>1.0864590705355037</v>
      </c>
      <c r="G32" s="19">
        <f>1+(('Land Price (CPI Adjusted)'!G32-'Land Price (CPI Adjusted)'!F32)/'Land Price (CPI Adjusted)'!F32)</f>
        <v>1.0465286628869452</v>
      </c>
      <c r="H32" s="19">
        <f>1+(('Land Price (CPI Adjusted)'!H32-'Land Price (CPI Adjusted)'!G32)/'Land Price (CPI Adjusted)'!G32)</f>
        <v>1.0825394692643602</v>
      </c>
      <c r="I32" s="19">
        <f>1+(('Land Price (CPI Adjusted)'!I32-'Land Price (CPI Adjusted)'!H32)/'Land Price (CPI Adjusted)'!H32)</f>
        <v>1.0182064963025366</v>
      </c>
      <c r="J32" s="19">
        <f>1+(('Land Price (CPI Adjusted)'!J32-'Land Price (CPI Adjusted)'!I32)/'Land Price (CPI Adjusted)'!I32)</f>
        <v>0.92021366976763952</v>
      </c>
      <c r="K32" s="19">
        <f>1+(('Land Price (CPI Adjusted)'!K32-'Land Price (CPI Adjusted)'!J32)/'Land Price (CPI Adjusted)'!J32)</f>
        <v>1.0128811312417145</v>
      </c>
      <c r="L32" s="19">
        <f>1+(('Land Price (CPI Adjusted)'!L32-'Land Price (CPI Adjusted)'!K32)/'Land Price (CPI Adjusted)'!K32)</f>
        <v>1.1197896461054355</v>
      </c>
      <c r="M32" s="10">
        <f t="shared" si="0"/>
        <v>1.0089014678319461</v>
      </c>
      <c r="N32" s="11">
        <f t="shared" si="1"/>
        <v>8.9014678319461193E-3</v>
      </c>
    </row>
    <row r="33" spans="1:14" x14ac:dyDescent="0.25">
      <c r="A33" s="6" t="s">
        <v>60</v>
      </c>
      <c r="B33" s="13"/>
      <c r="C33" s="19">
        <f>1+(('Land Price (CPI Adjusted)'!C33-'Land Price (CPI Adjusted)'!B33)/'Land Price (CPI Adjusted)'!B33)</f>
        <v>0.7478478664192949</v>
      </c>
      <c r="D33" s="19">
        <f>1+(('Land Price (CPI Adjusted)'!D33-'Land Price (CPI Adjusted)'!C33)/'Land Price (CPI Adjusted)'!C33)</f>
        <v>1.0832968703221797</v>
      </c>
      <c r="E33" s="19">
        <f>1+(('Land Price (CPI Adjusted)'!E33-'Land Price (CPI Adjusted)'!D33)/'Land Price (CPI Adjusted)'!D33)</f>
        <v>0.93996373383790599</v>
      </c>
      <c r="F33" s="19">
        <f>1+(('Land Price (CPI Adjusted)'!F33-'Land Price (CPI Adjusted)'!E33)/'Land Price (CPI Adjusted)'!E33)</f>
        <v>0.88079114984914519</v>
      </c>
      <c r="G33" s="19">
        <f>1+(('Land Price (CPI Adjusted)'!G33-'Land Price (CPI Adjusted)'!F33)/'Land Price (CPI Adjusted)'!F33)</f>
        <v>1.1571035304510389</v>
      </c>
      <c r="H33" s="19">
        <f>1+(('Land Price (CPI Adjusted)'!H33-'Land Price (CPI Adjusted)'!G33)/'Land Price (CPI Adjusted)'!G33)</f>
        <v>1.1822856534242201</v>
      </c>
      <c r="I33" s="19">
        <f>1+(('Land Price (CPI Adjusted)'!I33-'Land Price (CPI Adjusted)'!H33)/'Land Price (CPI Adjusted)'!H33)</f>
        <v>1.0774145990162243</v>
      </c>
      <c r="J33" s="19">
        <f>1+(('Land Price (CPI Adjusted)'!J33-'Land Price (CPI Adjusted)'!I33)/'Land Price (CPI Adjusted)'!I33)</f>
        <v>1.6739597264592674</v>
      </c>
      <c r="K33" s="19">
        <f>1+(('Land Price (CPI Adjusted)'!K33-'Land Price (CPI Adjusted)'!J33)/'Land Price (CPI Adjusted)'!J33)</f>
        <v>0.6606238336443615</v>
      </c>
      <c r="L33" s="19">
        <f>1+(('Land Price (CPI Adjusted)'!L33-'Land Price (CPI Adjusted)'!K33)/'Land Price (CPI Adjusted)'!K33)</f>
        <v>1.1433413078149921</v>
      </c>
      <c r="M33" s="10">
        <f t="shared" si="0"/>
        <v>1.02256221727859</v>
      </c>
      <c r="N33" s="11">
        <f t="shared" si="1"/>
        <v>2.256221727858998E-2</v>
      </c>
    </row>
    <row r="34" spans="1:14" x14ac:dyDescent="0.25">
      <c r="A34" s="6" t="s">
        <v>61</v>
      </c>
      <c r="B34" s="13"/>
      <c r="C34" s="19">
        <f>1+(('Land Price (CPI Adjusted)'!C34-'Land Price (CPI Adjusted)'!B34)/'Land Price (CPI Adjusted)'!B34)</f>
        <v>0.99926057379473532</v>
      </c>
      <c r="D34" s="19">
        <f>1+(('Land Price (CPI Adjusted)'!D34-'Land Price (CPI Adjusted)'!C34)/'Land Price (CPI Adjusted)'!C34)</f>
        <v>1.1915098227778542</v>
      </c>
      <c r="E34" s="19">
        <f>1+(('Land Price (CPI Adjusted)'!E34-'Land Price (CPI Adjusted)'!D34)/'Land Price (CPI Adjusted)'!D34)</f>
        <v>1.0518202566692858</v>
      </c>
      <c r="F34" s="19">
        <f>1+(('Land Price (CPI Adjusted)'!F34-'Land Price (CPI Adjusted)'!E34)/'Land Price (CPI Adjusted)'!E34)</f>
        <v>0.95687638112569862</v>
      </c>
      <c r="G34" s="19">
        <f>1+(('Land Price (CPI Adjusted)'!G34-'Land Price (CPI Adjusted)'!F34)/'Land Price (CPI Adjusted)'!F34)</f>
        <v>0.95694415801654409</v>
      </c>
      <c r="H34" s="19">
        <f>1+(('Land Price (CPI Adjusted)'!H34-'Land Price (CPI Adjusted)'!G34)/'Land Price (CPI Adjusted)'!G34)</f>
        <v>0.99015168926683528</v>
      </c>
      <c r="I34" s="19">
        <f>1+(('Land Price (CPI Adjusted)'!I34-'Land Price (CPI Adjusted)'!H34)/'Land Price (CPI Adjusted)'!H34)</f>
        <v>1.127474042385584</v>
      </c>
      <c r="J34" s="19">
        <f>1+(('Land Price (CPI Adjusted)'!J34-'Land Price (CPI Adjusted)'!I34)/'Land Price (CPI Adjusted)'!I34)</f>
        <v>1.021899381221415</v>
      </c>
      <c r="K34" s="19">
        <f>1+(('Land Price (CPI Adjusted)'!K34-'Land Price (CPI Adjusted)'!J34)/'Land Price (CPI Adjusted)'!J34)</f>
        <v>1.1449092741935485</v>
      </c>
      <c r="L34" s="19">
        <f>1+(('Land Price (CPI Adjusted)'!L34-'Land Price (CPI Adjusted)'!K34)/'Land Price (CPI Adjusted)'!K34)</f>
        <v>1.1560388574742642</v>
      </c>
      <c r="M34" s="10">
        <f t="shared" si="0"/>
        <v>1.056433164889153</v>
      </c>
      <c r="N34" s="11">
        <f t="shared" si="1"/>
        <v>5.6433164889152954E-2</v>
      </c>
    </row>
    <row r="35" spans="1:14" x14ac:dyDescent="0.25">
      <c r="A35" s="6" t="s">
        <v>62</v>
      </c>
      <c r="B35" s="13"/>
      <c r="C35" s="19">
        <f>1+(('Land Price (CPI Adjusted)'!C35-'Land Price (CPI Adjusted)'!B35)/'Land Price (CPI Adjusted)'!B35)</f>
        <v>1.1922212363206153</v>
      </c>
      <c r="D35" s="19">
        <f>1+(('Land Price (CPI Adjusted)'!D35-'Land Price (CPI Adjusted)'!C35)/'Land Price (CPI Adjusted)'!C35)</f>
        <v>1.0550860143242062</v>
      </c>
      <c r="E35" s="19">
        <f>1+(('Land Price (CPI Adjusted)'!E35-'Land Price (CPI Adjusted)'!D35)/'Land Price (CPI Adjusted)'!D35)</f>
        <v>0.89652381121021563</v>
      </c>
      <c r="F35" s="19">
        <f>1+(('Land Price (CPI Adjusted)'!F35-'Land Price (CPI Adjusted)'!E35)/'Land Price (CPI Adjusted)'!E35)</f>
        <v>0.93453744970318109</v>
      </c>
      <c r="G35" s="19">
        <f>1+(('Land Price (CPI Adjusted)'!G35-'Land Price (CPI Adjusted)'!F35)/'Land Price (CPI Adjusted)'!F35)</f>
        <v>0.88190986850504272</v>
      </c>
      <c r="H35" s="19">
        <f>1+(('Land Price (CPI Adjusted)'!H35-'Land Price (CPI Adjusted)'!G35)/'Land Price (CPI Adjusted)'!G35)</f>
        <v>1.1422900243860945</v>
      </c>
      <c r="I35" s="19">
        <f>1+(('Land Price (CPI Adjusted)'!I35-'Land Price (CPI Adjusted)'!H35)/'Land Price (CPI Adjusted)'!H35)</f>
        <v>1.2941940466161188</v>
      </c>
      <c r="J35" s="19">
        <f>1+(('Land Price (CPI Adjusted)'!J35-'Land Price (CPI Adjusted)'!I35)/'Land Price (CPI Adjusted)'!I35)</f>
        <v>1.0909251934623028</v>
      </c>
      <c r="K35" s="19">
        <f>1+(('Land Price (CPI Adjusted)'!K35-'Land Price (CPI Adjusted)'!J35)/'Land Price (CPI Adjusted)'!J35)</f>
        <v>1.0173607038123167</v>
      </c>
      <c r="L35" s="19">
        <f>1+(('Land Price (CPI Adjusted)'!L35-'Land Price (CPI Adjusted)'!K35)/'Land Price (CPI Adjusted)'!K35)</f>
        <v>1.2007290954659375</v>
      </c>
      <c r="M35" s="10">
        <f t="shared" si="0"/>
        <v>1.0623602700155623</v>
      </c>
      <c r="N35" s="11">
        <f t="shared" si="1"/>
        <v>6.2360270015562325E-2</v>
      </c>
    </row>
    <row r="36" spans="1:14" x14ac:dyDescent="0.25">
      <c r="A36" s="6" t="s">
        <v>63</v>
      </c>
      <c r="B36" s="13"/>
      <c r="C36" s="19">
        <f>1+(('Land Price (CPI Adjusted)'!C36-'Land Price (CPI Adjusted)'!B36)/'Land Price (CPI Adjusted)'!B36)</f>
        <v>1.0897108843537415</v>
      </c>
      <c r="D36" s="19">
        <f>1+(('Land Price (CPI Adjusted)'!D36-'Land Price (CPI Adjusted)'!C36)/'Land Price (CPI Adjusted)'!C36)</f>
        <v>0.92285403839188707</v>
      </c>
      <c r="E36" s="19">
        <f>1+(('Land Price (CPI Adjusted)'!E36-'Land Price (CPI Adjusted)'!D36)/'Land Price (CPI Adjusted)'!D36)</f>
        <v>1.0777236009024089</v>
      </c>
      <c r="F36" s="19">
        <f>1+(('Land Price (CPI Adjusted)'!F36-'Land Price (CPI Adjusted)'!E36)/'Land Price (CPI Adjusted)'!E36)</f>
        <v>0.92102990391881667</v>
      </c>
      <c r="G36" s="19">
        <f>1+(('Land Price (CPI Adjusted)'!G36-'Land Price (CPI Adjusted)'!F36)/'Land Price (CPI Adjusted)'!F36)</f>
        <v>1.051658006911987</v>
      </c>
      <c r="H36" s="19">
        <f>1+(('Land Price (CPI Adjusted)'!H36-'Land Price (CPI Adjusted)'!G36)/'Land Price (CPI Adjusted)'!G36)</f>
        <v>0.99344617272366387</v>
      </c>
      <c r="I36" s="19">
        <f>1+(('Land Price (CPI Adjusted)'!I36-'Land Price (CPI Adjusted)'!H36)/'Land Price (CPI Adjusted)'!H36)</f>
        <v>1.3049773631687454</v>
      </c>
      <c r="J36" s="19">
        <f>1+(('Land Price (CPI Adjusted)'!J36-'Land Price (CPI Adjusted)'!I36)/'Land Price (CPI Adjusted)'!I36)</f>
        <v>1.1215407121127461</v>
      </c>
      <c r="K36" s="19">
        <f>1+(('Land Price (CPI Adjusted)'!K36-'Land Price (CPI Adjusted)'!J36)/'Land Price (CPI Adjusted)'!J36)</f>
        <v>0.93251225409021654</v>
      </c>
      <c r="L36" s="19">
        <f>1+(('Land Price (CPI Adjusted)'!L36-'Land Price (CPI Adjusted)'!K36)/'Land Price (CPI Adjusted)'!K36)</f>
        <v>0.99209920992099199</v>
      </c>
      <c r="M36" s="10">
        <f t="shared" si="0"/>
        <v>1.0351116527648543</v>
      </c>
      <c r="N36" s="11">
        <f t="shared" si="1"/>
        <v>3.5111652764854284E-2</v>
      </c>
    </row>
    <row r="37" spans="1:14" x14ac:dyDescent="0.25">
      <c r="A37" s="6" t="s">
        <v>64</v>
      </c>
      <c r="B37" s="13"/>
      <c r="C37" s="19">
        <f>1+(('Land Price (CPI Adjusted)'!C37-'Land Price (CPI Adjusted)'!B37)/'Land Price (CPI Adjusted)'!B37)</f>
        <v>1.1438846867418295</v>
      </c>
      <c r="D37" s="19">
        <f>1+(('Land Price (CPI Adjusted)'!D37-'Land Price (CPI Adjusted)'!C37)/'Land Price (CPI Adjusted)'!C37)</f>
        <v>0.9760956175298805</v>
      </c>
      <c r="E37" s="19">
        <f>1+(('Land Price (CPI Adjusted)'!E37-'Land Price (CPI Adjusted)'!D37)/'Land Price (CPI Adjusted)'!D37)</f>
        <v>1.3253833799036325</v>
      </c>
      <c r="F37" s="19">
        <f>1+(('Land Price (CPI Adjusted)'!F37-'Land Price (CPI Adjusted)'!E37)/'Land Price (CPI Adjusted)'!E37)</f>
        <v>0.95376857749469235</v>
      </c>
      <c r="G37" s="19">
        <f>1+(('Land Price (CPI Adjusted)'!G37-'Land Price (CPI Adjusted)'!F37)/'Land Price (CPI Adjusted)'!F37)</f>
        <v>0.90784839404930862</v>
      </c>
      <c r="H37" s="19">
        <f>1+(('Land Price (CPI Adjusted)'!H37-'Land Price (CPI Adjusted)'!G37)/'Land Price (CPI Adjusted)'!G37)</f>
        <v>0.97285033743549032</v>
      </c>
      <c r="I37" s="19">
        <f>1+(('Land Price (CPI Adjusted)'!I37-'Land Price (CPI Adjusted)'!H37)/'Land Price (CPI Adjusted)'!H37)</f>
        <v>1.1011605944151441</v>
      </c>
      <c r="J37" s="19">
        <f>1+(('Land Price (CPI Adjusted)'!J37-'Land Price (CPI Adjusted)'!I37)/'Land Price (CPI Adjusted)'!I37)</f>
        <v>1.1113155770782888</v>
      </c>
      <c r="K37" s="19">
        <f>1+(('Land Price (CPI Adjusted)'!K37-'Land Price (CPI Adjusted)'!J37)/'Land Price (CPI Adjusted)'!J37)</f>
        <v>1.1301223581757509</v>
      </c>
      <c r="L37" s="19">
        <f>1+(('Land Price (CPI Adjusted)'!L37-'Land Price (CPI Adjusted)'!K37)/'Land Price (CPI Adjusted)'!K37)</f>
        <v>0.71750884972964557</v>
      </c>
      <c r="M37" s="10">
        <f t="shared" si="0"/>
        <v>1.0214942575669506</v>
      </c>
      <c r="N37" s="11">
        <f t="shared" si="1"/>
        <v>2.1494257566950559E-2</v>
      </c>
    </row>
    <row r="38" spans="1:14" x14ac:dyDescent="0.25">
      <c r="A38" s="6" t="s">
        <v>65</v>
      </c>
      <c r="B38" s="13"/>
      <c r="C38" s="19">
        <f>1+(('Land Price (CPI Adjusted)'!C38-'Land Price (CPI Adjusted)'!B38)/'Land Price (CPI Adjusted)'!B38)</f>
        <v>0.93508151864097577</v>
      </c>
      <c r="D38" s="19">
        <f>1+(('Land Price (CPI Adjusted)'!D38-'Land Price (CPI Adjusted)'!C38)/'Land Price (CPI Adjusted)'!C38)</f>
        <v>1.3199474827960884</v>
      </c>
      <c r="E38" s="19">
        <f>1+(('Land Price (CPI Adjusted)'!E38-'Land Price (CPI Adjusted)'!D38)/'Land Price (CPI Adjusted)'!D38)</f>
        <v>1.0097230945358275</v>
      </c>
      <c r="F38" s="19">
        <f>1+(('Land Price (CPI Adjusted)'!F38-'Land Price (CPI Adjusted)'!E38)/'Land Price (CPI Adjusted)'!E38)</f>
        <v>0.87434858135495086</v>
      </c>
      <c r="G38" s="19">
        <f>1+(('Land Price (CPI Adjusted)'!G38-'Land Price (CPI Adjusted)'!F38)/'Land Price (CPI Adjusted)'!F38)</f>
        <v>1.0162878346349613</v>
      </c>
      <c r="H38" s="19">
        <f>1+(('Land Price (CPI Adjusted)'!H38-'Land Price (CPI Adjusted)'!G38)/'Land Price (CPI Adjusted)'!G38)</f>
        <v>1.067630545668049</v>
      </c>
      <c r="I38" s="19">
        <f>1+(('Land Price (CPI Adjusted)'!I38-'Land Price (CPI Adjusted)'!H38)/'Land Price (CPI Adjusted)'!H38)</f>
        <v>1.0017173222733458</v>
      </c>
      <c r="J38" s="19">
        <f>1+(('Land Price (CPI Adjusted)'!J38-'Land Price (CPI Adjusted)'!I38)/'Land Price (CPI Adjusted)'!I38)</f>
        <v>1.0964128777688098</v>
      </c>
      <c r="K38" s="19">
        <f>1+(('Land Price (CPI Adjusted)'!K38-'Land Price (CPI Adjusted)'!J38)/'Land Price (CPI Adjusted)'!J38)</f>
        <v>1.3096226119636705</v>
      </c>
      <c r="L38" s="19">
        <f>1+(('Land Price (CPI Adjusted)'!L38-'Land Price (CPI Adjusted)'!K38)/'Land Price (CPI Adjusted)'!K38)</f>
        <v>0.83013369563077166</v>
      </c>
      <c r="M38" s="10">
        <f t="shared" si="0"/>
        <v>1.0350812132283043</v>
      </c>
      <c r="N38" s="11">
        <f t="shared" si="1"/>
        <v>3.5081213228304264E-2</v>
      </c>
    </row>
    <row r="39" spans="1:14" x14ac:dyDescent="0.25">
      <c r="A39" s="6" t="s">
        <v>66</v>
      </c>
      <c r="B39" s="13"/>
      <c r="C39" s="19">
        <f>1+(('Land Price (CPI Adjusted)'!C39-'Land Price (CPI Adjusted)'!B39)/'Land Price (CPI Adjusted)'!B39)</f>
        <v>0.91542071374004141</v>
      </c>
      <c r="D39" s="19">
        <f>1+(('Land Price (CPI Adjusted)'!D39-'Land Price (CPI Adjusted)'!C39)/'Land Price (CPI Adjusted)'!C39)</f>
        <v>1.0086321381142098</v>
      </c>
      <c r="E39" s="19">
        <f>1+(('Land Price (CPI Adjusted)'!E39-'Land Price (CPI Adjusted)'!D39)/'Land Price (CPI Adjusted)'!D39)</f>
        <v>0.97028514460687076</v>
      </c>
      <c r="F39" s="19">
        <f>1+(('Land Price (CPI Adjusted)'!F39-'Land Price (CPI Adjusted)'!E39)/'Land Price (CPI Adjusted)'!E39)</f>
        <v>0.96178343949044598</v>
      </c>
      <c r="G39" s="19">
        <f>1+(('Land Price (CPI Adjusted)'!G39-'Land Price (CPI Adjusted)'!F39)/'Land Price (CPI Adjusted)'!F39)</f>
        <v>0.72367245190724794</v>
      </c>
      <c r="H39" s="19">
        <f>1+(('Land Price (CPI Adjusted)'!H39-'Land Price (CPI Adjusted)'!G39)/'Land Price (CPI Adjusted)'!G39)</f>
        <v>1.1518091079226451</v>
      </c>
      <c r="I39" s="19">
        <f>1+(('Land Price (CPI Adjusted)'!I39-'Land Price (CPI Adjusted)'!H39)/'Land Price (CPI Adjusted)'!H39)</f>
        <v>0.87107809348752896</v>
      </c>
      <c r="J39" s="19">
        <f>1+(('Land Price (CPI Adjusted)'!J39-'Land Price (CPI Adjusted)'!I39)/'Land Price (CPI Adjusted)'!I39)</f>
        <v>1.0930551267259265</v>
      </c>
      <c r="K39" s="19">
        <f>1+(('Land Price (CPI Adjusted)'!K39-'Land Price (CPI Adjusted)'!J39)/'Land Price (CPI Adjusted)'!J39)</f>
        <v>1.1167457305502846</v>
      </c>
      <c r="L39" s="19">
        <f>1+(('Land Price (CPI Adjusted)'!L39-'Land Price (CPI Adjusted)'!K39)/'Land Price (CPI Adjusted)'!K39)</f>
        <v>1.181398472257198</v>
      </c>
      <c r="M39" s="10">
        <f t="shared" si="0"/>
        <v>0.98976083030742534</v>
      </c>
      <c r="N39" s="11">
        <f t="shared" si="1"/>
        <v>-1.0239169692574657E-2</v>
      </c>
    </row>
    <row r="40" spans="1:14" x14ac:dyDescent="0.25">
      <c r="A40" s="6" t="s">
        <v>67</v>
      </c>
      <c r="B40" s="13"/>
      <c r="C40" s="19">
        <f>1+(('Land Price (CPI Adjusted)'!C40-'Land Price (CPI Adjusted)'!B40)/'Land Price (CPI Adjusted)'!B40)</f>
        <v>1.004051285941886</v>
      </c>
      <c r="D40" s="19">
        <f>1+(('Land Price (CPI Adjusted)'!D40-'Land Price (CPI Adjusted)'!C40)/'Land Price (CPI Adjusted)'!C40)</f>
        <v>0.96234779193086806</v>
      </c>
      <c r="E40" s="19">
        <f>1+(('Land Price (CPI Adjusted)'!E40-'Land Price (CPI Adjusted)'!D40)/'Land Price (CPI Adjusted)'!D40)</f>
        <v>0.98378159210704152</v>
      </c>
      <c r="F40" s="19">
        <f>1+(('Land Price (CPI Adjusted)'!F40-'Land Price (CPI Adjusted)'!E40)/'Land Price (CPI Adjusted)'!E40)</f>
        <v>1.0778607511530858</v>
      </c>
      <c r="G40" s="19">
        <f>1+(('Land Price (CPI Adjusted)'!G40-'Land Price (CPI Adjusted)'!F40)/'Land Price (CPI Adjusted)'!F40)</f>
        <v>0.84614009761462849</v>
      </c>
      <c r="H40" s="19">
        <f>1+(('Land Price (CPI Adjusted)'!H40-'Land Price (CPI Adjusted)'!G40)/'Land Price (CPI Adjusted)'!G40)</f>
        <v>0.7643824079850281</v>
      </c>
      <c r="I40" s="19">
        <f>1+(('Land Price (CPI Adjusted)'!I40-'Land Price (CPI Adjusted)'!H40)/'Land Price (CPI Adjusted)'!H40)</f>
        <v>1.1011605944151441</v>
      </c>
      <c r="J40" s="19">
        <f>1+(('Land Price (CPI Adjusted)'!J40-'Land Price (CPI Adjusted)'!I40)/'Land Price (CPI Adjusted)'!I40)</f>
        <v>1.1113155770782888</v>
      </c>
      <c r="K40" s="19">
        <f>1+(('Land Price (CPI Adjusted)'!K40-'Land Price (CPI Adjusted)'!J40)/'Land Price (CPI Adjusted)'!J40)</f>
        <v>1.1025583982202449</v>
      </c>
      <c r="L40" s="19">
        <f>1+(('Land Price (CPI Adjusted)'!L40-'Land Price (CPI Adjusted)'!K40)/'Land Price (CPI Adjusted)'!K40)</f>
        <v>1.0197368421052631</v>
      </c>
      <c r="M40" s="10">
        <f t="shared" si="0"/>
        <v>0.99080457572518044</v>
      </c>
      <c r="N40" s="11">
        <f t="shared" si="1"/>
        <v>-9.1954242748195636E-3</v>
      </c>
    </row>
    <row r="41" spans="1:14" x14ac:dyDescent="0.25">
      <c r="A41" s="6" t="s">
        <v>68</v>
      </c>
      <c r="B41" s="13"/>
      <c r="C41" s="19">
        <f>1+(('Land Price (CPI Adjusted)'!C41-'Land Price (CPI Adjusted)'!B41)/'Land Price (CPI Adjusted)'!B41)</f>
        <v>0.92130102040816308</v>
      </c>
      <c r="D41" s="19">
        <f>1+(('Land Price (CPI Adjusted)'!D41-'Land Price (CPI Adjusted)'!C41)/'Land Price (CPI Adjusted)'!C41)</f>
        <v>0.88373388167759082</v>
      </c>
      <c r="E41" s="19">
        <f>1+(('Land Price (CPI Adjusted)'!E41-'Land Price (CPI Adjusted)'!D41)/'Land Price (CPI Adjusted)'!D41)</f>
        <v>0.97016384380119425</v>
      </c>
      <c r="F41" s="19">
        <f>1+(('Land Price (CPI Adjusted)'!F41-'Land Price (CPI Adjusted)'!E41)/'Land Price (CPI Adjusted)'!E41)</f>
        <v>1.0669086061324249</v>
      </c>
      <c r="G41" s="19">
        <f>1+(('Land Price (CPI Adjusted)'!G41-'Land Price (CPI Adjusted)'!F41)/'Land Price (CPI Adjusted)'!F41)</f>
        <v>0.92241687790273963</v>
      </c>
      <c r="H41" s="19">
        <f>1+(('Land Price (CPI Adjusted)'!H41-'Land Price (CPI Adjusted)'!G41)/'Land Price (CPI Adjusted)'!G41)</f>
        <v>0.95984092326887094</v>
      </c>
      <c r="I41" s="19">
        <f>1+(('Land Price (CPI Adjusted)'!I41-'Land Price (CPI Adjusted)'!H41)/'Land Price (CPI Adjusted)'!H41)</f>
        <v>1.2276939572643024</v>
      </c>
      <c r="J41" s="19">
        <f>1+(('Land Price (CPI Adjusted)'!J41-'Land Price (CPI Adjusted)'!I41)/'Land Price (CPI Adjusted)'!I41)</f>
        <v>0.8553845266920328</v>
      </c>
      <c r="K41" s="19">
        <f>1+(('Land Price (CPI Adjusted)'!K41-'Land Price (CPI Adjusted)'!J41)/'Land Price (CPI Adjusted)'!J41)</f>
        <v>0.99919354838709673</v>
      </c>
      <c r="L41" s="19">
        <f>1+(('Land Price (CPI Adjusted)'!L41-'Land Price (CPI Adjusted)'!K41)/'Land Price (CPI Adjusted)'!K41)</f>
        <v>1.1074960127591706</v>
      </c>
      <c r="M41" s="10">
        <f t="shared" si="0"/>
        <v>0.98584018404083562</v>
      </c>
      <c r="N41" s="11">
        <f t="shared" si="1"/>
        <v>-1.4159815959164379E-2</v>
      </c>
    </row>
    <row r="42" spans="1:14" x14ac:dyDescent="0.25">
      <c r="A42" s="6" t="s">
        <v>69</v>
      </c>
      <c r="B42" s="13"/>
      <c r="C42" s="19">
        <f>1+(('Land Price (CPI Adjusted)'!C42-'Land Price (CPI Adjusted)'!B42)/'Land Price (CPI Adjusted)'!B42)</f>
        <v>1.1696457893502226</v>
      </c>
      <c r="D42" s="19">
        <f>1+(('Land Price (CPI Adjusted)'!D42-'Land Price (CPI Adjusted)'!C42)/'Land Price (CPI Adjusted)'!C42)</f>
        <v>0.97609561752988072</v>
      </c>
      <c r="E42" s="19">
        <f>1+(('Land Price (CPI Adjusted)'!E42-'Land Price (CPI Adjusted)'!D42)/'Land Price (CPI Adjusted)'!D42)</f>
        <v>1.118524478554187</v>
      </c>
      <c r="F42" s="19">
        <f>1+(('Land Price (CPI Adjusted)'!F42-'Land Price (CPI Adjusted)'!E42)/'Land Price (CPI Adjusted)'!E42)</f>
        <v>0.915984228086139</v>
      </c>
      <c r="G42" s="19">
        <f>1+(('Land Price (CPI Adjusted)'!G42-'Land Price (CPI Adjusted)'!F42)/'Land Price (CPI Adjusted)'!F42)</f>
        <v>0.96575811736669637</v>
      </c>
      <c r="H42" s="19">
        <f>1+(('Land Price (CPI Adjusted)'!H42-'Land Price (CPI Adjusted)'!G42)/'Land Price (CPI Adjusted)'!G42)</f>
        <v>2.3604100362667455</v>
      </c>
      <c r="I42" s="19">
        <f>1+(('Land Price (CPI Adjusted)'!I42-'Land Price (CPI Adjusted)'!H42)/'Land Price (CPI Adjusted)'!H42)</f>
        <v>0.38246205235075903</v>
      </c>
      <c r="J42" s="19">
        <f>1+(('Land Price (CPI Adjusted)'!J42-'Land Price (CPI Adjusted)'!I42)/'Land Price (CPI Adjusted)'!I42)</f>
        <v>1.1021591777553978</v>
      </c>
      <c r="K42" s="19">
        <f>1+(('Land Price (CPI Adjusted)'!K42-'Land Price (CPI Adjusted)'!J42)/'Land Price (CPI Adjusted)'!J42)</f>
        <v>0.80704094292803974</v>
      </c>
      <c r="L42" s="19">
        <f>1+(('Land Price (CPI Adjusted)'!L42-'Land Price (CPI Adjusted)'!K42)/'Land Price (CPI Adjusted)'!K42)</f>
        <v>1.3467000835421885</v>
      </c>
      <c r="M42" s="10">
        <f t="shared" si="0"/>
        <v>1.0202192554396916</v>
      </c>
      <c r="N42" s="11">
        <f t="shared" si="1"/>
        <v>2.0219255439691608E-2</v>
      </c>
    </row>
    <row r="43" spans="1:14" x14ac:dyDescent="0.25">
      <c r="A43" s="6" t="s">
        <v>70</v>
      </c>
      <c r="B43" s="13"/>
      <c r="C43" s="19">
        <f>1+(('Land Price (CPI Adjusted)'!C43-'Land Price (CPI Adjusted)'!B43)/'Land Price (CPI Adjusted)'!B43)</f>
        <v>1.090643902990559</v>
      </c>
      <c r="D43" s="19">
        <f>1+(('Land Price (CPI Adjusted)'!D43-'Land Price (CPI Adjusted)'!C43)/'Land Price (CPI Adjusted)'!C43)</f>
        <v>0.97845333641280297</v>
      </c>
      <c r="E43" s="19">
        <f>1+(('Land Price (CPI Adjusted)'!E43-'Land Price (CPI Adjusted)'!D43)/'Land Price (CPI Adjusted)'!D43)</f>
        <v>0.94299164491456844</v>
      </c>
      <c r="F43" s="19">
        <f>1+(('Land Price (CPI Adjusted)'!F43-'Land Price (CPI Adjusted)'!E43)/'Land Price (CPI Adjusted)'!E43)</f>
        <v>0.97578999443448144</v>
      </c>
      <c r="G43" s="19">
        <f>1+(('Land Price (CPI Adjusted)'!G43-'Land Price (CPI Adjusted)'!F43)/'Land Price (CPI Adjusted)'!F43)</f>
        <v>1.057313647267083</v>
      </c>
      <c r="H43" s="19">
        <f>1+(('Land Price (CPI Adjusted)'!H43-'Land Price (CPI Adjusted)'!G43)/'Land Price (CPI Adjusted)'!G43)</f>
        <v>1.0207278020378459</v>
      </c>
      <c r="I43" s="19">
        <f>1+(('Land Price (CPI Adjusted)'!I43-'Land Price (CPI Adjusted)'!H43)/'Land Price (CPI Adjusted)'!H43)</f>
        <v>1.2334779257559731</v>
      </c>
      <c r="J43" s="19">
        <f>1+(('Land Price (CPI Adjusted)'!J43-'Land Price (CPI Adjusted)'!I43)/'Land Price (CPI Adjusted)'!I43)</f>
        <v>1.1827932729819417</v>
      </c>
      <c r="K43" s="19">
        <f>1+(('Land Price (CPI Adjusted)'!K43-'Land Price (CPI Adjusted)'!J43)/'Land Price (CPI Adjusted)'!J43)</f>
        <v>1.016699634814364</v>
      </c>
      <c r="L43" s="19">
        <f>1+(('Land Price (CPI Adjusted)'!L43-'Land Price (CPI Adjusted)'!K43)/'Land Price (CPI Adjusted)'!K43)</f>
        <v>1.0687284134478279</v>
      </c>
      <c r="M43" s="10">
        <f t="shared" si="0"/>
        <v>1.0532467635103393</v>
      </c>
      <c r="N43" s="11">
        <f t="shared" si="1"/>
        <v>5.3246763510339301E-2</v>
      </c>
    </row>
    <row r="44" spans="1:14" x14ac:dyDescent="0.25">
      <c r="A44" s="6" t="s">
        <v>71</v>
      </c>
      <c r="B44" s="13"/>
      <c r="C44" s="19">
        <f>1+(('Land Price (CPI Adjusted)'!C44-'Land Price (CPI Adjusted)'!B44)/'Land Price (CPI Adjusted)'!B44)</f>
        <v>0.92034233048057923</v>
      </c>
      <c r="D44" s="19">
        <f>1+(('Land Price (CPI Adjusted)'!D44-'Land Price (CPI Adjusted)'!C44)/'Land Price (CPI Adjusted)'!C44)</f>
        <v>1.1347111553784861</v>
      </c>
      <c r="E44" s="19">
        <f>1+(('Land Price (CPI Adjusted)'!E44-'Land Price (CPI Adjusted)'!D44)/'Land Price (CPI Adjusted)'!D44)</f>
        <v>0.94645357965161436</v>
      </c>
      <c r="F44" s="19">
        <f>1+(('Land Price (CPI Adjusted)'!F44-'Land Price (CPI Adjusted)'!E44)/'Land Price (CPI Adjusted)'!E44)</f>
        <v>0.89950969160976946</v>
      </c>
      <c r="G44" s="19">
        <f>1+(('Land Price (CPI Adjusted)'!G44-'Land Price (CPI Adjusted)'!F44)/'Land Price (CPI Adjusted)'!F44)</f>
        <v>0.98212689901697947</v>
      </c>
      <c r="H44" s="19">
        <f>1+(('Land Price (CPI Adjusted)'!H44-'Land Price (CPI Adjusted)'!G44)/'Land Price (CPI Adjusted)'!G44)</f>
        <v>1.1276452804837085</v>
      </c>
      <c r="I44" s="19">
        <f>1+(('Land Price (CPI Adjusted)'!I44-'Land Price (CPI Adjusted)'!H44)/'Land Price (CPI Adjusted)'!H44)</f>
        <v>1.163970794720584</v>
      </c>
      <c r="J44" s="19">
        <f>1+(('Land Price (CPI Adjusted)'!J44-'Land Price (CPI Adjusted)'!I44)/'Land Price (CPI Adjusted)'!I44)</f>
        <v>1.0056675540335058</v>
      </c>
      <c r="K44" s="19">
        <f>1+(('Land Price (CPI Adjusted)'!K44-'Land Price (CPI Adjusted)'!J44)/'Land Price (CPI Adjusted)'!J44)</f>
        <v>1.406759337860781</v>
      </c>
      <c r="L44" s="19">
        <f>1+(('Land Price (CPI Adjusted)'!L44-'Land Price (CPI Adjusted)'!K44)/'Land Price (CPI Adjusted)'!K44)</f>
        <v>0.83173098421499791</v>
      </c>
      <c r="M44" s="10">
        <f t="shared" si="0"/>
        <v>1.0303574625052043</v>
      </c>
      <c r="N44" s="11">
        <f t="shared" si="1"/>
        <v>3.0357462505204325E-2</v>
      </c>
    </row>
    <row r="45" spans="1:14" x14ac:dyDescent="0.25">
      <c r="A45" s="6" t="s">
        <v>72</v>
      </c>
      <c r="B45" s="13"/>
      <c r="C45" s="19">
        <f>1+(('Land Price (CPI Adjusted)'!C45-'Land Price (CPI Adjusted)'!B45)/'Land Price (CPI Adjusted)'!B45)</f>
        <v>1.320861678004535</v>
      </c>
      <c r="D45" s="19">
        <f>1+(('Land Price (CPI Adjusted)'!D45-'Land Price (CPI Adjusted)'!C45)/'Land Price (CPI Adjusted)'!C45)</f>
        <v>0.83944223107569726</v>
      </c>
      <c r="E45" s="19">
        <f>1+(('Land Price (CPI Adjusted)'!E45-'Land Price (CPI Adjusted)'!D45)/'Land Price (CPI Adjusted)'!D45)</f>
        <v>1.0868143715209788</v>
      </c>
      <c r="F45" s="19">
        <f>1+(('Land Price (CPI Adjusted)'!F45-'Land Price (CPI Adjusted)'!E45)/'Land Price (CPI Adjusted)'!E45)</f>
        <v>1.0165190823882759</v>
      </c>
      <c r="G45" s="19">
        <f>1+(('Land Price (CPI Adjusted)'!G45-'Land Price (CPI Adjusted)'!F45)/'Land Price (CPI Adjusted)'!F45)</f>
        <v>0.79325634151371416</v>
      </c>
      <c r="H45" s="19">
        <f>1+(('Land Price (CPI Adjusted)'!H45-'Land Price (CPI Adjusted)'!G45)/'Land Price (CPI Adjusted)'!G45)</f>
        <v>1.4752464129756708</v>
      </c>
      <c r="I45" s="19">
        <f>1+(('Land Price (CPI Adjusted)'!I45-'Land Price (CPI Adjusted)'!H45)/'Land Price (CPI Adjusted)'!H45)</f>
        <v>0.775953481326356</v>
      </c>
      <c r="J45" s="19">
        <f>1+(('Land Price (CPI Adjusted)'!J45-'Land Price (CPI Adjusted)'!I45)/'Land Price (CPI Adjusted)'!I45)</f>
        <v>1.157150769912485</v>
      </c>
      <c r="K45" s="19">
        <f>1+(('Land Price (CPI Adjusted)'!K45-'Land Price (CPI Adjusted)'!J45)/'Land Price (CPI Adjusted)'!J45)</f>
        <v>1.1646444281524926</v>
      </c>
      <c r="L45" s="19">
        <f>1+(('Land Price (CPI Adjusted)'!L45-'Land Price (CPI Adjusted)'!K45)/'Land Price (CPI Adjusted)'!K45)</f>
        <v>0.90895763084591696</v>
      </c>
      <c r="M45" s="10">
        <f t="shared" si="0"/>
        <v>1.0314210274399735</v>
      </c>
      <c r="N45" s="11">
        <f t="shared" si="1"/>
        <v>3.1421027439973548E-2</v>
      </c>
    </row>
    <row r="46" spans="1:14" x14ac:dyDescent="0.25">
      <c r="A46" s="6" t="s">
        <v>73</v>
      </c>
      <c r="B46" s="13"/>
      <c r="C46" s="19">
        <f>1+(('Land Price (CPI Adjusted)'!C46-'Land Price (CPI Adjusted)'!B46)/'Land Price (CPI Adjusted)'!B46)</f>
        <v>0.87261181068171945</v>
      </c>
      <c r="D46" s="19">
        <f>1+(('Land Price (CPI Adjusted)'!D46-'Land Price (CPI Adjusted)'!C46)/'Land Price (CPI Adjusted)'!C46)</f>
        <v>1.4542410069865468</v>
      </c>
      <c r="E46" s="19">
        <f>1+(('Land Price (CPI Adjusted)'!E46-'Land Price (CPI Adjusted)'!D46)/'Land Price (CPI Adjusted)'!D46)</f>
        <v>1.0404087627784384</v>
      </c>
      <c r="F46" s="19">
        <f>1+(('Land Price (CPI Adjusted)'!F46-'Land Price (CPI Adjusted)'!E46)/'Land Price (CPI Adjusted)'!E46)</f>
        <v>0.98911653901415297</v>
      </c>
      <c r="G46" s="19">
        <f>1+(('Land Price (CPI Adjusted)'!G46-'Land Price (CPI Adjusted)'!F46)/'Land Price (CPI Adjusted)'!F46)</f>
        <v>1.0703317327801625</v>
      </c>
      <c r="H46" s="19">
        <f>1+(('Land Price (CPI Adjusted)'!H46-'Land Price (CPI Adjusted)'!G46)/'Land Price (CPI Adjusted)'!G46)</f>
        <v>1.2638205108685874</v>
      </c>
      <c r="I46" s="19">
        <f>1+(('Land Price (CPI Adjusted)'!I46-'Land Price (CPI Adjusted)'!H46)/'Land Price (CPI Adjusted)'!H46)</f>
        <v>1.1159291012108297</v>
      </c>
      <c r="J46" s="19">
        <f>1+(('Land Price (CPI Adjusted)'!J46-'Land Price (CPI Adjusted)'!I46)/'Land Price (CPI Adjusted)'!I46)</f>
        <v>1.0554575176810166</v>
      </c>
      <c r="K46" s="19">
        <f>1+(('Land Price (CPI Adjusted)'!K46-'Land Price (CPI Adjusted)'!J46)/'Land Price (CPI Adjusted)'!J46)</f>
        <v>0.77821805210918105</v>
      </c>
      <c r="L46" s="19">
        <f>1+(('Land Price (CPI Adjusted)'!L46-'Land Price (CPI Adjusted)'!K46)/'Land Price (CPI Adjusted)'!K46)</f>
        <v>1.0352255498454328</v>
      </c>
      <c r="M46" s="10">
        <f t="shared" si="0"/>
        <v>1.0530103462366576</v>
      </c>
      <c r="N46" s="11">
        <f t="shared" si="1"/>
        <v>5.3010346236657568E-2</v>
      </c>
    </row>
    <row r="47" spans="1:14" x14ac:dyDescent="0.25">
      <c r="A47" s="6" t="s">
        <v>74</v>
      </c>
      <c r="B47" s="13"/>
      <c r="C47" s="19">
        <f>1+(('Land Price (CPI Adjusted)'!C47-'Land Price (CPI Adjusted)'!B47)/'Land Price (CPI Adjusted)'!B47)</f>
        <v>1.1239332096474952</v>
      </c>
      <c r="D47" s="19">
        <f>1+(('Land Price (CPI Adjusted)'!D47-'Land Price (CPI Adjusted)'!C47)/'Land Price (CPI Adjusted)'!C47)</f>
        <v>1.0324088262335276</v>
      </c>
      <c r="E47" s="19">
        <f>1+(('Land Price (CPI Adjusted)'!E47-'Land Price (CPI Adjusted)'!D47)/'Land Price (CPI Adjusted)'!D47)</f>
        <v>1.0362088242882945</v>
      </c>
      <c r="F47" s="19">
        <f>1+(('Land Price (CPI Adjusted)'!F47-'Land Price (CPI Adjusted)'!E47)/'Land Price (CPI Adjusted)'!E47)</f>
        <v>0.98182059447983017</v>
      </c>
      <c r="G47" s="19">
        <f>1+(('Land Price (CPI Adjusted)'!G47-'Land Price (CPI Adjusted)'!F47)/'Land Price (CPI Adjusted)'!F47)</f>
        <v>0.99415294267841192</v>
      </c>
      <c r="H47" s="19">
        <f>1+(('Land Price (CPI Adjusted)'!H47-'Land Price (CPI Adjusted)'!G47)/'Land Price (CPI Adjusted)'!G47)</f>
        <v>1.1349204113255389</v>
      </c>
      <c r="I47" s="19">
        <f>1+(('Land Price (CPI Adjusted)'!I47-'Land Price (CPI Adjusted)'!H47)/'Land Price (CPI Adjusted)'!H47)</f>
        <v>1.0148571328278573</v>
      </c>
      <c r="J47" s="19">
        <f>1+(('Land Price (CPI Adjusted)'!J47-'Land Price (CPI Adjusted)'!I47)/'Land Price (CPI Adjusted)'!I47)</f>
        <v>0.88214705247764491</v>
      </c>
      <c r="K47" s="19">
        <f>1+(('Land Price (CPI Adjusted)'!K47-'Land Price (CPI Adjusted)'!J47)/'Land Price (CPI Adjusted)'!J47)</f>
        <v>0.75208116545265347</v>
      </c>
      <c r="L47" s="19">
        <f>1+(('Land Price (CPI Adjusted)'!L47-'Land Price (CPI Adjusted)'!K47)/'Land Price (CPI Adjusted)'!K47)</f>
        <v>0.98883572567783096</v>
      </c>
      <c r="M47" s="10">
        <f t="shared" si="0"/>
        <v>0.98805813973223067</v>
      </c>
      <c r="N47" s="11">
        <f t="shared" si="1"/>
        <v>-1.1941860267769333E-2</v>
      </c>
    </row>
    <row r="48" spans="1:14" x14ac:dyDescent="0.25">
      <c r="A48" s="6" t="s">
        <v>75</v>
      </c>
      <c r="B48" s="13"/>
      <c r="C48" s="19">
        <f>1+(('Land Price (CPI Adjusted)'!C48-'Land Price (CPI Adjusted)'!B48)/'Land Price (CPI Adjusted)'!B48)</f>
        <v>1.1197498354180382</v>
      </c>
      <c r="D48" s="19">
        <f>1+(('Land Price (CPI Adjusted)'!D48-'Land Price (CPI Adjusted)'!C48)/'Land Price (CPI Adjusted)'!C48)</f>
        <v>0.93598209900125529</v>
      </c>
      <c r="E48" s="19">
        <f>1+(('Land Price (CPI Adjusted)'!E48-'Land Price (CPI Adjusted)'!D48)/'Land Price (CPI Adjusted)'!D48)</f>
        <v>0.9172915258818759</v>
      </c>
      <c r="F48" s="19">
        <f>1+(('Land Price (CPI Adjusted)'!F48-'Land Price (CPI Adjusted)'!E48)/'Land Price (CPI Adjusted)'!E48)</f>
        <v>0.93901933441374896</v>
      </c>
      <c r="G48" s="19">
        <f>1+(('Land Price (CPI Adjusted)'!G48-'Land Price (CPI Adjusted)'!F48)/'Land Price (CPI Adjusted)'!F48)</f>
        <v>1.0416497413816448</v>
      </c>
      <c r="H48" s="19">
        <f>1+(('Land Price (CPI Adjusted)'!H48-'Land Price (CPI Adjusted)'!G48)/'Land Price (CPI Adjusted)'!G48)</f>
        <v>0.98846163443543367</v>
      </c>
      <c r="I48" s="19">
        <f>1+(('Land Price (CPI Adjusted)'!I48-'Land Price (CPI Adjusted)'!H48)/'Land Price (CPI Adjusted)'!H48)</f>
        <v>0.99186573948471901</v>
      </c>
      <c r="J48" s="19">
        <f>1+(('Land Price (CPI Adjusted)'!J48-'Land Price (CPI Adjusted)'!I48)/'Land Price (CPI Adjusted)'!I48)</f>
        <v>1.1054200037250885</v>
      </c>
      <c r="K48" s="19">
        <f>1+(('Land Price (CPI Adjusted)'!K48-'Land Price (CPI Adjusted)'!J48)/'Land Price (CPI Adjusted)'!J48)</f>
        <v>1.3322580645161288</v>
      </c>
      <c r="L48" s="19">
        <f>1+(('Land Price (CPI Adjusted)'!L48-'Land Price (CPI Adjusted)'!K48)/'Land Price (CPI Adjusted)'!K48)</f>
        <v>1.0064935064935066</v>
      </c>
      <c r="M48" s="10">
        <f t="shared" si="0"/>
        <v>1.0317230985359429</v>
      </c>
      <c r="N48" s="11">
        <f t="shared" si="1"/>
        <v>3.1723098535942906E-2</v>
      </c>
    </row>
    <row r="49" spans="1:14" x14ac:dyDescent="0.25">
      <c r="A49" s="6" t="s">
        <v>76</v>
      </c>
      <c r="B49" s="13"/>
      <c r="C49" s="19">
        <f>1+(('Land Price (CPI Adjusted)'!C49-'Land Price (CPI Adjusted)'!B49)/'Land Price (CPI Adjusted)'!B49)</f>
        <v>1.1623582766439911</v>
      </c>
      <c r="D49" s="19">
        <f>1+(('Land Price (CPI Adjusted)'!D49-'Land Price (CPI Adjusted)'!C49)/'Land Price (CPI Adjusted)'!C49)</f>
        <v>1.1446939514668597</v>
      </c>
      <c r="E49" s="19">
        <f>1+(('Land Price (CPI Adjusted)'!E49-'Land Price (CPI Adjusted)'!D49)/'Land Price (CPI Adjusted)'!D49)</f>
        <v>1.1265758729180877</v>
      </c>
      <c r="F49" s="19">
        <f>1+(('Land Price (CPI Adjusted)'!F49-'Land Price (CPI Adjusted)'!E49)/'Land Price (CPI Adjusted)'!E49)</f>
        <v>0.99321427084634273</v>
      </c>
      <c r="G49" s="19">
        <f>1+(('Land Price (CPI Adjusted)'!G49-'Land Price (CPI Adjusted)'!F49)/'Land Price (CPI Adjusted)'!F49)</f>
        <v>0.7583511498738702</v>
      </c>
      <c r="H49" s="19">
        <f>1+(('Land Price (CPI Adjusted)'!H49-'Land Price (CPI Adjusted)'!G49)/'Land Price (CPI Adjusted)'!G49)</f>
        <v>1.3377693464099079</v>
      </c>
      <c r="I49" s="19">
        <f>1+(('Land Price (CPI Adjusted)'!I49-'Land Price (CPI Adjusted)'!H49)/'Land Price (CPI Adjusted)'!H49)</f>
        <v>0.9415120895529917</v>
      </c>
      <c r="J49" s="19">
        <f>1+(('Land Price (CPI Adjusted)'!J49-'Land Price (CPI Adjusted)'!I49)/'Land Price (CPI Adjusted)'!I49)</f>
        <v>1.410597305366984</v>
      </c>
      <c r="K49" s="19">
        <f>1+(('Land Price (CPI Adjusted)'!K49-'Land Price (CPI Adjusted)'!J49)/'Land Price (CPI Adjusted)'!J49)</f>
        <v>0.80351814516129039</v>
      </c>
      <c r="L49" s="19">
        <f>1+(('Land Price (CPI Adjusted)'!L49-'Land Price (CPI Adjusted)'!K49)/'Land Price (CPI Adjusted)'!K49)</f>
        <v>1.5370503507945559</v>
      </c>
      <c r="M49" s="10">
        <f t="shared" si="0"/>
        <v>1.0949636756346814</v>
      </c>
      <c r="N49" s="11">
        <f t="shared" si="1"/>
        <v>9.4963675634681444E-2</v>
      </c>
    </row>
    <row r="50" spans="1:14" x14ac:dyDescent="0.25">
      <c r="A50" s="6" t="s">
        <v>77</v>
      </c>
      <c r="B50" s="13"/>
      <c r="C50" s="19">
        <f>1+(('Land Price (CPI Adjusted)'!C50-'Land Price (CPI Adjusted)'!B50)/'Land Price (CPI Adjusted)'!B50)</f>
        <v>0.94217370669197908</v>
      </c>
      <c r="D50" s="19">
        <f>1+(('Land Price (CPI Adjusted)'!D50-'Land Price (CPI Adjusted)'!C50)/'Land Price (CPI Adjusted)'!C50)</f>
        <v>0.91652170660082677</v>
      </c>
      <c r="E50" s="19">
        <f>1+(('Land Price (CPI Adjusted)'!E50-'Land Price (CPI Adjusted)'!D50)/'Land Price (CPI Adjusted)'!D50)</f>
        <v>0.92611163670766317</v>
      </c>
      <c r="F50" s="19">
        <f>1+(('Land Price (CPI Adjusted)'!F50-'Land Price (CPI Adjusted)'!E50)/'Land Price (CPI Adjusted)'!E50)</f>
        <v>0.91739343459088696</v>
      </c>
      <c r="G50" s="19">
        <f>1+(('Land Price (CPI Adjusted)'!G50-'Land Price (CPI Adjusted)'!F50)/'Land Price (CPI Adjusted)'!F50)</f>
        <v>1.0982924462125361</v>
      </c>
      <c r="H50" s="19">
        <f>1+(('Land Price (CPI Adjusted)'!H50-'Land Price (CPI Adjusted)'!G50)/'Land Price (CPI Adjusted)'!G50)</f>
        <v>1.038373362445415</v>
      </c>
      <c r="I50" s="19">
        <f>1+(('Land Price (CPI Adjusted)'!I50-'Land Price (CPI Adjusted)'!H50)/'Land Price (CPI Adjusted)'!H50)</f>
        <v>1.2090444369050841</v>
      </c>
      <c r="J50" s="19">
        <f>1+(('Land Price (CPI Adjusted)'!J50-'Land Price (CPI Adjusted)'!I50)/'Land Price (CPI Adjusted)'!I50)</f>
        <v>1.1240432047505411</v>
      </c>
      <c r="K50" s="19">
        <f>1+(('Land Price (CPI Adjusted)'!K50-'Land Price (CPI Adjusted)'!J50)/'Land Price (CPI Adjusted)'!J50)</f>
        <v>0.95307692307692315</v>
      </c>
      <c r="L50" s="19">
        <f>1+(('Land Price (CPI Adjusted)'!L50-'Land Price (CPI Adjusted)'!K50)/'Land Price (CPI Adjusted)'!K50)</f>
        <v>1.0207336523125996</v>
      </c>
      <c r="M50" s="10">
        <f t="shared" si="0"/>
        <v>1.0101433041807613</v>
      </c>
      <c r="N50" s="11">
        <f t="shared" si="1"/>
        <v>1.0143304180761259E-2</v>
      </c>
    </row>
    <row r="51" spans="1:14" x14ac:dyDescent="0.25">
      <c r="A51" s="6" t="s">
        <v>78</v>
      </c>
      <c r="B51" s="13"/>
      <c r="C51" s="19">
        <f>1+(('Land Price (CPI Adjusted)'!C51-'Land Price (CPI Adjusted)'!B51)/'Land Price (CPI Adjusted)'!B51)</f>
        <v>0.89667638483965006</v>
      </c>
      <c r="D51" s="19">
        <f>1+(('Land Price (CPI Adjusted)'!D51-'Land Price (CPI Adjusted)'!C51)/'Land Price (CPI Adjusted)'!C51)</f>
        <v>0.8282023421465653</v>
      </c>
      <c r="E51" s="19">
        <f>1+(('Land Price (CPI Adjusted)'!E51-'Land Price (CPI Adjusted)'!D51)/'Land Price (CPI Adjusted)'!D51)</f>
        <v>1.1669685092580078</v>
      </c>
      <c r="F51" s="19">
        <f>1+(('Land Price (CPI Adjusted)'!F51-'Land Price (CPI Adjusted)'!E51)/'Land Price (CPI Adjusted)'!E51)</f>
        <v>0.83876462746259828</v>
      </c>
      <c r="G51" s="19">
        <f>1+(('Land Price (CPI Adjusted)'!G51-'Land Price (CPI Adjusted)'!F51)/'Land Price (CPI Adjusted)'!F51)</f>
        <v>1.0214119749776585</v>
      </c>
      <c r="H51" s="19">
        <f>1+(('Land Price (CPI Adjusted)'!H51-'Land Price (CPI Adjusted)'!G51)/'Land Price (CPI Adjusted)'!G51)</f>
        <v>1.0086160564326505</v>
      </c>
      <c r="I51" s="19">
        <f>1+(('Land Price (CPI Adjusted)'!I51-'Land Price (CPI Adjusted)'!H51)/'Land Price (CPI Adjusted)'!H51)</f>
        <v>0.97659949661707823</v>
      </c>
      <c r="J51" s="19">
        <f>1+(('Land Price (CPI Adjusted)'!J51-'Land Price (CPI Adjusted)'!I51)/'Land Price (CPI Adjusted)'!I51)</f>
        <v>1.1813752432448492</v>
      </c>
      <c r="K51" s="19">
        <f>1+(('Land Price (CPI Adjusted)'!K51-'Land Price (CPI Adjusted)'!J51)/'Land Price (CPI Adjusted)'!J51)</f>
        <v>1.0389624458353393</v>
      </c>
      <c r="L51" s="19">
        <f>1+(('Land Price (CPI Adjusted)'!L51-'Land Price (CPI Adjusted)'!K51)/'Land Price (CPI Adjusted)'!K51)</f>
        <v>1.1165800538754456</v>
      </c>
      <c r="M51" s="10">
        <f t="shared" si="0"/>
        <v>1.0002285185658726</v>
      </c>
      <c r="N51" s="11">
        <f t="shared" si="1"/>
        <v>2.285185658725819E-4</v>
      </c>
    </row>
    <row r="52" spans="1:14" x14ac:dyDescent="0.25">
      <c r="A52" s="6" t="s">
        <v>79</v>
      </c>
      <c r="B52" s="13"/>
      <c r="C52" s="19">
        <f>1+(('Land Price (CPI Adjusted)'!C52-'Land Price (CPI Adjusted)'!B52)/'Land Price (CPI Adjusted)'!B52)</f>
        <v>1.6756073858114671</v>
      </c>
      <c r="D52" s="19">
        <f>1+(('Land Price (CPI Adjusted)'!D52-'Land Price (CPI Adjusted)'!C52)/'Land Price (CPI Adjusted)'!C52)</f>
        <v>0.65424787337137935</v>
      </c>
      <c r="E52" s="19">
        <f>1+(('Land Price (CPI Adjusted)'!E52-'Land Price (CPI Adjusted)'!D52)/'Land Price (CPI Adjusted)'!D52)</f>
        <v>1.7082125308999909</v>
      </c>
      <c r="F52" s="19">
        <f>1+(('Land Price (CPI Adjusted)'!F52-'Land Price (CPI Adjusted)'!E52)/'Land Price (CPI Adjusted)'!E52)</f>
        <v>0.54342920796321148</v>
      </c>
      <c r="G52" s="19">
        <f>1+(('Land Price (CPI Adjusted)'!G52-'Land Price (CPI Adjusted)'!F52)/'Land Price (CPI Adjusted)'!F52)</f>
        <v>1.3095025320226392</v>
      </c>
      <c r="H52" s="19">
        <f>1+(('Land Price (CPI Adjusted)'!H52-'Land Price (CPI Adjusted)'!G52)/'Land Price (CPI Adjusted)'!G52)</f>
        <v>1.1343574547723021</v>
      </c>
      <c r="I52" s="19">
        <f>1+(('Land Price (CPI Adjusted)'!I52-'Land Price (CPI Adjusted)'!H52)/'Land Price (CPI Adjusted)'!H52)</f>
        <v>1.1773270256842285</v>
      </c>
      <c r="J52" s="19">
        <f>1+(('Land Price (CPI Adjusted)'!J52-'Land Price (CPI Adjusted)'!I52)/'Land Price (CPI Adjusted)'!I52)</f>
        <v>0.96608134779335453</v>
      </c>
      <c r="K52" s="19">
        <f>1+(('Land Price (CPI Adjusted)'!K52-'Land Price (CPI Adjusted)'!J52)/'Land Price (CPI Adjusted)'!J52)</f>
        <v>1.3322580645161293</v>
      </c>
      <c r="L52" s="19">
        <f>1+(('Land Price (CPI Adjusted)'!L52-'Land Price (CPI Adjusted)'!K52)/'Land Price (CPI Adjusted)'!K52)</f>
        <v>0.54385964912280693</v>
      </c>
      <c r="M52" s="10">
        <f t="shared" si="0"/>
        <v>1.0222195308358488</v>
      </c>
      <c r="N52" s="11">
        <f t="shared" si="1"/>
        <v>2.2219530835848822E-2</v>
      </c>
    </row>
    <row r="53" spans="1:14" x14ac:dyDescent="0.25">
      <c r="A53" s="6" t="s">
        <v>80</v>
      </c>
      <c r="B53" s="13"/>
      <c r="C53" s="19">
        <f>1+(('Land Price (CPI Adjusted)'!C53-'Land Price (CPI Adjusted)'!B53)/'Land Price (CPI Adjusted)'!B53)</f>
        <v>0.93600429645542427</v>
      </c>
      <c r="D53" s="19">
        <f>1+(('Land Price (CPI Adjusted)'!D53-'Land Price (CPI Adjusted)'!C53)/'Land Price (CPI Adjusted)'!C53)</f>
        <v>0.96043632954811775</v>
      </c>
      <c r="E53" s="19">
        <f>1+(('Land Price (CPI Adjusted)'!E53-'Land Price (CPI Adjusted)'!D53)/'Land Price (CPI Adjusted)'!D53)</f>
        <v>1.0221299000452471</v>
      </c>
      <c r="F53" s="19">
        <f>1+(('Land Price (CPI Adjusted)'!F53-'Land Price (CPI Adjusted)'!E53)/'Land Price (CPI Adjusted)'!E53)</f>
        <v>0.96178343949044576</v>
      </c>
      <c r="G53" s="19">
        <f>1+(('Land Price (CPI Adjusted)'!G53-'Land Price (CPI Adjusted)'!F53)/'Land Price (CPI Adjusted)'!F53)</f>
        <v>0.98212689901697936</v>
      </c>
      <c r="H53" s="19">
        <f>1+(('Land Price (CPI Adjusted)'!H53-'Land Price (CPI Adjusted)'!G53)/'Land Price (CPI Adjusted)'!G53)</f>
        <v>0.9575492920471087</v>
      </c>
      <c r="I53" s="19">
        <f>1+(('Land Price (CPI Adjusted)'!I53-'Land Price (CPI Adjusted)'!H53)/'Land Price (CPI Adjusted)'!H53)</f>
        <v>1.0938952049262196</v>
      </c>
      <c r="J53" s="19">
        <f>1+(('Land Price (CPI Adjusted)'!J53-'Land Price (CPI Adjusted)'!I53)/'Land Price (CPI Adjusted)'!I53)</f>
        <v>1.3064054589478318</v>
      </c>
      <c r="K53" s="19">
        <f>1+(('Land Price (CPI Adjusted)'!K53-'Land Price (CPI Adjusted)'!J53)/'Land Price (CPI Adjusted)'!J53)</f>
        <v>0.98254032258064528</v>
      </c>
      <c r="L53" s="19">
        <f>1+(('Land Price (CPI Adjusted)'!L53-'Land Price (CPI Adjusted)'!K53)/'Land Price (CPI Adjusted)'!K53)</f>
        <v>1.0055956532316923</v>
      </c>
      <c r="M53" s="10">
        <f t="shared" si="0"/>
        <v>1.0161284309663292</v>
      </c>
      <c r="N53" s="11">
        <f t="shared" si="1"/>
        <v>1.612843096632921E-2</v>
      </c>
    </row>
    <row r="54" spans="1:14" x14ac:dyDescent="0.25">
      <c r="A54" s="6" t="s">
        <v>81</v>
      </c>
      <c r="B54" s="13"/>
      <c r="C54" s="19">
        <f>1+(('Land Price (CPI Adjusted)'!C54-'Land Price (CPI Adjusted)'!B54)/'Land Price (CPI Adjusted)'!B54)</f>
        <v>1.1552888761138258</v>
      </c>
      <c r="D54" s="19">
        <f>1+(('Land Price (CPI Adjusted)'!D54-'Land Price (CPI Adjusted)'!C54)/'Land Price (CPI Adjusted)'!C54)</f>
        <v>0.98458340550840129</v>
      </c>
      <c r="E54" s="19">
        <f>1+(('Land Price (CPI Adjusted)'!E54-'Land Price (CPI Adjusted)'!D54)/'Land Price (CPI Adjusted)'!D54)</f>
        <v>0.90072749812416397</v>
      </c>
      <c r="F54" s="19">
        <f>1+(('Land Price (CPI Adjusted)'!F54-'Land Price (CPI Adjusted)'!E54)/'Land Price (CPI Adjusted)'!E54)</f>
        <v>0.87434858135495075</v>
      </c>
      <c r="G54" s="19">
        <f>1+(('Land Price (CPI Adjusted)'!G54-'Land Price (CPI Adjusted)'!F54)/'Land Price (CPI Adjusted)'!F54)</f>
        <v>0.97557938635686614</v>
      </c>
      <c r="H54" s="19">
        <f>1+(('Land Price (CPI Adjusted)'!H54-'Land Price (CPI Adjusted)'!G54)/'Land Price (CPI Adjusted)'!G54)</f>
        <v>0.93793851293924568</v>
      </c>
      <c r="I54" s="19">
        <f>1+(('Land Price (CPI Adjusted)'!I54-'Land Price (CPI Adjusted)'!H54)/'Land Price (CPI Adjusted)'!H54)</f>
        <v>0.97810782309518618</v>
      </c>
      <c r="J54" s="19">
        <f>1+(('Land Price (CPI Adjusted)'!J54-'Land Price (CPI Adjusted)'!I54)/'Land Price (CPI Adjusted)'!I54)</f>
        <v>1.222314992624753</v>
      </c>
      <c r="K54" s="19">
        <f>1+(('Land Price (CPI Adjusted)'!K54-'Land Price (CPI Adjusted)'!J54)/'Land Price (CPI Adjusted)'!J54)</f>
        <v>1.0802092414995641</v>
      </c>
      <c r="L54" s="19">
        <f>1+(('Land Price (CPI Adjusted)'!L54-'Land Price (CPI Adjusted)'!K54)/'Land Price (CPI Adjusted)'!K54)</f>
        <v>1.1371610845295055</v>
      </c>
      <c r="M54" s="10">
        <f t="shared" si="0"/>
        <v>1.0187222383288352</v>
      </c>
      <c r="N54" s="11">
        <f t="shared" si="1"/>
        <v>1.8722238328835239E-2</v>
      </c>
    </row>
    <row r="55" spans="1:14" x14ac:dyDescent="0.25">
      <c r="A55" s="6" t="s">
        <v>82</v>
      </c>
      <c r="B55" s="13"/>
      <c r="C55" s="19">
        <f>1+(('Land Price (CPI Adjusted)'!C55-'Land Price (CPI Adjusted)'!B55)/'Land Price (CPI Adjusted)'!B55)</f>
        <v>1.3076530612244897</v>
      </c>
      <c r="D55" s="19">
        <f>1+(('Land Price (CPI Adjusted)'!D55-'Land Price (CPI Adjusted)'!C55)/'Land Price (CPI Adjusted)'!C55)</f>
        <v>0.95327779789931189</v>
      </c>
      <c r="E55" s="19">
        <f>1+(('Land Price (CPI Adjusted)'!E55-'Land Price (CPI Adjusted)'!D55)/'Land Price (CPI Adjusted)'!D55)</f>
        <v>0.98017270879043472</v>
      </c>
      <c r="F55" s="19">
        <f>1+(('Land Price (CPI Adjusted)'!F55-'Land Price (CPI Adjusted)'!E55)/'Land Price (CPI Adjusted)'!E55)</f>
        <v>0.62714229430691448</v>
      </c>
      <c r="G55" s="19">
        <f>1+(('Land Price (CPI Adjusted)'!G55-'Land Price (CPI Adjusted)'!F55)/'Land Price (CPI Adjusted)'!F55)</f>
        <v>1.319854330694755</v>
      </c>
      <c r="H55" s="19">
        <f>1+(('Land Price (CPI Adjusted)'!H55-'Land Price (CPI Adjusted)'!G55)/'Land Price (CPI Adjusted)'!G55)</f>
        <v>0.87381453891600325</v>
      </c>
      <c r="I55" s="19">
        <f>1+(('Land Price (CPI Adjusted)'!I55-'Land Price (CPI Adjusted)'!H55)/'Land Price (CPI Adjusted)'!H55)</f>
        <v>0.93923203121535925</v>
      </c>
      <c r="J55" s="19">
        <f>1+(('Land Price (CPI Adjusted)'!J55-'Land Price (CPI Adjusted)'!I55)/'Land Price (CPI Adjusted)'!I55)</f>
        <v>1.1263333551469144</v>
      </c>
      <c r="K55" s="19">
        <f>1+(('Land Price (CPI Adjusted)'!K55-'Land Price (CPI Adjusted)'!J55)/'Land Price (CPI Adjusted)'!J55)</f>
        <v>1.248991935483871</v>
      </c>
      <c r="L55" s="19">
        <f>1+(('Land Price (CPI Adjusted)'!L55-'Land Price (CPI Adjusted)'!K55)/'Land Price (CPI Adjusted)'!K55)</f>
        <v>1.0002016535591853</v>
      </c>
      <c r="M55" s="10">
        <f t="shared" si="0"/>
        <v>1.0156435202812792</v>
      </c>
      <c r="N55" s="11">
        <f t="shared" si="1"/>
        <v>1.5643520281279244E-2</v>
      </c>
    </row>
    <row r="56" spans="1:14" x14ac:dyDescent="0.25">
      <c r="A56" s="6" t="s">
        <v>83</v>
      </c>
      <c r="B56" s="13"/>
      <c r="C56" s="19">
        <f>1+(('Land Price (CPI Adjusted)'!C56-'Land Price (CPI Adjusted)'!B56)/'Land Price (CPI Adjusted)'!B56)</f>
        <v>0.95102040816326527</v>
      </c>
      <c r="D56" s="19">
        <f>1+(('Land Price (CPI Adjusted)'!D56-'Land Price (CPI Adjusted)'!C56)/'Land Price (CPI Adjusted)'!C56)</f>
        <v>0.9760956175298805</v>
      </c>
      <c r="E56" s="19">
        <f>1+(('Land Price (CPI Adjusted)'!E56-'Land Price (CPI Adjusted)'!D56)/'Land Price (CPI Adjusted)'!D56)</f>
        <v>0.82321034374014501</v>
      </c>
      <c r="F56" s="19">
        <f>1+(('Land Price (CPI Adjusted)'!F56-'Land Price (CPI Adjusted)'!E56)/'Land Price (CPI Adjusted)'!E56)</f>
        <v>1.2854605585497305</v>
      </c>
      <c r="G56" s="19">
        <f>1+(('Land Price (CPI Adjusted)'!G56-'Land Price (CPI Adjusted)'!F56)/'Land Price (CPI Adjusted)'!F56)</f>
        <v>0.94326576272494056</v>
      </c>
      <c r="H56" s="19">
        <f>1+(('Land Price (CPI Adjusted)'!H56-'Land Price (CPI Adjusted)'!G56)/'Land Price (CPI Adjusted)'!G56)</f>
        <v>0.98827339188459862</v>
      </c>
      <c r="I56" s="19">
        <f>1+(('Land Price (CPI Adjusted)'!I56-'Land Price (CPI Adjusted)'!H56)/'Land Price (CPI Adjusted)'!H56)</f>
        <v>1.064651003151424</v>
      </c>
      <c r="J56" s="19">
        <f>1+(('Land Price (CPI Adjusted)'!J56-'Land Price (CPI Adjusted)'!I56)/'Land Price (CPI Adjusted)'!I56)</f>
        <v>1.2859472079128547</v>
      </c>
      <c r="K56" s="19">
        <f>1+(('Land Price (CPI Adjusted)'!K56-'Land Price (CPI Adjusted)'!J56)/'Land Price (CPI Adjusted)'!J56)</f>
        <v>1.0491532258064515</v>
      </c>
      <c r="L56" s="19">
        <f>1+(('Land Price (CPI Adjusted)'!L56-'Land Price (CPI Adjusted)'!K56)/'Land Price (CPI Adjusted)'!K56)</f>
        <v>1.2949039264828739</v>
      </c>
      <c r="M56" s="10">
        <f t="shared" si="0"/>
        <v>1.0546952312240645</v>
      </c>
      <c r="N56" s="11">
        <f t="shared" si="1"/>
        <v>5.46952312240645E-2</v>
      </c>
    </row>
    <row r="57" spans="1:14" x14ac:dyDescent="0.25">
      <c r="A57" s="6" t="s">
        <v>84</v>
      </c>
      <c r="B57" s="13"/>
      <c r="C57" s="19">
        <f>1+(('Land Price (CPI Adjusted)'!C57-'Land Price (CPI Adjusted)'!B57)/'Land Price (CPI Adjusted)'!B57)</f>
        <v>1.0357003075202682</v>
      </c>
      <c r="D57" s="19">
        <f>1+(('Land Price (CPI Adjusted)'!D57-'Land Price (CPI Adjusted)'!C57)/'Land Price (CPI Adjusted)'!C57)</f>
        <v>0.89015009145806723</v>
      </c>
      <c r="E57" s="19">
        <f>1+(('Land Price (CPI Adjusted)'!E57-'Land Price (CPI Adjusted)'!D57)/'Land Price (CPI Adjusted)'!D57)</f>
        <v>0.87452451636055195</v>
      </c>
      <c r="F57" s="19">
        <f>1+(('Land Price (CPI Adjusted)'!F57-'Land Price (CPI Adjusted)'!E57)/'Land Price (CPI Adjusted)'!E57)</f>
        <v>1.0086118466566474</v>
      </c>
      <c r="G57" s="19">
        <f>1+(('Land Price (CPI Adjusted)'!G57-'Land Price (CPI Adjusted)'!F57)/'Land Price (CPI Adjusted)'!F57)</f>
        <v>0.98212689901697936</v>
      </c>
      <c r="H57" s="19">
        <f>1+(('Land Price (CPI Adjusted)'!H57-'Land Price (CPI Adjusted)'!G57)/'Land Price (CPI Adjusted)'!G57)</f>
        <v>1.0121958827199002</v>
      </c>
      <c r="I57" s="19">
        <f>1+(('Land Price (CPI Adjusted)'!I57-'Land Price (CPI Adjusted)'!H57)/'Land Price (CPI Adjusted)'!H57)</f>
        <v>1.0843621996920663</v>
      </c>
      <c r="J57" s="19">
        <f>1+(('Land Price (CPI Adjusted)'!J57-'Land Price (CPI Adjusted)'!I57)/'Land Price (CPI Adjusted)'!I57)</f>
        <v>1.3870873502775343</v>
      </c>
      <c r="K57" s="19">
        <f>1+(('Land Price (CPI Adjusted)'!K57-'Land Price (CPI Adjusted)'!J57)/'Land Price (CPI Adjusted)'!J57)</f>
        <v>1.0161290322580645</v>
      </c>
      <c r="L57" s="19">
        <f>1+(('Land Price (CPI Adjusted)'!L57-'Land Price (CPI Adjusted)'!K57)/'Land Price (CPI Adjusted)'!K57)</f>
        <v>1.0547581073896863</v>
      </c>
      <c r="M57" s="10">
        <f t="shared" si="0"/>
        <v>1.0268347286180219</v>
      </c>
      <c r="N57" s="11">
        <f t="shared" si="1"/>
        <v>2.6834728618021941E-2</v>
      </c>
    </row>
    <row r="58" spans="1:14" x14ac:dyDescent="0.25">
      <c r="A58" s="6" t="s">
        <v>85</v>
      </c>
      <c r="B58" s="13"/>
      <c r="C58" s="19">
        <f>1+(('Land Price (CPI Adjusted)'!C58-'Land Price (CPI Adjusted)'!B58)/'Land Price (CPI Adjusted)'!B58)</f>
        <v>1.0302721088435374</v>
      </c>
      <c r="D58" s="19">
        <f>1+(('Land Price (CPI Adjusted)'!D58-'Land Price (CPI Adjusted)'!C58)/'Land Price (CPI Adjusted)'!C58)</f>
        <v>0.95106752477270418</v>
      </c>
      <c r="E58" s="19">
        <f>1+(('Land Price (CPI Adjusted)'!E58-'Land Price (CPI Adjusted)'!D58)/'Land Price (CPI Adjusted)'!D58)</f>
        <v>0.97485435442911905</v>
      </c>
      <c r="F58" s="19">
        <f>1+(('Land Price (CPI Adjusted)'!F58-'Land Price (CPI Adjusted)'!E58)/'Land Price (CPI Adjusted)'!E58)</f>
        <v>1.0259023354564756</v>
      </c>
      <c r="G58" s="19">
        <f>1+(('Land Price (CPI Adjusted)'!G58-'Land Price (CPI Adjusted)'!F58)/'Land Price (CPI Adjusted)'!F58)</f>
        <v>1.0860057056437753</v>
      </c>
      <c r="H58" s="19">
        <f>1+(('Land Price (CPI Adjusted)'!H58-'Land Price (CPI Adjusted)'!G58)/'Land Price (CPI Adjusted)'!G58)</f>
        <v>1.0537763432694134</v>
      </c>
      <c r="I58" s="19">
        <f>1+(('Land Price (CPI Adjusted)'!I58-'Land Price (CPI Adjusted)'!H58)/'Land Price (CPI Adjusted)'!H58)</f>
        <v>1.1804885588499061</v>
      </c>
      <c r="J58" s="19">
        <f>1+(('Land Price (CPI Adjusted)'!J58-'Land Price (CPI Adjusted)'!I58)/'Land Price (CPI Adjusted)'!I58)</f>
        <v>1.0858733128300044</v>
      </c>
      <c r="K58" s="19">
        <f>1+(('Land Price (CPI Adjusted)'!K58-'Land Price (CPI Adjusted)'!J58)/'Land Price (CPI Adjusted)'!J58)</f>
        <v>0.81039244186046511</v>
      </c>
      <c r="L58" s="19">
        <f>1+(('Land Price (CPI Adjusted)'!L58-'Land Price (CPI Adjusted)'!K58)/'Land Price (CPI Adjusted)'!K58)</f>
        <v>1.1802232854864434</v>
      </c>
      <c r="M58" s="10">
        <f t="shared" si="0"/>
        <v>1.0323548689968753</v>
      </c>
      <c r="N58" s="11">
        <f t="shared" si="1"/>
        <v>3.2354868996875341E-2</v>
      </c>
    </row>
    <row r="59" spans="1:14" x14ac:dyDescent="0.25">
      <c r="A59" s="6" t="s">
        <v>86</v>
      </c>
      <c r="B59" s="13"/>
      <c r="C59" s="19">
        <f>1+(('Land Price (CPI Adjusted)'!C59-'Land Price (CPI Adjusted)'!B59)/'Land Price (CPI Adjusted)'!B59)</f>
        <v>0.98105263157894729</v>
      </c>
      <c r="D59" s="19">
        <f>1+(('Land Price (CPI Adjusted)'!D59-'Land Price (CPI Adjusted)'!C59)/'Land Price (CPI Adjusted)'!C59)</f>
        <v>0.88147410358565748</v>
      </c>
      <c r="E59" s="19">
        <f>1+(('Land Price (CPI Adjusted)'!E59-'Land Price (CPI Adjusted)'!D59)/'Land Price (CPI Adjusted)'!D59)</f>
        <v>0.9552245188119024</v>
      </c>
      <c r="F59" s="19">
        <f>1+(('Land Price (CPI Adjusted)'!F59-'Land Price (CPI Adjusted)'!E59)/'Land Price (CPI Adjusted)'!E59)</f>
        <v>0.97258999499033849</v>
      </c>
      <c r="G59" s="19">
        <f>1+(('Land Price (CPI Adjusted)'!G59-'Land Price (CPI Adjusted)'!F59)/'Land Price (CPI Adjusted)'!F59)</f>
        <v>1.1676397577201865</v>
      </c>
      <c r="H59" s="19">
        <f>1+(('Land Price (CPI Adjusted)'!H59-'Land Price (CPI Adjusted)'!G59)/'Land Price (CPI Adjusted)'!G59)</f>
        <v>0.96130881932824574</v>
      </c>
      <c r="I59" s="19">
        <f>1+(('Land Price (CPI Adjusted)'!I59-'Land Price (CPI Adjusted)'!H59)/'Land Price (CPI Adjusted)'!H59)</f>
        <v>1.4893131649880833</v>
      </c>
      <c r="J59" s="19">
        <f>1+(('Land Price (CPI Adjusted)'!J59-'Land Price (CPI Adjusted)'!I59)/'Land Price (CPI Adjusted)'!I59)</f>
        <v>1.12605451046129</v>
      </c>
      <c r="K59" s="19">
        <f>1+(('Land Price (CPI Adjusted)'!K59-'Land Price (CPI Adjusted)'!J59)/'Land Price (CPI Adjusted)'!J59)</f>
        <v>0.90502871136632324</v>
      </c>
      <c r="L59" s="19">
        <f>1+(('Land Price (CPI Adjusted)'!L59-'Land Price (CPI Adjusted)'!K59)/'Land Price (CPI Adjusted)'!K59)</f>
        <v>0.90595643075107635</v>
      </c>
      <c r="M59" s="10">
        <f t="shared" si="0"/>
        <v>1.0217447237566022</v>
      </c>
      <c r="N59" s="11">
        <f t="shared" si="1"/>
        <v>2.1744723756602191E-2</v>
      </c>
    </row>
    <row r="60" spans="1:14" x14ac:dyDescent="0.25">
      <c r="A60" s="6" t="s">
        <v>87</v>
      </c>
      <c r="B60" s="13"/>
      <c r="C60" s="19">
        <f>1+(('Land Price (CPI Adjusted)'!C60-'Land Price (CPI Adjusted)'!B60)/'Land Price (CPI Adjusted)'!B60)</f>
        <v>0.95582354153782734</v>
      </c>
      <c r="D60" s="19">
        <f>1+(('Land Price (CPI Adjusted)'!D60-'Land Price (CPI Adjusted)'!C60)/'Land Price (CPI Adjusted)'!C60)</f>
        <v>1.0275981501131155</v>
      </c>
      <c r="E60" s="19">
        <f>1+(('Land Price (CPI Adjusted)'!E60-'Land Price (CPI Adjusted)'!D60)/'Land Price (CPI Adjusted)'!D60)</f>
        <v>0.88865004978741569</v>
      </c>
      <c r="F60" s="19">
        <f>1+(('Land Price (CPI Adjusted)'!F60-'Land Price (CPI Adjusted)'!E60)/'Land Price (CPI Adjusted)'!E60)</f>
        <v>0.99122578967892883</v>
      </c>
      <c r="G60" s="19">
        <f>1+(('Land Price (CPI Adjusted)'!G60-'Land Price (CPI Adjusted)'!F60)/'Land Price (CPI Adjusted)'!F60)</f>
        <v>1.0258850281811023</v>
      </c>
      <c r="H60" s="19">
        <f>1+(('Land Price (CPI Adjusted)'!H60-'Land Price (CPI Adjusted)'!G60)/'Land Price (CPI Adjusted)'!G60)</f>
        <v>1.07455866222397</v>
      </c>
      <c r="I60" s="19">
        <f>1+(('Land Price (CPI Adjusted)'!I60-'Land Price (CPI Adjusted)'!H60)/'Land Price (CPI Adjusted)'!H60)</f>
        <v>1.2265600034860413</v>
      </c>
      <c r="J60" s="19">
        <f>1+(('Land Price (CPI Adjusted)'!J60-'Land Price (CPI Adjusted)'!I60)/'Land Price (CPI Adjusted)'!I60)</f>
        <v>1.1204087495383097</v>
      </c>
      <c r="K60" s="19">
        <f>1+(('Land Price (CPI Adjusted)'!K60-'Land Price (CPI Adjusted)'!J60)/'Land Price (CPI Adjusted)'!J60)</f>
        <v>0.85438288920056116</v>
      </c>
      <c r="L60" s="19">
        <f>1+(('Land Price (CPI Adjusted)'!L60-'Land Price (CPI Adjusted)'!K60)/'Land Price (CPI Adjusted)'!K60)</f>
        <v>0.98883572567783073</v>
      </c>
      <c r="M60" s="10">
        <f t="shared" si="0"/>
        <v>1.0102468853407642</v>
      </c>
      <c r="N60" s="11">
        <f t="shared" si="1"/>
        <v>1.0246885340764234E-2</v>
      </c>
    </row>
    <row r="61" spans="1:14" x14ac:dyDescent="0.25">
      <c r="A61" s="6" t="s">
        <v>88</v>
      </c>
      <c r="B61" s="13"/>
      <c r="C61" s="19">
        <f>1+(('Land Price (CPI Adjusted)'!C61-'Land Price (CPI Adjusted)'!B61)/'Land Price (CPI Adjusted)'!B61)</f>
        <v>1.0813633067440171</v>
      </c>
      <c r="D61" s="19">
        <f>1+(('Land Price (CPI Adjusted)'!D61-'Land Price (CPI Adjusted)'!C61)/'Land Price (CPI Adjusted)'!C61)</f>
        <v>0.88022908366533881</v>
      </c>
      <c r="E61" s="19">
        <f>1+(('Land Price (CPI Adjusted)'!E61-'Land Price (CPI Adjusted)'!D61)/'Land Price (CPI Adjusted)'!D61)</f>
        <v>0.96396489223189119</v>
      </c>
      <c r="F61" s="19">
        <f>1+(('Land Price (CPI Adjusted)'!F61-'Land Price (CPI Adjusted)'!E61)/'Land Price (CPI Adjusted)'!E61)</f>
        <v>1.0556159701724406</v>
      </c>
      <c r="G61" s="19">
        <f>1+(('Land Price (CPI Adjusted)'!G61-'Land Price (CPI Adjusted)'!F61)/'Land Price (CPI Adjusted)'!F61)</f>
        <v>1.0868871015787904</v>
      </c>
      <c r="H61" s="19">
        <f>1+(('Land Price (CPI Adjusted)'!H61-'Land Price (CPI Adjusted)'!G61)/'Land Price (CPI Adjusted)'!G61)</f>
        <v>1.0557899721155366</v>
      </c>
      <c r="I61" s="19">
        <f>1+(('Land Price (CPI Adjusted)'!I61-'Land Price (CPI Adjusted)'!H61)/'Land Price (CPI Adjusted)'!H61)</f>
        <v>1.0184057149478707</v>
      </c>
      <c r="J61" s="19">
        <f>1+(('Land Price (CPI Adjusted)'!J61-'Land Price (CPI Adjusted)'!I61)/'Land Price (CPI Adjusted)'!I61)</f>
        <v>1.0120042287624047</v>
      </c>
      <c r="K61" s="19">
        <f>1+(('Land Price (CPI Adjusted)'!K61-'Land Price (CPI Adjusted)'!J61)/'Land Price (CPI Adjusted)'!J61)</f>
        <v>1.2223467741935483</v>
      </c>
      <c r="L61" s="19">
        <f>1+(('Land Price (CPI Adjusted)'!L61-'Land Price (CPI Adjusted)'!K61)/'Land Price (CPI Adjusted)'!K61)</f>
        <v>1.0238626042440755</v>
      </c>
      <c r="M61" s="10">
        <f t="shared" si="0"/>
        <v>1.0366772658335655</v>
      </c>
      <c r="N61" s="11">
        <f t="shared" si="1"/>
        <v>3.6677265833565453E-2</v>
      </c>
    </row>
    <row r="62" spans="1:14" x14ac:dyDescent="0.25">
      <c r="A62" s="6" t="s">
        <v>89</v>
      </c>
      <c r="B62" s="13"/>
      <c r="C62" s="19">
        <f>1+(('Land Price (CPI Adjusted)'!C62-'Land Price (CPI Adjusted)'!B62)/'Land Price (CPI Adjusted)'!B62)</f>
        <v>1.0010741138560686</v>
      </c>
      <c r="D62" s="19">
        <f>1+(('Land Price (CPI Adjusted)'!D62-'Land Price (CPI Adjusted)'!C62)/'Land Price (CPI Adjusted)'!C62)</f>
        <v>0.95285524568393087</v>
      </c>
      <c r="E62" s="19">
        <f>1+(('Land Price (CPI Adjusted)'!E62-'Land Price (CPI Adjusted)'!D62)/'Land Price (CPI Adjusted)'!D62)</f>
        <v>0.91974063733068745</v>
      </c>
      <c r="F62" s="19">
        <f>1+(('Land Price (CPI Adjusted)'!F62-'Land Price (CPI Adjusted)'!E62)/'Land Price (CPI Adjusted)'!E62)</f>
        <v>1.007813377400568</v>
      </c>
      <c r="G62" s="19">
        <f>1+(('Land Price (CPI Adjusted)'!G62-'Land Price (CPI Adjusted)'!F62)/'Land Price (CPI Adjusted)'!F62)</f>
        <v>1.0435098302055406</v>
      </c>
      <c r="H62" s="19">
        <f>1+(('Land Price (CPI Adjusted)'!H62-'Land Price (CPI Adjusted)'!G62)/'Land Price (CPI Adjusted)'!G62)</f>
        <v>1.0436246517417851</v>
      </c>
      <c r="I62" s="19">
        <f>1+(('Land Price (CPI Adjusted)'!I62-'Land Price (CPI Adjusted)'!H62)/'Land Price (CPI Adjusted)'!H62)</f>
        <v>1.1935087744349093</v>
      </c>
      <c r="J62" s="19">
        <f>1+(('Land Price (CPI Adjusted)'!J62-'Land Price (CPI Adjusted)'!I62)/'Land Price (CPI Adjusted)'!I62)</f>
        <v>0.96787345075016307</v>
      </c>
      <c r="K62" s="19">
        <f>1+(('Land Price (CPI Adjusted)'!K62-'Land Price (CPI Adjusted)'!J62)/'Land Price (CPI Adjusted)'!J62)</f>
        <v>0.80782258064516121</v>
      </c>
      <c r="L62" s="19">
        <f>1+(('Land Price (CPI Adjusted)'!L62-'Land Price (CPI Adjusted)'!K62)/'Land Price (CPI Adjusted)'!K62)</f>
        <v>0.7608023298192117</v>
      </c>
      <c r="M62" s="10">
        <f t="shared" si="0"/>
        <v>0.96267823808896225</v>
      </c>
      <c r="N62" s="11">
        <f t="shared" si="1"/>
        <v>-3.7321761911037754E-2</v>
      </c>
    </row>
    <row r="63" spans="1:14" x14ac:dyDescent="0.25">
      <c r="A63" s="6" t="s">
        <v>90</v>
      </c>
      <c r="B63" s="13"/>
      <c r="C63" s="19">
        <f>1+(('Land Price (CPI Adjusted)'!C63-'Land Price (CPI Adjusted)'!B63)/'Land Price (CPI Adjusted)'!B63)</f>
        <v>0.81968901846452846</v>
      </c>
      <c r="D63" s="19">
        <f>1+(('Land Price (CPI Adjusted)'!D63-'Land Price (CPI Adjusted)'!C63)/'Land Price (CPI Adjusted)'!C63)</f>
        <v>1.078558693403183</v>
      </c>
      <c r="E63" s="19">
        <f>1+(('Land Price (CPI Adjusted)'!E63-'Land Price (CPI Adjusted)'!D63)/'Land Price (CPI Adjusted)'!D63)</f>
        <v>0.75988647114474939</v>
      </c>
      <c r="F63" s="19">
        <f>1+(('Land Price (CPI Adjusted)'!F63-'Land Price (CPI Adjusted)'!E63)/'Land Price (CPI Adjusted)'!E63)</f>
        <v>0.84156050955414008</v>
      </c>
      <c r="G63" s="19">
        <f>1+(('Land Price (CPI Adjusted)'!G63-'Land Price (CPI Adjusted)'!F63)/'Land Price (CPI Adjusted)'!F63)</f>
        <v>1.5363270777479889</v>
      </c>
      <c r="H63" s="19">
        <f>1+(('Land Price (CPI Adjusted)'!H63-'Land Price (CPI Adjusted)'!G63)/'Land Price (CPI Adjusted)'!G63)</f>
        <v>1.1200933181790993</v>
      </c>
      <c r="I63" s="19">
        <f>1+(('Land Price (CPI Adjusted)'!I63-'Land Price (CPI Adjusted)'!H63)/'Land Price (CPI Adjusted)'!H63)</f>
        <v>0.84548075599875139</v>
      </c>
      <c r="J63" s="19">
        <f>1+(('Land Price (CPI Adjusted)'!J63-'Land Price (CPI Adjusted)'!I63)/'Land Price (CPI Adjusted)'!I63)</f>
        <v>1.0886712157898599</v>
      </c>
      <c r="K63" s="19">
        <f>1+(('Land Price (CPI Adjusted)'!K63-'Land Price (CPI Adjusted)'!J63)/'Land Price (CPI Adjusted)'!J63)</f>
        <v>1.0791290322580644</v>
      </c>
      <c r="L63" s="19">
        <f>1+(('Land Price (CPI Adjusted)'!L63-'Land Price (CPI Adjusted)'!K63)/'Land Price (CPI Adjusted)'!K63)</f>
        <v>1.1353299072597318</v>
      </c>
      <c r="M63" s="10">
        <f t="shared" si="0"/>
        <v>1.0093134891452011</v>
      </c>
      <c r="N63" s="11">
        <f t="shared" si="1"/>
        <v>9.313489145201137E-3</v>
      </c>
    </row>
    <row r="64" spans="1:14" x14ac:dyDescent="0.25">
      <c r="A64" s="6" t="s">
        <v>91</v>
      </c>
      <c r="B64" s="13"/>
      <c r="C64" s="19">
        <f>1+(('Land Price (CPI Adjusted)'!C64-'Land Price (CPI Adjusted)'!B64)/'Land Price (CPI Adjusted)'!B64)</f>
        <v>0.73637003390697964</v>
      </c>
      <c r="D64" s="19">
        <f>1+(('Land Price (CPI Adjusted)'!D64-'Land Price (CPI Adjusted)'!C64)/'Land Price (CPI Adjusted)'!C64)</f>
        <v>0.9958546381276514</v>
      </c>
      <c r="E64" s="19">
        <f>1+(('Land Price (CPI Adjusted)'!E64-'Land Price (CPI Adjusted)'!D64)/'Land Price (CPI Adjusted)'!D64)</f>
        <v>0.92347314201618846</v>
      </c>
      <c r="F64" s="19">
        <f>1+(('Land Price (CPI Adjusted)'!F64-'Land Price (CPI Adjusted)'!E64)/'Land Price (CPI Adjusted)'!E64)</f>
        <v>1.2405043546080852</v>
      </c>
      <c r="G64" s="19">
        <f>1+(('Land Price (CPI Adjusted)'!G64-'Land Price (CPI Adjusted)'!F64)/'Land Price (CPI Adjusted)'!F64)</f>
        <v>1.3208985192475198</v>
      </c>
      <c r="H64" s="19">
        <f>1+(('Land Price (CPI Adjusted)'!H64-'Land Price (CPI Adjusted)'!G64)/'Land Price (CPI Adjusted)'!G64)</f>
        <v>0.82207552016439767</v>
      </c>
      <c r="I64" s="19">
        <f>1+(('Land Price (CPI Adjusted)'!I64-'Land Price (CPI Adjusted)'!H64)/'Land Price (CPI Adjusted)'!H64)</f>
        <v>1.0792913910015847</v>
      </c>
      <c r="J64" s="19">
        <f>1+(('Land Price (CPI Adjusted)'!J64-'Land Price (CPI Adjusted)'!I64)/'Land Price (CPI Adjusted)'!I64)</f>
        <v>0.83827683615819204</v>
      </c>
      <c r="K64" s="19">
        <f>1+(('Land Price (CPI Adjusted)'!K64-'Land Price (CPI Adjusted)'!J64)/'Land Price (CPI Adjusted)'!J64)</f>
        <v>0.93067741935483883</v>
      </c>
      <c r="L64" s="19">
        <f>1+(('Land Price (CPI Adjusted)'!L64-'Land Price (CPI Adjusted)'!K64)/'Land Price (CPI Adjusted)'!K64)</f>
        <v>1.1526306004833611</v>
      </c>
      <c r="M64" s="10">
        <f t="shared" si="0"/>
        <v>0.98789577700774411</v>
      </c>
      <c r="N64" s="11">
        <f t="shared" si="1"/>
        <v>-1.2104222992255886E-2</v>
      </c>
    </row>
    <row r="65" spans="1:14" x14ac:dyDescent="0.25">
      <c r="A65" s="6" t="s">
        <v>92</v>
      </c>
      <c r="B65" s="13"/>
      <c r="C65" s="19">
        <f>1+(('Land Price (CPI Adjusted)'!C65-'Land Price (CPI Adjusted)'!B65)/'Land Price (CPI Adjusted)'!B65)</f>
        <v>0.99273182957393458</v>
      </c>
      <c r="D65" s="19">
        <f>1+(('Land Price (CPI Adjusted)'!D65-'Land Price (CPI Adjusted)'!C65)/'Land Price (CPI Adjusted)'!C65)</f>
        <v>1.0253105226154209</v>
      </c>
      <c r="E65" s="19">
        <f>1+(('Land Price (CPI Adjusted)'!E65-'Land Price (CPI Adjusted)'!D65)/'Land Price (CPI Adjusted)'!D65)</f>
        <v>0.98025354777672657</v>
      </c>
      <c r="F65" s="19">
        <f>1+(('Land Price (CPI Adjusted)'!F65-'Land Price (CPI Adjusted)'!E65)/'Land Price (CPI Adjusted)'!E65)</f>
        <v>0.80148619957537159</v>
      </c>
      <c r="G65" s="19">
        <f>1+(('Land Price (CPI Adjusted)'!G65-'Land Price (CPI Adjusted)'!F65)/'Land Price (CPI Adjusted)'!F65)</f>
        <v>0.81767774383274094</v>
      </c>
      <c r="H65" s="19">
        <f>1+(('Land Price (CPI Adjusted)'!H65-'Land Price (CPI Adjusted)'!G65)/'Land Price (CPI Adjusted)'!G65)</f>
        <v>0.97183284135541959</v>
      </c>
      <c r="I65" s="19">
        <f>1+(('Land Price (CPI Adjusted)'!I65-'Land Price (CPI Adjusted)'!H65)/'Land Price (CPI Adjusted)'!H65)</f>
        <v>1.1813844741251194</v>
      </c>
      <c r="J65" s="19">
        <f>1+(('Land Price (CPI Adjusted)'!J65-'Land Price (CPI Adjusted)'!I65)/'Land Price (CPI Adjusted)'!I65)</f>
        <v>1.072291208506416</v>
      </c>
      <c r="K65" s="19">
        <f>1+(('Land Price (CPI Adjusted)'!K65-'Land Price (CPI Adjusted)'!J65)/'Land Price (CPI Adjusted)'!J65)</f>
        <v>1.138425436277102</v>
      </c>
      <c r="L65" s="19">
        <f>1+(('Land Price (CPI Adjusted)'!L65-'Land Price (CPI Adjusted)'!K65)/'Land Price (CPI Adjusted)'!K65)</f>
        <v>1.202253508198226</v>
      </c>
      <c r="M65" s="10">
        <f t="shared" si="0"/>
        <v>1.0097410743954662</v>
      </c>
      <c r="N65" s="11">
        <f t="shared" si="1"/>
        <v>9.7410743954662316E-3</v>
      </c>
    </row>
    <row r="66" spans="1:14" x14ac:dyDescent="0.25">
      <c r="A66" s="6" t="s">
        <v>93</v>
      </c>
      <c r="B66" s="13"/>
      <c r="C66" s="19">
        <f>1+(('Land Price (CPI Adjusted)'!C66-'Land Price (CPI Adjusted)'!B66)/'Land Price (CPI Adjusted)'!B66)</f>
        <v>1.0827001569858712</v>
      </c>
      <c r="D66" s="19">
        <f>1+(('Land Price (CPI Adjusted)'!D66-'Land Price (CPI Adjusted)'!C66)/'Land Price (CPI Adjusted)'!C66)</f>
        <v>1.0156670614837946</v>
      </c>
      <c r="E66" s="19">
        <f>1+(('Land Price (CPI Adjusted)'!E66-'Land Price (CPI Adjusted)'!D66)/'Land Price (CPI Adjusted)'!D66)</f>
        <v>0.99920136627799838</v>
      </c>
      <c r="F66" s="19">
        <f>1+(('Land Price (CPI Adjusted)'!F66-'Land Price (CPI Adjusted)'!E66)/'Land Price (CPI Adjusted)'!E66)</f>
        <v>0.90241409137375173</v>
      </c>
      <c r="G66" s="19">
        <f>1+(('Land Price (CPI Adjusted)'!G66-'Land Price (CPI Adjusted)'!F66)/'Land Price (CPI Adjusted)'!F66)</f>
        <v>0.9788962184281077</v>
      </c>
      <c r="H66" s="19">
        <f>1+(('Land Price (CPI Adjusted)'!H66-'Land Price (CPI Adjusted)'!G66)/'Land Price (CPI Adjusted)'!G66)</f>
        <v>1.1740412469194519</v>
      </c>
      <c r="I66" s="19">
        <f>1+(('Land Price (CPI Adjusted)'!I66-'Land Price (CPI Adjusted)'!H66)/'Land Price (CPI Adjusted)'!H66)</f>
        <v>0.90101558088078715</v>
      </c>
      <c r="J66" s="19">
        <f>1+(('Land Price (CPI Adjusted)'!J66-'Land Price (CPI Adjusted)'!I66)/'Land Price (CPI Adjusted)'!I66)</f>
        <v>1.5215781227745335</v>
      </c>
      <c r="K66" s="19">
        <f>1+(('Land Price (CPI Adjusted)'!K66-'Land Price (CPI Adjusted)'!J66)/'Land Price (CPI Adjusted)'!J66)</f>
        <v>0.92517921146953408</v>
      </c>
      <c r="L66" s="19">
        <f>1+(('Land Price (CPI Adjusted)'!L66-'Land Price (CPI Adjusted)'!K66)/'Land Price (CPI Adjusted)'!K66)</f>
        <v>1.0283891547049442</v>
      </c>
      <c r="M66" s="10">
        <f t="shared" si="0"/>
        <v>1.0404347216539256</v>
      </c>
      <c r="N66" s="11">
        <f t="shared" si="1"/>
        <v>4.0434721653925587E-2</v>
      </c>
    </row>
    <row r="67" spans="1:14" x14ac:dyDescent="0.25">
      <c r="A67" s="6" t="s">
        <v>94</v>
      </c>
      <c r="B67" s="13"/>
      <c r="C67" s="19">
        <f>1+(('Land Price (CPI Adjusted)'!C67-'Land Price (CPI Adjusted)'!B67)/'Land Price (CPI Adjusted)'!B67)</f>
        <v>1.0566893424036281</v>
      </c>
      <c r="D67" s="19">
        <f>1+(('Land Price (CPI Adjusted)'!D67-'Land Price (CPI Adjusted)'!C67)/'Land Price (CPI Adjusted)'!C67)</f>
        <v>1.0216467463479417</v>
      </c>
      <c r="E67" s="19">
        <f>1+(('Land Price (CPI Adjusted)'!E67-'Land Price (CPI Adjusted)'!D67)/'Land Price (CPI Adjusted)'!D67)</f>
        <v>0.93775798588723047</v>
      </c>
      <c r="F67" s="19">
        <f>1+(('Land Price (CPI Adjusted)'!F67-'Land Price (CPI Adjusted)'!E67)/'Land Price (CPI Adjusted)'!E67)</f>
        <v>1.1169098006985823</v>
      </c>
      <c r="G67" s="19">
        <f>1+(('Land Price (CPI Adjusted)'!G67-'Land Price (CPI Adjusted)'!F67)/'Land Price (CPI Adjusted)'!F67)</f>
        <v>0.81843908251414943</v>
      </c>
      <c r="H67" s="19">
        <f>1+(('Land Price (CPI Adjusted)'!H67-'Land Price (CPI Adjusted)'!G67)/'Land Price (CPI Adjusted)'!G67)</f>
        <v>1.0587336244541485</v>
      </c>
      <c r="I67" s="19">
        <f>1+(('Land Price (CPI Adjusted)'!I67-'Land Price (CPI Adjusted)'!H67)/'Land Price (CPI Adjusted)'!H67)</f>
        <v>1.0091374505864816</v>
      </c>
      <c r="J67" s="19">
        <f>1+(('Land Price (CPI Adjusted)'!J67-'Land Price (CPI Adjusted)'!I67)/'Land Price (CPI Adjusted)'!I67)</f>
        <v>1.3581493614394911</v>
      </c>
      <c r="K67" s="19">
        <f>1+(('Land Price (CPI Adjusted)'!K67-'Land Price (CPI Adjusted)'!J67)/'Land Price (CPI Adjusted)'!J67)</f>
        <v>0.93907609423102656</v>
      </c>
      <c r="L67" s="19">
        <f>1+(('Land Price (CPI Adjusted)'!L67-'Land Price (CPI Adjusted)'!K67)/'Land Price (CPI Adjusted)'!K67)</f>
        <v>1.403579186778908</v>
      </c>
      <c r="M67" s="10">
        <f t="shared" si="0"/>
        <v>1.0587576430263899</v>
      </c>
      <c r="N67" s="11">
        <f t="shared" si="1"/>
        <v>5.8757643026389861E-2</v>
      </c>
    </row>
    <row r="68" spans="1:14" x14ac:dyDescent="0.25">
      <c r="A68" s="6" t="s">
        <v>95</v>
      </c>
      <c r="B68" s="13"/>
      <c r="C68" s="19">
        <f>1+(('Land Price (CPI Adjusted)'!C68-'Land Price (CPI Adjusted)'!B68)/'Land Price (CPI Adjusted)'!B68)</f>
        <v>1.0669985067197612</v>
      </c>
      <c r="D68" s="19">
        <f>1+(('Land Price (CPI Adjusted)'!D68-'Land Price (CPI Adjusted)'!C68)/'Land Price (CPI Adjusted)'!C68)</f>
        <v>1.018534557422484</v>
      </c>
      <c r="E68" s="19">
        <f>1+(('Land Price (CPI Adjusted)'!E68-'Land Price (CPI Adjusted)'!D68)/'Land Price (CPI Adjusted)'!D68)</f>
        <v>0.94985808893093659</v>
      </c>
      <c r="F68" s="19">
        <f>1+(('Land Price (CPI Adjusted)'!F68-'Land Price (CPI Adjusted)'!E68)/'Land Price (CPI Adjusted)'!E68)</f>
        <v>1.0419320594479831</v>
      </c>
      <c r="G68" s="19">
        <f>1+(('Land Price (CPI Adjusted)'!G68-'Land Price (CPI Adjusted)'!F68)/'Land Price (CPI Adjusted)'!F68)</f>
        <v>1.0199010105176325</v>
      </c>
      <c r="H68" s="19">
        <f>1+(('Land Price (CPI Adjusted)'!H68-'Land Price (CPI Adjusted)'!G68)/'Land Price (CPI Adjusted)'!G68)</f>
        <v>0.94109655507035428</v>
      </c>
      <c r="I68" s="19">
        <f>1+(('Land Price (CPI Adjusted)'!I68-'Land Price (CPI Adjusted)'!H68)/'Land Price (CPI Adjusted)'!H68)</f>
        <v>1.0202676430561854</v>
      </c>
      <c r="J68" s="19">
        <f>1+(('Land Price (CPI Adjusted)'!J68-'Land Price (CPI Adjusted)'!I68)/'Land Price (CPI Adjusted)'!I68)</f>
        <v>1.0451243671582653</v>
      </c>
      <c r="K68" s="19">
        <f>1+(('Land Price (CPI Adjusted)'!K68-'Land Price (CPI Adjusted)'!J68)/'Land Price (CPI Adjusted)'!J68)</f>
        <v>1.1257580645161291</v>
      </c>
      <c r="L68" s="19">
        <f>1+(('Land Price (CPI Adjusted)'!L68-'Land Price (CPI Adjusted)'!K68)/'Land Price (CPI Adjusted)'!K68)</f>
        <v>1.0649000122684333</v>
      </c>
      <c r="M68" s="10">
        <f t="shared" si="0"/>
        <v>1.028126586632004</v>
      </c>
      <c r="N68" s="11">
        <f t="shared" si="1"/>
        <v>2.8126586632003958E-2</v>
      </c>
    </row>
    <row r="69" spans="1:14" x14ac:dyDescent="0.25">
      <c r="A69" s="6" t="s">
        <v>96</v>
      </c>
      <c r="B69" s="13"/>
      <c r="C69" s="19">
        <f>1+(('Land Price (CPI Adjusted)'!C69-'Land Price (CPI Adjusted)'!B69)/'Land Price (CPI Adjusted)'!B69)</f>
        <v>0.96326530612244898</v>
      </c>
      <c r="D69" s="19">
        <f>1+(('Land Price (CPI Adjusted)'!D69-'Land Price (CPI Adjusted)'!C69)/'Land Price (CPI Adjusted)'!C69)</f>
        <v>0.97195961915051676</v>
      </c>
      <c r="E69" s="19">
        <f>1+(('Land Price (CPI Adjusted)'!E69-'Land Price (CPI Adjusted)'!D69)/'Land Price (CPI Adjusted)'!D69)</f>
        <v>0.97006783550393516</v>
      </c>
      <c r="F69" s="19">
        <f>1+(('Land Price (CPI Adjusted)'!F69-'Land Price (CPI Adjusted)'!E69)/'Land Price (CPI Adjusted)'!E69)</f>
        <v>1.0299097664543524</v>
      </c>
      <c r="G69" s="19">
        <f>1+(('Land Price (CPI Adjusted)'!G69-'Land Price (CPI Adjusted)'!F69)/'Land Price (CPI Adjusted)'!F69)</f>
        <v>0.94009033913687534</v>
      </c>
      <c r="H69" s="19">
        <f>1+(('Land Price (CPI Adjusted)'!H69-'Land Price (CPI Adjusted)'!G69)/'Land Price (CPI Adjusted)'!G69)</f>
        <v>1.0329108531259985</v>
      </c>
      <c r="I69" s="19">
        <f>1+(('Land Price (CPI Adjusted)'!I69-'Land Price (CPI Adjusted)'!H69)/'Land Price (CPI Adjusted)'!H69)</f>
        <v>0.92751603914198677</v>
      </c>
      <c r="J69" s="19">
        <f>1+(('Land Price (CPI Adjusted)'!J69-'Land Price (CPI Adjusted)'!I69)/'Land Price (CPI Adjusted)'!I69)</f>
        <v>0.95036642453591602</v>
      </c>
      <c r="K69" s="19">
        <f>1+(('Land Price (CPI Adjusted)'!K69-'Land Price (CPI Adjusted)'!J69)/'Land Price (CPI Adjusted)'!J69)</f>
        <v>1.0475416233090531</v>
      </c>
      <c r="L69" s="19">
        <f>1+(('Land Price (CPI Adjusted)'!L69-'Land Price (CPI Adjusted)'!K69)/'Land Price (CPI Adjusted)'!K69)</f>
        <v>0.98883572567783085</v>
      </c>
      <c r="M69" s="10">
        <f t="shared" ref="M69:M132" si="2">GEOMEAN(C69:L69)</f>
        <v>0.98146220547891239</v>
      </c>
      <c r="N69" s="11">
        <f t="shared" ref="N69:N132" si="3">(M69-1)</f>
        <v>-1.8537794521087614E-2</v>
      </c>
    </row>
    <row r="70" spans="1:14" x14ac:dyDescent="0.25">
      <c r="A70" s="6" t="s">
        <v>97</v>
      </c>
      <c r="B70" s="13"/>
      <c r="C70" s="19">
        <f>1+(('Land Price (CPI Adjusted)'!C70-'Land Price (CPI Adjusted)'!B70)/'Land Price (CPI Adjusted)'!B70)</f>
        <v>1.4289321789321789</v>
      </c>
      <c r="D70" s="19">
        <f>1+(('Land Price (CPI Adjusted)'!D70-'Land Price (CPI Adjusted)'!C70)/'Land Price (CPI Adjusted)'!C70)</f>
        <v>0.42324818373564566</v>
      </c>
      <c r="E70" s="19">
        <f>1+(('Land Price (CPI Adjusted)'!E70-'Land Price (CPI Adjusted)'!D70)/'Land Price (CPI Adjusted)'!D70)</f>
        <v>2.3120576738318923</v>
      </c>
      <c r="F70" s="19">
        <f>1+(('Land Price (CPI Adjusted)'!F70-'Land Price (CPI Adjusted)'!E70)/'Land Price (CPI Adjusted)'!E70)</f>
        <v>1.0567365816057446</v>
      </c>
      <c r="G70" s="19">
        <f>1+(('Land Price (CPI Adjusted)'!G70-'Land Price (CPI Adjusted)'!F70)/'Land Price (CPI Adjusted)'!F70)</f>
        <v>1.0675292380619341</v>
      </c>
      <c r="H70" s="19">
        <f>1+(('Land Price (CPI Adjusted)'!H70-'Land Price (CPI Adjusted)'!G70)/'Land Price (CPI Adjusted)'!G70)</f>
        <v>1.0424454148471616</v>
      </c>
      <c r="I70" s="19">
        <f>1+(('Land Price (CPI Adjusted)'!I70-'Land Price (CPI Adjusted)'!H70)/'Land Price (CPI Adjusted)'!H70)</f>
        <v>1.0369629317607412</v>
      </c>
      <c r="J70" s="19">
        <f>1+(('Land Price (CPI Adjusted)'!J70-'Land Price (CPI Adjusted)'!I70)/'Land Price (CPI Adjusted)'!I70)</f>
        <v>0.96471460480132132</v>
      </c>
      <c r="K70" s="19">
        <f>1+(('Land Price (CPI Adjusted)'!K70-'Land Price (CPI Adjusted)'!J70)/'Land Price (CPI Adjusted)'!J70)</f>
        <v>0.98073269760858228</v>
      </c>
      <c r="L70" s="19">
        <f>1+(('Land Price (CPI Adjusted)'!L70-'Land Price (CPI Adjusted)'!K70)/'Land Price (CPI Adjusted)'!K70)</f>
        <v>1.023735810113519</v>
      </c>
      <c r="M70" s="10">
        <f t="shared" si="2"/>
        <v>1.0514547473689495</v>
      </c>
      <c r="N70" s="11">
        <f t="shared" si="3"/>
        <v>5.1454747368949505E-2</v>
      </c>
    </row>
    <row r="71" spans="1:14" x14ac:dyDescent="0.25">
      <c r="A71" s="6" t="s">
        <v>98</v>
      </c>
      <c r="B71" s="13"/>
      <c r="C71" s="19">
        <f>1+(('Land Price (CPI Adjusted)'!C71-'Land Price (CPI Adjusted)'!B71)/'Land Price (CPI Adjusted)'!B71)</f>
        <v>0.6657142857142857</v>
      </c>
      <c r="D71" s="19">
        <f>1+(('Land Price (CPI Adjusted)'!D71-'Land Price (CPI Adjusted)'!C71)/'Land Price (CPI Adjusted)'!C71)</f>
        <v>0.95517928286852605</v>
      </c>
      <c r="E71" s="19">
        <f>1+(('Land Price (CPI Adjusted)'!E71-'Land Price (CPI Adjusted)'!D71)/'Land Price (CPI Adjusted)'!D71)</f>
        <v>1.2375888238990671</v>
      </c>
      <c r="F71" s="19">
        <f>1+(('Land Price (CPI Adjusted)'!F71-'Land Price (CPI Adjusted)'!E71)/'Land Price (CPI Adjusted)'!E71)</f>
        <v>0.94292494067690769</v>
      </c>
      <c r="G71" s="19">
        <f>1+(('Land Price (CPI Adjusted)'!G71-'Land Price (CPI Adjusted)'!F71)/'Land Price (CPI Adjusted)'!F71)</f>
        <v>1.01579982126899</v>
      </c>
      <c r="H71" s="19">
        <f>1+(('Land Price (CPI Adjusted)'!H71-'Land Price (CPI Adjusted)'!G71)/'Land Price (CPI Adjusted)'!G71)</f>
        <v>1.0609833771622958</v>
      </c>
      <c r="I71" s="19">
        <f>1+(('Land Price (CPI Adjusted)'!I71-'Land Price (CPI Adjusted)'!H71)/'Land Price (CPI Adjusted)'!H71)</f>
        <v>1.0652509909087204</v>
      </c>
      <c r="J71" s="19">
        <f>1+(('Land Price (CPI Adjusted)'!J71-'Land Price (CPI Adjusted)'!I71)/'Land Price (CPI Adjusted)'!I71)</f>
        <v>1.236168606316228</v>
      </c>
      <c r="K71" s="19">
        <f>1+(('Land Price (CPI Adjusted)'!K71-'Land Price (CPI Adjusted)'!J71)/'Land Price (CPI Adjusted)'!J71)</f>
        <v>1.0134677419354838</v>
      </c>
      <c r="L71" s="19">
        <f>1+(('Land Price (CPI Adjusted)'!L71-'Land Price (CPI Adjusted)'!K71)/'Land Price (CPI Adjusted)'!K71)</f>
        <v>0.95749938225846321</v>
      </c>
      <c r="M71" s="10">
        <f t="shared" si="2"/>
        <v>1.0021716370566105</v>
      </c>
      <c r="N71" s="11">
        <f t="shared" si="3"/>
        <v>2.1716370566104981E-3</v>
      </c>
    </row>
    <row r="72" spans="1:14" x14ac:dyDescent="0.25">
      <c r="A72" s="6" t="s">
        <v>99</v>
      </c>
      <c r="B72" s="13"/>
      <c r="C72" s="19">
        <f>1+(('Land Price (CPI Adjusted)'!C72-'Land Price (CPI Adjusted)'!B72)/'Land Price (CPI Adjusted)'!B72)</f>
        <v>0.54252842076427887</v>
      </c>
      <c r="D72" s="19">
        <f>1+(('Land Price (CPI Adjusted)'!D72-'Land Price (CPI Adjusted)'!C72)/'Land Price (CPI Adjusted)'!C72)</f>
        <v>1.1253808296226857</v>
      </c>
      <c r="E72" s="19">
        <f>1+(('Land Price (CPI Adjusted)'!E72-'Land Price (CPI Adjusted)'!D72)/'Land Price (CPI Adjusted)'!D72)</f>
        <v>0.57185333925433945</v>
      </c>
      <c r="F72" s="19">
        <f>1+(('Land Price (CPI Adjusted)'!F72-'Land Price (CPI Adjusted)'!E72)/'Land Price (CPI Adjusted)'!E72)</f>
        <v>0.97808485371909748</v>
      </c>
      <c r="G72" s="19">
        <f>1+(('Land Price (CPI Adjusted)'!G72-'Land Price (CPI Adjusted)'!F72)/'Land Price (CPI Adjusted)'!F72)</f>
        <v>0.97394250819183781</v>
      </c>
      <c r="H72" s="19">
        <f>1+(('Land Price (CPI Adjusted)'!H72-'Land Price (CPI Adjusted)'!G72)/'Land Price (CPI Adjusted)'!G72)</f>
        <v>1.034780375032109</v>
      </c>
      <c r="I72" s="19">
        <f>1+(('Land Price (CPI Adjusted)'!I72-'Land Price (CPI Adjusted)'!H72)/'Land Price (CPI Adjusted)'!H72)</f>
        <v>1.2861555742768884</v>
      </c>
      <c r="J72" s="19">
        <f>1+(('Land Price (CPI Adjusted)'!J72-'Land Price (CPI Adjusted)'!I72)/'Land Price (CPI Adjusted)'!I72)</f>
        <v>1.0264614320304393</v>
      </c>
      <c r="K72" s="19">
        <f>1+(('Land Price (CPI Adjusted)'!K72-'Land Price (CPI Adjusted)'!J72)/'Land Price (CPI Adjusted)'!J72)</f>
        <v>1.2767473118279569</v>
      </c>
      <c r="L72" s="19">
        <f>1+(('Land Price (CPI Adjusted)'!L72-'Land Price (CPI Adjusted)'!K72)/'Land Price (CPI Adjusted)'!K72)</f>
        <v>1.1178142985923307</v>
      </c>
      <c r="M72" s="10">
        <f t="shared" si="2"/>
        <v>0.95760751579011327</v>
      </c>
      <c r="N72" s="11">
        <f t="shared" si="3"/>
        <v>-4.2392484209886727E-2</v>
      </c>
    </row>
    <row r="73" spans="1:14" x14ac:dyDescent="0.25">
      <c r="A73" s="6" t="s">
        <v>100</v>
      </c>
      <c r="B73" s="13"/>
      <c r="C73" s="19">
        <f>1+(('Land Price (CPI Adjusted)'!C73-'Land Price (CPI Adjusted)'!B73)/'Land Price (CPI Adjusted)'!B73)</f>
        <v>0.30208883553421373</v>
      </c>
      <c r="D73" s="19">
        <f>1+(('Land Price (CPI Adjusted)'!D73-'Land Price (CPI Adjusted)'!C73)/'Land Price (CPI Adjusted)'!C73)</f>
        <v>1.0845506861443117</v>
      </c>
      <c r="E73" s="19">
        <f>1+(('Land Price (CPI Adjusted)'!E73-'Land Price (CPI Adjusted)'!D73)/'Land Price (CPI Adjusted)'!D73)</f>
        <v>0.35619678334910121</v>
      </c>
      <c r="F73" s="19">
        <f>1+(('Land Price (CPI Adjusted)'!F73-'Land Price (CPI Adjusted)'!E73)/'Land Price (CPI Adjusted)'!E73)</f>
        <v>6.0058032554847847</v>
      </c>
      <c r="G73" s="19">
        <f>1+(('Land Price (CPI Adjusted)'!G73-'Land Price (CPI Adjusted)'!F73)/'Land Price (CPI Adjusted)'!F73)</f>
        <v>1.1114460992434143</v>
      </c>
      <c r="H73" s="19">
        <f>1+(('Land Price (CPI Adjusted)'!H73-'Land Price (CPI Adjusted)'!G73)/'Land Price (CPI Adjusted)'!G73)</f>
        <v>1.1155886957238199</v>
      </c>
      <c r="I73" s="19">
        <f>1+(('Land Price (CPI Adjusted)'!I73-'Land Price (CPI Adjusted)'!H73)/'Land Price (CPI Adjusted)'!H73)</f>
        <v>1.068253183593614</v>
      </c>
      <c r="J73" s="19">
        <f>1+(('Land Price (CPI Adjusted)'!J73-'Land Price (CPI Adjusted)'!I73)/'Land Price (CPI Adjusted)'!I73)</f>
        <v>0.96279699163584809</v>
      </c>
      <c r="K73" s="19">
        <f>1+(('Land Price (CPI Adjusted)'!K73-'Land Price (CPI Adjusted)'!J73)/'Land Price (CPI Adjusted)'!J73)</f>
        <v>0.99424704567230915</v>
      </c>
      <c r="L73" s="19">
        <f>1+(('Land Price (CPI Adjusted)'!L73-'Land Price (CPI Adjusted)'!K73)/'Land Price (CPI Adjusted)'!K73)</f>
        <v>1.0134336293016577</v>
      </c>
      <c r="M73" s="10">
        <f t="shared" si="2"/>
        <v>0.98958628466166654</v>
      </c>
      <c r="N73" s="11">
        <f t="shared" si="3"/>
        <v>-1.0413715338333462E-2</v>
      </c>
    </row>
    <row r="74" spans="1:14" x14ac:dyDescent="0.25">
      <c r="A74" s="6" t="s">
        <v>101</v>
      </c>
      <c r="B74" s="13"/>
      <c r="C74" s="19">
        <f>1+(('Land Price (CPI Adjusted)'!C74-'Land Price (CPI Adjusted)'!B74)/'Land Price (CPI Adjusted)'!B74)</f>
        <v>1.0275099852273348</v>
      </c>
      <c r="D74" s="19">
        <f>1+(('Land Price (CPI Adjusted)'!D74-'Land Price (CPI Adjusted)'!C74)/'Land Price (CPI Adjusted)'!C74)</f>
        <v>0.92038792719939111</v>
      </c>
      <c r="E74" s="19">
        <f>1+(('Land Price (CPI Adjusted)'!E74-'Land Price (CPI Adjusted)'!D74)/'Land Price (CPI Adjusted)'!D74)</f>
        <v>0.89986555793457157</v>
      </c>
      <c r="F74" s="19">
        <f>1+(('Land Price (CPI Adjusted)'!F74-'Land Price (CPI Adjusted)'!E74)/'Land Price (CPI Adjusted)'!E74)</f>
        <v>0.97246992215145078</v>
      </c>
      <c r="G74" s="19">
        <f>1+(('Land Price (CPI Adjusted)'!G74-'Land Price (CPI Adjusted)'!F74)/'Land Price (CPI Adjusted)'!F74)</f>
        <v>1.0738640269471369</v>
      </c>
      <c r="H74" s="19">
        <f>1+(('Land Price (CPI Adjusted)'!H74-'Land Price (CPI Adjusted)'!G74)/'Land Price (CPI Adjusted)'!G74)</f>
        <v>1.0313137741107283</v>
      </c>
      <c r="I74" s="19">
        <f>1+(('Land Price (CPI Adjusted)'!I74-'Land Price (CPI Adjusted)'!H74)/'Land Price (CPI Adjusted)'!H74)</f>
        <v>1.1253861274922774</v>
      </c>
      <c r="J74" s="19">
        <f>1+(('Land Price (CPI Adjusted)'!J74-'Land Price (CPI Adjusted)'!I74)/'Land Price (CPI Adjusted)'!I74)</f>
        <v>1.2904086574096951</v>
      </c>
      <c r="K74" s="19">
        <f>1+(('Land Price (CPI Adjusted)'!K74-'Land Price (CPI Adjusted)'!J74)/'Land Price (CPI Adjusted)'!J74)</f>
        <v>0.9386363636363636</v>
      </c>
      <c r="L74" s="19">
        <f>1+(('Land Price (CPI Adjusted)'!L74-'Land Price (CPI Adjusted)'!K74)/'Land Price (CPI Adjusted)'!K74)</f>
        <v>1.0318979266347688</v>
      </c>
      <c r="M74" s="10">
        <f t="shared" si="2"/>
        <v>1.025726043370325</v>
      </c>
      <c r="N74" s="11">
        <f t="shared" si="3"/>
        <v>2.5726043370325025E-2</v>
      </c>
    </row>
    <row r="75" spans="1:14" x14ac:dyDescent="0.25">
      <c r="A75" s="6" t="s">
        <v>102</v>
      </c>
      <c r="B75" s="13"/>
      <c r="C75" s="19">
        <f>1+(('Land Price (CPI Adjusted)'!C75-'Land Price (CPI Adjusted)'!B75)/'Land Price (CPI Adjusted)'!B75)</f>
        <v>1.0416784283806979</v>
      </c>
      <c r="D75" s="19">
        <f>1+(('Land Price (CPI Adjusted)'!D75-'Land Price (CPI Adjusted)'!C75)/'Land Price (CPI Adjusted)'!C75)</f>
        <v>0.79953224644085785</v>
      </c>
      <c r="E75" s="19">
        <f>1+(('Land Price (CPI Adjusted)'!E75-'Land Price (CPI Adjusted)'!D75)/'Land Price (CPI Adjusted)'!D75)</f>
        <v>1.1200409965310627</v>
      </c>
      <c r="F75" s="19">
        <f>1+(('Land Price (CPI Adjusted)'!F75-'Land Price (CPI Adjusted)'!E75)/'Land Price (CPI Adjusted)'!E75)</f>
        <v>0.9685804955999191</v>
      </c>
      <c r="G75" s="19">
        <f>1+(('Land Price (CPI Adjusted)'!G75-'Land Price (CPI Adjusted)'!F75)/'Land Price (CPI Adjusted)'!F75)</f>
        <v>1.0131414326701471</v>
      </c>
      <c r="H75" s="19">
        <f>1+(('Land Price (CPI Adjusted)'!H75-'Land Price (CPI Adjusted)'!G75)/'Land Price (CPI Adjusted)'!G75)</f>
        <v>1.3961322520274488</v>
      </c>
      <c r="I75" s="19">
        <f>1+(('Land Price (CPI Adjusted)'!I75-'Land Price (CPI Adjusted)'!H75)/'Land Price (CPI Adjusted)'!H75)</f>
        <v>1.0909355317527178</v>
      </c>
      <c r="J75" s="19">
        <f>1+(('Land Price (CPI Adjusted)'!J75-'Land Price (CPI Adjusted)'!I75)/'Land Price (CPI Adjusted)'!I75)</f>
        <v>1.1244254704558005</v>
      </c>
      <c r="K75" s="19">
        <f>1+(('Land Price (CPI Adjusted)'!K75-'Land Price (CPI Adjusted)'!J75)/'Land Price (CPI Adjusted)'!J75)</f>
        <v>0.72587154636192674</v>
      </c>
      <c r="L75" s="19">
        <f>1+(('Land Price (CPI Adjusted)'!L75-'Land Price (CPI Adjusted)'!K75)/'Land Price (CPI Adjusted)'!K75)</f>
        <v>1.3062397857719494</v>
      </c>
      <c r="M75" s="10">
        <f t="shared" si="2"/>
        <v>1.0404347216539256</v>
      </c>
      <c r="N75" s="11">
        <f t="shared" si="3"/>
        <v>4.0434721653925587E-2</v>
      </c>
    </row>
    <row r="76" spans="1:14" x14ac:dyDescent="0.25">
      <c r="A76" s="6" t="s">
        <v>103</v>
      </c>
      <c r="B76" s="13"/>
      <c r="C76" s="19">
        <f>1+(('Land Price (CPI Adjusted)'!C76-'Land Price (CPI Adjusted)'!B76)/'Land Price (CPI Adjusted)'!B76)</f>
        <v>1.0750665483584738</v>
      </c>
      <c r="D76" s="19">
        <f>1+(('Land Price (CPI Adjusted)'!D76-'Land Price (CPI Adjusted)'!C76)/'Land Price (CPI Adjusted)'!C76)</f>
        <v>1.0136377566656452</v>
      </c>
      <c r="E76" s="19">
        <f>1+(('Land Price (CPI Adjusted)'!E76-'Land Price (CPI Adjusted)'!D76)/'Land Price (CPI Adjusted)'!D76)</f>
        <v>0.91467815971127231</v>
      </c>
      <c r="F76" s="19">
        <f>1+(('Land Price (CPI Adjusted)'!F76-'Land Price (CPI Adjusted)'!E76)/'Land Price (CPI Adjusted)'!E76)</f>
        <v>0.92479176874081337</v>
      </c>
      <c r="G76" s="19">
        <f>1+(('Land Price (CPI Adjusted)'!G76-'Land Price (CPI Adjusted)'!F76)/'Land Price (CPI Adjusted)'!F76)</f>
        <v>0.98212689901697936</v>
      </c>
      <c r="H76" s="19">
        <f>1+(('Land Price (CPI Adjusted)'!H76-'Land Price (CPI Adjusted)'!G76)/'Land Price (CPI Adjusted)'!G76)</f>
        <v>1.067203493449782</v>
      </c>
      <c r="I76" s="19">
        <f>1+(('Land Price (CPI Adjusted)'!I76-'Land Price (CPI Adjusted)'!H76)/'Land Price (CPI Adjusted)'!H76)</f>
        <v>1.1660201634927834</v>
      </c>
      <c r="J76" s="19">
        <f>1+(('Land Price (CPI Adjusted)'!J76-'Land Price (CPI Adjusted)'!I76)/'Land Price (CPI Adjusted)'!I76)</f>
        <v>1.2193117616846432</v>
      </c>
      <c r="K76" s="19">
        <f>1+(('Land Price (CPI Adjusted)'!K76-'Land Price (CPI Adjusted)'!J76)/'Land Price (CPI Adjusted)'!J76)</f>
        <v>0.97540322580645156</v>
      </c>
      <c r="L76" s="19">
        <f>1+(('Land Price (CPI Adjusted)'!L76-'Land Price (CPI Adjusted)'!K76)/'Land Price (CPI Adjusted)'!K76)</f>
        <v>1.0611895592640135</v>
      </c>
      <c r="M76" s="10">
        <f t="shared" si="2"/>
        <v>1.0358200700007996</v>
      </c>
      <c r="N76" s="11">
        <f t="shared" si="3"/>
        <v>3.5820070000799564E-2</v>
      </c>
    </row>
    <row r="77" spans="1:14" x14ac:dyDescent="0.25">
      <c r="A77" s="6" t="s">
        <v>104</v>
      </c>
      <c r="B77" s="13"/>
      <c r="C77" s="19">
        <f>1+(('Land Price (CPI Adjusted)'!C77-'Land Price (CPI Adjusted)'!B77)/'Land Price (CPI Adjusted)'!B77)</f>
        <v>1.0492925170068026</v>
      </c>
      <c r="D77" s="19">
        <f>1+(('Land Price (CPI Adjusted)'!D77-'Land Price (CPI Adjusted)'!C77)/'Land Price (CPI Adjusted)'!C77)</f>
        <v>0.92596381844224318</v>
      </c>
      <c r="E77" s="19">
        <f>1+(('Land Price (CPI Adjusted)'!E77-'Land Price (CPI Adjusted)'!D77)/'Land Price (CPI Adjusted)'!D77)</f>
        <v>1.028508758715027</v>
      </c>
      <c r="F77" s="19">
        <f>1+(('Land Price (CPI Adjusted)'!F77-'Land Price (CPI Adjusted)'!E77)/'Land Price (CPI Adjusted)'!E77)</f>
        <v>0.95895466466841506</v>
      </c>
      <c r="G77" s="19">
        <f>1+(('Land Price (CPI Adjusted)'!G77-'Land Price (CPI Adjusted)'!F77)/'Land Price (CPI Adjusted)'!F77)</f>
        <v>0.95025847456510104</v>
      </c>
      <c r="H77" s="19">
        <f>1+(('Land Price (CPI Adjusted)'!H77-'Land Price (CPI Adjusted)'!G77)/'Land Price (CPI Adjusted)'!G77)</f>
        <v>0.93557886888912567</v>
      </c>
      <c r="I77" s="19">
        <f>1+(('Land Price (CPI Adjusted)'!I77-'Land Price (CPI Adjusted)'!H77)/'Land Price (CPI Adjusted)'!H77)</f>
        <v>1.1059299524036939</v>
      </c>
      <c r="J77" s="19">
        <f>1+(('Land Price (CPI Adjusted)'!J77-'Land Price (CPI Adjusted)'!I77)/'Land Price (CPI Adjusted)'!I77)</f>
        <v>1.1975383373688457</v>
      </c>
      <c r="K77" s="19">
        <f>1+(('Land Price (CPI Adjusted)'!K77-'Land Price (CPI Adjusted)'!J77)/'Land Price (CPI Adjusted)'!J77)</f>
        <v>1.2878494623655914</v>
      </c>
      <c r="L77" s="19">
        <f>1+(('Land Price (CPI Adjusted)'!L77-'Land Price (CPI Adjusted)'!K77)/'Land Price (CPI Adjusted)'!K77)</f>
        <v>0.85244459110157833</v>
      </c>
      <c r="M77" s="10">
        <f t="shared" si="2"/>
        <v>1.0216372339015651</v>
      </c>
      <c r="N77" s="11">
        <f t="shared" si="3"/>
        <v>2.1637233901565134E-2</v>
      </c>
    </row>
    <row r="78" spans="1:14" x14ac:dyDescent="0.25">
      <c r="A78" s="6" t="s">
        <v>105</v>
      </c>
      <c r="B78" s="13"/>
      <c r="C78" s="19">
        <f>1+(('Land Price (CPI Adjusted)'!C78-'Land Price (CPI Adjusted)'!B78)/'Land Price (CPI Adjusted)'!B78)</f>
        <v>1.0807050092764379</v>
      </c>
      <c r="D78" s="19">
        <f>1+(('Land Price (CPI Adjusted)'!D78-'Land Price (CPI Adjusted)'!C78)/'Land Price (CPI Adjusted)'!C78)</f>
        <v>0.85896414342629479</v>
      </c>
      <c r="E78" s="19">
        <f>1+(('Land Price (CPI Adjusted)'!E78-'Land Price (CPI Adjusted)'!D78)/'Land Price (CPI Adjusted)'!D78)</f>
        <v>1.2712747149833243</v>
      </c>
      <c r="F78" s="19">
        <f>1+(('Land Price (CPI Adjusted)'!F78-'Land Price (CPI Adjusted)'!E78)/'Land Price (CPI Adjusted)'!E78)</f>
        <v>0.79120298041100834</v>
      </c>
      <c r="G78" s="19">
        <f>1+(('Land Price (CPI Adjusted)'!G78-'Land Price (CPI Adjusted)'!F78)/'Land Price (CPI Adjusted)'!F78)</f>
        <v>2.0138106599109622</v>
      </c>
      <c r="H78" s="19">
        <f>1+(('Land Price (CPI Adjusted)'!H78-'Land Price (CPI Adjusted)'!G78)/'Land Price (CPI Adjusted)'!G78)</f>
        <v>0.48099410919961316</v>
      </c>
      <c r="I78" s="19">
        <f>1+(('Land Price (CPI Adjusted)'!I78-'Land Price (CPI Adjusted)'!H78)/'Land Price (CPI Adjusted)'!H78)</f>
        <v>0.94707819560389062</v>
      </c>
      <c r="J78" s="19">
        <f>1+(('Land Price (CPI Adjusted)'!J78-'Land Price (CPI Adjusted)'!I78)/'Land Price (CPI Adjusted)'!I78)</f>
        <v>1.1975383373688457</v>
      </c>
      <c r="K78" s="19">
        <f>1+(('Land Price (CPI Adjusted)'!K78-'Land Price (CPI Adjusted)'!J78)/'Land Price (CPI Adjusted)'!J78)</f>
        <v>0.98809139784946232</v>
      </c>
      <c r="L78" s="19">
        <f>1+(('Land Price (CPI Adjusted)'!L78-'Land Price (CPI Adjusted)'!K78)/'Land Price (CPI Adjusted)'!K78)</f>
        <v>0.9814287164967237</v>
      </c>
      <c r="M78" s="10">
        <f t="shared" si="2"/>
        <v>0.99947032920357048</v>
      </c>
      <c r="N78" s="11">
        <f t="shared" si="3"/>
        <v>-5.2967079642951553E-4</v>
      </c>
    </row>
    <row r="79" spans="1:14" x14ac:dyDescent="0.25">
      <c r="A79" s="6" t="s">
        <v>106</v>
      </c>
      <c r="B79" s="13"/>
      <c r="C79" s="19">
        <f>1+(('Land Price (CPI Adjusted)'!C79-'Land Price (CPI Adjusted)'!B79)/'Land Price (CPI Adjusted)'!B79)</f>
        <v>1.2802197802197803</v>
      </c>
      <c r="D79" s="19">
        <f>1+(('Land Price (CPI Adjusted)'!D79-'Land Price (CPI Adjusted)'!C79)/'Land Price (CPI Adjusted)'!C79)</f>
        <v>1.0411686586985391</v>
      </c>
      <c r="E79" s="19">
        <f>1+(('Land Price (CPI Adjusted)'!E79-'Land Price (CPI Adjusted)'!D79)/'Land Price (CPI Adjusted)'!D79)</f>
        <v>0.89473239626976631</v>
      </c>
      <c r="F79" s="19">
        <f>1+(('Land Price (CPI Adjusted)'!F79-'Land Price (CPI Adjusted)'!E79)/'Land Price (CPI Adjusted)'!E79)</f>
        <v>0.99824916231472816</v>
      </c>
      <c r="G79" s="19">
        <f>1+(('Land Price (CPI Adjusted)'!G79-'Land Price (CPI Adjusted)'!F79)/'Land Price (CPI Adjusted)'!F79)</f>
        <v>1.0314574738534485</v>
      </c>
      <c r="H79" s="19">
        <f>1+(('Land Price (CPI Adjusted)'!H79-'Land Price (CPI Adjusted)'!G79)/'Land Price (CPI Adjusted)'!G79)</f>
        <v>0.91780520220239237</v>
      </c>
      <c r="I79" s="19">
        <f>1+(('Land Price (CPI Adjusted)'!I79-'Land Price (CPI Adjusted)'!H79)/'Land Price (CPI Adjusted)'!H79)</f>
        <v>0.89316359324783923</v>
      </c>
      <c r="J79" s="19">
        <f>1+(('Land Price (CPI Adjusted)'!J79-'Land Price (CPI Adjusted)'!I79)/'Land Price (CPI Adjusted)'!I79)</f>
        <v>0.95803066989507668</v>
      </c>
      <c r="K79" s="19">
        <f>1+(('Land Price (CPI Adjusted)'!K79-'Land Price (CPI Adjusted)'!J79)/'Land Price (CPI Adjusted)'!J79)</f>
        <v>1.1490725806451612</v>
      </c>
      <c r="L79" s="19">
        <f>1+(('Land Price (CPI Adjusted)'!L79-'Land Price (CPI Adjusted)'!K79)/'Land Price (CPI Adjusted)'!K79)</f>
        <v>1.0275292975521808</v>
      </c>
      <c r="M79" s="10">
        <f t="shared" si="2"/>
        <v>1.0130693306245022</v>
      </c>
      <c r="N79" s="11">
        <f t="shared" si="3"/>
        <v>1.3069330624502218E-2</v>
      </c>
    </row>
    <row r="80" spans="1:14" x14ac:dyDescent="0.25">
      <c r="A80" s="6" t="s">
        <v>107</v>
      </c>
      <c r="B80" s="13"/>
      <c r="C80" s="19">
        <f>1+(('Land Price (CPI Adjusted)'!C80-'Land Price (CPI Adjusted)'!B80)/'Land Price (CPI Adjusted)'!B80)</f>
        <v>0.84876014922097864</v>
      </c>
      <c r="D80" s="19">
        <f>1+(('Land Price (CPI Adjusted)'!D80-'Land Price (CPI Adjusted)'!C80)/'Land Price (CPI Adjusted)'!C80)</f>
        <v>0.97609561752988061</v>
      </c>
      <c r="E80" s="19">
        <f>1+(('Land Price (CPI Adjusted)'!E80-'Land Price (CPI Adjusted)'!D80)/'Land Price (CPI Adjusted)'!D80)</f>
        <v>0.86974957540664077</v>
      </c>
      <c r="F80" s="19">
        <f>1+(('Land Price (CPI Adjusted)'!F80-'Land Price (CPI Adjusted)'!E80)/'Land Price (CPI Adjusted)'!E80)</f>
        <v>0.93014582634931275</v>
      </c>
      <c r="G80" s="19">
        <f>1+(('Land Price (CPI Adjusted)'!G80-'Land Price (CPI Adjusted)'!F80)/'Land Price (CPI Adjusted)'!F80)</f>
        <v>0.93535895144474224</v>
      </c>
      <c r="H80" s="19">
        <f>1+(('Land Price (CPI Adjusted)'!H80-'Land Price (CPI Adjusted)'!G80)/'Land Price (CPI Adjusted)'!G80)</f>
        <v>1.1518091079226451</v>
      </c>
      <c r="I80" s="19">
        <f>1+(('Land Price (CPI Adjusted)'!I80-'Land Price (CPI Adjusted)'!H80)/'Land Price (CPI Adjusted)'!H80)</f>
        <v>0.96461668070766626</v>
      </c>
      <c r="J80" s="19">
        <f>1+(('Land Price (CPI Adjusted)'!J80-'Land Price (CPI Adjusted)'!I80)/'Land Price (CPI Adjusted)'!I80)</f>
        <v>0.82448700075818715</v>
      </c>
      <c r="K80" s="19">
        <f>1+(('Land Price (CPI Adjusted)'!K80-'Land Price (CPI Adjusted)'!J80)/'Land Price (CPI Adjusted)'!J80)</f>
        <v>0.99919354838709673</v>
      </c>
      <c r="L80" s="19">
        <f>1+(('Land Price (CPI Adjusted)'!L80-'Land Price (CPI Adjusted)'!K80)/'Land Price (CPI Adjusted)'!K80)</f>
        <v>1.0445447806455961</v>
      </c>
      <c r="M80" s="10">
        <f t="shared" si="2"/>
        <v>0.95010076783028663</v>
      </c>
      <c r="N80" s="11">
        <f t="shared" si="3"/>
        <v>-4.989923216971337E-2</v>
      </c>
    </row>
    <row r="81" spans="1:14" x14ac:dyDescent="0.25">
      <c r="A81" s="6" t="s">
        <v>108</v>
      </c>
      <c r="B81" s="13"/>
      <c r="C81" s="19">
        <f>1+(('Land Price (CPI Adjusted)'!C81-'Land Price (CPI Adjusted)'!B81)/'Land Price (CPI Adjusted)'!B81)</f>
        <v>0.85591836734693871</v>
      </c>
      <c r="D81" s="19">
        <f>1+(('Land Price (CPI Adjusted)'!D81-'Land Price (CPI Adjusted)'!C81)/'Land Price (CPI Adjusted)'!C81)</f>
        <v>1.1134720377748266</v>
      </c>
      <c r="E81" s="19">
        <f>1+(('Land Price (CPI Adjusted)'!E81-'Land Price (CPI Adjusted)'!D81)/'Land Price (CPI Adjusted)'!D81)</f>
        <v>0.77098870854783819</v>
      </c>
      <c r="F81" s="19">
        <f>1+(('Land Price (CPI Adjusted)'!F81-'Land Price (CPI Adjusted)'!E81)/'Land Price (CPI Adjusted)'!E81)</f>
        <v>1.7158216560509556</v>
      </c>
      <c r="G81" s="19">
        <f>1+(('Land Price (CPI Adjusted)'!G81-'Land Price (CPI Adjusted)'!F81)/'Land Price (CPI Adjusted)'!F81)</f>
        <v>0.88083129956679762</v>
      </c>
      <c r="H81" s="19">
        <f>1+(('Land Price (CPI Adjusted)'!H81-'Land Price (CPI Adjusted)'!G81)/'Land Price (CPI Adjusted)'!G81)</f>
        <v>0.9039956331877731</v>
      </c>
      <c r="I81" s="19">
        <f>1+(('Land Price (CPI Adjusted)'!I81-'Land Price (CPI Adjusted)'!H81)/'Land Price (CPI Adjusted)'!H81)</f>
        <v>1.2331451080398004</v>
      </c>
      <c r="J81" s="19">
        <f>1+(('Land Price (CPI Adjusted)'!J81-'Land Price (CPI Adjusted)'!I81)/'Land Price (CPI Adjusted)'!I81)</f>
        <v>0.87498784227203619</v>
      </c>
      <c r="K81" s="19">
        <f>1+(('Land Price (CPI Adjusted)'!K81-'Land Price (CPI Adjusted)'!J81)/'Land Price (CPI Adjusted)'!J81)</f>
        <v>0.94136984767025089</v>
      </c>
      <c r="L81" s="19">
        <f>1+(('Land Price (CPI Adjusted)'!L81-'Land Price (CPI Adjusted)'!K81)/'Land Price (CPI Adjusted)'!K81)</f>
        <v>0.80175869649553855</v>
      </c>
      <c r="M81" s="10">
        <f t="shared" si="2"/>
        <v>0.98005648358197006</v>
      </c>
      <c r="N81" s="11">
        <f t="shared" si="3"/>
        <v>-1.9943516418029938E-2</v>
      </c>
    </row>
    <row r="82" spans="1:14" x14ac:dyDescent="0.25">
      <c r="A82" s="6" t="s">
        <v>109</v>
      </c>
      <c r="B82" s="13"/>
      <c r="C82" s="19">
        <f>1+(('Land Price (CPI Adjusted)'!C82-'Land Price (CPI Adjusted)'!B82)/'Land Price (CPI Adjusted)'!B82)</f>
        <v>0.97638095238095235</v>
      </c>
      <c r="D82" s="19">
        <f>1+(('Land Price (CPI Adjusted)'!D82-'Land Price (CPI Adjusted)'!C82)/'Land Price (CPI Adjusted)'!C82)</f>
        <v>0.9845466618374985</v>
      </c>
      <c r="E82" s="19">
        <f>1+(('Land Price (CPI Adjusted)'!E82-'Land Price (CPI Adjusted)'!D82)/'Land Price (CPI Adjusted)'!D82)</f>
        <v>0.93762815645543096</v>
      </c>
      <c r="F82" s="19">
        <f>1+(('Land Price (CPI Adjusted)'!F82-'Land Price (CPI Adjusted)'!E82)/'Land Price (CPI Adjusted)'!E82)</f>
        <v>1.0161451121572973</v>
      </c>
      <c r="G82" s="19">
        <f>1+(('Land Price (CPI Adjusted)'!G82-'Land Price (CPI Adjusted)'!F82)/'Land Price (CPI Adjusted)'!F82)</f>
        <v>1.0104186203878387</v>
      </c>
      <c r="H82" s="19">
        <f>1+(('Land Price (CPI Adjusted)'!H82-'Land Price (CPI Adjusted)'!G82)/'Land Price (CPI Adjusted)'!G82)</f>
        <v>0.87174497816593899</v>
      </c>
      <c r="I82" s="19">
        <f>1+(('Land Price (CPI Adjusted)'!I82-'Land Price (CPI Adjusted)'!H82)/'Land Price (CPI Adjusted)'!H82)</f>
        <v>1.0381524814791028</v>
      </c>
      <c r="J82" s="19">
        <f>1+(('Land Price (CPI Adjusted)'!J82-'Land Price (CPI Adjusted)'!I82)/'Land Price (CPI Adjusted)'!I82)</f>
        <v>1.0218993812214152</v>
      </c>
      <c r="K82" s="19">
        <f>1+(('Land Price (CPI Adjusted)'!K82-'Land Price (CPI Adjusted)'!J82)/'Land Price (CPI Adjusted)'!J82)</f>
        <v>0.95235635080645165</v>
      </c>
      <c r="L82" s="19">
        <f>1+(('Land Price (CPI Adjusted)'!L82-'Land Price (CPI Adjusted)'!K82)/'Land Price (CPI Adjusted)'!K82)</f>
        <v>1.130676915836536</v>
      </c>
      <c r="M82" s="10">
        <f t="shared" si="2"/>
        <v>0.99186829000065113</v>
      </c>
      <c r="N82" s="11">
        <f t="shared" si="3"/>
        <v>-8.1317099993488684E-3</v>
      </c>
    </row>
    <row r="83" spans="1:14" x14ac:dyDescent="0.25">
      <c r="A83" s="6" t="s">
        <v>110</v>
      </c>
      <c r="B83" s="13"/>
      <c r="C83" s="19">
        <f>1+(('Land Price (CPI Adjusted)'!C83-'Land Price (CPI Adjusted)'!B83)/'Land Price (CPI Adjusted)'!B83)</f>
        <v>1.0130434782608695</v>
      </c>
      <c r="D83" s="19">
        <f>1+(('Land Price (CPI Adjusted)'!D83-'Land Price (CPI Adjusted)'!C83)/'Land Price (CPI Adjusted)'!C83)</f>
        <v>0.92031872509960155</v>
      </c>
      <c r="E83" s="19">
        <f>1+(('Land Price (CPI Adjusted)'!E83-'Land Price (CPI Adjusted)'!D83)/'Land Price (CPI Adjusted)'!D83)</f>
        <v>1.1513431380981052</v>
      </c>
      <c r="F83" s="19">
        <f>1+(('Land Price (CPI Adjusted)'!F83-'Land Price (CPI Adjusted)'!E83)/'Land Price (CPI Adjusted)'!E83)</f>
        <v>0.9549135577797998</v>
      </c>
      <c r="G83" s="19">
        <f>1+(('Land Price (CPI Adjusted)'!G83-'Land Price (CPI Adjusted)'!F83)/'Land Price (CPI Adjusted)'!F83)</f>
        <v>0.98919256016098644</v>
      </c>
      <c r="H83" s="19">
        <f>1+(('Land Price (CPI Adjusted)'!H83-'Land Price (CPI Adjusted)'!G83)/'Land Price (CPI Adjusted)'!G83)</f>
        <v>1.0087055520898316</v>
      </c>
      <c r="I83" s="19">
        <f>1+(('Land Price (CPI Adjusted)'!I83-'Land Price (CPI Adjusted)'!H83)/'Land Price (CPI Adjusted)'!H83)</f>
        <v>1.0046699684879155</v>
      </c>
      <c r="J83" s="19">
        <f>1+(('Land Price (CPI Adjusted)'!J83-'Land Price (CPI Adjusted)'!I83)/'Land Price (CPI Adjusted)'!I83)</f>
        <v>0.98031045291589247</v>
      </c>
      <c r="K83" s="19">
        <f>1+(('Land Price (CPI Adjusted)'!K83-'Land Price (CPI Adjusted)'!J83)/'Land Price (CPI Adjusted)'!J83)</f>
        <v>0.9764846041055717</v>
      </c>
      <c r="L83" s="19">
        <f>1+(('Land Price (CPI Adjusted)'!L83-'Land Price (CPI Adjusted)'!K83)/'Land Price (CPI Adjusted)'!K83)</f>
        <v>1.0151170738686039</v>
      </c>
      <c r="M83" s="10">
        <f t="shared" si="2"/>
        <v>0.99985011738024987</v>
      </c>
      <c r="N83" s="11">
        <f t="shared" si="3"/>
        <v>-1.4988261975013017E-4</v>
      </c>
    </row>
    <row r="84" spans="1:14" x14ac:dyDescent="0.25">
      <c r="A84" s="6" t="s">
        <v>111</v>
      </c>
      <c r="B84" s="13"/>
      <c r="C84" s="19">
        <f>1+(('Land Price (CPI Adjusted)'!C84-'Land Price (CPI Adjusted)'!B84)/'Land Price (CPI Adjusted)'!B84)</f>
        <v>1.0809158785465405</v>
      </c>
      <c r="D84" s="19">
        <f>1+(('Land Price (CPI Adjusted)'!D84-'Land Price (CPI Adjusted)'!C84)/'Land Price (CPI Adjusted)'!C84)</f>
        <v>0.92163534702392158</v>
      </c>
      <c r="E84" s="19">
        <f>1+(('Land Price (CPI Adjusted)'!E84-'Land Price (CPI Adjusted)'!D84)/'Land Price (CPI Adjusted)'!D84)</f>
        <v>0.97576330953814416</v>
      </c>
      <c r="F84" s="19">
        <f>1+(('Land Price (CPI Adjusted)'!F84-'Land Price (CPI Adjusted)'!E84)/'Land Price (CPI Adjusted)'!E84)</f>
        <v>1.080942449692802</v>
      </c>
      <c r="G84" s="19">
        <f>1+(('Land Price (CPI Adjusted)'!G84-'Land Price (CPI Adjusted)'!F84)/'Land Price (CPI Adjusted)'!F84)</f>
        <v>0.95119376833927938</v>
      </c>
      <c r="H84" s="19">
        <f>1+(('Land Price (CPI Adjusted)'!H84-'Land Price (CPI Adjusted)'!G84)/'Land Price (CPI Adjusted)'!G84)</f>
        <v>1.0726381936308447</v>
      </c>
      <c r="I84" s="19">
        <f>1+(('Land Price (CPI Adjusted)'!I84-'Land Price (CPI Adjusted)'!H84)/'Land Price (CPI Adjusted)'!H84)</f>
        <v>1.0003432244375796</v>
      </c>
      <c r="J84" s="19">
        <f>1+(('Land Price (CPI Adjusted)'!J84-'Land Price (CPI Adjusted)'!I84)/'Land Price (CPI Adjusted)'!I84)</f>
        <v>1.0264614320304393</v>
      </c>
      <c r="K84" s="19">
        <f>1+(('Land Price (CPI Adjusted)'!K84-'Land Price (CPI Adjusted)'!J84)/'Land Price (CPI Adjusted)'!J84)</f>
        <v>1.0325000000000002</v>
      </c>
      <c r="L84" s="19">
        <f>1+(('Land Price (CPI Adjusted)'!L84-'Land Price (CPI Adjusted)'!K84)/'Land Price (CPI Adjusted)'!K84)</f>
        <v>1.2248803827751196</v>
      </c>
      <c r="M84" s="10">
        <f t="shared" si="2"/>
        <v>1.0336406343516937</v>
      </c>
      <c r="N84" s="11">
        <f t="shared" si="3"/>
        <v>3.3640634351693732E-2</v>
      </c>
    </row>
    <row r="85" spans="1:14" x14ac:dyDescent="0.25">
      <c r="A85" s="6" t="s">
        <v>112</v>
      </c>
      <c r="B85" s="13"/>
      <c r="C85" s="19">
        <f>1+(('Land Price (CPI Adjusted)'!C85-'Land Price (CPI Adjusted)'!B85)/'Land Price (CPI Adjusted)'!B85)</f>
        <v>0.74225983076157287</v>
      </c>
      <c r="D85" s="19">
        <f>1+(('Land Price (CPI Adjusted)'!D85-'Land Price (CPI Adjusted)'!C85)/'Land Price (CPI Adjusted)'!C85)</f>
        <v>1.0828560756972112</v>
      </c>
      <c r="E85" s="19">
        <f>1+(('Land Price (CPI Adjusted)'!E85-'Land Price (CPI Adjusted)'!D85)/'Land Price (CPI Adjusted)'!D85)</f>
        <v>1.2441803136701002</v>
      </c>
      <c r="F85" s="19">
        <f>1+(('Land Price (CPI Adjusted)'!F85-'Land Price (CPI Adjusted)'!E85)/'Land Price (CPI Adjusted)'!E85)</f>
        <v>0.95661256078350798</v>
      </c>
      <c r="G85" s="19">
        <f>1+(('Land Price (CPI Adjusted)'!G85-'Land Price (CPI Adjusted)'!F85)/'Land Price (CPI Adjusted)'!F85)</f>
        <v>0.6901432263362558</v>
      </c>
      <c r="H85" s="19">
        <f>1+(('Land Price (CPI Adjusted)'!H85-'Land Price (CPI Adjusted)'!G85)/'Land Price (CPI Adjusted)'!G85)</f>
        <v>1.1276452804837085</v>
      </c>
      <c r="I85" s="19">
        <f>1+(('Land Price (CPI Adjusted)'!I85-'Land Price (CPI Adjusted)'!H85)/'Land Price (CPI Adjusted)'!H85)</f>
        <v>1.0289244594215108</v>
      </c>
      <c r="J85" s="19">
        <f>1+(('Land Price (CPI Adjusted)'!J85-'Land Price (CPI Adjusted)'!I85)/'Land Price (CPI Adjusted)'!I85)</f>
        <v>1.0478460451977401</v>
      </c>
      <c r="K85" s="19">
        <f>1+(('Land Price (CPI Adjusted)'!K85-'Land Price (CPI Adjusted)'!J85)/'Land Price (CPI Adjusted)'!J85)</f>
        <v>0.78793548387096779</v>
      </c>
      <c r="L85" s="19">
        <f>1+(('Land Price (CPI Adjusted)'!L85-'Land Price (CPI Adjusted)'!K85)/'Land Price (CPI Adjusted)'!K85)</f>
        <v>1.1823035850495804</v>
      </c>
      <c r="M85" s="10">
        <f t="shared" si="2"/>
        <v>0.97135022967987072</v>
      </c>
      <c r="N85" s="11">
        <f t="shared" si="3"/>
        <v>-2.8649770320129275E-2</v>
      </c>
    </row>
    <row r="86" spans="1:14" x14ac:dyDescent="0.25">
      <c r="A86" s="6" t="s">
        <v>113</v>
      </c>
      <c r="B86" s="13"/>
      <c r="C86" s="19">
        <f>1+(('Land Price (CPI Adjusted)'!C86-'Land Price (CPI Adjusted)'!B86)/'Land Price (CPI Adjusted)'!B86)</f>
        <v>1.0227454110135674</v>
      </c>
      <c r="D86" s="19">
        <f>1+(('Land Price (CPI Adjusted)'!D86-'Land Price (CPI Adjusted)'!C86)/'Land Price (CPI Adjusted)'!C86)</f>
        <v>0.9634190510684536</v>
      </c>
      <c r="E86" s="19">
        <f>1+(('Land Price (CPI Adjusted)'!E86-'Land Price (CPI Adjusted)'!D86)/'Land Price (CPI Adjusted)'!D86)</f>
        <v>0.96735547477966433</v>
      </c>
      <c r="F86" s="19">
        <f>1+(('Land Price (CPI Adjusted)'!F86-'Land Price (CPI Adjusted)'!E86)/'Land Price (CPI Adjusted)'!E86)</f>
        <v>0.96923912506789123</v>
      </c>
      <c r="G86" s="19">
        <f>1+(('Land Price (CPI Adjusted)'!G86-'Land Price (CPI Adjusted)'!F86)/'Land Price (CPI Adjusted)'!F86)</f>
        <v>1.1080406040191564</v>
      </c>
      <c r="H86" s="19">
        <f>1+(('Land Price (CPI Adjusted)'!H86-'Land Price (CPI Adjusted)'!G86)/'Land Price (CPI Adjusted)'!G86)</f>
        <v>1.2216157205240175</v>
      </c>
      <c r="I86" s="19">
        <f>1+(('Land Price (CPI Adjusted)'!I86-'Land Price (CPI Adjusted)'!H86)/'Land Price (CPI Adjusted)'!H86)</f>
        <v>0.85938577008501182</v>
      </c>
      <c r="J86" s="19">
        <f>1+(('Land Price (CPI Adjusted)'!J86-'Land Price (CPI Adjusted)'!I86)/'Land Price (CPI Adjusted)'!I86)</f>
        <v>1.231753718436527</v>
      </c>
      <c r="K86" s="19">
        <f>1+(('Land Price (CPI Adjusted)'!K86-'Land Price (CPI Adjusted)'!J86)/'Land Price (CPI Adjusted)'!J86)</f>
        <v>0.76129032258064511</v>
      </c>
      <c r="L86" s="19">
        <f>1+(('Land Price (CPI Adjusted)'!L86-'Land Price (CPI Adjusted)'!K86)/'Land Price (CPI Adjusted)'!K86)</f>
        <v>1.2916666666666667</v>
      </c>
      <c r="M86" s="10">
        <f t="shared" si="2"/>
        <v>1.026715903141185</v>
      </c>
      <c r="N86" s="11">
        <f t="shared" si="3"/>
        <v>2.6715903141184993E-2</v>
      </c>
    </row>
    <row r="87" spans="1:14" x14ac:dyDescent="0.25">
      <c r="A87" s="6" t="s">
        <v>114</v>
      </c>
      <c r="B87" s="13"/>
      <c r="C87" s="19">
        <f>1+(('Land Price (CPI Adjusted)'!C87-'Land Price (CPI Adjusted)'!B87)/'Land Price (CPI Adjusted)'!B87)</f>
        <v>1.1159372419488025</v>
      </c>
      <c r="D87" s="19">
        <f>1+(('Land Price (CPI Adjusted)'!D87-'Land Price (CPI Adjusted)'!C87)/'Land Price (CPI Adjusted)'!C87)</f>
        <v>1.0578376150570135</v>
      </c>
      <c r="E87" s="19">
        <f>1+(('Land Price (CPI Adjusted)'!E87-'Land Price (CPI Adjusted)'!D87)/'Land Price (CPI Adjusted)'!D87)</f>
        <v>1.0016685301453514</v>
      </c>
      <c r="F87" s="19">
        <f>1+(('Land Price (CPI Adjusted)'!F87-'Land Price (CPI Adjusted)'!E87)/'Land Price (CPI Adjusted)'!E87)</f>
        <v>0.97422029431144308</v>
      </c>
      <c r="G87" s="19">
        <f>1+(('Land Price (CPI Adjusted)'!G87-'Land Price (CPI Adjusted)'!F87)/'Land Price (CPI Adjusted)'!F87)</f>
        <v>1.0448158500180629</v>
      </c>
      <c r="H87" s="19">
        <f>1+(('Land Price (CPI Adjusted)'!H87-'Land Price (CPI Adjusted)'!G87)/'Land Price (CPI Adjusted)'!G87)</f>
        <v>0.92256419213973817</v>
      </c>
      <c r="I87" s="19">
        <f>1+(('Land Price (CPI Adjusted)'!I87-'Land Price (CPI Adjusted)'!H87)/'Land Price (CPI Adjusted)'!H87)</f>
        <v>0.95235460425799257</v>
      </c>
      <c r="J87" s="19">
        <f>1+(('Land Price (CPI Adjusted)'!J87-'Land Price (CPI Adjusted)'!I87)/'Land Price (CPI Adjusted)'!I87)</f>
        <v>1.0937174171334352</v>
      </c>
      <c r="K87" s="19">
        <f>1+(('Land Price (CPI Adjusted)'!K87-'Land Price (CPI Adjusted)'!J87)/'Land Price (CPI Adjusted)'!J87)</f>
        <v>1.0142190152801358</v>
      </c>
      <c r="L87" s="19">
        <f>1+(('Land Price (CPI Adjusted)'!L87-'Land Price (CPI Adjusted)'!K87)/'Land Price (CPI Adjusted)'!K87)</f>
        <v>1.1060310709433518</v>
      </c>
      <c r="M87" s="10">
        <f t="shared" si="2"/>
        <v>1.0263793873418585</v>
      </c>
      <c r="N87" s="11">
        <f t="shared" si="3"/>
        <v>2.6379387341858518E-2</v>
      </c>
    </row>
    <row r="88" spans="1:14" x14ac:dyDescent="0.25">
      <c r="A88" s="6" t="s">
        <v>115</v>
      </c>
      <c r="B88" s="13"/>
      <c r="C88" s="19">
        <f>1+(('Land Price (CPI Adjusted)'!C88-'Land Price (CPI Adjusted)'!B88)/'Land Price (CPI Adjusted)'!B88)</f>
        <v>1.0868804664723031</v>
      </c>
      <c r="D88" s="19">
        <f>1+(('Land Price (CPI Adjusted)'!D88-'Land Price (CPI Adjusted)'!C88)/'Land Price (CPI Adjusted)'!C88)</f>
        <v>1.0249003984063745</v>
      </c>
      <c r="E88" s="19">
        <f>1+(('Land Price (CPI Adjusted)'!E88-'Land Price (CPI Adjusted)'!D88)/'Land Price (CPI Adjusted)'!D88)</f>
        <v>0.88201108257872685</v>
      </c>
      <c r="F88" s="19">
        <f>1+(('Land Price (CPI Adjusted)'!F88-'Land Price (CPI Adjusted)'!E88)/'Land Price (CPI Adjusted)'!E88)</f>
        <v>0.9864445533235342</v>
      </c>
      <c r="G88" s="19">
        <f>1+(('Land Price (CPI Adjusted)'!G88-'Land Price (CPI Adjusted)'!F88)/'Land Price (CPI Adjusted)'!F88)</f>
        <v>0.95143543342269887</v>
      </c>
      <c r="H88" s="19">
        <f>1+(('Land Price (CPI Adjusted)'!H88-'Land Price (CPI Adjusted)'!G88)/'Land Price (CPI Adjusted)'!G88)</f>
        <v>1.1727510917030568</v>
      </c>
      <c r="I88" s="19">
        <f>1+(('Land Price (CPI Adjusted)'!I88-'Land Price (CPI Adjusted)'!H88)/'Land Price (CPI Adjusted)'!H88)</f>
        <v>1.0890833491860747</v>
      </c>
      <c r="J88" s="19">
        <f>1+(('Land Price (CPI Adjusted)'!J88-'Land Price (CPI Adjusted)'!I88)/'Land Price (CPI Adjusted)'!I88)</f>
        <v>0.95803066989507657</v>
      </c>
      <c r="K88" s="19">
        <f>1+(('Land Price (CPI Adjusted)'!K88-'Land Price (CPI Adjusted)'!J88)/'Land Price (CPI Adjusted)'!J88)</f>
        <v>0.76129032258064511</v>
      </c>
      <c r="L88" s="19">
        <f>1+(('Land Price (CPI Adjusted)'!L88-'Land Price (CPI Adjusted)'!K88)/'Land Price (CPI Adjusted)'!K88)</f>
        <v>1.2978468899521531</v>
      </c>
      <c r="M88" s="10">
        <f t="shared" si="2"/>
        <v>1.0109297178461256</v>
      </c>
      <c r="N88" s="11">
        <f t="shared" si="3"/>
        <v>1.0929717846125619E-2</v>
      </c>
    </row>
    <row r="89" spans="1:14" x14ac:dyDescent="0.25">
      <c r="A89" s="6" t="s">
        <v>116</v>
      </c>
      <c r="B89" s="13"/>
      <c r="C89" s="19">
        <f>1+(('Land Price (CPI Adjusted)'!C89-'Land Price (CPI Adjusted)'!B89)/'Land Price (CPI Adjusted)'!B89)</f>
        <v>1.1210704149209352</v>
      </c>
      <c r="D89" s="19">
        <f>1+(('Land Price (CPI Adjusted)'!D89-'Land Price (CPI Adjusted)'!C89)/'Land Price (CPI Adjusted)'!C89)</f>
        <v>0.89384036886163221</v>
      </c>
      <c r="E89" s="19">
        <f>1+(('Land Price (CPI Adjusted)'!E89-'Land Price (CPI Adjusted)'!D89)/'Land Price (CPI Adjusted)'!D89)</f>
        <v>0.86827518558717531</v>
      </c>
      <c r="F89" s="19">
        <f>1+(('Land Price (CPI Adjusted)'!F89-'Land Price (CPI Adjusted)'!E89)/'Land Price (CPI Adjusted)'!E89)</f>
        <v>0.9230539050143205</v>
      </c>
      <c r="G89" s="19">
        <f>1+(('Land Price (CPI Adjusted)'!G89-'Land Price (CPI Adjusted)'!F89)/'Land Price (CPI Adjusted)'!F89)</f>
        <v>1.1332233450195917</v>
      </c>
      <c r="H89" s="19">
        <f>1+(('Land Price (CPI Adjusted)'!H89-'Land Price (CPI Adjusted)'!G89)/'Land Price (CPI Adjusted)'!G89)</f>
        <v>1.0661373560936882</v>
      </c>
      <c r="I89" s="19">
        <f>1+(('Land Price (CPI Adjusted)'!I89-'Land Price (CPI Adjusted)'!H89)/'Land Price (CPI Adjusted)'!H89)</f>
        <v>1.3075915005148366</v>
      </c>
      <c r="J89" s="19">
        <f>1+(('Land Price (CPI Adjusted)'!J89-'Land Price (CPI Adjusted)'!I89)/'Land Price (CPI Adjusted)'!I89)</f>
        <v>1.1307902988925493</v>
      </c>
      <c r="K89" s="19">
        <f>1+(('Land Price (CPI Adjusted)'!K89-'Land Price (CPI Adjusted)'!J89)/'Land Price (CPI Adjusted)'!J89)</f>
        <v>0.89337617607526887</v>
      </c>
      <c r="L89" s="19">
        <f>1+(('Land Price (CPI Adjusted)'!L89-'Land Price (CPI Adjusted)'!K89)/'Land Price (CPI Adjusted)'!K89)</f>
        <v>1.0483578761555257</v>
      </c>
      <c r="M89" s="10">
        <f t="shared" si="2"/>
        <v>1.0299838321599677</v>
      </c>
      <c r="N89" s="11">
        <f t="shared" si="3"/>
        <v>2.9983832159967694E-2</v>
      </c>
    </row>
    <row r="90" spans="1:14" x14ac:dyDescent="0.25">
      <c r="A90" s="6" t="s">
        <v>117</v>
      </c>
      <c r="B90" s="13"/>
      <c r="C90" s="19">
        <f>1+(('Land Price (CPI Adjusted)'!C90-'Land Price (CPI Adjusted)'!B90)/'Land Price (CPI Adjusted)'!B90)</f>
        <v>3.1877779044578727</v>
      </c>
      <c r="D90" s="19">
        <f>1+(('Land Price (CPI Adjusted)'!D90-'Land Price (CPI Adjusted)'!C90)/'Land Price (CPI Adjusted)'!C90)</f>
        <v>0.53164674634794162</v>
      </c>
      <c r="E90" s="19">
        <f>1+(('Land Price (CPI Adjusted)'!E90-'Land Price (CPI Adjusted)'!D90)/'Land Price (CPI Adjusted)'!D90)</f>
        <v>0.6336262649539296</v>
      </c>
      <c r="F90" s="19">
        <f>1+(('Land Price (CPI Adjusted)'!F90-'Land Price (CPI Adjusted)'!E90)/'Land Price (CPI Adjusted)'!E90)</f>
        <v>0.84178110208613333</v>
      </c>
      <c r="G90" s="19">
        <f>1+(('Land Price (CPI Adjusted)'!G90-'Land Price (CPI Adjusted)'!F90)/'Land Price (CPI Adjusted)'!F90)</f>
        <v>1.0336010551499448</v>
      </c>
      <c r="H90" s="19">
        <f>1+(('Land Price (CPI Adjusted)'!H90-'Land Price (CPI Adjusted)'!G90)/'Land Price (CPI Adjusted)'!G90)</f>
        <v>1.163211781694184</v>
      </c>
      <c r="I90" s="19">
        <f>1+(('Land Price (CPI Adjusted)'!I90-'Land Price (CPI Adjusted)'!H90)/'Land Price (CPI Adjusted)'!H90)</f>
        <v>1.3318975089269032</v>
      </c>
      <c r="J90" s="19">
        <f>1+(('Land Price (CPI Adjusted)'!J90-'Land Price (CPI Adjusted)'!I90)/'Land Price (CPI Adjusted)'!I90)</f>
        <v>1.248342994105706</v>
      </c>
      <c r="K90" s="19">
        <f>1+(('Land Price (CPI Adjusted)'!K90-'Land Price (CPI Adjusted)'!J90)/'Land Price (CPI Adjusted)'!J90)</f>
        <v>0.75381020255063769</v>
      </c>
      <c r="L90" s="19">
        <f>1+(('Land Price (CPI Adjusted)'!L90-'Land Price (CPI Adjusted)'!K90)/'Land Price (CPI Adjusted)'!K90)</f>
        <v>1.1827011762114623</v>
      </c>
      <c r="M90" s="10">
        <f t="shared" si="2"/>
        <v>1.0488411234782731</v>
      </c>
      <c r="N90" s="11">
        <f t="shared" si="3"/>
        <v>4.8841123478273074E-2</v>
      </c>
    </row>
    <row r="91" spans="1:14" x14ac:dyDescent="0.25">
      <c r="A91" s="6" t="s">
        <v>118</v>
      </c>
      <c r="B91" s="13"/>
      <c r="C91" s="19">
        <f>1+(('Land Price (CPI Adjusted)'!C91-'Land Price (CPI Adjusted)'!B91)/'Land Price (CPI Adjusted)'!B91)</f>
        <v>1.0267653964240562</v>
      </c>
      <c r="D91" s="19">
        <f>1+(('Land Price (CPI Adjusted)'!D91-'Land Price (CPI Adjusted)'!C91)/'Land Price (CPI Adjusted)'!C91)</f>
        <v>1.1481124681601464</v>
      </c>
      <c r="E91" s="19">
        <f>1+(('Land Price (CPI Adjusted)'!E91-'Land Price (CPI Adjusted)'!D91)/'Land Price (CPI Adjusted)'!D91)</f>
        <v>1.2576518250653517</v>
      </c>
      <c r="F91" s="19">
        <f>1+(('Land Price (CPI Adjusted)'!F91-'Land Price (CPI Adjusted)'!E91)/'Land Price (CPI Adjusted)'!E91)</f>
        <v>1.2148843446195108</v>
      </c>
      <c r="G91" s="19">
        <f>1+(('Land Price (CPI Adjusted)'!G91-'Land Price (CPI Adjusted)'!F91)/'Land Price (CPI Adjusted)'!F91)</f>
        <v>0.74273346738159063</v>
      </c>
      <c r="H91" s="19">
        <f>1+(('Land Price (CPI Adjusted)'!H91-'Land Price (CPI Adjusted)'!G91)/'Land Price (CPI Adjusted)'!G91)</f>
        <v>0.83460247572990731</v>
      </c>
      <c r="I91" s="19">
        <f>1+(('Land Price (CPI Adjusted)'!I91-'Land Price (CPI Adjusted)'!H91)/'Land Price (CPI Adjusted)'!H91)</f>
        <v>1.4002500203820962</v>
      </c>
      <c r="J91" s="19">
        <f>1+(('Land Price (CPI Adjusted)'!J91-'Land Price (CPI Adjusted)'!I91)/'Land Price (CPI Adjusted)'!I91)</f>
        <v>0.65997668370549722</v>
      </c>
      <c r="K91" s="19">
        <f>1+(('Land Price (CPI Adjusted)'!K91-'Land Price (CPI Adjusted)'!J91)/'Land Price (CPI Adjusted)'!J91)</f>
        <v>1.1925858480749219</v>
      </c>
      <c r="L91" s="19">
        <f>1+(('Land Price (CPI Adjusted)'!L91-'Land Price (CPI Adjusted)'!K91)/'Land Price (CPI Adjusted)'!K91)</f>
        <v>0.98883572567783107</v>
      </c>
      <c r="M91" s="10">
        <f t="shared" si="2"/>
        <v>1.0198144612203546</v>
      </c>
      <c r="N91" s="11">
        <f t="shared" si="3"/>
        <v>1.9814461220354573E-2</v>
      </c>
    </row>
    <row r="92" spans="1:14" x14ac:dyDescent="0.25">
      <c r="A92" s="6" t="s">
        <v>119</v>
      </c>
      <c r="B92" s="13"/>
      <c r="C92" s="19">
        <f>1+(('Land Price (CPI Adjusted)'!C92-'Land Price (CPI Adjusted)'!B92)/'Land Price (CPI Adjusted)'!B92)</f>
        <v>0.87748790237744578</v>
      </c>
      <c r="D92" s="19">
        <f>1+(('Land Price (CPI Adjusted)'!D92-'Land Price (CPI Adjusted)'!C92)/'Land Price (CPI Adjusted)'!C92)</f>
        <v>1.3196376505152576</v>
      </c>
      <c r="E92" s="19">
        <f>1+(('Land Price (CPI Adjusted)'!E92-'Land Price (CPI Adjusted)'!D92)/'Land Price (CPI Adjusted)'!D92)</f>
        <v>0.98125835633361203</v>
      </c>
      <c r="F92" s="19">
        <f>1+(('Land Price (CPI Adjusted)'!F92-'Land Price (CPI Adjusted)'!E92)/'Land Price (CPI Adjusted)'!E92)</f>
        <v>0.96947770700636948</v>
      </c>
      <c r="G92" s="19">
        <f>1+(('Land Price (CPI Adjusted)'!G92-'Land Price (CPI Adjusted)'!F92)/'Land Price (CPI Adjusted)'!F92)</f>
        <v>1.0288948465892167</v>
      </c>
      <c r="H92" s="19">
        <f>1+(('Land Price (CPI Adjusted)'!H92-'Land Price (CPI Adjusted)'!G92)/'Land Price (CPI Adjusted)'!G92)</f>
        <v>1.2216157205240175</v>
      </c>
      <c r="I92" s="19">
        <f>1+(('Land Price (CPI Adjusted)'!I92-'Land Price (CPI Adjusted)'!H92)/'Land Price (CPI Adjusted)'!H92)</f>
        <v>0.81846263817620168</v>
      </c>
      <c r="J92" s="19">
        <f>1+(('Land Price (CPI Adjusted)'!J92-'Land Price (CPI Adjusted)'!I92)/'Land Price (CPI Adjusted)'!I92)</f>
        <v>0.88617836965294594</v>
      </c>
      <c r="K92" s="19">
        <f>1+(('Land Price (CPI Adjusted)'!K92-'Land Price (CPI Adjusted)'!J92)/'Land Price (CPI Adjusted)'!J92)</f>
        <v>0.98376198779424584</v>
      </c>
      <c r="L92" s="19">
        <f>1+(('Land Price (CPI Adjusted)'!L92-'Land Price (CPI Adjusted)'!K92)/'Land Price (CPI Adjusted)'!K92)</f>
        <v>0.96944678988022637</v>
      </c>
      <c r="M92" s="10">
        <f t="shared" si="2"/>
        <v>0.99569348497426313</v>
      </c>
      <c r="N92" s="11">
        <f t="shared" si="3"/>
        <v>-4.3065150257368678E-3</v>
      </c>
    </row>
    <row r="93" spans="1:14" x14ac:dyDescent="0.25">
      <c r="A93" s="6" t="s">
        <v>120</v>
      </c>
      <c r="B93" s="13"/>
      <c r="C93" s="19">
        <f>1+(('Land Price (CPI Adjusted)'!C93-'Land Price (CPI Adjusted)'!B93)/'Land Price (CPI Adjusted)'!B93)</f>
        <v>0.82223639455782305</v>
      </c>
      <c r="D93" s="19">
        <f>1+(('Land Price (CPI Adjusted)'!D93-'Land Price (CPI Adjusted)'!C93)/'Land Price (CPI Adjusted)'!C93)</f>
        <v>0.72913166610665781</v>
      </c>
      <c r="E93" s="19">
        <f>1+(('Land Price (CPI Adjusted)'!E93-'Land Price (CPI Adjusted)'!D93)/'Land Price (CPI Adjusted)'!D93)</f>
        <v>2.0100222785119173</v>
      </c>
      <c r="F93" s="19">
        <f>1+(('Land Price (CPI Adjusted)'!F93-'Land Price (CPI Adjusted)'!E93)/'Land Price (CPI Adjusted)'!E93)</f>
        <v>0.93685917352804116</v>
      </c>
      <c r="G93" s="19">
        <f>1+(('Land Price (CPI Adjusted)'!G93-'Land Price (CPI Adjusted)'!F93)/'Land Price (CPI Adjusted)'!F93)</f>
        <v>0.54716302981227649</v>
      </c>
      <c r="H93" s="19">
        <f>1+(('Land Price (CPI Adjusted)'!H93-'Land Price (CPI Adjusted)'!G93)/'Land Price (CPI Adjusted)'!G93)</f>
        <v>1.5098621264903587</v>
      </c>
      <c r="I93" s="19">
        <f>1+(('Land Price (CPI Adjusted)'!I93-'Land Price (CPI Adjusted)'!H93)/'Land Price (CPI Adjusted)'!H93)</f>
        <v>2.0783104847974267</v>
      </c>
      <c r="J93" s="19">
        <f>1+(('Land Price (CPI Adjusted)'!J93-'Land Price (CPI Adjusted)'!I93)/'Land Price (CPI Adjusted)'!I93)</f>
        <v>0.92245822308040704</v>
      </c>
      <c r="K93" s="19">
        <f>1+(('Land Price (CPI Adjusted)'!K93-'Land Price (CPI Adjusted)'!J93)/'Land Price (CPI Adjusted)'!J93)</f>
        <v>0.70057391648525635</v>
      </c>
      <c r="L93" s="19">
        <f>1+(('Land Price (CPI Adjusted)'!L93-'Land Price (CPI Adjusted)'!K93)/'Land Price (CPI Adjusted)'!K93)</f>
        <v>1.3102073365231259</v>
      </c>
      <c r="M93" s="10">
        <f t="shared" si="2"/>
        <v>1.0507957325422024</v>
      </c>
      <c r="N93" s="11">
        <f t="shared" si="3"/>
        <v>5.0795732542202376E-2</v>
      </c>
    </row>
    <row r="94" spans="1:14" x14ac:dyDescent="0.25">
      <c r="A94" s="6" t="s">
        <v>121</v>
      </c>
      <c r="B94" s="13"/>
      <c r="C94" s="19">
        <f>1+(('Land Price (CPI Adjusted)'!C94-'Land Price (CPI Adjusted)'!B94)/'Land Price (CPI Adjusted)'!B94)</f>
        <v>1.1537760281777683</v>
      </c>
      <c r="D94" s="19">
        <f>1+(('Land Price (CPI Adjusted)'!D94-'Land Price (CPI Adjusted)'!C94)/'Land Price (CPI Adjusted)'!C94)</f>
        <v>0.93933887879444578</v>
      </c>
      <c r="E94" s="19">
        <f>1+(('Land Price (CPI Adjusted)'!E94-'Land Price (CPI Adjusted)'!D94)/'Land Price (CPI Adjusted)'!D94)</f>
        <v>0.92507918226317298</v>
      </c>
      <c r="F94" s="19">
        <f>1+(('Land Price (CPI Adjusted)'!F94-'Land Price (CPI Adjusted)'!E94)/'Land Price (CPI Adjusted)'!E94)</f>
        <v>0.97466446769790738</v>
      </c>
      <c r="G94" s="19">
        <f>1+(('Land Price (CPI Adjusted)'!G94-'Land Price (CPI Adjusted)'!F94)/'Land Price (CPI Adjusted)'!F94)</f>
        <v>1.0600048029037881</v>
      </c>
      <c r="H94" s="19">
        <f>1+(('Land Price (CPI Adjusted)'!H94-'Land Price (CPI Adjusted)'!G94)/'Land Price (CPI Adjusted)'!G94)</f>
        <v>1.140839497371001</v>
      </c>
      <c r="I94" s="19">
        <f>1+(('Land Price (CPI Adjusted)'!I94-'Land Price (CPI Adjusted)'!H94)/'Land Price (CPI Adjusted)'!H94)</f>
        <v>1.0034037150717858</v>
      </c>
      <c r="J94" s="19">
        <f>1+(('Land Price (CPI Adjusted)'!J94-'Land Price (CPI Adjusted)'!I94)/'Land Price (CPI Adjusted)'!I94)</f>
        <v>1.3203111753175847</v>
      </c>
      <c r="K94" s="19">
        <f>1+(('Land Price (CPI Adjusted)'!K94-'Land Price (CPI Adjusted)'!J94)/'Land Price (CPI Adjusted)'!J94)</f>
        <v>1.011378835562549</v>
      </c>
      <c r="L94" s="19">
        <f>1+(('Land Price (CPI Adjusted)'!L94-'Land Price (CPI Adjusted)'!K94)/'Land Price (CPI Adjusted)'!K94)</f>
        <v>0.97692204223592938</v>
      </c>
      <c r="M94" s="10">
        <f t="shared" si="2"/>
        <v>1.0445845561473794</v>
      </c>
      <c r="N94" s="11">
        <f t="shared" si="3"/>
        <v>4.4584556147379439E-2</v>
      </c>
    </row>
    <row r="95" spans="1:14" x14ac:dyDescent="0.25">
      <c r="A95" s="6" t="s">
        <v>122</v>
      </c>
      <c r="B95" s="13"/>
      <c r="C95" s="19">
        <f>1+(('Land Price (CPI Adjusted)'!C95-'Land Price (CPI Adjusted)'!B95)/'Land Price (CPI Adjusted)'!B95)</f>
        <v>0.95102040816326527</v>
      </c>
      <c r="D95" s="19">
        <f>1+(('Land Price (CPI Adjusted)'!D95-'Land Price (CPI Adjusted)'!C95)/'Land Price (CPI Adjusted)'!C95)</f>
        <v>0.78087649402390436</v>
      </c>
      <c r="E95" s="19">
        <f>1+(('Land Price (CPI Adjusted)'!E95-'Land Price (CPI Adjusted)'!D95)/'Land Price (CPI Adjusted)'!D95)</f>
        <v>1.0146211404489551</v>
      </c>
      <c r="F95" s="19">
        <f>1+(('Land Price (CPI Adjusted)'!F95-'Land Price (CPI Adjusted)'!E95)/'Land Price (CPI Adjusted)'!E95)</f>
        <v>0.81853909743867725</v>
      </c>
      <c r="G95" s="19">
        <f>1+(('Land Price (CPI Adjusted)'!G95-'Land Price (CPI Adjusted)'!F95)/'Land Price (CPI Adjusted)'!F95)</f>
        <v>1.1294459338695264</v>
      </c>
      <c r="H95" s="19">
        <f>1+(('Land Price (CPI Adjusted)'!H95-'Land Price (CPI Adjusted)'!G95)/'Land Price (CPI Adjusted)'!G95)</f>
        <v>0.99853806721093608</v>
      </c>
      <c r="I95" s="19">
        <f>1+(('Land Price (CPI Adjusted)'!I95-'Land Price (CPI Adjusted)'!H95)/'Land Price (CPI Adjusted)'!H95)</f>
        <v>0.92356916237968056</v>
      </c>
      <c r="J95" s="19">
        <f>1+(('Land Price (CPI Adjusted)'!J95-'Land Price (CPI Adjusted)'!I95)/'Land Price (CPI Adjusted)'!I95)</f>
        <v>1.075123307326697</v>
      </c>
      <c r="K95" s="19">
        <f>1+(('Land Price (CPI Adjusted)'!K95-'Land Price (CPI Adjusted)'!J95)/'Land Price (CPI Adjusted)'!J95)</f>
        <v>1.0288725646758223</v>
      </c>
      <c r="L95" s="19">
        <f>1+(('Land Price (CPI Adjusted)'!L95-'Land Price (CPI Adjusted)'!K95)/'Land Price (CPI Adjusted)'!K95)</f>
        <v>1.0458839406207825</v>
      </c>
      <c r="M95" s="10">
        <f t="shared" si="2"/>
        <v>0.97075992084352758</v>
      </c>
      <c r="N95" s="11">
        <f t="shared" si="3"/>
        <v>-2.9240079156472421E-2</v>
      </c>
    </row>
    <row r="96" spans="1:14" x14ac:dyDescent="0.25">
      <c r="A96" s="6" t="s">
        <v>123</v>
      </c>
      <c r="B96" s="13"/>
      <c r="C96" s="19">
        <f>1+(('Land Price (CPI Adjusted)'!C96-'Land Price (CPI Adjusted)'!B96)/'Land Price (CPI Adjusted)'!B96)</f>
        <v>1.0452252599152867</v>
      </c>
      <c r="D96" s="19">
        <f>1+(('Land Price (CPI Adjusted)'!D96-'Land Price (CPI Adjusted)'!C96)/'Land Price (CPI Adjusted)'!C96)</f>
        <v>1.0808269069644172</v>
      </c>
      <c r="E96" s="19">
        <f>1+(('Land Price (CPI Adjusted)'!E96-'Land Price (CPI Adjusted)'!D96)/'Land Price (CPI Adjusted)'!D96)</f>
        <v>1.0934412884204969</v>
      </c>
      <c r="F96" s="19">
        <f>1+(('Land Price (CPI Adjusted)'!F96-'Land Price (CPI Adjusted)'!E96)/'Land Price (CPI Adjusted)'!E96)</f>
        <v>1.0135966887559245</v>
      </c>
      <c r="G96" s="19">
        <f>1+(('Land Price (CPI Adjusted)'!G96-'Land Price (CPI Adjusted)'!F96)/'Land Price (CPI Adjusted)'!F96)</f>
        <v>1.1201894662909317</v>
      </c>
      <c r="H96" s="19">
        <f>1+(('Land Price (CPI Adjusted)'!H96-'Land Price (CPI Adjusted)'!G96)/'Land Price (CPI Adjusted)'!G96)</f>
        <v>0.95812997688158241</v>
      </c>
      <c r="I96" s="19">
        <f>1+(('Land Price (CPI Adjusted)'!I96-'Land Price (CPI Adjusted)'!H96)/'Land Price (CPI Adjusted)'!H96)</f>
        <v>0.95634853773017203</v>
      </c>
      <c r="J96" s="19">
        <f>1+(('Land Price (CPI Adjusted)'!J96-'Land Price (CPI Adjusted)'!I96)/'Land Price (CPI Adjusted)'!I96)</f>
        <v>0.77028978933926917</v>
      </c>
      <c r="K96" s="19">
        <f>1+(('Land Price (CPI Adjusted)'!K96-'Land Price (CPI Adjusted)'!J96)/'Land Price (CPI Adjusted)'!J96)</f>
        <v>1.1531911203607352</v>
      </c>
      <c r="L96" s="19">
        <f>1+(('Land Price (CPI Adjusted)'!L96-'Land Price (CPI Adjusted)'!K96)/'Land Price (CPI Adjusted)'!K96)</f>
        <v>1.0379704201214499</v>
      </c>
      <c r="M96" s="10">
        <f t="shared" si="2"/>
        <v>1.0171146776532189</v>
      </c>
      <c r="N96" s="11">
        <f t="shared" si="3"/>
        <v>1.7114677653218946E-2</v>
      </c>
    </row>
    <row r="97" spans="1:14" x14ac:dyDescent="0.25">
      <c r="A97" s="6" t="s">
        <v>124</v>
      </c>
      <c r="B97" s="13"/>
      <c r="C97" s="19">
        <f>1+(('Land Price (CPI Adjusted)'!C97-'Land Price (CPI Adjusted)'!B97)/'Land Price (CPI Adjusted)'!B97)</f>
        <v>0.98028257456828871</v>
      </c>
      <c r="D97" s="19">
        <f>1+(('Land Price (CPI Adjusted)'!D97-'Land Price (CPI Adjusted)'!C97)/'Land Price (CPI Adjusted)'!C97)</f>
        <v>0.91782125230421607</v>
      </c>
      <c r="E97" s="19">
        <f>1+(('Land Price (CPI Adjusted)'!E97-'Land Price (CPI Adjusted)'!D97)/'Land Price (CPI Adjusted)'!D97)</f>
        <v>0.92347314201618846</v>
      </c>
      <c r="F97" s="19">
        <f>1+(('Land Price (CPI Adjusted)'!F97-'Land Price (CPI Adjusted)'!E97)/'Land Price (CPI Adjusted)'!E97)</f>
        <v>0.90289873911347973</v>
      </c>
      <c r="G97" s="19">
        <f>1+(('Land Price (CPI Adjusted)'!G97-'Land Price (CPI Adjusted)'!F97)/'Land Price (CPI Adjusted)'!F97)</f>
        <v>1.1870925127248708</v>
      </c>
      <c r="H97" s="19">
        <f>1+(('Land Price (CPI Adjusted)'!H97-'Land Price (CPI Adjusted)'!G97)/'Land Price (CPI Adjusted)'!G97)</f>
        <v>0.94916904904024391</v>
      </c>
      <c r="I97" s="19">
        <f>1+(('Land Price (CPI Adjusted)'!I97-'Land Price (CPI Adjusted)'!H97)/'Land Price (CPI Adjusted)'!H97)</f>
        <v>1.0003432244375796</v>
      </c>
      <c r="J97" s="19">
        <f>1+(('Land Price (CPI Adjusted)'!J97-'Land Price (CPI Adjusted)'!I97)/'Land Price (CPI Adjusted)'!I97)</f>
        <v>1.197538337368846</v>
      </c>
      <c r="K97" s="19">
        <f>1+(('Land Price (CPI Adjusted)'!K97-'Land Price (CPI Adjusted)'!J97)/'Land Price (CPI Adjusted)'!J97)</f>
        <v>1.5130645161290324</v>
      </c>
      <c r="L97" s="19">
        <f>1+(('Land Price (CPI Adjusted)'!L97-'Land Price (CPI Adjusted)'!K97)/'Land Price (CPI Adjusted)'!K97)</f>
        <v>0.75561975264060655</v>
      </c>
      <c r="M97" s="10">
        <f t="shared" si="2"/>
        <v>1.0147522083231737</v>
      </c>
      <c r="N97" s="11">
        <f t="shared" si="3"/>
        <v>1.4752208323173699E-2</v>
      </c>
    </row>
    <row r="98" spans="1:14" x14ac:dyDescent="0.25">
      <c r="A98" s="6" t="s">
        <v>125</v>
      </c>
      <c r="B98" s="13"/>
      <c r="C98" s="19">
        <f>1+(('Land Price (CPI Adjusted)'!C98-'Land Price (CPI Adjusted)'!B98)/'Land Price (CPI Adjusted)'!B98)</f>
        <v>0.9093698793385967</v>
      </c>
      <c r="D98" s="19">
        <f>1+(('Land Price (CPI Adjusted)'!D98-'Land Price (CPI Adjusted)'!C98)/'Land Price (CPI Adjusted)'!C98)</f>
        <v>0.90903561327210247</v>
      </c>
      <c r="E98" s="19">
        <f>1+(('Land Price (CPI Adjusted)'!E98-'Land Price (CPI Adjusted)'!D98)/'Land Price (CPI Adjusted)'!D98)</f>
        <v>0.8875723126075965</v>
      </c>
      <c r="F98" s="19">
        <f>1+(('Land Price (CPI Adjusted)'!F98-'Land Price (CPI Adjusted)'!E98)/'Land Price (CPI Adjusted)'!E98)</f>
        <v>1.0461504078668007</v>
      </c>
      <c r="G98" s="19">
        <f>1+(('Land Price (CPI Adjusted)'!G98-'Land Price (CPI Adjusted)'!F98)/'Land Price (CPI Adjusted)'!F98)</f>
        <v>1.0296491683242528</v>
      </c>
      <c r="H98" s="19">
        <f>1+(('Land Price (CPI Adjusted)'!H98-'Land Price (CPI Adjusted)'!G98)/'Land Price (CPI Adjusted)'!G98)</f>
        <v>1.0975747396708095</v>
      </c>
      <c r="I98" s="19">
        <f>1+(('Land Price (CPI Adjusted)'!I98-'Land Price (CPI Adjusted)'!H98)/'Land Price (CPI Adjusted)'!H98)</f>
        <v>1.1297907698699381</v>
      </c>
      <c r="J98" s="19">
        <f>1+(('Land Price (CPI Adjusted)'!J98-'Land Price (CPI Adjusted)'!I98)/'Land Price (CPI Adjusted)'!I98)</f>
        <v>1.163923226144457</v>
      </c>
      <c r="K98" s="19">
        <f>1+(('Land Price (CPI Adjusted)'!K98-'Land Price (CPI Adjusted)'!J98)/'Land Price (CPI Adjusted)'!J98)</f>
        <v>0.91141842319785726</v>
      </c>
      <c r="L98" s="19">
        <f>1+(('Land Price (CPI Adjusted)'!L98-'Land Price (CPI Adjusted)'!K98)/'Land Price (CPI Adjusted)'!K98)</f>
        <v>1.0410170304629407</v>
      </c>
      <c r="M98" s="10">
        <f t="shared" si="2"/>
        <v>1.0079385851872753</v>
      </c>
      <c r="N98" s="11">
        <f t="shared" si="3"/>
        <v>7.9385851872753044E-3</v>
      </c>
    </row>
    <row r="99" spans="1:14" x14ac:dyDescent="0.25">
      <c r="A99" s="6" t="s">
        <v>126</v>
      </c>
      <c r="B99" s="13"/>
      <c r="C99" s="19">
        <f>1+(('Land Price (CPI Adjusted)'!C99-'Land Price (CPI Adjusted)'!B99)/'Land Price (CPI Adjusted)'!B99)</f>
        <v>0.93559845559845556</v>
      </c>
      <c r="D99" s="19">
        <f>1+(('Land Price (CPI Adjusted)'!D99-'Land Price (CPI Adjusted)'!C99)/'Land Price (CPI Adjusted)'!C99)</f>
        <v>1.045816733067729</v>
      </c>
      <c r="E99" s="19">
        <f>1+(('Land Price (CPI Adjusted)'!E99-'Land Price (CPI Adjusted)'!D99)/'Land Price (CPI Adjusted)'!D99)</f>
        <v>0.89627635058098643</v>
      </c>
      <c r="F99" s="19">
        <f>1+(('Land Price (CPI Adjusted)'!F99-'Land Price (CPI Adjusted)'!E99)/'Land Price (CPI Adjusted)'!E99)</f>
        <v>0.98791885904181675</v>
      </c>
      <c r="G99" s="19">
        <f>1+(('Land Price (CPI Adjusted)'!G99-'Land Price (CPI Adjusted)'!F99)/'Land Price (CPI Adjusted)'!F99)</f>
        <v>1.0392877238274913</v>
      </c>
      <c r="H99" s="19">
        <f>1+(('Land Price (CPI Adjusted)'!H99-'Land Price (CPI Adjusted)'!G99)/'Land Price (CPI Adjusted)'!G99)</f>
        <v>0.95286026200873375</v>
      </c>
      <c r="I99" s="19">
        <f>1+(('Land Price (CPI Adjusted)'!I99-'Land Price (CPI Adjusted)'!H99)/'Land Price (CPI Adjusted)'!H99)</f>
        <v>1.2614218132331021</v>
      </c>
      <c r="J99" s="19">
        <f>1+(('Land Price (CPI Adjusted)'!J99-'Land Price (CPI Adjusted)'!I99)/'Land Price (CPI Adjusted)'!I99)</f>
        <v>1.2360474133156087</v>
      </c>
      <c r="K99" s="19">
        <f>1+(('Land Price (CPI Adjusted)'!K99-'Land Price (CPI Adjusted)'!J99)/'Land Price (CPI Adjusted)'!J99)</f>
        <v>0.97945264241592311</v>
      </c>
      <c r="L99" s="19">
        <f>1+(('Land Price (CPI Adjusted)'!L99-'Land Price (CPI Adjusted)'!K99)/'Land Price (CPI Adjusted)'!K99)</f>
        <v>0.95050875956628711</v>
      </c>
      <c r="M99" s="10">
        <f t="shared" si="2"/>
        <v>1.0221881315472865</v>
      </c>
      <c r="N99" s="11">
        <f t="shared" si="3"/>
        <v>2.2188131547286494E-2</v>
      </c>
    </row>
    <row r="100" spans="1:14" x14ac:dyDescent="0.25">
      <c r="A100" s="6" t="s">
        <v>127</v>
      </c>
      <c r="B100" s="13"/>
      <c r="C100" s="19">
        <f>1+(('Land Price (CPI Adjusted)'!C100-'Land Price (CPI Adjusted)'!B100)/'Land Price (CPI Adjusted)'!B100)</f>
        <v>1.1820592643837196</v>
      </c>
      <c r="D100" s="19">
        <f>1+(('Land Price (CPI Adjusted)'!D100-'Land Price (CPI Adjusted)'!C100)/'Land Price (CPI Adjusted)'!C100)</f>
        <v>0.8429916696848968</v>
      </c>
      <c r="E100" s="19">
        <f>1+(('Land Price (CPI Adjusted)'!E100-'Land Price (CPI Adjusted)'!D100)/'Land Price (CPI Adjusted)'!D100)</f>
        <v>0.83987452073893343</v>
      </c>
      <c r="F100" s="19">
        <f>1+(('Land Price (CPI Adjusted)'!F100-'Land Price (CPI Adjusted)'!E100)/'Land Price (CPI Adjusted)'!E100)</f>
        <v>1.2823779193205946</v>
      </c>
      <c r="G100" s="19">
        <f>1+(('Land Price (CPI Adjusted)'!G100-'Land Price (CPI Adjusted)'!F100)/'Land Price (CPI Adjusted)'!F100)</f>
        <v>1.0961237712243073</v>
      </c>
      <c r="H100" s="19">
        <f>1+(('Land Price (CPI Adjusted)'!H100-'Land Price (CPI Adjusted)'!G100)/'Land Price (CPI Adjusted)'!G100)</f>
        <v>0.66455895196506565</v>
      </c>
      <c r="I100" s="19">
        <f>1+(('Land Price (CPI Adjusted)'!I100-'Land Price (CPI Adjusted)'!H100)/'Land Price (CPI Adjusted)'!H100)</f>
        <v>0.95326824916992903</v>
      </c>
      <c r="J100" s="19">
        <f>1+(('Land Price (CPI Adjusted)'!J100-'Land Price (CPI Adjusted)'!I100)/'Land Price (CPI Adjusted)'!I100)</f>
        <v>1.0492716860755602</v>
      </c>
      <c r="K100" s="19">
        <f>1+(('Land Price (CPI Adjusted)'!K100-'Land Price (CPI Adjusted)'!J100)/'Land Price (CPI Adjusted)'!J100)</f>
        <v>1.0154847475455819</v>
      </c>
      <c r="L100" s="19">
        <f>1+(('Land Price (CPI Adjusted)'!L100-'Land Price (CPI Adjusted)'!K100)/'Land Price (CPI Adjusted)'!K100)</f>
        <v>1.3748518111028667</v>
      </c>
      <c r="M100" s="10">
        <f t="shared" si="2"/>
        <v>1.0088157308705381</v>
      </c>
      <c r="N100" s="11">
        <f t="shared" si="3"/>
        <v>8.8157308705381077E-3</v>
      </c>
    </row>
    <row r="101" spans="1:14" x14ac:dyDescent="0.25">
      <c r="A101" s="6" t="s">
        <v>128</v>
      </c>
      <c r="B101" s="13"/>
      <c r="C101" s="19">
        <f>1+(('Land Price (CPI Adjusted)'!C101-'Land Price (CPI Adjusted)'!B101)/'Land Price (CPI Adjusted)'!B101)</f>
        <v>1.1027169149868536</v>
      </c>
      <c r="D101" s="19">
        <f>1+(('Land Price (CPI Adjusted)'!D101-'Land Price (CPI Adjusted)'!C101)/'Land Price (CPI Adjusted)'!C101)</f>
        <v>0.86247602183857175</v>
      </c>
      <c r="E101" s="19">
        <f>1+(('Land Price (CPI Adjusted)'!E101-'Land Price (CPI Adjusted)'!D101)/'Land Price (CPI Adjusted)'!D101)</f>
        <v>1.0351746837450926</v>
      </c>
      <c r="F101" s="19">
        <f>1+(('Land Price (CPI Adjusted)'!F101-'Land Price (CPI Adjusted)'!E101)/'Land Price (CPI Adjusted)'!E101)</f>
        <v>0.91950724434800879</v>
      </c>
      <c r="G101" s="19">
        <f>1+(('Land Price (CPI Adjusted)'!G101-'Land Price (CPI Adjusted)'!F101)/'Land Price (CPI Adjusted)'!F101)</f>
        <v>0.99341571394820904</v>
      </c>
      <c r="H101" s="19">
        <f>1+(('Land Price (CPI Adjusted)'!H101-'Land Price (CPI Adjusted)'!G101)/'Land Price (CPI Adjusted)'!G101)</f>
        <v>1.0883485510123065</v>
      </c>
      <c r="I101" s="19">
        <f>1+(('Land Price (CPI Adjusted)'!I101-'Land Price (CPI Adjusted)'!H101)/'Land Price (CPI Adjusted)'!H101)</f>
        <v>0.75299159259322934</v>
      </c>
      <c r="J101" s="19">
        <f>1+(('Land Price (CPI Adjusted)'!J101-'Land Price (CPI Adjusted)'!I101)/'Land Price (CPI Adjusted)'!I101)</f>
        <v>1.1396181824895681</v>
      </c>
      <c r="K101" s="19">
        <f>1+(('Land Price (CPI Adjusted)'!K101-'Land Price (CPI Adjusted)'!J101)/'Land Price (CPI Adjusted)'!J101)</f>
        <v>0.90037220843672461</v>
      </c>
      <c r="L101" s="19">
        <f>1+(('Land Price (CPI Adjusted)'!L101-'Land Price (CPI Adjusted)'!K101)/'Land Price (CPI Adjusted)'!K101)</f>
        <v>1.2058972264363792</v>
      </c>
      <c r="M101" s="10">
        <f t="shared" si="2"/>
        <v>0.99082299405007523</v>
      </c>
      <c r="N101" s="11">
        <f t="shared" si="3"/>
        <v>-9.1770059499247658E-3</v>
      </c>
    </row>
    <row r="102" spans="1:14" x14ac:dyDescent="0.25">
      <c r="A102" s="6" t="s">
        <v>129</v>
      </c>
      <c r="B102" s="13"/>
      <c r="C102" s="19">
        <f>1+(('Land Price (CPI Adjusted)'!C102-'Land Price (CPI Adjusted)'!B102)/'Land Price (CPI Adjusted)'!B102)</f>
        <v>1.0868804664723033</v>
      </c>
      <c r="D102" s="19">
        <f>1+(('Land Price (CPI Adjusted)'!D102-'Land Price (CPI Adjusted)'!C102)/'Land Price (CPI Adjusted)'!C102)</f>
        <v>0.96253873395307676</v>
      </c>
      <c r="E102" s="19">
        <f>1+(('Land Price (CPI Adjusted)'!E102-'Land Price (CPI Adjusted)'!D102)/'Land Price (CPI Adjusted)'!D102)</f>
        <v>1.0381547563526856</v>
      </c>
      <c r="F102" s="19">
        <f>1+(('Land Price (CPI Adjusted)'!F102-'Land Price (CPI Adjusted)'!E102)/'Land Price (CPI Adjusted)'!E102)</f>
        <v>1.0411057850154311</v>
      </c>
      <c r="G102" s="19">
        <f>1+(('Land Price (CPI Adjusted)'!G102-'Land Price (CPI Adjusted)'!F102)/'Land Price (CPI Adjusted)'!F102)</f>
        <v>0.86754542746499852</v>
      </c>
      <c r="H102" s="19">
        <f>1+(('Land Price (CPI Adjusted)'!H102-'Land Price (CPI Adjusted)'!G102)/'Land Price (CPI Adjusted)'!G102)</f>
        <v>1.0510505067150038</v>
      </c>
      <c r="I102" s="19">
        <f>1+(('Land Price (CPI Adjusted)'!I102-'Land Price (CPI Adjusted)'!H102)/'Land Price (CPI Adjusted)'!H102)</f>
        <v>1.0371442506856863</v>
      </c>
      <c r="J102" s="19">
        <f>1+(('Land Price (CPI Adjusted)'!J102-'Land Price (CPI Adjusted)'!I102)/'Land Price (CPI Adjusted)'!I102)</f>
        <v>2.2890010178145772</v>
      </c>
      <c r="K102" s="19">
        <f>1+(('Land Price (CPI Adjusted)'!K102-'Land Price (CPI Adjusted)'!J102)/'Land Price (CPI Adjusted)'!J102)</f>
        <v>0.487411487018096</v>
      </c>
      <c r="L102" s="19">
        <f>1+(('Land Price (CPI Adjusted)'!L102-'Land Price (CPI Adjusted)'!K102)/'Land Price (CPI Adjusted)'!K102)</f>
        <v>1.0481658692185007</v>
      </c>
      <c r="M102" s="10">
        <f t="shared" si="2"/>
        <v>1.0226060767751606</v>
      </c>
      <c r="N102" s="11">
        <f t="shared" si="3"/>
        <v>2.2606076775160577E-2</v>
      </c>
    </row>
    <row r="103" spans="1:14" x14ac:dyDescent="0.25">
      <c r="A103" s="6" t="s">
        <v>130</v>
      </c>
      <c r="B103" s="13"/>
      <c r="C103" s="19">
        <f>1+(('Land Price (CPI Adjusted)'!C103-'Land Price (CPI Adjusted)'!B103)/'Land Price (CPI Adjusted)'!B103)</f>
        <v>1.2553469387755101</v>
      </c>
      <c r="D103" s="19">
        <f>1+(('Land Price (CPI Adjusted)'!D103-'Land Price (CPI Adjusted)'!C103)/'Land Price (CPI Adjusted)'!C103)</f>
        <v>0.95144673829932802</v>
      </c>
      <c r="E103" s="19">
        <f>1+(('Land Price (CPI Adjusted)'!E103-'Land Price (CPI Adjusted)'!D103)/'Land Price (CPI Adjusted)'!D103)</f>
        <v>0.96462272243763514</v>
      </c>
      <c r="F103" s="19">
        <f>1+(('Land Price (CPI Adjusted)'!F103-'Land Price (CPI Adjusted)'!E103)/'Land Price (CPI Adjusted)'!E103)</f>
        <v>0.98141167294943454</v>
      </c>
      <c r="G103" s="19">
        <f>1+(('Land Price (CPI Adjusted)'!G103-'Land Price (CPI Adjusted)'!F103)/'Land Price (CPI Adjusted)'!F103)</f>
        <v>1.3258713136729223</v>
      </c>
      <c r="H103" s="19">
        <f>1+(('Land Price (CPI Adjusted)'!H103-'Land Price (CPI Adjusted)'!G103)/'Land Price (CPI Adjusted)'!G103)</f>
        <v>0.99177098495875782</v>
      </c>
      <c r="I103" s="19">
        <f>1+(('Land Price (CPI Adjusted)'!I103-'Land Price (CPI Adjusted)'!H103)/'Land Price (CPI Adjusted)'!H103)</f>
        <v>1.0139036643934596</v>
      </c>
      <c r="J103" s="19">
        <f>1+(('Land Price (CPI Adjusted)'!J103-'Land Price (CPI Adjusted)'!I103)/'Land Price (CPI Adjusted)'!I103)</f>
        <v>0.99462211909245801</v>
      </c>
      <c r="K103" s="19">
        <f>1+(('Land Price (CPI Adjusted)'!K103-'Land Price (CPI Adjusted)'!J103)/'Land Price (CPI Adjusted)'!J103)</f>
        <v>1.1595992016398748</v>
      </c>
      <c r="L103" s="19">
        <f>1+(('Land Price (CPI Adjusted)'!L103-'Land Price (CPI Adjusted)'!K103)/'Land Price (CPI Adjusted)'!K103)</f>
        <v>0.92614297073572049</v>
      </c>
      <c r="M103" s="10">
        <f t="shared" si="2"/>
        <v>1.0487960614542799</v>
      </c>
      <c r="N103" s="11">
        <f t="shared" si="3"/>
        <v>4.8796061454279949E-2</v>
      </c>
    </row>
    <row r="104" spans="1:14" x14ac:dyDescent="0.25">
      <c r="A104" s="6" t="s">
        <v>131</v>
      </c>
      <c r="B104" s="13"/>
      <c r="C104" s="19">
        <f>1+(('Land Price (CPI Adjusted)'!C104-'Land Price (CPI Adjusted)'!B104)/'Land Price (CPI Adjusted)'!B104)</f>
        <v>1.1271352985638698</v>
      </c>
      <c r="D104" s="19">
        <f>1+(('Land Price (CPI Adjusted)'!D104-'Land Price (CPI Adjusted)'!C104)/'Land Price (CPI Adjusted)'!C104)</f>
        <v>0.9211902390438248</v>
      </c>
      <c r="E104" s="19">
        <f>1+(('Land Price (CPI Adjusted)'!E104-'Land Price (CPI Adjusted)'!D104)/'Land Price (CPI Adjusted)'!D104)</f>
        <v>0.88695357973021238</v>
      </c>
      <c r="F104" s="19">
        <f>1+(('Land Price (CPI Adjusted)'!F104-'Land Price (CPI Adjusted)'!E104)/'Land Price (CPI Adjusted)'!E104)</f>
        <v>0.98906807607173508</v>
      </c>
      <c r="G104" s="19">
        <f>1+(('Land Price (CPI Adjusted)'!G104-'Land Price (CPI Adjusted)'!F104)/'Land Price (CPI Adjusted)'!F104)</f>
        <v>0.97535361005824162</v>
      </c>
      <c r="H104" s="19">
        <f>1+(('Land Price (CPI Adjusted)'!H104-'Land Price (CPI Adjusted)'!G104)/'Land Price (CPI Adjusted)'!G104)</f>
        <v>1.0180131004366813</v>
      </c>
      <c r="I104" s="19">
        <f>1+(('Land Price (CPI Adjusted)'!I104-'Land Price (CPI Adjusted)'!H104)/'Land Price (CPI Adjusted)'!H104)</f>
        <v>1.131816905363662</v>
      </c>
      <c r="J104" s="19">
        <f>1+(('Land Price (CPI Adjusted)'!J104-'Land Price (CPI Adjusted)'!I104)/'Land Price (CPI Adjusted)'!I104)</f>
        <v>1.0560110793161639</v>
      </c>
      <c r="K104" s="19">
        <f>1+(('Land Price (CPI Adjusted)'!K104-'Land Price (CPI Adjusted)'!J104)/'Land Price (CPI Adjusted)'!J104)</f>
        <v>1.1897613900897905</v>
      </c>
      <c r="L104" s="19">
        <f>1+(('Land Price (CPI Adjusted)'!L104-'Land Price (CPI Adjusted)'!K104)/'Land Price (CPI Adjusted)'!K104)</f>
        <v>1.0273617929120322</v>
      </c>
      <c r="M104" s="10">
        <f t="shared" si="2"/>
        <v>1.0282520520921223</v>
      </c>
      <c r="N104" s="11">
        <f t="shared" si="3"/>
        <v>2.8252052092122337E-2</v>
      </c>
    </row>
    <row r="105" spans="1:14" x14ac:dyDescent="0.25">
      <c r="A105" s="6" t="s">
        <v>132</v>
      </c>
      <c r="B105" s="13"/>
      <c r="C105" s="19">
        <f>1+(('Land Price (CPI Adjusted)'!C105-'Land Price (CPI Adjusted)'!B105)/'Land Price (CPI Adjusted)'!B105)</f>
        <v>0.97083333333333321</v>
      </c>
      <c r="D105" s="19">
        <f>1+(('Land Price (CPI Adjusted)'!D105-'Land Price (CPI Adjusted)'!C105)/'Land Price (CPI Adjusted)'!C105)</f>
        <v>1.2201195219123506</v>
      </c>
      <c r="E105" s="19">
        <f>1+(('Land Price (CPI Adjusted)'!E105-'Land Price (CPI Adjusted)'!D105)/'Land Price (CPI Adjusted)'!D105)</f>
        <v>0.92659625818160773</v>
      </c>
      <c r="F105" s="19">
        <f>1+(('Land Price (CPI Adjusted)'!F105-'Land Price (CPI Adjusted)'!E105)/'Land Price (CPI Adjusted)'!E105)</f>
        <v>0.8450816832342829</v>
      </c>
      <c r="G105" s="19">
        <f>1+(('Land Price (CPI Adjusted)'!G105-'Land Price (CPI Adjusted)'!F105)/'Land Price (CPI Adjusted)'!F105)</f>
        <v>1.0873547810545128</v>
      </c>
      <c r="H105" s="19">
        <f>1+(('Land Price (CPI Adjusted)'!H105-'Land Price (CPI Adjusted)'!G105)/'Land Price (CPI Adjusted)'!G105)</f>
        <v>1.046648823777997</v>
      </c>
      <c r="I105" s="19">
        <f>1+(('Land Price (CPI Adjusted)'!I105-'Land Price (CPI Adjusted)'!H105)/'Land Price (CPI Adjusted)'!H105)</f>
        <v>0.96849064328078949</v>
      </c>
      <c r="J105" s="19">
        <f>1+(('Land Price (CPI Adjusted)'!J105-'Land Price (CPI Adjusted)'!I105)/'Land Price (CPI Adjusted)'!I105)</f>
        <v>1.0270088781275222</v>
      </c>
      <c r="K105" s="19">
        <f>1+(('Land Price (CPI Adjusted)'!K105-'Land Price (CPI Adjusted)'!J105)/'Land Price (CPI Adjusted)'!J105)</f>
        <v>1.0625752286952337</v>
      </c>
      <c r="L105" s="19">
        <f>1+(('Land Price (CPI Adjusted)'!L105-'Land Price (CPI Adjusted)'!K105)/'Land Price (CPI Adjusted)'!K105)</f>
        <v>1.092923696801813</v>
      </c>
      <c r="M105" s="10">
        <f t="shared" si="2"/>
        <v>1.020029589336708</v>
      </c>
      <c r="N105" s="11">
        <f t="shared" si="3"/>
        <v>2.0029589336707954E-2</v>
      </c>
    </row>
    <row r="106" spans="1:14" x14ac:dyDescent="0.25">
      <c r="A106" s="6" t="s">
        <v>133</v>
      </c>
      <c r="B106" s="13"/>
      <c r="C106" s="19">
        <f>1+(('Land Price (CPI Adjusted)'!C106-'Land Price (CPI Adjusted)'!B106)/'Land Price (CPI Adjusted)'!B106)</f>
        <v>1.233541115190846</v>
      </c>
      <c r="D106" s="19">
        <f>1+(('Land Price (CPI Adjusted)'!D106-'Land Price (CPI Adjusted)'!C106)/'Land Price (CPI Adjusted)'!C106)</f>
        <v>0.85014779591312162</v>
      </c>
      <c r="E106" s="19">
        <f>1+(('Land Price (CPI Adjusted)'!E106-'Land Price (CPI Adjusted)'!D106)/'Land Price (CPI Adjusted)'!D106)</f>
        <v>1.4845930130698344</v>
      </c>
      <c r="F106" s="19">
        <f>1+(('Land Price (CPI Adjusted)'!F106-'Land Price (CPI Adjusted)'!E106)/'Land Price (CPI Adjusted)'!E106)</f>
        <v>1.0278775621094576</v>
      </c>
      <c r="G106" s="19">
        <f>1+(('Land Price (CPI Adjusted)'!G106-'Land Price (CPI Adjusted)'!F106)/'Land Price (CPI Adjusted)'!F106)</f>
        <v>0.82751268653315335</v>
      </c>
      <c r="H106" s="19">
        <f>1+(('Land Price (CPI Adjusted)'!H106-'Land Price (CPI Adjusted)'!G106)/'Land Price (CPI Adjusted)'!G106)</f>
        <v>1.2730521719145027</v>
      </c>
      <c r="I106" s="19">
        <f>1+(('Land Price (CPI Adjusted)'!I106-'Land Price (CPI Adjusted)'!H106)/'Land Price (CPI Adjusted)'!H106)</f>
        <v>1.2082067515934405</v>
      </c>
      <c r="J106" s="19">
        <f>1+(('Land Price (CPI Adjusted)'!J106-'Land Price (CPI Adjusted)'!I106)/'Land Price (CPI Adjusted)'!I106)</f>
        <v>0.92712645473717081</v>
      </c>
      <c r="K106" s="19">
        <f>1+(('Land Price (CPI Adjusted)'!K106-'Land Price (CPI Adjusted)'!J106)/'Land Price (CPI Adjusted)'!J106)</f>
        <v>1.1074395161290325</v>
      </c>
      <c r="L106" s="19">
        <f>1+(('Land Price (CPI Adjusted)'!L106-'Land Price (CPI Adjusted)'!K106)/'Land Price (CPI Adjusted)'!K106)</f>
        <v>1.0557494214003909</v>
      </c>
      <c r="M106" s="10">
        <f t="shared" si="2"/>
        <v>1.0824251696485556</v>
      </c>
      <c r="N106" s="11">
        <f t="shared" si="3"/>
        <v>8.2425169648555618E-2</v>
      </c>
    </row>
    <row r="107" spans="1:14" x14ac:dyDescent="0.25">
      <c r="A107" s="6" t="s">
        <v>134</v>
      </c>
      <c r="B107" s="13"/>
      <c r="C107" s="19">
        <f>1+(('Land Price (CPI Adjusted)'!C107-'Land Price (CPI Adjusted)'!B107)/'Land Price (CPI Adjusted)'!B107)</f>
        <v>1.0455317530739003</v>
      </c>
      <c r="D107" s="19">
        <f>1+(('Land Price (CPI Adjusted)'!D107-'Land Price (CPI Adjusted)'!C107)/'Land Price (CPI Adjusted)'!C107)</f>
        <v>0.959551624012425</v>
      </c>
      <c r="E107" s="19">
        <f>1+(('Land Price (CPI Adjusted)'!E107-'Land Price (CPI Adjusted)'!D107)/'Land Price (CPI Adjusted)'!D107)</f>
        <v>0.81338422557879053</v>
      </c>
      <c r="F107" s="19">
        <f>1+(('Land Price (CPI Adjusted)'!F107-'Land Price (CPI Adjusted)'!E107)/'Land Price (CPI Adjusted)'!E107)</f>
        <v>1.5298166118069507</v>
      </c>
      <c r="G107" s="19">
        <f>1+(('Land Price (CPI Adjusted)'!G107-'Land Price (CPI Adjusted)'!F107)/'Land Price (CPI Adjusted)'!F107)</f>
        <v>0.91167897799044495</v>
      </c>
      <c r="H107" s="19">
        <f>1+(('Land Price (CPI Adjusted)'!H107-'Land Price (CPI Adjusted)'!G107)/'Land Price (CPI Adjusted)'!G107)</f>
        <v>0.93287018658197707</v>
      </c>
      <c r="I107" s="19">
        <f>1+(('Land Price (CPI Adjusted)'!I107-'Land Price (CPI Adjusted)'!H107)/'Land Price (CPI Adjusted)'!H107)</f>
        <v>0.95083644241184251</v>
      </c>
      <c r="J107" s="19">
        <f>1+(('Land Price (CPI Adjusted)'!J107-'Land Price (CPI Adjusted)'!I107)/'Land Price (CPI Adjusted)'!I107)</f>
        <v>0.78678847286069098</v>
      </c>
      <c r="K107" s="19">
        <f>1+(('Land Price (CPI Adjusted)'!K107-'Land Price (CPI Adjusted)'!J107)/'Land Price (CPI Adjusted)'!J107)</f>
        <v>1.4106261859582543</v>
      </c>
      <c r="L107" s="19">
        <f>1+(('Land Price (CPI Adjusted)'!L107-'Land Price (CPI Adjusted)'!K107)/'Land Price (CPI Adjusted)'!K107)</f>
        <v>0.98883572567783096</v>
      </c>
      <c r="M107" s="10">
        <f t="shared" si="2"/>
        <v>1.0103000492354319</v>
      </c>
      <c r="N107" s="11">
        <f t="shared" si="3"/>
        <v>1.030004923543193E-2</v>
      </c>
    </row>
    <row r="108" spans="1:14" x14ac:dyDescent="0.25">
      <c r="A108" s="6" t="s">
        <v>135</v>
      </c>
      <c r="B108" s="13"/>
      <c r="C108" s="19">
        <f>1+(('Land Price (CPI Adjusted)'!C108-'Land Price (CPI Adjusted)'!B108)/'Land Price (CPI Adjusted)'!B108)</f>
        <v>1.0122246918569409</v>
      </c>
      <c r="D108" s="19">
        <f>1+(('Land Price (CPI Adjusted)'!D108-'Land Price (CPI Adjusted)'!C108)/'Land Price (CPI Adjusted)'!C108)</f>
        <v>0.99879551561197066</v>
      </c>
      <c r="E108" s="19">
        <f>1+(('Land Price (CPI Adjusted)'!E108-'Land Price (CPI Adjusted)'!D108)/'Land Price (CPI Adjusted)'!D108)</f>
        <v>0.95201685731487062</v>
      </c>
      <c r="F108" s="19">
        <f>1+(('Land Price (CPI Adjusted)'!F108-'Land Price (CPI Adjusted)'!E108)/'Land Price (CPI Adjusted)'!E108)</f>
        <v>1.1013619885321433</v>
      </c>
      <c r="G108" s="19">
        <f>1+(('Land Price (CPI Adjusted)'!G108-'Land Price (CPI Adjusted)'!F108)/'Land Price (CPI Adjusted)'!F108)</f>
        <v>0.97240287031384087</v>
      </c>
      <c r="H108" s="19">
        <f>1+(('Land Price (CPI Adjusted)'!H108-'Land Price (CPI Adjusted)'!G108)/'Land Price (CPI Adjusted)'!G108)</f>
        <v>1.0163842794759828</v>
      </c>
      <c r="I108" s="19">
        <f>1+(('Land Price (CPI Adjusted)'!I108-'Land Price (CPI Adjusted)'!H108)/'Land Price (CPI Adjusted)'!H108)</f>
        <v>0.96461668070766626</v>
      </c>
      <c r="J108" s="19">
        <f>1+(('Land Price (CPI Adjusted)'!J108-'Land Price (CPI Adjusted)'!I108)/'Land Price (CPI Adjusted)'!I108)</f>
        <v>1.0464642701930835</v>
      </c>
      <c r="K108" s="19">
        <f>1+(('Land Price (CPI Adjusted)'!K108-'Land Price (CPI Adjusted)'!J108)/'Land Price (CPI Adjusted)'!J108)</f>
        <v>1.0554861426624262</v>
      </c>
      <c r="L108" s="19">
        <f>1+(('Land Price (CPI Adjusted)'!L108-'Land Price (CPI Adjusted)'!K108)/'Land Price (CPI Adjusted)'!K108)</f>
        <v>1.0712387028176502</v>
      </c>
      <c r="M108" s="10">
        <f t="shared" si="2"/>
        <v>1.0180404558324894</v>
      </c>
      <c r="N108" s="11">
        <f t="shared" si="3"/>
        <v>1.8040455832489366E-2</v>
      </c>
    </row>
    <row r="109" spans="1:14" x14ac:dyDescent="0.25">
      <c r="A109" s="6" t="s">
        <v>136</v>
      </c>
      <c r="B109" s="13"/>
      <c r="C109" s="19">
        <f>1+(('Land Price (CPI Adjusted)'!C109-'Land Price (CPI Adjusted)'!B109)/'Land Price (CPI Adjusted)'!B109)</f>
        <v>1.085282112845138</v>
      </c>
      <c r="D109" s="19">
        <f>1+(('Land Price (CPI Adjusted)'!D109-'Land Price (CPI Adjusted)'!C109)/'Land Price (CPI Adjusted)'!C109)</f>
        <v>0.92074998973179456</v>
      </c>
      <c r="E109" s="19">
        <f>1+(('Land Price (CPI Adjusted)'!E109-'Land Price (CPI Adjusted)'!D109)/'Land Price (CPI Adjusted)'!D109)</f>
        <v>1.03290579069539</v>
      </c>
      <c r="F109" s="19">
        <f>1+(('Land Price (CPI Adjusted)'!F109-'Land Price (CPI Adjusted)'!E109)/'Land Price (CPI Adjusted)'!E109)</f>
        <v>1.0487789264795315</v>
      </c>
      <c r="G109" s="19">
        <f>1+(('Land Price (CPI Adjusted)'!G109-'Land Price (CPI Adjusted)'!F109)/'Land Price (CPI Adjusted)'!F109)</f>
        <v>0.95044538614546392</v>
      </c>
      <c r="H109" s="19">
        <f>1+(('Land Price (CPI Adjusted)'!H109-'Land Price (CPI Adjusted)'!G109)/'Land Price (CPI Adjusted)'!G109)</f>
        <v>0.9493699313786651</v>
      </c>
      <c r="I109" s="19">
        <f>1+(('Land Price (CPI Adjusted)'!I109-'Land Price (CPI Adjusted)'!H109)/'Land Price (CPI Adjusted)'!H109)</f>
        <v>1.1064720749293819</v>
      </c>
      <c r="J109" s="19">
        <f>1+(('Land Price (CPI Adjusted)'!J109-'Land Price (CPI Adjusted)'!I109)/'Land Price (CPI Adjusted)'!I109)</f>
        <v>0.91708918827562891</v>
      </c>
      <c r="K109" s="19">
        <f>1+(('Land Price (CPI Adjusted)'!K109-'Land Price (CPI Adjusted)'!J109)/'Land Price (CPI Adjusted)'!J109)</f>
        <v>1.0259576612903225</v>
      </c>
      <c r="L109" s="19">
        <f>1+(('Land Price (CPI Adjusted)'!L109-'Land Price (CPI Adjusted)'!K109)/'Land Price (CPI Adjusted)'!K109)</f>
        <v>1.0705221551903474</v>
      </c>
      <c r="M109" s="10">
        <f t="shared" si="2"/>
        <v>1.0085254920542341</v>
      </c>
      <c r="N109" s="11">
        <f t="shared" si="3"/>
        <v>8.5254920542341406E-3</v>
      </c>
    </row>
    <row r="110" spans="1:14" x14ac:dyDescent="0.25">
      <c r="A110" s="6" t="s">
        <v>137</v>
      </c>
      <c r="B110" s="13"/>
      <c r="C110" s="19">
        <f>1+(('Land Price (CPI Adjusted)'!C110-'Land Price (CPI Adjusted)'!B110)/'Land Price (CPI Adjusted)'!B110)</f>
        <v>0.91931972789115646</v>
      </c>
      <c r="D110" s="19">
        <f>1+(('Land Price (CPI Adjusted)'!D110-'Land Price (CPI Adjusted)'!C110)/'Land Price (CPI Adjusted)'!C110)</f>
        <v>1.2004854146631865</v>
      </c>
      <c r="E110" s="19">
        <f>1+(('Land Price (CPI Adjusted)'!E110-'Land Price (CPI Adjusted)'!D110)/'Land Price (CPI Adjusted)'!D110)</f>
        <v>0.98536680253583142</v>
      </c>
      <c r="F110" s="19">
        <f>1+(('Land Price (CPI Adjusted)'!F110-'Land Price (CPI Adjusted)'!E110)/'Land Price (CPI Adjusted)'!E110)</f>
        <v>0.94012165031273309</v>
      </c>
      <c r="G110" s="19">
        <f>1+(('Land Price (CPI Adjusted)'!G110-'Land Price (CPI Adjusted)'!F110)/'Land Price (CPI Adjusted)'!F110)</f>
        <v>1.0409639943497937</v>
      </c>
      <c r="H110" s="19">
        <f>1+(('Land Price (CPI Adjusted)'!H110-'Land Price (CPI Adjusted)'!G110)/'Land Price (CPI Adjusted)'!G110)</f>
        <v>0.96029618378583648</v>
      </c>
      <c r="I110" s="19">
        <f>1+(('Land Price (CPI Adjusted)'!I110-'Land Price (CPI Adjusted)'!H110)/'Land Price (CPI Adjusted)'!H110)</f>
        <v>0.98168954231311178</v>
      </c>
      <c r="J110" s="19">
        <f>1+(('Land Price (CPI Adjusted)'!J110-'Land Price (CPI Adjusted)'!I110)/'Land Price (CPI Adjusted)'!I110)</f>
        <v>0.97469207284977355</v>
      </c>
      <c r="K110" s="19">
        <f>1+(('Land Price (CPI Adjusted)'!K110-'Land Price (CPI Adjusted)'!J110)/'Land Price (CPI Adjusted)'!J110)</f>
        <v>1.110215053763441</v>
      </c>
      <c r="L110" s="19">
        <f>1+(('Land Price (CPI Adjusted)'!L110-'Land Price (CPI Adjusted)'!K110)/'Land Price (CPI Adjusted)'!K110)</f>
        <v>1.0496871549503128</v>
      </c>
      <c r="M110" s="10">
        <f t="shared" si="2"/>
        <v>1.0131540743937193</v>
      </c>
      <c r="N110" s="11">
        <f t="shared" si="3"/>
        <v>1.3154074393719295E-2</v>
      </c>
    </row>
    <row r="111" spans="1:14" x14ac:dyDescent="0.25">
      <c r="A111" s="6" t="s">
        <v>138</v>
      </c>
      <c r="B111" s="13"/>
      <c r="C111" s="19">
        <f>1+(('Land Price (CPI Adjusted)'!C111-'Land Price (CPI Adjusted)'!B111)/'Land Price (CPI Adjusted)'!B111)</f>
        <v>1.1361523809523808</v>
      </c>
      <c r="D111" s="19">
        <f>1+(('Land Price (CPI Adjusted)'!D111-'Land Price (CPI Adjusted)'!C111)/'Land Price (CPI Adjusted)'!C111)</f>
        <v>0.86715637450199223</v>
      </c>
      <c r="E111" s="19">
        <f>1+(('Land Price (CPI Adjusted)'!E111-'Land Price (CPI Adjusted)'!D111)/'Land Price (CPI Adjusted)'!D111)</f>
        <v>0.88303390176996621</v>
      </c>
      <c r="F111" s="19">
        <f>1+(('Land Price (CPI Adjusted)'!F111-'Land Price (CPI Adjusted)'!E111)/'Land Price (CPI Adjusted)'!E111)</f>
        <v>1.0397658805302117</v>
      </c>
      <c r="G111" s="19">
        <f>1+(('Land Price (CPI Adjusted)'!G111-'Land Price (CPI Adjusted)'!F111)/'Land Price (CPI Adjusted)'!F111)</f>
        <v>0.98212689901697936</v>
      </c>
      <c r="H111" s="19">
        <f>1+(('Land Price (CPI Adjusted)'!H111-'Land Price (CPI Adjusted)'!G111)/'Land Price (CPI Adjusted)'!G111)</f>
        <v>1.0017248908296945</v>
      </c>
      <c r="I111" s="19">
        <f>1+(('Land Price (CPI Adjusted)'!I111-'Land Price (CPI Adjusted)'!H111)/'Land Price (CPI Adjusted)'!H111)</f>
        <v>1.2187108307477346</v>
      </c>
      <c r="J111" s="19">
        <f>1+(('Land Price (CPI Adjusted)'!J111-'Land Price (CPI Adjusted)'!I111)/'Land Price (CPI Adjusted)'!I111)</f>
        <v>0.97097703029906401</v>
      </c>
      <c r="K111" s="19">
        <f>1+(('Land Price (CPI Adjusted)'!K111-'Land Price (CPI Adjusted)'!J111)/'Land Price (CPI Adjusted)'!J111)</f>
        <v>1.1038709677419356</v>
      </c>
      <c r="L111" s="19">
        <f>1+(('Land Price (CPI Adjusted)'!L111-'Land Price (CPI Adjusted)'!K111)/'Land Price (CPI Adjusted)'!K111)</f>
        <v>1.0911290766100203</v>
      </c>
      <c r="M111" s="10">
        <f t="shared" si="2"/>
        <v>1.0240630780594879</v>
      </c>
      <c r="N111" s="11">
        <f t="shared" si="3"/>
        <v>2.406307805948793E-2</v>
      </c>
    </row>
    <row r="112" spans="1:14" x14ac:dyDescent="0.25">
      <c r="A112" s="6" t="s">
        <v>139</v>
      </c>
      <c r="B112" s="13"/>
      <c r="C112" s="19">
        <f>1+(('Land Price (CPI Adjusted)'!C112-'Land Price (CPI Adjusted)'!B112)/'Land Price (CPI Adjusted)'!B112)</f>
        <v>2.152164680901262</v>
      </c>
      <c r="D112" s="19">
        <f>1+(('Land Price (CPI Adjusted)'!D112-'Land Price (CPI Adjusted)'!C112)/'Land Price (CPI Adjusted)'!C112)</f>
        <v>0.9760956175298805</v>
      </c>
      <c r="E112" s="19">
        <f>1+(('Land Price (CPI Adjusted)'!E112-'Land Price (CPI Adjusted)'!D112)/'Land Price (CPI Adjusted)'!D112)</f>
        <v>0.94985808893093659</v>
      </c>
      <c r="F112" s="19">
        <f>1+(('Land Price (CPI Adjusted)'!F112-'Land Price (CPI Adjusted)'!E112)/'Land Price (CPI Adjusted)'!E112)</f>
        <v>0.4593959212891785</v>
      </c>
      <c r="G112" s="19">
        <f>1+(('Land Price (CPI Adjusted)'!G112-'Land Price (CPI Adjusted)'!F112)/'Land Price (CPI Adjusted)'!F112)</f>
        <v>0.98212689901697936</v>
      </c>
      <c r="H112" s="19">
        <f>1+(('Land Price (CPI Adjusted)'!H112-'Land Price (CPI Adjusted)'!G112)/'Land Price (CPI Adjusted)'!G112)</f>
        <v>0.97729257641921397</v>
      </c>
      <c r="I112" s="19">
        <f>1+(('Land Price (CPI Adjusted)'!I112-'Land Price (CPI Adjusted)'!H112)/'Land Price (CPI Adjusted)'!H112)</f>
        <v>0.96461668070766637</v>
      </c>
      <c r="J112" s="19">
        <f>1+(('Land Price (CPI Adjusted)'!J112-'Land Price (CPI Adjusted)'!I112)/'Land Price (CPI Adjusted)'!I112)</f>
        <v>1.029754891170644</v>
      </c>
      <c r="K112" s="19">
        <f>1+(('Land Price (CPI Adjusted)'!K112-'Land Price (CPI Adjusted)'!J112)/'Land Price (CPI Adjusted)'!J112)</f>
        <v>1.3894258545979778</v>
      </c>
      <c r="L112" s="19">
        <f>1+(('Land Price (CPI Adjusted)'!L112-'Land Price (CPI Adjusted)'!K112)/'Land Price (CPI Adjusted)'!K112)</f>
        <v>0.91100250218977263</v>
      </c>
      <c r="M112" s="10">
        <f t="shared" si="2"/>
        <v>1.0101478657901233</v>
      </c>
      <c r="N112" s="11">
        <f t="shared" si="3"/>
        <v>1.0147865790123278E-2</v>
      </c>
    </row>
    <row r="113" spans="1:14" x14ac:dyDescent="0.25">
      <c r="A113" s="6" t="s">
        <v>140</v>
      </c>
      <c r="B113" s="13"/>
      <c r="C113" s="19">
        <f>1+(('Land Price (CPI Adjusted)'!C113-'Land Price (CPI Adjusted)'!B113)/'Land Price (CPI Adjusted)'!B113)</f>
        <v>1.0069627851140457</v>
      </c>
      <c r="D113" s="19">
        <f>1+(('Land Price (CPI Adjusted)'!D113-'Land Price (CPI Adjusted)'!C113)/'Land Price (CPI Adjusted)'!C113)</f>
        <v>0.79533716983916181</v>
      </c>
      <c r="E113" s="19">
        <f>1+(('Land Price (CPI Adjusted)'!E113-'Land Price (CPI Adjusted)'!D113)/'Land Price (CPI Adjusted)'!D113)</f>
        <v>1.1225595596456523</v>
      </c>
      <c r="F113" s="19">
        <f>1+(('Land Price (CPI Adjusted)'!F113-'Land Price (CPI Adjusted)'!E113)/'Land Price (CPI Adjusted)'!E113)</f>
        <v>0.79902008819206283</v>
      </c>
      <c r="G113" s="19">
        <f>1+(('Land Price (CPI Adjusted)'!G113-'Land Price (CPI Adjusted)'!F113)/'Land Price (CPI Adjusted)'!F113)</f>
        <v>1.0457832721014131</v>
      </c>
      <c r="H113" s="19">
        <f>1+(('Land Price (CPI Adjusted)'!H113-'Land Price (CPI Adjusted)'!G113)/'Land Price (CPI Adjusted)'!G113)</f>
        <v>0.84557053351053746</v>
      </c>
      <c r="I113" s="19">
        <f>1+(('Land Price (CPI Adjusted)'!I113-'Land Price (CPI Adjusted)'!H113)/'Land Price (CPI Adjusted)'!H113)</f>
        <v>1.1148836008179057</v>
      </c>
      <c r="J113" s="19">
        <f>1+(('Land Price (CPI Adjusted)'!J113-'Land Price (CPI Adjusted)'!I113)/'Land Price (CPI Adjusted)'!I113)</f>
        <v>1.0954872442713268</v>
      </c>
      <c r="K113" s="19">
        <f>1+(('Land Price (CPI Adjusted)'!K113-'Land Price (CPI Adjusted)'!J113)/'Land Price (CPI Adjusted)'!J113)</f>
        <v>1.0485833435545198</v>
      </c>
      <c r="L113" s="19">
        <f>1+(('Land Price (CPI Adjusted)'!L113-'Land Price (CPI Adjusted)'!K113)/'Land Price (CPI Adjusted)'!K113)</f>
        <v>0.99600120195085862</v>
      </c>
      <c r="M113" s="10">
        <f t="shared" si="2"/>
        <v>0.97917946974652159</v>
      </c>
      <c r="N113" s="11">
        <f t="shared" si="3"/>
        <v>-2.0820530253478409E-2</v>
      </c>
    </row>
    <row r="114" spans="1:14" x14ac:dyDescent="0.25">
      <c r="A114" s="6" t="s">
        <v>141</v>
      </c>
      <c r="B114" s="13"/>
      <c r="C114" s="19">
        <f>1+(('Land Price (CPI Adjusted)'!C114-'Land Price (CPI Adjusted)'!B114)/'Land Price (CPI Adjusted)'!B114)</f>
        <v>1.0726625533934504</v>
      </c>
      <c r="D114" s="19">
        <f>1+(('Land Price (CPI Adjusted)'!D114-'Land Price (CPI Adjusted)'!C114)/'Land Price (CPI Adjusted)'!C114)</f>
        <v>1.1974781287222245</v>
      </c>
      <c r="E114" s="19">
        <f>1+(('Land Price (CPI Adjusted)'!E114-'Land Price (CPI Adjusted)'!D114)/'Land Price (CPI Adjusted)'!D114)</f>
        <v>0.94187608818361801</v>
      </c>
      <c r="F114" s="19">
        <f>1+(('Land Price (CPI Adjusted)'!F114-'Land Price (CPI Adjusted)'!E114)/'Land Price (CPI Adjusted)'!E114)</f>
        <v>0.98623556083342334</v>
      </c>
      <c r="G114" s="19">
        <f>1+(('Land Price (CPI Adjusted)'!G114-'Land Price (CPI Adjusted)'!F114)/'Land Price (CPI Adjusted)'!F114)</f>
        <v>1.0389441576377962</v>
      </c>
      <c r="H114" s="19">
        <f>1+(('Land Price (CPI Adjusted)'!H114-'Land Price (CPI Adjusted)'!G114)/'Land Price (CPI Adjusted)'!G114)</f>
        <v>0.99256277292576434</v>
      </c>
      <c r="I114" s="19">
        <f>1+(('Land Price (CPI Adjusted)'!I114-'Land Price (CPI Adjusted)'!H114)/'Land Price (CPI Adjusted)'!H114)</f>
        <v>0.98687706564707389</v>
      </c>
      <c r="J114" s="19">
        <f>1+(('Land Price (CPI Adjusted)'!J114-'Land Price (CPI Adjusted)'!I114)/'Land Price (CPI Adjusted)'!I114)</f>
        <v>0.97243714613410048</v>
      </c>
      <c r="K114" s="19">
        <f>1+(('Land Price (CPI Adjusted)'!K114-'Land Price (CPI Adjusted)'!J114)/'Land Price (CPI Adjusted)'!J114)</f>
        <v>1.0213978494623657</v>
      </c>
      <c r="L114" s="19">
        <f>1+(('Land Price (CPI Adjusted)'!L114-'Land Price (CPI Adjusted)'!K114)/'Land Price (CPI Adjusted)'!K114)</f>
        <v>1.0103321544969142</v>
      </c>
      <c r="M114" s="10">
        <f t="shared" si="2"/>
        <v>1.0199617930104634</v>
      </c>
      <c r="N114" s="11">
        <f t="shared" si="3"/>
        <v>1.9961793010463413E-2</v>
      </c>
    </row>
    <row r="115" spans="1:14" x14ac:dyDescent="0.25">
      <c r="A115" s="6" t="s">
        <v>142</v>
      </c>
      <c r="B115" s="13"/>
      <c r="C115" s="19">
        <f>1+(('Land Price (CPI Adjusted)'!C115-'Land Price (CPI Adjusted)'!B115)/'Land Price (CPI Adjusted)'!B115)</f>
        <v>1.1717930029154517</v>
      </c>
      <c r="D115" s="19">
        <f>1+(('Land Price (CPI Adjusted)'!D115-'Land Price (CPI Adjusted)'!C115)/'Land Price (CPI Adjusted)'!C115)</f>
        <v>0.97609561752988061</v>
      </c>
      <c r="E115" s="19">
        <f>1+(('Land Price (CPI Adjusted)'!E115-'Land Price (CPI Adjusted)'!D115)/'Land Price (CPI Adjusted)'!D115)</f>
        <v>0.94985808893093659</v>
      </c>
      <c r="F115" s="19">
        <f>1+(('Land Price (CPI Adjusted)'!F115-'Land Price (CPI Adjusted)'!E115)/'Land Price (CPI Adjusted)'!E115)</f>
        <v>0.96178343949044587</v>
      </c>
      <c r="G115" s="19">
        <f>1+(('Land Price (CPI Adjusted)'!G115-'Land Price (CPI Adjusted)'!F115)/'Land Price (CPI Adjusted)'!F115)</f>
        <v>1.1671653002810478</v>
      </c>
      <c r="H115" s="19">
        <f>1+(('Land Price (CPI Adjusted)'!H115-'Land Price (CPI Adjusted)'!G115)/'Land Price (CPI Adjusted)'!G115)</f>
        <v>0.97729257641921419</v>
      </c>
      <c r="I115" s="19">
        <f>1+(('Land Price (CPI Adjusted)'!I115-'Land Price (CPI Adjusted)'!H115)/'Land Price (CPI Adjusted)'!H115)</f>
        <v>0.96461668070766626</v>
      </c>
      <c r="J115" s="19">
        <f>1+(('Land Price (CPI Adjusted)'!J115-'Land Price (CPI Adjusted)'!I115)/'Land Price (CPI Adjusted)'!I115)</f>
        <v>0.95803066989507668</v>
      </c>
      <c r="K115" s="19">
        <f>1+(('Land Price (CPI Adjusted)'!K115-'Land Price (CPI Adjusted)'!J115)/'Land Price (CPI Adjusted)'!J115)</f>
        <v>0.99919354838709673</v>
      </c>
      <c r="L115" s="19">
        <f>1+(('Land Price (CPI Adjusted)'!L115-'Land Price (CPI Adjusted)'!K115)/'Land Price (CPI Adjusted)'!K115)</f>
        <v>1.567666394367293</v>
      </c>
      <c r="M115" s="10">
        <f t="shared" si="2"/>
        <v>1.0560570255790098</v>
      </c>
      <c r="N115" s="11">
        <f t="shared" si="3"/>
        <v>5.6057025579009823E-2</v>
      </c>
    </row>
    <row r="116" spans="1:14" x14ac:dyDescent="0.25">
      <c r="A116" s="6" t="s">
        <v>143</v>
      </c>
      <c r="B116" s="13"/>
      <c r="C116" s="19">
        <f>1+(('Land Price (CPI Adjusted)'!C116-'Land Price (CPI Adjusted)'!B116)/'Land Price (CPI Adjusted)'!B116)</f>
        <v>1.0575346938775509</v>
      </c>
      <c r="D116" s="19">
        <f>1+(('Land Price (CPI Adjusted)'!D116-'Land Price (CPI Adjusted)'!C116)/'Land Price (CPI Adjusted)'!C116)</f>
        <v>1.0182292413081488</v>
      </c>
      <c r="E116" s="19">
        <f>1+(('Land Price (CPI Adjusted)'!E116-'Land Price (CPI Adjusted)'!D116)/'Land Price (CPI Adjusted)'!D116)</f>
        <v>1.0120901706195151</v>
      </c>
      <c r="F116" s="19">
        <f>1+(('Land Price (CPI Adjusted)'!F116-'Land Price (CPI Adjusted)'!E116)/'Land Price (CPI Adjusted)'!E116)</f>
        <v>1.1485375054109208</v>
      </c>
      <c r="G116" s="19">
        <f>1+(('Land Price (CPI Adjusted)'!G116-'Land Price (CPI Adjusted)'!F116)/'Land Price (CPI Adjusted)'!F116)</f>
        <v>1.1045600625800716</v>
      </c>
      <c r="H116" s="19">
        <f>1+(('Land Price (CPI Adjusted)'!H116-'Land Price (CPI Adjusted)'!G116)/'Land Price (CPI Adjusted)'!G116)</f>
        <v>0.91606460777608256</v>
      </c>
      <c r="I116" s="19">
        <f>1+(('Land Price (CPI Adjusted)'!I116-'Land Price (CPI Adjusted)'!H116)/'Land Price (CPI Adjusted)'!H116)</f>
        <v>0.96709641510537236</v>
      </c>
      <c r="J116" s="19">
        <f>1+(('Land Price (CPI Adjusted)'!J116-'Land Price (CPI Adjusted)'!I116)/'Land Price (CPI Adjusted)'!I116)</f>
        <v>0.88433600298007076</v>
      </c>
      <c r="K116" s="19">
        <f>1+(('Land Price (CPI Adjusted)'!K116-'Land Price (CPI Adjusted)'!J116)/'Land Price (CPI Adjusted)'!J116)</f>
        <v>1.0824596774193549</v>
      </c>
      <c r="L116" s="19">
        <f>1+(('Land Price (CPI Adjusted)'!L116-'Land Price (CPI Adjusted)'!K116)/'Land Price (CPI Adjusted)'!K116)</f>
        <v>0.98376477323845735</v>
      </c>
      <c r="M116" s="10">
        <f t="shared" si="2"/>
        <v>1.0143807740810209</v>
      </c>
      <c r="N116" s="11">
        <f t="shared" si="3"/>
        <v>1.4380774081020897E-2</v>
      </c>
    </row>
    <row r="117" spans="1:14" x14ac:dyDescent="0.25">
      <c r="A117" s="6" t="s">
        <v>144</v>
      </c>
      <c r="B117" s="13"/>
      <c r="C117" s="19">
        <f>1+(('Land Price (CPI Adjusted)'!C117-'Land Price (CPI Adjusted)'!B117)/'Land Price (CPI Adjusted)'!B117)</f>
        <v>0.95740309546637437</v>
      </c>
      <c r="D117" s="19">
        <f>1+(('Land Price (CPI Adjusted)'!D117-'Land Price (CPI Adjusted)'!C117)/'Land Price (CPI Adjusted)'!C117)</f>
        <v>1.0216467463479417</v>
      </c>
      <c r="E117" s="19">
        <f>1+(('Land Price (CPI Adjusted)'!E117-'Land Price (CPI Adjusted)'!D117)/'Land Price (CPI Adjusted)'!D117)</f>
        <v>1.4096620045917723</v>
      </c>
      <c r="F117" s="19">
        <f>1+(('Land Price (CPI Adjusted)'!F117-'Land Price (CPI Adjusted)'!E117)/'Land Price (CPI Adjusted)'!E117)</f>
        <v>0.66457997321013629</v>
      </c>
      <c r="G117" s="19">
        <f>1+(('Land Price (CPI Adjusted)'!G117-'Land Price (CPI Adjusted)'!F117)/'Land Price (CPI Adjusted)'!F117)</f>
        <v>1.2871352527489606</v>
      </c>
      <c r="H117" s="19">
        <f>1+(('Land Price (CPI Adjusted)'!H117-'Land Price (CPI Adjusted)'!G117)/'Land Price (CPI Adjusted)'!G117)</f>
        <v>0.86613133549949295</v>
      </c>
      <c r="I117" s="19">
        <f>1+(('Land Price (CPI Adjusted)'!I117-'Land Price (CPI Adjusted)'!H117)/'Land Price (CPI Adjusted)'!H117)</f>
        <v>0.87692425518878758</v>
      </c>
      <c r="J117" s="19">
        <f>1+(('Land Price (CPI Adjusted)'!J117-'Land Price (CPI Adjusted)'!I117)/'Land Price (CPI Adjusted)'!I117)</f>
        <v>1.5215781227745335</v>
      </c>
      <c r="K117" s="19">
        <f>1+(('Land Price (CPI Adjusted)'!K117-'Land Price (CPI Adjusted)'!J117)/'Land Price (CPI Adjusted)'!J117)</f>
        <v>0.68833333333333335</v>
      </c>
      <c r="L117" s="19">
        <f>1+(('Land Price (CPI Adjusted)'!L117-'Land Price (CPI Adjusted)'!K117)/'Land Price (CPI Adjusted)'!K117)</f>
        <v>1.1164274322169059</v>
      </c>
      <c r="M117" s="10">
        <f t="shared" si="2"/>
        <v>1.0046508134433807</v>
      </c>
      <c r="N117" s="11">
        <f t="shared" si="3"/>
        <v>4.6508134433806969E-3</v>
      </c>
    </row>
    <row r="118" spans="1:14" x14ac:dyDescent="0.25">
      <c r="A118" s="6" t="s">
        <v>145</v>
      </c>
      <c r="B118" s="13"/>
      <c r="C118" s="19">
        <f>1+(('Land Price (CPI Adjusted)'!C118-'Land Price (CPI Adjusted)'!B118)/'Land Price (CPI Adjusted)'!B118)</f>
        <v>1.0379416282642089</v>
      </c>
      <c r="D118" s="19">
        <f>1+(('Land Price (CPI Adjusted)'!D118-'Land Price (CPI Adjusted)'!C118)/'Land Price (CPI Adjusted)'!C118)</f>
        <v>1.0193707926913038</v>
      </c>
      <c r="E118" s="19">
        <f>1+(('Land Price (CPI Adjusted)'!E118-'Land Price (CPI Adjusted)'!D118)/'Land Price (CPI Adjusted)'!D118)</f>
        <v>1.1380375216436693</v>
      </c>
      <c r="F118" s="19">
        <f>1+(('Land Price (CPI Adjusted)'!F118-'Land Price (CPI Adjusted)'!E118)/'Land Price (CPI Adjusted)'!E118)</f>
        <v>0.98450273333667682</v>
      </c>
      <c r="G118" s="19">
        <f>1+(('Land Price (CPI Adjusted)'!G118-'Land Price (CPI Adjusted)'!F118)/'Land Price (CPI Adjusted)'!F118)</f>
        <v>1.0236784216676977</v>
      </c>
      <c r="H118" s="19">
        <f>1+(('Land Price (CPI Adjusted)'!H118-'Land Price (CPI Adjusted)'!G118)/'Land Price (CPI Adjusted)'!G118)</f>
        <v>1.0097487874442064</v>
      </c>
      <c r="I118" s="19">
        <f>1+(('Land Price (CPI Adjusted)'!I118-'Land Price (CPI Adjusted)'!H118)/'Land Price (CPI Adjusted)'!H118)</f>
        <v>0.93016608496810693</v>
      </c>
      <c r="J118" s="19">
        <f>1+(('Land Price (CPI Adjusted)'!J118-'Land Price (CPI Adjusted)'!I118)/'Land Price (CPI Adjusted)'!I118)</f>
        <v>0.98641676381789356</v>
      </c>
      <c r="K118" s="19">
        <f>1+(('Land Price (CPI Adjusted)'!K118-'Land Price (CPI Adjusted)'!J118)/'Land Price (CPI Adjusted)'!J118)</f>
        <v>0.97762822000464156</v>
      </c>
      <c r="L118" s="19">
        <f>1+(('Land Price (CPI Adjusted)'!L118-'Land Price (CPI Adjusted)'!K118)/'Land Price (CPI Adjusted)'!K118)</f>
        <v>1.2360446570972885</v>
      </c>
      <c r="M118" s="10">
        <f t="shared" si="2"/>
        <v>1.0311181580342283</v>
      </c>
      <c r="N118" s="11">
        <f t="shared" si="3"/>
        <v>3.1118158034228349E-2</v>
      </c>
    </row>
    <row r="119" spans="1:14" x14ac:dyDescent="0.25">
      <c r="A119" s="6" t="s">
        <v>146</v>
      </c>
      <c r="B119" s="13"/>
      <c r="C119" s="19">
        <f>1+(('Land Price (CPI Adjusted)'!C119-'Land Price (CPI Adjusted)'!B119)/'Land Price (CPI Adjusted)'!B119)</f>
        <v>1.002426916712631</v>
      </c>
      <c r="D119" s="19">
        <f>1+(('Land Price (CPI Adjusted)'!D119-'Land Price (CPI Adjusted)'!C119)/'Land Price (CPI Adjusted)'!C119)</f>
        <v>0.94856471549698651</v>
      </c>
      <c r="E119" s="19">
        <f>1+(('Land Price (CPI Adjusted)'!E119-'Land Price (CPI Adjusted)'!D119)/'Land Price (CPI Adjusted)'!D119)</f>
        <v>1.0463476309463484</v>
      </c>
      <c r="F119" s="19">
        <f>1+(('Land Price (CPI Adjusted)'!F119-'Land Price (CPI Adjusted)'!E119)/'Land Price (CPI Adjusted)'!E119)</f>
        <v>0.91340630840230375</v>
      </c>
      <c r="G119" s="19">
        <f>1+(('Land Price (CPI Adjusted)'!G119-'Land Price (CPI Adjusted)'!F119)/'Land Price (CPI Adjusted)'!F119)</f>
        <v>1.1641857314955366</v>
      </c>
      <c r="H119" s="19">
        <f>1+(('Land Price (CPI Adjusted)'!H119-'Land Price (CPI Adjusted)'!G119)/'Land Price (CPI Adjusted)'!G119)</f>
        <v>0.85773018675090595</v>
      </c>
      <c r="I119" s="19">
        <f>1+(('Land Price (CPI Adjusted)'!I119-'Land Price (CPI Adjusted)'!H119)/'Land Price (CPI Adjusted)'!H119)</f>
        <v>0.95292435730514913</v>
      </c>
      <c r="J119" s="19">
        <f>1+(('Land Price (CPI Adjusted)'!J119-'Land Price (CPI Adjusted)'!I119)/'Land Price (CPI Adjusted)'!I119)</f>
        <v>1.7162267215298308</v>
      </c>
      <c r="K119" s="19">
        <f>1+(('Land Price (CPI Adjusted)'!K119-'Land Price (CPI Adjusted)'!J119)/'Land Price (CPI Adjusted)'!J119)</f>
        <v>0.91022425983208133</v>
      </c>
      <c r="L119" s="19">
        <f>1+(('Land Price (CPI Adjusted)'!L119-'Land Price (CPI Adjusted)'!K119)/'Land Price (CPI Adjusted)'!K119)</f>
        <v>0.9851182981376887</v>
      </c>
      <c r="M119" s="10">
        <f t="shared" si="2"/>
        <v>1.0289878658149831</v>
      </c>
      <c r="N119" s="11">
        <f t="shared" si="3"/>
        <v>2.8987865814983138E-2</v>
      </c>
    </row>
    <row r="120" spans="1:14" x14ac:dyDescent="0.25">
      <c r="A120" s="6" t="s">
        <v>147</v>
      </c>
      <c r="B120" s="13"/>
      <c r="C120" s="19">
        <f>1+(('Land Price (CPI Adjusted)'!C120-'Land Price (CPI Adjusted)'!B120)/'Land Price (CPI Adjusted)'!B120)</f>
        <v>0.95102040816326527</v>
      </c>
      <c r="D120" s="19">
        <f>1+(('Land Price (CPI Adjusted)'!D120-'Land Price (CPI Adjusted)'!C120)/'Land Price (CPI Adjusted)'!C120)</f>
        <v>0.49565306747218552</v>
      </c>
      <c r="E120" s="19">
        <f>1+(('Land Price (CPI Adjusted)'!E120-'Land Price (CPI Adjusted)'!D120)/'Land Price (CPI Adjusted)'!D120)</f>
        <v>0.31360394047243623</v>
      </c>
      <c r="F120" s="19">
        <f>1+(('Land Price (CPI Adjusted)'!F120-'Land Price (CPI Adjusted)'!E120)/'Land Price (CPI Adjusted)'!E120)</f>
        <v>0.96178343949044598</v>
      </c>
      <c r="G120" s="19">
        <f>1+(('Land Price (CPI Adjusted)'!G120-'Land Price (CPI Adjusted)'!F120)/'Land Price (CPI Adjusted)'!F120)</f>
        <v>1.2906154762723125</v>
      </c>
      <c r="H120" s="19">
        <f>1+(('Land Price (CPI Adjusted)'!H120-'Land Price (CPI Adjusted)'!G120)/'Land Price (CPI Adjusted)'!G120)</f>
        <v>0.4767280860581532</v>
      </c>
      <c r="I120" s="19">
        <f>1+(('Land Price (CPI Adjusted)'!I120-'Land Price (CPI Adjusted)'!H120)/'Land Price (CPI Adjusted)'!H120)</f>
        <v>3.6655433866891318</v>
      </c>
      <c r="J120" s="19">
        <f>1+(('Land Price (CPI Adjusted)'!J120-'Land Price (CPI Adjusted)'!I120)/'Land Price (CPI Adjusted)'!I120)</f>
        <v>0.72104413576313664</v>
      </c>
      <c r="K120" s="19">
        <f>1+(('Land Price (CPI Adjusted)'!K120-'Land Price (CPI Adjusted)'!J120)/'Land Price (CPI Adjusted)'!J120)</f>
        <v>2.288362846830589</v>
      </c>
      <c r="L120" s="19">
        <f>1+(('Land Price (CPI Adjusted)'!L120-'Land Price (CPI Adjusted)'!K120)/'Land Price (CPI Adjusted)'!K120)</f>
        <v>0.90127469958727491</v>
      </c>
      <c r="M120" s="10">
        <f t="shared" si="2"/>
        <v>0.92861914465753437</v>
      </c>
      <c r="N120" s="11">
        <f t="shared" si="3"/>
        <v>-7.1380855342465632E-2</v>
      </c>
    </row>
    <row r="121" spans="1:14" x14ac:dyDescent="0.25">
      <c r="A121" s="6" t="s">
        <v>148</v>
      </c>
      <c r="B121" s="13"/>
      <c r="C121" s="19">
        <f>1+(('Land Price (CPI Adjusted)'!C121-'Land Price (CPI Adjusted)'!B121)/'Land Price (CPI Adjusted)'!B121)</f>
        <v>1.0973312401883832</v>
      </c>
      <c r="D121" s="19">
        <f>1+(('Land Price (CPI Adjusted)'!D121-'Land Price (CPI Adjusted)'!C121)/'Land Price (CPI Adjusted)'!C121)</f>
        <v>0.81341301460823368</v>
      </c>
      <c r="E121" s="19">
        <f>1+(('Land Price (CPI Adjusted)'!E121-'Land Price (CPI Adjusted)'!D121)/'Land Price (CPI Adjusted)'!D121)</f>
        <v>0.91186376537369918</v>
      </c>
      <c r="F121" s="19">
        <f>1+(('Land Price (CPI Adjusted)'!F121-'Land Price (CPI Adjusted)'!E121)/'Land Price (CPI Adjusted)'!E121)</f>
        <v>0.84156050955414008</v>
      </c>
      <c r="G121" s="19">
        <f>1+(('Land Price (CPI Adjusted)'!G121-'Land Price (CPI Adjusted)'!F121)/'Land Price (CPI Adjusted)'!F121)</f>
        <v>1.2744265713434615</v>
      </c>
      <c r="H121" s="19">
        <f>1+(('Land Price (CPI Adjusted)'!H121-'Land Price (CPI Adjusted)'!G121)/'Land Price (CPI Adjusted)'!G121)</f>
        <v>0.86970073314370422</v>
      </c>
      <c r="I121" s="19">
        <f>1+(('Land Price (CPI Adjusted)'!I121-'Land Price (CPI Adjusted)'!H121)/'Land Price (CPI Adjusted)'!H121)</f>
        <v>1.2927852421855324</v>
      </c>
      <c r="J121" s="19">
        <f>1+(('Land Price (CPI Adjusted)'!J121-'Land Price (CPI Adjusted)'!I121)/'Land Price (CPI Adjusted)'!I121)</f>
        <v>0.95803066989507657</v>
      </c>
      <c r="K121" s="19">
        <f>1+(('Land Price (CPI Adjusted)'!K121-'Land Price (CPI Adjusted)'!J121)/'Land Price (CPI Adjusted)'!J121)</f>
        <v>1.0453101736972705</v>
      </c>
      <c r="L121" s="19">
        <f>1+(('Land Price (CPI Adjusted)'!L121-'Land Price (CPI Adjusted)'!K121)/'Land Price (CPI Adjusted)'!K121)</f>
        <v>0.76343934703067828</v>
      </c>
      <c r="M121" s="10">
        <f t="shared" si="2"/>
        <v>0.97168932942019048</v>
      </c>
      <c r="N121" s="11">
        <f t="shared" si="3"/>
        <v>-2.8310670579809516E-2</v>
      </c>
    </row>
    <row r="122" spans="1:14" x14ac:dyDescent="0.25">
      <c r="A122" s="6" t="s">
        <v>149</v>
      </c>
      <c r="B122" s="13"/>
      <c r="C122" s="19">
        <f>1+(('Land Price (CPI Adjusted)'!C122-'Land Price (CPI Adjusted)'!B122)/'Land Price (CPI Adjusted)'!B122)</f>
        <v>0.97924059831647781</v>
      </c>
      <c r="D122" s="19">
        <f>1+(('Land Price (CPI Adjusted)'!D122-'Land Price (CPI Adjusted)'!C122)/'Land Price (CPI Adjusted)'!C122)</f>
        <v>0.99859926289080014</v>
      </c>
      <c r="E122" s="19">
        <f>1+(('Land Price (CPI Adjusted)'!E122-'Land Price (CPI Adjusted)'!D122)/'Land Price (CPI Adjusted)'!D122)</f>
        <v>0.97661465481631504</v>
      </c>
      <c r="F122" s="19">
        <f>1+(('Land Price (CPI Adjusted)'!F122-'Land Price (CPI Adjusted)'!E122)/'Land Price (CPI Adjusted)'!E122)</f>
        <v>0.99472122851409128</v>
      </c>
      <c r="G122" s="19">
        <f>1+(('Land Price (CPI Adjusted)'!G122-'Land Price (CPI Adjusted)'!F122)/'Land Price (CPI Adjusted)'!F122)</f>
        <v>0.96261444406962227</v>
      </c>
      <c r="H122" s="19">
        <f>1+(('Land Price (CPI Adjusted)'!H122-'Land Price (CPI Adjusted)'!G122)/'Land Price (CPI Adjusted)'!G122)</f>
        <v>1.460656202053582</v>
      </c>
      <c r="I122" s="19">
        <f>1+(('Land Price (CPI Adjusted)'!I122-'Land Price (CPI Adjusted)'!H122)/'Land Price (CPI Adjusted)'!H122)</f>
        <v>0.98554868824562647</v>
      </c>
      <c r="J122" s="19">
        <f>1+(('Land Price (CPI Adjusted)'!J122-'Land Price (CPI Adjusted)'!I122)/'Land Price (CPI Adjusted)'!I122)</f>
        <v>0.93853093059632731</v>
      </c>
      <c r="K122" s="19">
        <f>1+(('Land Price (CPI Adjusted)'!K122-'Land Price (CPI Adjusted)'!J122)/'Land Price (CPI Adjusted)'!J122)</f>
        <v>0.97843342949558532</v>
      </c>
      <c r="L122" s="19">
        <f>1+(('Land Price (CPI Adjusted)'!L122-'Land Price (CPI Adjusted)'!K122)/'Land Price (CPI Adjusted)'!K122)</f>
        <v>1.1065108258738088</v>
      </c>
      <c r="M122" s="10">
        <f t="shared" si="2"/>
        <v>1.0295132205807955</v>
      </c>
      <c r="N122" s="11">
        <f t="shared" si="3"/>
        <v>2.9513220580795529E-2</v>
      </c>
    </row>
    <row r="123" spans="1:14" x14ac:dyDescent="0.25">
      <c r="A123" s="6" t="s">
        <v>150</v>
      </c>
      <c r="B123" s="13"/>
      <c r="C123" s="19">
        <f>1+(('Land Price (CPI Adjusted)'!C123-'Land Price (CPI Adjusted)'!B123)/'Land Price (CPI Adjusted)'!B123)</f>
        <v>0.98744246634824129</v>
      </c>
      <c r="D123" s="19">
        <f>1+(('Land Price (CPI Adjusted)'!D123-'Land Price (CPI Adjusted)'!C123)/'Land Price (CPI Adjusted)'!C123)</f>
        <v>0.94409248252890099</v>
      </c>
      <c r="E123" s="19">
        <f>1+(('Land Price (CPI Adjusted)'!E123-'Land Price (CPI Adjusted)'!D123)/'Land Price (CPI Adjusted)'!D123)</f>
        <v>0.97803184580600666</v>
      </c>
      <c r="F123" s="19">
        <f>1+(('Land Price (CPI Adjusted)'!F123-'Land Price (CPI Adjusted)'!E123)/'Land Price (CPI Adjusted)'!E123)</f>
        <v>0.98157322219601062</v>
      </c>
      <c r="G123" s="19">
        <f>1+(('Land Price (CPI Adjusted)'!G123-'Land Price (CPI Adjusted)'!F123)/'Land Price (CPI Adjusted)'!F123)</f>
        <v>0.99796765545273725</v>
      </c>
      <c r="H123" s="19">
        <f>1+(('Land Price (CPI Adjusted)'!H123-'Land Price (CPI Adjusted)'!G123)/'Land Price (CPI Adjusted)'!G123)</f>
        <v>1.0083177375753796</v>
      </c>
      <c r="I123" s="19">
        <f>1+(('Land Price (CPI Adjusted)'!I123-'Land Price (CPI Adjusted)'!H123)/'Land Price (CPI Adjusted)'!H123)</f>
        <v>0.94977642408139451</v>
      </c>
      <c r="J123" s="19">
        <f>1+(('Land Price (CPI Adjusted)'!J123-'Land Price (CPI Adjusted)'!I123)/'Land Price (CPI Adjusted)'!I123)</f>
        <v>0.98422682102502024</v>
      </c>
      <c r="K123" s="19">
        <f>1+(('Land Price (CPI Adjusted)'!K123-'Land Price (CPI Adjusted)'!J123)/'Land Price (CPI Adjusted)'!J123)</f>
        <v>1.0333864835030049</v>
      </c>
      <c r="L123" s="19">
        <f>1+(('Land Price (CPI Adjusted)'!L123-'Land Price (CPI Adjusted)'!K123)/'Land Price (CPI Adjusted)'!K123)</f>
        <v>1.0906276386152547</v>
      </c>
      <c r="M123" s="10">
        <f t="shared" si="2"/>
        <v>0.9947573960689241</v>
      </c>
      <c r="N123" s="11">
        <f t="shared" si="3"/>
        <v>-5.2426039310758954E-3</v>
      </c>
    </row>
    <row r="124" spans="1:14" x14ac:dyDescent="0.25">
      <c r="A124" s="6" t="s">
        <v>151</v>
      </c>
      <c r="B124" s="13"/>
      <c r="C124" s="19">
        <f>1+(('Land Price (CPI Adjusted)'!C124-'Land Price (CPI Adjusted)'!B124)/'Land Price (CPI Adjusted)'!B124)</f>
        <v>0.74672713529856383</v>
      </c>
      <c r="D124" s="19">
        <f>1+(('Land Price (CPI Adjusted)'!D124-'Land Price (CPI Adjusted)'!C124)/'Land Price (CPI Adjusted)'!C124)</f>
        <v>1.0198357513342855</v>
      </c>
      <c r="E124" s="19">
        <f>1+(('Land Price (CPI Adjusted)'!E124-'Land Price (CPI Adjusted)'!D124)/'Land Price (CPI Adjusted)'!D124)</f>
        <v>1.00775011692447</v>
      </c>
      <c r="F124" s="19">
        <f>1+(('Land Price (CPI Adjusted)'!F124-'Land Price (CPI Adjusted)'!E124)/'Land Price (CPI Adjusted)'!E124)</f>
        <v>0.64255319148936174</v>
      </c>
      <c r="G124" s="19">
        <f>1+(('Land Price (CPI Adjusted)'!G124-'Land Price (CPI Adjusted)'!F124)/'Land Price (CPI Adjusted)'!F124)</f>
        <v>0.88203753351206415</v>
      </c>
      <c r="H124" s="19">
        <f>1+(('Land Price (CPI Adjusted)'!H124-'Land Price (CPI Adjusted)'!G124)/'Land Price (CPI Adjusted)'!G124)</f>
        <v>1.2476075443649544</v>
      </c>
      <c r="I124" s="19">
        <f>1+(('Land Price (CPI Adjusted)'!I124-'Land Price (CPI Adjusted)'!H124)/'Land Price (CPI Adjusted)'!H124)</f>
        <v>1.2513221941402226</v>
      </c>
      <c r="J124" s="19">
        <f>1+(('Land Price (CPI Adjusted)'!J124-'Land Price (CPI Adjusted)'!I124)/'Land Price (CPI Adjusted)'!I124)</f>
        <v>1.0052141932517935</v>
      </c>
      <c r="K124" s="19">
        <f>1+(('Land Price (CPI Adjusted)'!K124-'Land Price (CPI Adjusted)'!J124)/'Land Price (CPI Adjusted)'!J124)</f>
        <v>1.2031105990783411</v>
      </c>
      <c r="L124" s="19">
        <f>1+(('Land Price (CPI Adjusted)'!L124-'Land Price (CPI Adjusted)'!K124)/'Land Price (CPI Adjusted)'!K124)</f>
        <v>0.98883572567783073</v>
      </c>
      <c r="M124" s="10">
        <f t="shared" si="2"/>
        <v>0.97939450440353037</v>
      </c>
      <c r="N124" s="11">
        <f t="shared" si="3"/>
        <v>-2.0605495596469625E-2</v>
      </c>
    </row>
    <row r="125" spans="1:14" x14ac:dyDescent="0.25">
      <c r="A125" s="6" t="s">
        <v>152</v>
      </c>
      <c r="B125" s="13"/>
      <c r="C125" s="19">
        <f>1+(('Land Price (CPI Adjusted)'!C125-'Land Price (CPI Adjusted)'!B125)/'Land Price (CPI Adjusted)'!B125)</f>
        <v>1.1412244897959183</v>
      </c>
      <c r="D125" s="19">
        <f>1+(('Land Price (CPI Adjusted)'!D125-'Land Price (CPI Adjusted)'!C125)/'Land Price (CPI Adjusted)'!C125)</f>
        <v>0.89475431606905709</v>
      </c>
      <c r="E125" s="19">
        <f>1+(('Land Price (CPI Adjusted)'!E125-'Land Price (CPI Adjusted)'!D125)/'Land Price (CPI Adjusted)'!D125)</f>
        <v>0.99303345660961551</v>
      </c>
      <c r="F125" s="19">
        <f>1+(('Land Price (CPI Adjusted)'!F125-'Land Price (CPI Adjusted)'!E125)/'Land Price (CPI Adjusted)'!E125)</f>
        <v>0.91996676820825274</v>
      </c>
      <c r="G125" s="19">
        <f>1+(('Land Price (CPI Adjusted)'!G125-'Land Price (CPI Adjusted)'!F125)/'Land Price (CPI Adjusted)'!F125)</f>
        <v>0.93748476724348029</v>
      </c>
      <c r="H125" s="19">
        <f>1+(('Land Price (CPI Adjusted)'!H125-'Land Price (CPI Adjusted)'!G125)/'Land Price (CPI Adjusted)'!G125)</f>
        <v>1.0470991890205865</v>
      </c>
      <c r="I125" s="19">
        <f>1+(('Land Price (CPI Adjusted)'!I125-'Land Price (CPI Adjusted)'!H125)/'Land Price (CPI Adjusted)'!H125)</f>
        <v>1.1103809791257138</v>
      </c>
      <c r="J125" s="19">
        <f>1+(('Land Price (CPI Adjusted)'!J125-'Land Price (CPI Adjusted)'!I125)/'Land Price (CPI Adjusted)'!I125)</f>
        <v>1.6201445305561526</v>
      </c>
      <c r="K125" s="19">
        <f>1+(('Land Price (CPI Adjusted)'!K125-'Land Price (CPI Adjusted)'!J125)/'Land Price (CPI Adjusted)'!J125)</f>
        <v>1.0037560760053028</v>
      </c>
      <c r="L125" s="19">
        <f>1+(('Land Price (CPI Adjusted)'!L125-'Land Price (CPI Adjusted)'!K125)/'Land Price (CPI Adjusted)'!K125)</f>
        <v>1.0787298825576337</v>
      </c>
      <c r="M125" s="10">
        <f t="shared" si="2"/>
        <v>1.0595780714540606</v>
      </c>
      <c r="N125" s="11">
        <f t="shared" si="3"/>
        <v>5.9578071454060577E-2</v>
      </c>
    </row>
    <row r="126" spans="1:14" x14ac:dyDescent="0.25">
      <c r="A126" s="6" t="s">
        <v>153</v>
      </c>
      <c r="B126" s="13"/>
      <c r="C126" s="19">
        <f>1+(('Land Price (CPI Adjusted)'!C126-'Land Price (CPI Adjusted)'!B126)/'Land Price (CPI Adjusted)'!B126)</f>
        <v>0.95102040816326527</v>
      </c>
      <c r="D126" s="19">
        <f>1+(('Land Price (CPI Adjusted)'!D126-'Land Price (CPI Adjusted)'!C126)/'Land Price (CPI Adjusted)'!C126)</f>
        <v>0.97609561752988039</v>
      </c>
      <c r="E126" s="19">
        <f>1+(('Land Price (CPI Adjusted)'!E126-'Land Price (CPI Adjusted)'!D126)/'Land Price (CPI Adjusted)'!D126)</f>
        <v>0.94985808893093671</v>
      </c>
      <c r="F126" s="19">
        <f>1+(('Land Price (CPI Adjusted)'!F126-'Land Price (CPI Adjusted)'!E126)/'Land Price (CPI Adjusted)'!E126)</f>
        <v>1.049218297625941</v>
      </c>
      <c r="G126" s="19">
        <f>1+(('Land Price (CPI Adjusted)'!G126-'Land Price (CPI Adjusted)'!F126)/'Land Price (CPI Adjusted)'!F126)</f>
        <v>1.0516942210306819</v>
      </c>
      <c r="H126" s="19">
        <f>1+(('Land Price (CPI Adjusted)'!H126-'Land Price (CPI Adjusted)'!G126)/'Land Price (CPI Adjusted)'!G126)</f>
        <v>1.026727609467657</v>
      </c>
      <c r="I126" s="19">
        <f>1+(('Land Price (CPI Adjusted)'!I126-'Land Price (CPI Adjusted)'!H126)/'Land Price (CPI Adjusted)'!H126)</f>
        <v>1.3218821180068019</v>
      </c>
      <c r="J126" s="19">
        <f>1+(('Land Price (CPI Adjusted)'!J126-'Land Price (CPI Adjusted)'!I126)/'Land Price (CPI Adjusted)'!I126)</f>
        <v>0.75088890343127623</v>
      </c>
      <c r="K126" s="19">
        <f>1+(('Land Price (CPI Adjusted)'!K126-'Land Price (CPI Adjusted)'!J126)/'Land Price (CPI Adjusted)'!J126)</f>
        <v>1.4126529477196885</v>
      </c>
      <c r="L126" s="19">
        <f>1+(('Land Price (CPI Adjusted)'!L126-'Land Price (CPI Adjusted)'!K126)/'Land Price (CPI Adjusted)'!K126)</f>
        <v>1.0853075037927411</v>
      </c>
      <c r="M126" s="10">
        <f t="shared" si="2"/>
        <v>1.0427755048252489</v>
      </c>
      <c r="N126" s="11">
        <f t="shared" si="3"/>
        <v>4.2775504825248944E-2</v>
      </c>
    </row>
    <row r="127" spans="1:14" x14ac:dyDescent="0.25">
      <c r="A127" s="6" t="s">
        <v>154</v>
      </c>
      <c r="B127" s="13"/>
      <c r="C127" s="19">
        <f>1+(('Land Price (CPI Adjusted)'!C127-'Land Price (CPI Adjusted)'!B127)/'Land Price (CPI Adjusted)'!B127)</f>
        <v>1.0821956368754397</v>
      </c>
      <c r="D127" s="19">
        <f>1+(('Land Price (CPI Adjusted)'!D127-'Land Price (CPI Adjusted)'!C127)/'Land Price (CPI Adjusted)'!C127)</f>
        <v>0.9760956175298805</v>
      </c>
      <c r="E127" s="19">
        <f>1+(('Land Price (CPI Adjusted)'!E127-'Land Price (CPI Adjusted)'!D127)/'Land Price (CPI Adjusted)'!D127)</f>
        <v>1.0074252458358419</v>
      </c>
      <c r="F127" s="19">
        <f>1+(('Land Price (CPI Adjusted)'!F127-'Land Price (CPI Adjusted)'!E127)/'Land Price (CPI Adjusted)'!E127)</f>
        <v>0.95079162875341217</v>
      </c>
      <c r="G127" s="19">
        <f>1+(('Land Price (CPI Adjusted)'!G127-'Land Price (CPI Adjusted)'!F127)/'Land Price (CPI Adjusted)'!F127)</f>
        <v>1.1354068196728084</v>
      </c>
      <c r="H127" s="19">
        <f>1+(('Land Price (CPI Adjusted)'!H127-'Land Price (CPI Adjusted)'!G127)/'Land Price (CPI Adjusted)'!G127)</f>
        <v>1.0994541484716158</v>
      </c>
      <c r="I127" s="19">
        <f>1+(('Land Price (CPI Adjusted)'!I127-'Land Price (CPI Adjusted)'!H127)/'Land Price (CPI Adjusted)'!H127)</f>
        <v>1.0889450528877656</v>
      </c>
      <c r="J127" s="19">
        <f>1+(('Land Price (CPI Adjusted)'!J127-'Land Price (CPI Adjusted)'!I127)/'Land Price (CPI Adjusted)'!I127)</f>
        <v>1.1277605129867241</v>
      </c>
      <c r="K127" s="19">
        <f>1+(('Land Price (CPI Adjusted)'!K127-'Land Price (CPI Adjusted)'!J127)/'Land Price (CPI Adjusted)'!J127)</f>
        <v>1.002535332829863</v>
      </c>
      <c r="L127" s="19">
        <f>1+(('Land Price (CPI Adjusted)'!L127-'Land Price (CPI Adjusted)'!K127)/'Land Price (CPI Adjusted)'!K127)</f>
        <v>1.0547581073896861</v>
      </c>
      <c r="M127" s="10">
        <f t="shared" si="2"/>
        <v>1.0507273458467312</v>
      </c>
      <c r="N127" s="11">
        <f t="shared" si="3"/>
        <v>5.072734584673122E-2</v>
      </c>
    </row>
    <row r="128" spans="1:14" x14ac:dyDescent="0.25">
      <c r="A128" s="6" t="s">
        <v>155</v>
      </c>
      <c r="B128" s="13"/>
      <c r="C128" s="19">
        <f>1+(('Land Price (CPI Adjusted)'!C128-'Land Price (CPI Adjusted)'!B128)/'Land Price (CPI Adjusted)'!B128)</f>
        <v>1.2337562051847764</v>
      </c>
      <c r="D128" s="19">
        <f>1+(('Land Price (CPI Adjusted)'!D128-'Land Price (CPI Adjusted)'!C128)/'Land Price (CPI Adjusted)'!C128)</f>
        <v>0.97609561752988061</v>
      </c>
      <c r="E128" s="19">
        <f>1+(('Land Price (CPI Adjusted)'!E128-'Land Price (CPI Adjusted)'!D128)/'Land Price (CPI Adjusted)'!D128)</f>
        <v>1.2862661620939766</v>
      </c>
      <c r="F128" s="19">
        <f>1+(('Land Price (CPI Adjusted)'!F128-'Land Price (CPI Adjusted)'!E128)/'Land Price (CPI Adjusted)'!E128)</f>
        <v>0.84341009309162174</v>
      </c>
      <c r="G128" s="19">
        <f>1+(('Land Price (CPI Adjusted)'!G128-'Land Price (CPI Adjusted)'!F128)/'Land Price (CPI Adjusted)'!F128)</f>
        <v>1.1458147155198093</v>
      </c>
      <c r="H128" s="19">
        <f>1+(('Land Price (CPI Adjusted)'!H128-'Land Price (CPI Adjusted)'!G128)/'Land Price (CPI Adjusted)'!G128)</f>
        <v>1.043425156778409</v>
      </c>
      <c r="I128" s="19">
        <f>1+(('Land Price (CPI Adjusted)'!I128-'Land Price (CPI Adjusted)'!H128)/'Land Price (CPI Adjusted)'!H128)</f>
        <v>0.86272055246389878</v>
      </c>
      <c r="J128" s="19">
        <f>1+(('Land Price (CPI Adjusted)'!J128-'Land Price (CPI Adjusted)'!I128)/'Land Price (CPI Adjusted)'!I128)</f>
        <v>0.87505163549471565</v>
      </c>
      <c r="K128" s="19">
        <f>1+(('Land Price (CPI Adjusted)'!K128-'Land Price (CPI Adjusted)'!J128)/'Land Price (CPI Adjusted)'!J128)</f>
        <v>1.1886957730812013</v>
      </c>
      <c r="L128" s="19">
        <f>1+(('Land Price (CPI Adjusted)'!L128-'Land Price (CPI Adjusted)'!K128)/'Land Price (CPI Adjusted)'!K128)</f>
        <v>1.1464762036844416</v>
      </c>
      <c r="M128" s="10">
        <f t="shared" si="2"/>
        <v>1.0485778122739282</v>
      </c>
      <c r="N128" s="11">
        <f t="shared" si="3"/>
        <v>4.8577812273928211E-2</v>
      </c>
    </row>
    <row r="129" spans="1:14" x14ac:dyDescent="0.25">
      <c r="A129" s="6" t="s">
        <v>156</v>
      </c>
      <c r="B129" s="13"/>
      <c r="C129" s="19">
        <f>1+(('Land Price (CPI Adjusted)'!C129-'Land Price (CPI Adjusted)'!B129)/'Land Price (CPI Adjusted)'!B129)</f>
        <v>1.1828316326530612</v>
      </c>
      <c r="D129" s="19">
        <f>1+(('Land Price (CPI Adjusted)'!D129-'Land Price (CPI Adjusted)'!C129)/'Land Price (CPI Adjusted)'!C129)</f>
        <v>0.96628561132355006</v>
      </c>
      <c r="E129" s="19">
        <f>1+(('Land Price (CPI Adjusted)'!E129-'Land Price (CPI Adjusted)'!D129)/'Land Price (CPI Adjusted)'!D129)</f>
        <v>1.1475442901805224</v>
      </c>
      <c r="F129" s="19">
        <f>1+(('Land Price (CPI Adjusted)'!F129-'Land Price (CPI Adjusted)'!E129)/'Land Price (CPI Adjusted)'!E129)</f>
        <v>0.82034469838890967</v>
      </c>
      <c r="G129" s="19">
        <f>1+(('Land Price (CPI Adjusted)'!G129-'Land Price (CPI Adjusted)'!F129)/'Land Price (CPI Adjusted)'!F129)</f>
        <v>1.0401836615204463</v>
      </c>
      <c r="H129" s="19">
        <f>1+(('Land Price (CPI Adjusted)'!H129-'Land Price (CPI Adjusted)'!G129)/'Land Price (CPI Adjusted)'!G129)</f>
        <v>1.0363846856910734</v>
      </c>
      <c r="I129" s="19">
        <f>1+(('Land Price (CPI Adjusted)'!I129-'Land Price (CPI Adjusted)'!H129)/'Land Price (CPI Adjusted)'!H129)</f>
        <v>0.87577040748459178</v>
      </c>
      <c r="J129" s="19">
        <f>1+(('Land Price (CPI Adjusted)'!J129-'Land Price (CPI Adjusted)'!I129)/'Land Price (CPI Adjusted)'!I129)</f>
        <v>1.004312344769235</v>
      </c>
      <c r="K129" s="19">
        <f>1+(('Land Price (CPI Adjusted)'!K129-'Land Price (CPI Adjusted)'!J129)/'Land Price (CPI Adjusted)'!J129)</f>
        <v>1.1511446409989594</v>
      </c>
      <c r="L129" s="19">
        <f>1+(('Land Price (CPI Adjusted)'!L129-'Land Price (CPI Adjusted)'!K129)/'Land Price (CPI Adjusted)'!K129)</f>
        <v>1.0679425837320573</v>
      </c>
      <c r="M129" s="10">
        <f t="shared" si="2"/>
        <v>1.0229071534152236</v>
      </c>
      <c r="N129" s="11">
        <f t="shared" si="3"/>
        <v>2.2907153415223647E-2</v>
      </c>
    </row>
    <row r="130" spans="1:14" x14ac:dyDescent="0.25">
      <c r="A130" s="6" t="s">
        <v>157</v>
      </c>
      <c r="B130" s="13"/>
      <c r="C130" s="19">
        <f>1+(('Land Price (CPI Adjusted)'!C130-'Land Price (CPI Adjusted)'!B130)/'Land Price (CPI Adjusted)'!B130)</f>
        <v>0.95579940518921114</v>
      </c>
      <c r="D130" s="19">
        <f>1+(('Land Price (CPI Adjusted)'!D130-'Land Price (CPI Adjusted)'!C130)/'Land Price (CPI Adjusted)'!C130)</f>
        <v>0.87848605577689254</v>
      </c>
      <c r="E130" s="19">
        <f>1+(('Land Price (CPI Adjusted)'!E130-'Land Price (CPI Adjusted)'!D130)/'Land Price (CPI Adjusted)'!D130)</f>
        <v>1.2137075580784189</v>
      </c>
      <c r="F130" s="19">
        <f>1+(('Land Price (CPI Adjusted)'!F130-'Land Price (CPI Adjusted)'!E130)/'Land Price (CPI Adjusted)'!E130)</f>
        <v>0.89487676543893668</v>
      </c>
      <c r="G130" s="19">
        <f>1+(('Land Price (CPI Adjusted)'!G130-'Land Price (CPI Adjusted)'!F130)/'Land Price (CPI Adjusted)'!F130)</f>
        <v>1.0096631672137171</v>
      </c>
      <c r="H130" s="19">
        <f>1+(('Land Price (CPI Adjusted)'!H130-'Land Price (CPI Adjusted)'!G130)/'Land Price (CPI Adjusted)'!G130)</f>
        <v>1.0927907899960303</v>
      </c>
      <c r="I130" s="19">
        <f>1+(('Land Price (CPI Adjusted)'!I130-'Land Price (CPI Adjusted)'!H130)/'Land Price (CPI Adjusted)'!H130)</f>
        <v>1.0116711529373086</v>
      </c>
      <c r="J130" s="19">
        <f>1+(('Land Price (CPI Adjusted)'!J130-'Land Price (CPI Adjusted)'!I130)/'Land Price (CPI Adjusted)'!I130)</f>
        <v>1.1139891510407867</v>
      </c>
      <c r="K130" s="19">
        <f>1+(('Land Price (CPI Adjusted)'!K130-'Land Price (CPI Adjusted)'!J130)/'Land Price (CPI Adjusted)'!J130)</f>
        <v>1.1990322580645161</v>
      </c>
      <c r="L130" s="19">
        <f>1+(('Land Price (CPI Adjusted)'!L130-'Land Price (CPI Adjusted)'!K130)/'Land Price (CPI Adjusted)'!K130)</f>
        <v>1.104199893673578</v>
      </c>
      <c r="M130" s="10">
        <f t="shared" si="2"/>
        <v>1.0414756854454836</v>
      </c>
      <c r="N130" s="11">
        <f t="shared" si="3"/>
        <v>4.1475685445483634E-2</v>
      </c>
    </row>
    <row r="131" spans="1:14" x14ac:dyDescent="0.25">
      <c r="A131" s="6" t="s">
        <v>158</v>
      </c>
      <c r="B131" s="13"/>
      <c r="C131" s="19">
        <f>1+(('Land Price (CPI Adjusted)'!C131-'Land Price (CPI Adjusted)'!B131)/'Land Price (CPI Adjusted)'!B131)</f>
        <v>1.1359410430839003</v>
      </c>
      <c r="D131" s="19">
        <f>1+(('Land Price (CPI Adjusted)'!D131-'Land Price (CPI Adjusted)'!C131)/'Land Price (CPI Adjusted)'!C131)</f>
        <v>0.74682664690076894</v>
      </c>
      <c r="E131" s="19">
        <f>1+(('Land Price (CPI Adjusted)'!E131-'Land Price (CPI Adjusted)'!D131)/'Land Price (CPI Adjusted)'!D131)</f>
        <v>0.83726092945280128</v>
      </c>
      <c r="F131" s="19">
        <f>1+(('Land Price (CPI Adjusted)'!F131-'Land Price (CPI Adjusted)'!E131)/'Land Price (CPI Adjusted)'!E131)</f>
        <v>0.88550406325499664</v>
      </c>
      <c r="G131" s="19">
        <f>1+(('Land Price (CPI Adjusted)'!G131-'Land Price (CPI Adjusted)'!F131)/'Land Price (CPI Adjusted)'!F131)</f>
        <v>0.95637825372439944</v>
      </c>
      <c r="H131" s="19">
        <f>1+(('Land Price (CPI Adjusted)'!H131-'Land Price (CPI Adjusted)'!G131)/'Land Price (CPI Adjusted)'!G131)</f>
        <v>0.99608666442727589</v>
      </c>
      <c r="I131" s="19">
        <f>1+(('Land Price (CPI Adjusted)'!I131-'Land Price (CPI Adjusted)'!H131)/'Land Price (CPI Adjusted)'!H131)</f>
        <v>1.0956589467660662</v>
      </c>
      <c r="J131" s="19">
        <f>1+(('Land Price (CPI Adjusted)'!J131-'Land Price (CPI Adjusted)'!I131)/'Land Price (CPI Adjusted)'!I131)</f>
        <v>1.448185896353023</v>
      </c>
      <c r="K131" s="19">
        <f>1+(('Land Price (CPI Adjusted)'!K131-'Land Price (CPI Adjusted)'!J131)/'Land Price (CPI Adjusted)'!J131)</f>
        <v>1.098014888337469</v>
      </c>
      <c r="L131" s="19">
        <f>1+(('Land Price (CPI Adjusted)'!L131-'Land Price (CPI Adjusted)'!K131)/'Land Price (CPI Adjusted)'!K131)</f>
        <v>0.9967464114832536</v>
      </c>
      <c r="M131" s="10">
        <f t="shared" si="2"/>
        <v>1.0039790284078545</v>
      </c>
      <c r="N131" s="11">
        <f t="shared" si="3"/>
        <v>3.979028407854468E-3</v>
      </c>
    </row>
    <row r="132" spans="1:14" x14ac:dyDescent="0.25">
      <c r="A132" s="6" t="s">
        <v>159</v>
      </c>
      <c r="B132" s="13"/>
      <c r="C132" s="19">
        <f>1+(('Land Price (CPI Adjusted)'!C132-'Land Price (CPI Adjusted)'!B132)/'Land Price (CPI Adjusted)'!B132)</f>
        <v>1.0218410768562742</v>
      </c>
      <c r="D132" s="19">
        <f>1+(('Land Price (CPI Adjusted)'!D132-'Land Price (CPI Adjusted)'!C132)/'Land Price (CPI Adjusted)'!C132)</f>
        <v>0.93743836535047931</v>
      </c>
      <c r="E132" s="19">
        <f>1+(('Land Price (CPI Adjusted)'!E132-'Land Price (CPI Adjusted)'!D132)/'Land Price (CPI Adjusted)'!D132)</f>
        <v>0.96944279179549209</v>
      </c>
      <c r="F132" s="19">
        <f>1+(('Land Price (CPI Adjusted)'!F132-'Land Price (CPI Adjusted)'!E132)/'Land Price (CPI Adjusted)'!E132)</f>
        <v>0.95206845525316852</v>
      </c>
      <c r="G132" s="19">
        <f>1+(('Land Price (CPI Adjusted)'!G132-'Land Price (CPI Adjusted)'!F132)/'Land Price (CPI Adjusted)'!F132)</f>
        <v>1.1023873356313034</v>
      </c>
      <c r="H132" s="19">
        <f>1+(('Land Price (CPI Adjusted)'!H132-'Land Price (CPI Adjusted)'!G132)/'Land Price (CPI Adjusted)'!G132)</f>
        <v>1.0217149662564511</v>
      </c>
      <c r="I132" s="19">
        <f>1+(('Land Price (CPI Adjusted)'!I132-'Land Price (CPI Adjusted)'!H132)/'Land Price (CPI Adjusted)'!H132)</f>
        <v>0.96461668070766626</v>
      </c>
      <c r="J132" s="19">
        <f>1+(('Land Price (CPI Adjusted)'!J132-'Land Price (CPI Adjusted)'!I132)/'Land Price (CPI Adjusted)'!I132)</f>
        <v>0.94969996841772808</v>
      </c>
      <c r="K132" s="19">
        <f>1+(('Land Price (CPI Adjusted)'!K132-'Land Price (CPI Adjusted)'!J132)/'Land Price (CPI Adjusted)'!J132)</f>
        <v>1.0868421052631581</v>
      </c>
      <c r="L132" s="19">
        <f>1+(('Land Price (CPI Adjusted)'!L132-'Land Price (CPI Adjusted)'!K132)/'Land Price (CPI Adjusted)'!K132)</f>
        <v>0.99282296650717705</v>
      </c>
      <c r="M132" s="10">
        <f t="shared" si="2"/>
        <v>0.99842624237007138</v>
      </c>
      <c r="N132" s="11">
        <f t="shared" si="3"/>
        <v>-1.5737576299286182E-3</v>
      </c>
    </row>
    <row r="133" spans="1:14" x14ac:dyDescent="0.25">
      <c r="A133" s="6" t="s">
        <v>160</v>
      </c>
      <c r="B133" s="13"/>
      <c r="C133" s="19">
        <f>1+(('Land Price (CPI Adjusted)'!C133-'Land Price (CPI Adjusted)'!B133)/'Land Price (CPI Adjusted)'!B133)</f>
        <v>1.1685183490436533</v>
      </c>
      <c r="D133" s="19">
        <f>1+(('Land Price (CPI Adjusted)'!D133-'Land Price (CPI Adjusted)'!C133)/'Land Price (CPI Adjusted)'!C133)</f>
        <v>1.1862767906476284</v>
      </c>
      <c r="E133" s="19">
        <f>1+(('Land Price (CPI Adjusted)'!E133-'Land Price (CPI Adjusted)'!D133)/'Land Price (CPI Adjusted)'!D133)</f>
        <v>1.0097590494941489</v>
      </c>
      <c r="F133" s="19">
        <f>1+(('Land Price (CPI Adjusted)'!F133-'Land Price (CPI Adjusted)'!E133)/'Land Price (CPI Adjusted)'!E133)</f>
        <v>0.92374680629025874</v>
      </c>
      <c r="G133" s="19">
        <f>1+(('Land Price (CPI Adjusted)'!G133-'Land Price (CPI Adjusted)'!F133)/'Land Price (CPI Adjusted)'!F133)</f>
        <v>1.0312332439678285</v>
      </c>
      <c r="H133" s="19">
        <f>1+(('Land Price (CPI Adjusted)'!H133-'Land Price (CPI Adjusted)'!G133)/'Land Price (CPI Adjusted)'!G133)</f>
        <v>1.0676305456680488</v>
      </c>
      <c r="I133" s="19">
        <f>1+(('Land Price (CPI Adjusted)'!I133-'Land Price (CPI Adjusted)'!H133)/'Land Price (CPI Adjusted)'!H133)</f>
        <v>1.0437647160477825</v>
      </c>
      <c r="J133" s="19">
        <f>1+(('Land Price (CPI Adjusted)'!J133-'Land Price (CPI Adjusted)'!I133)/'Land Price (CPI Adjusted)'!I133)</f>
        <v>1.044298834482785</v>
      </c>
      <c r="K133" s="19">
        <f>1+(('Land Price (CPI Adjusted)'!K133-'Land Price (CPI Adjusted)'!J133)/'Land Price (CPI Adjusted)'!J133)</f>
        <v>1.3532556100981767</v>
      </c>
      <c r="L133" s="19">
        <f>1+(('Land Price (CPI Adjusted)'!L133-'Land Price (CPI Adjusted)'!K133)/'Land Price (CPI Adjusted)'!K133)</f>
        <v>1.044388294536136</v>
      </c>
      <c r="M133" s="10">
        <f t="shared" ref="M133:M196" si="4">GEOMEAN(C133:L133)</f>
        <v>1.0816928042112135</v>
      </c>
      <c r="N133" s="11">
        <f t="shared" ref="N133:N196" si="5">(M133-1)</f>
        <v>8.1692804211213499E-2</v>
      </c>
    </row>
    <row r="134" spans="1:14" x14ac:dyDescent="0.25">
      <c r="A134" s="6" t="s">
        <v>161</v>
      </c>
      <c r="B134" s="13"/>
      <c r="C134" s="19">
        <f>1+(('Land Price (CPI Adjusted)'!C134-'Land Price (CPI Adjusted)'!B134)/'Land Price (CPI Adjusted)'!B134)</f>
        <v>0.68529411764705883</v>
      </c>
      <c r="D134" s="19">
        <f>1+(('Land Price (CPI Adjusted)'!D134-'Land Price (CPI Adjusted)'!C134)/'Land Price (CPI Adjusted)'!C134)</f>
        <v>1.4608233731739708</v>
      </c>
      <c r="E134" s="19">
        <f>1+(('Land Price (CPI Adjusted)'!E134-'Land Price (CPI Adjusted)'!D134)/'Land Price (CPI Adjusted)'!D134)</f>
        <v>0.63036036810871243</v>
      </c>
      <c r="F134" s="19">
        <f>1+(('Land Price (CPI Adjusted)'!F134-'Land Price (CPI Adjusted)'!E134)/'Land Price (CPI Adjusted)'!E134)</f>
        <v>0.52700462437832651</v>
      </c>
      <c r="G134" s="19">
        <f>1+(('Land Price (CPI Adjusted)'!G134-'Land Price (CPI Adjusted)'!F134)/'Land Price (CPI Adjusted)'!F134)</f>
        <v>1.1048927613941018</v>
      </c>
      <c r="H134" s="19">
        <f>1+(('Land Price (CPI Adjusted)'!H134-'Land Price (CPI Adjusted)'!G134)/'Land Price (CPI Adjusted)'!G134)</f>
        <v>0.76011644832605541</v>
      </c>
      <c r="I134" s="19">
        <f>1+(('Land Price (CPI Adjusted)'!I134-'Land Price (CPI Adjusted)'!H134)/'Land Price (CPI Adjusted)'!H134)</f>
        <v>1.1713202551450235</v>
      </c>
      <c r="J134" s="19">
        <f>1+(('Land Price (CPI Adjusted)'!J134-'Land Price (CPI Adjusted)'!I134)/'Land Price (CPI Adjusted)'!I134)</f>
        <v>5.7932678156008164</v>
      </c>
      <c r="K134" s="19">
        <f>1+(('Land Price (CPI Adjusted)'!K134-'Land Price (CPI Adjusted)'!J134)/'Land Price (CPI Adjusted)'!J134)</f>
        <v>0.26049014685578009</v>
      </c>
      <c r="L134" s="19">
        <f>1+(('Land Price (CPI Adjusted)'!L134-'Land Price (CPI Adjusted)'!K134)/'Land Price (CPI Adjusted)'!K134)</f>
        <v>1.0626294365493107</v>
      </c>
      <c r="M134" s="10">
        <f t="shared" si="4"/>
        <v>0.93752977646663427</v>
      </c>
      <c r="N134" s="11">
        <f t="shared" si="5"/>
        <v>-6.2470223533365732E-2</v>
      </c>
    </row>
    <row r="135" spans="1:14" x14ac:dyDescent="0.25">
      <c r="A135" s="6" t="s">
        <v>162</v>
      </c>
      <c r="B135" s="13"/>
      <c r="C135" s="19">
        <f>1+(('Land Price (CPI Adjusted)'!C135-'Land Price (CPI Adjusted)'!B135)/'Land Price (CPI Adjusted)'!B135)</f>
        <v>0.81787755102040816</v>
      </c>
      <c r="D135" s="19">
        <f>1+(('Land Price (CPI Adjusted)'!D135-'Land Price (CPI Adjusted)'!C135)/'Land Price (CPI Adjusted)'!C135)</f>
        <v>0.95339571944779022</v>
      </c>
      <c r="E135" s="19">
        <f>1+(('Land Price (CPI Adjusted)'!E135-'Land Price (CPI Adjusted)'!D135)/'Land Price (CPI Adjusted)'!D135)</f>
        <v>0.88201108257872685</v>
      </c>
      <c r="F135" s="19">
        <f>1+(('Land Price (CPI Adjusted)'!F135-'Land Price (CPI Adjusted)'!E135)/'Land Price (CPI Adjusted)'!E135)</f>
        <v>1.3317001469867713</v>
      </c>
      <c r="G135" s="19">
        <f>1+(('Land Price (CPI Adjusted)'!G135-'Land Price (CPI Adjusted)'!F135)/'Land Price (CPI Adjusted)'!F135)</f>
        <v>0.8439016317479231</v>
      </c>
      <c r="H135" s="19">
        <f>1+(('Land Price (CPI Adjusted)'!H135-'Land Price (CPI Adjusted)'!G135)/'Land Price (CPI Adjusted)'!G135)</f>
        <v>0.89304321638307493</v>
      </c>
      <c r="I135" s="19">
        <f>1+(('Land Price (CPI Adjusted)'!I135-'Land Price (CPI Adjusted)'!H135)/'Land Price (CPI Adjusted)'!H135)</f>
        <v>1.082918726454833</v>
      </c>
      <c r="J135" s="19">
        <f>1+(('Land Price (CPI Adjusted)'!J135-'Land Price (CPI Adjusted)'!I135)/'Land Price (CPI Adjusted)'!I135)</f>
        <v>1.2076016847416933</v>
      </c>
      <c r="K135" s="19">
        <f>1+(('Land Price (CPI Adjusted)'!K135-'Land Price (CPI Adjusted)'!J135)/'Land Price (CPI Adjusted)'!J135)</f>
        <v>0.87929032258064532</v>
      </c>
      <c r="L135" s="19">
        <f>1+(('Land Price (CPI Adjusted)'!L135-'Land Price (CPI Adjusted)'!K135)/'Land Price (CPI Adjusted)'!K135)</f>
        <v>1.3671403025470008</v>
      </c>
      <c r="M135" s="10">
        <f t="shared" si="4"/>
        <v>1.0082009983754883</v>
      </c>
      <c r="N135" s="11">
        <f t="shared" si="5"/>
        <v>8.2009983754882665E-3</v>
      </c>
    </row>
    <row r="136" spans="1:14" x14ac:dyDescent="0.25">
      <c r="A136" s="6" t="s">
        <v>163</v>
      </c>
      <c r="B136" s="13"/>
      <c r="C136" s="19">
        <f>1+(('Land Price (CPI Adjusted)'!C136-'Land Price (CPI Adjusted)'!B136)/'Land Price (CPI Adjusted)'!B136)</f>
        <v>1.0443448407400344</v>
      </c>
      <c r="D136" s="19">
        <f>1+(('Land Price (CPI Adjusted)'!D136-'Land Price (CPI Adjusted)'!C136)/'Land Price (CPI Adjusted)'!C136)</f>
        <v>0.78087649402390436</v>
      </c>
      <c r="E136" s="19">
        <f>1+(('Land Price (CPI Adjusted)'!E136-'Land Price (CPI Adjusted)'!D136)/'Land Price (CPI Adjusted)'!D136)</f>
        <v>0.95491052557418632</v>
      </c>
      <c r="F136" s="19">
        <f>1+(('Land Price (CPI Adjusted)'!F136-'Land Price (CPI Adjusted)'!E136)/'Land Price (CPI Adjusted)'!E136)</f>
        <v>0.90580662555184854</v>
      </c>
      <c r="G136" s="19">
        <f>1+(('Land Price (CPI Adjusted)'!G136-'Land Price (CPI Adjusted)'!F136)/'Land Price (CPI Adjusted)'!F136)</f>
        <v>0.87729312889718936</v>
      </c>
      <c r="H136" s="19">
        <f>1+(('Land Price (CPI Adjusted)'!H136-'Land Price (CPI Adjusted)'!G136)/'Land Price (CPI Adjusted)'!G136)</f>
        <v>1.204712861497899</v>
      </c>
      <c r="I136" s="19">
        <f>1+(('Land Price (CPI Adjusted)'!I136-'Land Price (CPI Adjusted)'!H136)/'Land Price (CPI Adjusted)'!H136)</f>
        <v>0.99414576277014588</v>
      </c>
      <c r="J136" s="19">
        <f>1+(('Land Price (CPI Adjusted)'!J136-'Land Price (CPI Adjusted)'!I136)/'Land Price (CPI Adjusted)'!I136)</f>
        <v>0.91534613509777119</v>
      </c>
      <c r="K136" s="19">
        <f>1+(('Land Price (CPI Adjusted)'!K136-'Land Price (CPI Adjusted)'!J136)/'Land Price (CPI Adjusted)'!J136)</f>
        <v>0.99401637974260404</v>
      </c>
      <c r="L136" s="19">
        <f>1+(('Land Price (CPI Adjusted)'!L136-'Land Price (CPI Adjusted)'!K136)/'Land Price (CPI Adjusted)'!K136)</f>
        <v>1.2875465178096757</v>
      </c>
      <c r="M136" s="10">
        <f t="shared" si="4"/>
        <v>0.9859717258820303</v>
      </c>
      <c r="N136" s="11">
        <f t="shared" si="5"/>
        <v>-1.4028274117969697E-2</v>
      </c>
    </row>
    <row r="137" spans="1:14" x14ac:dyDescent="0.25">
      <c r="A137" s="6" t="s">
        <v>164</v>
      </c>
      <c r="B137" s="13"/>
      <c r="C137" s="19">
        <f>1+(('Land Price (CPI Adjusted)'!C137-'Land Price (CPI Adjusted)'!B137)/'Land Price (CPI Adjusted)'!B137)</f>
        <v>0.99365875004972748</v>
      </c>
      <c r="D137" s="19">
        <f>1+(('Land Price (CPI Adjusted)'!D137-'Land Price (CPI Adjusted)'!C137)/'Land Price (CPI Adjusted)'!C137)</f>
        <v>0.9068948088244041</v>
      </c>
      <c r="E137" s="19">
        <f>1+(('Land Price (CPI Adjusted)'!E137-'Land Price (CPI Adjusted)'!D137)/'Land Price (CPI Adjusted)'!D137)</f>
        <v>0.972746235652164</v>
      </c>
      <c r="F137" s="19">
        <f>1+(('Land Price (CPI Adjusted)'!F137-'Land Price (CPI Adjusted)'!E137)/'Land Price (CPI Adjusted)'!E137)</f>
        <v>1.0372174347445984</v>
      </c>
      <c r="G137" s="19">
        <f>1+(('Land Price (CPI Adjusted)'!G137-'Land Price (CPI Adjusted)'!F137)/'Land Price (CPI Adjusted)'!F137)</f>
        <v>1.0089121780810788</v>
      </c>
      <c r="H137" s="19">
        <f>1+(('Land Price (CPI Adjusted)'!H137-'Land Price (CPI Adjusted)'!G137)/'Land Price (CPI Adjusted)'!G137)</f>
        <v>1.1416161069675774</v>
      </c>
      <c r="I137" s="19">
        <f>1+(('Land Price (CPI Adjusted)'!I137-'Land Price (CPI Adjusted)'!H137)/'Land Price (CPI Adjusted)'!H137)</f>
        <v>1.1838477445048632</v>
      </c>
      <c r="J137" s="19">
        <f>1+(('Land Price (CPI Adjusted)'!J137-'Land Price (CPI Adjusted)'!I137)/'Land Price (CPI Adjusted)'!I137)</f>
        <v>1.1236162177781763</v>
      </c>
      <c r="K137" s="19">
        <f>1+(('Land Price (CPI Adjusted)'!K137-'Land Price (CPI Adjusted)'!J137)/'Land Price (CPI Adjusted)'!J137)</f>
        <v>1.0412648556876061</v>
      </c>
      <c r="L137" s="19">
        <f>1+(('Land Price (CPI Adjusted)'!L137-'Land Price (CPI Adjusted)'!K137)/'Land Price (CPI Adjusted)'!K137)</f>
        <v>1.0787298825576337</v>
      </c>
      <c r="M137" s="10">
        <f t="shared" si="4"/>
        <v>1.0457851644618605</v>
      </c>
      <c r="N137" s="11">
        <f t="shared" si="5"/>
        <v>4.5785164461860539E-2</v>
      </c>
    </row>
    <row r="138" spans="1:14" x14ac:dyDescent="0.25">
      <c r="A138" s="6" t="s">
        <v>165</v>
      </c>
      <c r="B138" s="13"/>
      <c r="C138" s="19">
        <f>1+(('Land Price (CPI Adjusted)'!C138-'Land Price (CPI Adjusted)'!B138)/'Land Price (CPI Adjusted)'!B138)</f>
        <v>0.94126635269492409</v>
      </c>
      <c r="D138" s="19">
        <f>1+(('Land Price (CPI Adjusted)'!D138-'Land Price (CPI Adjusted)'!C138)/'Land Price (CPI Adjusted)'!C138)</f>
        <v>1.1632227566418265</v>
      </c>
      <c r="E138" s="19">
        <f>1+(('Land Price (CPI Adjusted)'!E138-'Land Price (CPI Adjusted)'!D138)/'Land Price (CPI Adjusted)'!D138)</f>
        <v>0.94985808893093659</v>
      </c>
      <c r="F138" s="19">
        <f>1+(('Land Price (CPI Adjusted)'!F138-'Land Price (CPI Adjusted)'!E138)/'Land Price (CPI Adjusted)'!E138)</f>
        <v>1.1541401273885352</v>
      </c>
      <c r="G138" s="19">
        <f>1+(('Land Price (CPI Adjusted)'!G138-'Land Price (CPI Adjusted)'!F138)/'Land Price (CPI Adjusted)'!F138)</f>
        <v>1.0248280685394568</v>
      </c>
      <c r="H138" s="19">
        <f>1+(('Land Price (CPI Adjusted)'!H138-'Land Price (CPI Adjusted)'!G138)/'Land Price (CPI Adjusted)'!G138)</f>
        <v>0.86870451237263469</v>
      </c>
      <c r="I138" s="19">
        <f>1+(('Land Price (CPI Adjusted)'!I138-'Land Price (CPI Adjusted)'!H138)/'Land Price (CPI Adjusted)'!H138)</f>
        <v>1.0173691554338669</v>
      </c>
      <c r="J138" s="19">
        <f>1+(('Land Price (CPI Adjusted)'!J138-'Land Price (CPI Adjusted)'!I138)/'Land Price (CPI Adjusted)'!I138)</f>
        <v>1.4547873135443756</v>
      </c>
      <c r="K138" s="19">
        <f>1+(('Land Price (CPI Adjusted)'!K138-'Land Price (CPI Adjusted)'!J138)/'Land Price (CPI Adjusted)'!J138)</f>
        <v>1.0723052714398111</v>
      </c>
      <c r="L138" s="19">
        <f>1+(('Land Price (CPI Adjusted)'!L138-'Land Price (CPI Adjusted)'!K138)/'Land Price (CPI Adjusted)'!K138)</f>
        <v>0.96636218645788019</v>
      </c>
      <c r="M138" s="10">
        <f t="shared" si="4"/>
        <v>1.0506431225769988</v>
      </c>
      <c r="N138" s="11">
        <f t="shared" si="5"/>
        <v>5.0643122576998767E-2</v>
      </c>
    </row>
    <row r="139" spans="1:14" x14ac:dyDescent="0.25">
      <c r="A139" s="6" t="s">
        <v>166</v>
      </c>
      <c r="B139" s="13"/>
      <c r="C139" s="19">
        <f>1+(('Land Price (CPI Adjusted)'!C139-'Land Price (CPI Adjusted)'!B139)/'Land Price (CPI Adjusted)'!B139)</f>
        <v>1.0566893424036281</v>
      </c>
      <c r="D139" s="19">
        <f>1+(('Land Price (CPI Adjusted)'!D139-'Land Price (CPI Adjusted)'!C139)/'Land Price (CPI Adjusted)'!C139)</f>
        <v>1.0390695283382598</v>
      </c>
      <c r="E139" s="19">
        <f>1+(('Land Price (CPI Adjusted)'!E139-'Land Price (CPI Adjusted)'!D139)/'Land Price (CPI Adjusted)'!D139)</f>
        <v>0.97576330953814405</v>
      </c>
      <c r="F139" s="19">
        <f>1+(('Land Price (CPI Adjusted)'!F139-'Land Price (CPI Adjusted)'!E139)/'Land Price (CPI Adjusted)'!E139)</f>
        <v>0.85113578715968663</v>
      </c>
      <c r="G139" s="19">
        <f>1+(('Land Price (CPI Adjusted)'!G139-'Land Price (CPI Adjusted)'!F139)/'Land Price (CPI Adjusted)'!F139)</f>
        <v>1.0803395889186773</v>
      </c>
      <c r="H139" s="19">
        <f>1+(('Land Price (CPI Adjusted)'!H139-'Land Price (CPI Adjusted)'!G139)/'Land Price (CPI Adjusted)'!G139)</f>
        <v>0.94767764986105618</v>
      </c>
      <c r="I139" s="19">
        <f>1+(('Land Price (CPI Adjusted)'!I139-'Land Price (CPI Adjusted)'!H139)/'Land Price (CPI Adjusted)'!H139)</f>
        <v>1.1756265796124681</v>
      </c>
      <c r="J139" s="19">
        <f>1+(('Land Price (CPI Adjusted)'!J139-'Land Price (CPI Adjusted)'!I139)/'Land Price (CPI Adjusted)'!I139)</f>
        <v>1.3068520932927712</v>
      </c>
      <c r="K139" s="19">
        <f>1+(('Land Price (CPI Adjusted)'!K139-'Land Price (CPI Adjusted)'!J139)/'Land Price (CPI Adjusted)'!J139)</f>
        <v>0.9954371816638371</v>
      </c>
      <c r="L139" s="19">
        <f>1+(('Land Price (CPI Adjusted)'!L139-'Land Price (CPI Adjusted)'!K139)/'Land Price (CPI Adjusted)'!K139)</f>
        <v>1.0074930035208087</v>
      </c>
      <c r="M139" s="10">
        <f t="shared" si="4"/>
        <v>1.0370287417612738</v>
      </c>
      <c r="N139" s="11">
        <f t="shared" si="5"/>
        <v>3.7028741761273798E-2</v>
      </c>
    </row>
    <row r="140" spans="1:14" x14ac:dyDescent="0.25">
      <c r="A140" s="6" t="s">
        <v>167</v>
      </c>
      <c r="B140" s="13"/>
      <c r="C140" s="19">
        <f>1+(('Land Price (CPI Adjusted)'!C140-'Land Price (CPI Adjusted)'!B140)/'Land Price (CPI Adjusted)'!B140)</f>
        <v>1.0461224489795917</v>
      </c>
      <c r="D140" s="19">
        <f>1+(('Land Price (CPI Adjusted)'!D140-'Land Price (CPI Adjusted)'!C140)/'Land Price (CPI Adjusted)'!C140)</f>
        <v>0.90086295135662897</v>
      </c>
      <c r="E140" s="19">
        <f>1+(('Land Price (CPI Adjusted)'!E140-'Land Price (CPI Adjusted)'!D140)/'Land Price (CPI Adjusted)'!D140)</f>
        <v>0.92341664320052497</v>
      </c>
      <c r="F140" s="19">
        <f>1+(('Land Price (CPI Adjusted)'!F140-'Land Price (CPI Adjusted)'!E140)/'Land Price (CPI Adjusted)'!E140)</f>
        <v>1.0422851370689414</v>
      </c>
      <c r="G140" s="19">
        <f>1+(('Land Price (CPI Adjusted)'!G140-'Land Price (CPI Adjusted)'!F140)/'Land Price (CPI Adjusted)'!F140)</f>
        <v>0.99809644209042625</v>
      </c>
      <c r="H140" s="19">
        <f>1+(('Land Price (CPI Adjusted)'!H140-'Land Price (CPI Adjusted)'!G140)/'Land Price (CPI Adjusted)'!G140)</f>
        <v>1.428801746724891</v>
      </c>
      <c r="I140" s="19">
        <f>1+(('Land Price (CPI Adjusted)'!I140-'Land Price (CPI Adjusted)'!H140)/'Land Price (CPI Adjusted)'!H140)</f>
        <v>0.78515311220391437</v>
      </c>
      <c r="J140" s="19">
        <f>1+(('Land Price (CPI Adjusted)'!J140-'Land Price (CPI Adjusted)'!I140)/'Land Price (CPI Adjusted)'!I140)</f>
        <v>1.1335354480775361</v>
      </c>
      <c r="K140" s="19">
        <f>1+(('Land Price (CPI Adjusted)'!K140-'Land Price (CPI Adjusted)'!J140)/'Land Price (CPI Adjusted)'!J140)</f>
        <v>1.156736849340176</v>
      </c>
      <c r="L140" s="19">
        <f>1+(('Land Price (CPI Adjusted)'!L140-'Land Price (CPI Adjusted)'!K140)/'Land Price (CPI Adjusted)'!K140)</f>
        <v>0.97063629514388305</v>
      </c>
      <c r="M140" s="10">
        <f t="shared" si="4"/>
        <v>1.0259945482805559</v>
      </c>
      <c r="N140" s="11">
        <f t="shared" si="5"/>
        <v>2.5994548280555918E-2</v>
      </c>
    </row>
    <row r="141" spans="1:14" x14ac:dyDescent="0.25">
      <c r="A141" s="6" t="s">
        <v>168</v>
      </c>
      <c r="B141" s="13"/>
      <c r="C141" s="19">
        <f>1+(('Land Price (CPI Adjusted)'!C141-'Land Price (CPI Adjusted)'!B141)/'Land Price (CPI Adjusted)'!B141)</f>
        <v>1.1206291433770961</v>
      </c>
      <c r="D141" s="19">
        <f>1+(('Land Price (CPI Adjusted)'!D141-'Land Price (CPI Adjusted)'!C141)/'Land Price (CPI Adjusted)'!C141)</f>
        <v>0.89695272962205241</v>
      </c>
      <c r="E141" s="19">
        <f>1+(('Land Price (CPI Adjusted)'!E141-'Land Price (CPI Adjusted)'!D141)/'Land Price (CPI Adjusted)'!D141)</f>
        <v>1.1118927041015083</v>
      </c>
      <c r="F141" s="19">
        <f>1+(('Land Price (CPI Adjusted)'!F141-'Land Price (CPI Adjusted)'!E141)/'Land Price (CPI Adjusted)'!E141)</f>
        <v>0.91828569599590315</v>
      </c>
      <c r="G141" s="19">
        <f>1+(('Land Price (CPI Adjusted)'!G141-'Land Price (CPI Adjusted)'!F141)/'Land Price (CPI Adjusted)'!F141)</f>
        <v>1.0079723437279524</v>
      </c>
      <c r="H141" s="19">
        <f>1+(('Land Price (CPI Adjusted)'!H141-'Land Price (CPI Adjusted)'!G141)/'Land Price (CPI Adjusted)'!G141)</f>
        <v>0.97228081961706425</v>
      </c>
      <c r="I141" s="19">
        <f>1+(('Land Price (CPI Adjusted)'!I141-'Land Price (CPI Adjusted)'!H141)/'Land Price (CPI Adjusted)'!H141)</f>
        <v>1.1187564595836337</v>
      </c>
      <c r="J141" s="19">
        <f>1+(('Land Price (CPI Adjusted)'!J141-'Land Price (CPI Adjusted)'!I141)/'Land Price (CPI Adjusted)'!I141)</f>
        <v>1.5541386422742356</v>
      </c>
      <c r="K141" s="19">
        <f>1+(('Land Price (CPI Adjusted)'!K141-'Land Price (CPI Adjusted)'!J141)/'Land Price (CPI Adjusted)'!J141)</f>
        <v>1.0265687140963322</v>
      </c>
      <c r="L141" s="19">
        <f>1+(('Land Price (CPI Adjusted)'!L141-'Land Price (CPI Adjusted)'!K141)/'Land Price (CPI Adjusted)'!K141)</f>
        <v>0.90313662945241879</v>
      </c>
      <c r="M141" s="10">
        <f t="shared" si="4"/>
        <v>1.0495132597880359</v>
      </c>
      <c r="N141" s="11">
        <f t="shared" si="5"/>
        <v>4.951325978803589E-2</v>
      </c>
    </row>
    <row r="142" spans="1:14" x14ac:dyDescent="0.25">
      <c r="A142" s="6" t="s">
        <v>169</v>
      </c>
      <c r="B142" s="13"/>
      <c r="C142" s="19">
        <f>1+(('Land Price (CPI Adjusted)'!C142-'Land Price (CPI Adjusted)'!B142)/'Land Price (CPI Adjusted)'!B142)</f>
        <v>0.97966560118023105</v>
      </c>
      <c r="D142" s="19">
        <f>1+(('Land Price (CPI Adjusted)'!D142-'Land Price (CPI Adjusted)'!C142)/'Land Price (CPI Adjusted)'!C142)</f>
        <v>1.0560098786141983</v>
      </c>
      <c r="E142" s="19">
        <f>1+(('Land Price (CPI Adjusted)'!E142-'Land Price (CPI Adjusted)'!D142)/'Land Price (CPI Adjusted)'!D142)</f>
        <v>0.95499245697921198</v>
      </c>
      <c r="F142" s="19">
        <f>1+(('Land Price (CPI Adjusted)'!F142-'Land Price (CPI Adjusted)'!E142)/'Land Price (CPI Adjusted)'!E142)</f>
        <v>1.003150469145949</v>
      </c>
      <c r="G142" s="19">
        <f>1+(('Land Price (CPI Adjusted)'!G142-'Land Price (CPI Adjusted)'!F142)/'Land Price (CPI Adjusted)'!F142)</f>
        <v>0.96187685986199023</v>
      </c>
      <c r="H142" s="19">
        <f>1+(('Land Price (CPI Adjusted)'!H142-'Land Price (CPI Adjusted)'!G142)/'Land Price (CPI Adjusted)'!G142)</f>
        <v>0.95414617329349594</v>
      </c>
      <c r="I142" s="19">
        <f>1+(('Land Price (CPI Adjusted)'!I142-'Land Price (CPI Adjusted)'!H142)/'Land Price (CPI Adjusted)'!H142)</f>
        <v>1.0062174000912851</v>
      </c>
      <c r="J142" s="19">
        <f>1+(('Land Price (CPI Adjusted)'!J142-'Land Price (CPI Adjusted)'!I142)/'Land Price (CPI Adjusted)'!I142)</f>
        <v>1.2476678491656812</v>
      </c>
      <c r="K142" s="19">
        <f>1+(('Land Price (CPI Adjusted)'!K142-'Land Price (CPI Adjusted)'!J142)/'Land Price (CPI Adjusted)'!J142)</f>
        <v>1.0903897849462365</v>
      </c>
      <c r="L142" s="19">
        <f>1+(('Land Price (CPI Adjusted)'!L142-'Land Price (CPI Adjusted)'!K142)/'Land Price (CPI Adjusted)'!K142)</f>
        <v>0.96726112802667807</v>
      </c>
      <c r="M142" s="10">
        <f t="shared" si="4"/>
        <v>1.0187702559066303</v>
      </c>
      <c r="N142" s="11">
        <f t="shared" si="5"/>
        <v>1.8770255906630284E-2</v>
      </c>
    </row>
    <row r="143" spans="1:14" x14ac:dyDescent="0.25">
      <c r="A143" s="6" t="s">
        <v>170</v>
      </c>
      <c r="B143" s="13"/>
      <c r="C143" s="19">
        <f>1+(('Land Price (CPI Adjusted)'!C143-'Land Price (CPI Adjusted)'!B143)/'Land Price (CPI Adjusted)'!B143)</f>
        <v>1.5309109009457442</v>
      </c>
      <c r="D143" s="19">
        <f>1+(('Land Price (CPI Adjusted)'!D143-'Land Price (CPI Adjusted)'!C143)/'Land Price (CPI Adjusted)'!C143)</f>
        <v>0.9036279125920561</v>
      </c>
      <c r="E143" s="19">
        <f>1+(('Land Price (CPI Adjusted)'!E143-'Land Price (CPI Adjusted)'!D143)/'Land Price (CPI Adjusted)'!D143)</f>
        <v>0.95607647249185923</v>
      </c>
      <c r="F143" s="19">
        <f>1+(('Land Price (CPI Adjusted)'!F143-'Land Price (CPI Adjusted)'!E143)/'Land Price (CPI Adjusted)'!E143)</f>
        <v>1.2354616539795971</v>
      </c>
      <c r="G143" s="19">
        <f>1+(('Land Price (CPI Adjusted)'!G143-'Land Price (CPI Adjusted)'!F143)/'Land Price (CPI Adjusted)'!F143)</f>
        <v>1.0268820488456012</v>
      </c>
      <c r="H143" s="19">
        <f>1+(('Land Price (CPI Adjusted)'!H143-'Land Price (CPI Adjusted)'!G143)/'Land Price (CPI Adjusted)'!G143)</f>
        <v>1.0388170485424575</v>
      </c>
      <c r="I143" s="19">
        <f>1+(('Land Price (CPI Adjusted)'!I143-'Land Price (CPI Adjusted)'!H143)/'Land Price (CPI Adjusted)'!H143)</f>
        <v>0.94703824461276587</v>
      </c>
      <c r="J143" s="19">
        <f>1+(('Land Price (CPI Adjusted)'!J143-'Land Price (CPI Adjusted)'!I143)/'Land Price (CPI Adjusted)'!I143)</f>
        <v>1.1669747139093161</v>
      </c>
      <c r="K143" s="19">
        <f>1+(('Land Price (CPI Adjusted)'!K143-'Land Price (CPI Adjusted)'!J143)/'Land Price (CPI Adjusted)'!J143)</f>
        <v>0.88500000000000001</v>
      </c>
      <c r="L143" s="19">
        <f>1+(('Land Price (CPI Adjusted)'!L143-'Land Price (CPI Adjusted)'!K143)/'Land Price (CPI Adjusted)'!K143)</f>
        <v>1.0738968633705475</v>
      </c>
      <c r="M143" s="10">
        <f t="shared" si="4"/>
        <v>1.0623450271337147</v>
      </c>
      <c r="N143" s="11">
        <f t="shared" si="5"/>
        <v>6.2345027133714703E-2</v>
      </c>
    </row>
    <row r="144" spans="1:14" x14ac:dyDescent="0.25">
      <c r="A144" s="6" t="s">
        <v>171</v>
      </c>
      <c r="B144" s="13"/>
      <c r="C144" s="19">
        <f>1+(('Land Price (CPI Adjusted)'!C144-'Land Price (CPI Adjusted)'!B144)/'Land Price (CPI Adjusted)'!B144)</f>
        <v>0.9468855368234248</v>
      </c>
      <c r="D144" s="19">
        <f>1+(('Land Price (CPI Adjusted)'!D144-'Land Price (CPI Adjusted)'!C144)/'Land Price (CPI Adjusted)'!C144)</f>
        <v>0.929208928478227</v>
      </c>
      <c r="E144" s="19">
        <f>1+(('Land Price (CPI Adjusted)'!E144-'Land Price (CPI Adjusted)'!D144)/'Land Price (CPI Adjusted)'!D144)</f>
        <v>1.1328582712020343</v>
      </c>
      <c r="F144" s="19">
        <f>1+(('Land Price (CPI Adjusted)'!F144-'Land Price (CPI Adjusted)'!E144)/'Land Price (CPI Adjusted)'!E144)</f>
        <v>0.96178343949044587</v>
      </c>
      <c r="G144" s="19">
        <f>1+(('Land Price (CPI Adjusted)'!G144-'Land Price (CPI Adjusted)'!F144)/'Land Price (CPI Adjusted)'!F144)</f>
        <v>0.84991750876469374</v>
      </c>
      <c r="H144" s="19">
        <f>1+(('Land Price (CPI Adjusted)'!H144-'Land Price (CPI Adjusted)'!G144)/'Land Price (CPI Adjusted)'!G144)</f>
        <v>1.2856826783114994</v>
      </c>
      <c r="I144" s="19">
        <f>1+(('Land Price (CPI Adjusted)'!I144-'Land Price (CPI Adjusted)'!H144)/'Land Price (CPI Adjusted)'!H144)</f>
        <v>0.92876943919488142</v>
      </c>
      <c r="J144" s="19">
        <f>1+(('Land Price (CPI Adjusted)'!J144-'Land Price (CPI Adjusted)'!I144)/'Land Price (CPI Adjusted)'!I144)</f>
        <v>0.90760800305849365</v>
      </c>
      <c r="K144" s="19">
        <f>1+(('Land Price (CPI Adjusted)'!K144-'Land Price (CPI Adjusted)'!J144)/'Land Price (CPI Adjusted)'!J144)</f>
        <v>1.0917114695340504</v>
      </c>
      <c r="L144" s="19">
        <f>1+(('Land Price (CPI Adjusted)'!L144-'Land Price (CPI Adjusted)'!K144)/'Land Price (CPI Adjusted)'!K144)</f>
        <v>1.0055956532316923</v>
      </c>
      <c r="M144" s="10">
        <f t="shared" si="4"/>
        <v>0.99689904384979455</v>
      </c>
      <c r="N144" s="11">
        <f t="shared" si="5"/>
        <v>-3.1009561502054472E-3</v>
      </c>
    </row>
    <row r="145" spans="1:14" x14ac:dyDescent="0.25">
      <c r="A145" s="6" t="s">
        <v>172</v>
      </c>
      <c r="B145" s="13"/>
      <c r="C145" s="19">
        <f>1+(('Land Price (CPI Adjusted)'!C145-'Land Price (CPI Adjusted)'!B145)/'Land Price (CPI Adjusted)'!B145)</f>
        <v>0.99857142857142844</v>
      </c>
      <c r="D145" s="19">
        <f>1+(('Land Price (CPI Adjusted)'!D145-'Land Price (CPI Adjusted)'!C145)/'Land Price (CPI Adjusted)'!C145)</f>
        <v>1.2254014246046119</v>
      </c>
      <c r="E145" s="19">
        <f>1+(('Land Price (CPI Adjusted)'!E145-'Land Price (CPI Adjusted)'!D145)/'Land Price (CPI Adjusted)'!D145)</f>
        <v>0.9957133070172578</v>
      </c>
      <c r="F145" s="19">
        <f>1+(('Land Price (CPI Adjusted)'!F145-'Land Price (CPI Adjusted)'!E145)/'Land Price (CPI Adjusted)'!E145)</f>
        <v>0.89850821320817964</v>
      </c>
      <c r="G145" s="19">
        <f>1+(('Land Price (CPI Adjusted)'!G145-'Land Price (CPI Adjusted)'!F145)/'Land Price (CPI Adjusted)'!F145)</f>
        <v>0.97175231909778592</v>
      </c>
      <c r="H145" s="19">
        <f>1+(('Land Price (CPI Adjusted)'!H145-'Land Price (CPI Adjusted)'!G145)/'Land Price (CPI Adjusted)'!G145)</f>
        <v>1.0607624050101792</v>
      </c>
      <c r="I145" s="19">
        <f>1+(('Land Price (CPI Adjusted)'!I145-'Land Price (CPI Adjusted)'!H145)/'Land Price (CPI Adjusted)'!H145)</f>
        <v>0.85392296324940964</v>
      </c>
      <c r="J145" s="19">
        <f>1+(('Land Price (CPI Adjusted)'!J145-'Land Price (CPI Adjusted)'!I145)/'Land Price (CPI Adjusted)'!I145)</f>
        <v>1.1709263743162048</v>
      </c>
      <c r="K145" s="19">
        <f>1+(('Land Price (CPI Adjusted)'!K145-'Land Price (CPI Adjusted)'!J145)/'Land Price (CPI Adjusted)'!J145)</f>
        <v>0.99919354838709673</v>
      </c>
      <c r="L145" s="19">
        <f>1+(('Land Price (CPI Adjusted)'!L145-'Land Price (CPI Adjusted)'!K145)/'Land Price (CPI Adjusted)'!K145)</f>
        <v>1.2075781740853511</v>
      </c>
      <c r="M145" s="10">
        <f t="shared" si="4"/>
        <v>1.0313357543147943</v>
      </c>
      <c r="N145" s="11">
        <f t="shared" si="5"/>
        <v>3.1335754314794295E-2</v>
      </c>
    </row>
    <row r="146" spans="1:14" x14ac:dyDescent="0.25">
      <c r="A146" s="6" t="s">
        <v>173</v>
      </c>
      <c r="B146" s="13"/>
      <c r="C146" s="19">
        <f>1+(('Land Price (CPI Adjusted)'!C146-'Land Price (CPI Adjusted)'!B146)/'Land Price (CPI Adjusted)'!B146)</f>
        <v>1.063441350981287</v>
      </c>
      <c r="D146" s="19">
        <f>1+(('Land Price (CPI Adjusted)'!D146-'Land Price (CPI Adjusted)'!C146)/'Land Price (CPI Adjusted)'!C146)</f>
        <v>0.95657370517928286</v>
      </c>
      <c r="E146" s="19">
        <f>1+(('Land Price (CPI Adjusted)'!E146-'Land Price (CPI Adjusted)'!D146)/'Land Price (CPI Adjusted)'!D146)</f>
        <v>0.91939616771157717</v>
      </c>
      <c r="F146" s="19">
        <f>1+(('Land Price (CPI Adjusted)'!F146-'Land Price (CPI Adjusted)'!E146)/'Land Price (CPI Adjusted)'!E146)</f>
        <v>0.95598956334893714</v>
      </c>
      <c r="G146" s="19">
        <f>1+(('Land Price (CPI Adjusted)'!G146-'Land Price (CPI Adjusted)'!F146)/'Land Price (CPI Adjusted)'!F146)</f>
        <v>1.0595065940910446</v>
      </c>
      <c r="H146" s="19">
        <f>1+(('Land Price (CPI Adjusted)'!H146-'Land Price (CPI Adjusted)'!G146)/'Land Price (CPI Adjusted)'!G146)</f>
        <v>0.98278298415190624</v>
      </c>
      <c r="I146" s="19">
        <f>1+(('Land Price (CPI Adjusted)'!I146-'Land Price (CPI Adjusted)'!H146)/'Land Price (CPI Adjusted)'!H146)</f>
        <v>1.2125070008895247</v>
      </c>
      <c r="J146" s="19">
        <f>1+(('Land Price (CPI Adjusted)'!J146-'Land Price (CPI Adjusted)'!I146)/'Land Price (CPI Adjusted)'!I146)</f>
        <v>1.0346731234866828</v>
      </c>
      <c r="K146" s="19">
        <f>1+(('Land Price (CPI Adjusted)'!K146-'Land Price (CPI Adjusted)'!J146)/'Land Price (CPI Adjusted)'!J146)</f>
        <v>1.1307745917960972</v>
      </c>
      <c r="L146" s="19">
        <f>1+(('Land Price (CPI Adjusted)'!L146-'Land Price (CPI Adjusted)'!K146)/'Land Price (CPI Adjusted)'!K146)</f>
        <v>0.95287806292590971</v>
      </c>
      <c r="M146" s="10">
        <f t="shared" si="4"/>
        <v>1.0232576279064383</v>
      </c>
      <c r="N146" s="11">
        <f t="shared" si="5"/>
        <v>2.3257627906438261E-2</v>
      </c>
    </row>
    <row r="147" spans="1:14" x14ac:dyDescent="0.25">
      <c r="A147" s="6" t="s">
        <v>174</v>
      </c>
      <c r="B147" s="13"/>
      <c r="C147" s="19">
        <f>1+(('Land Price (CPI Adjusted)'!C147-'Land Price (CPI Adjusted)'!B147)/'Land Price (CPI Adjusted)'!B147)</f>
        <v>1.0355555555555556</v>
      </c>
      <c r="D147" s="19">
        <f>1+(('Land Price (CPI Adjusted)'!D147-'Land Price (CPI Adjusted)'!C147)/'Land Price (CPI Adjusted)'!C147)</f>
        <v>0.85059760956175301</v>
      </c>
      <c r="E147" s="19">
        <f>1+(('Land Price (CPI Adjusted)'!E147-'Land Price (CPI Adjusted)'!D147)/'Land Price (CPI Adjusted)'!D147)</f>
        <v>1.0010214051965374</v>
      </c>
      <c r="F147" s="19">
        <f>1+(('Land Price (CPI Adjusted)'!F147-'Land Price (CPI Adjusted)'!E147)/'Land Price (CPI Adjusted)'!E147)</f>
        <v>1.0900212314225053</v>
      </c>
      <c r="G147" s="19">
        <f>1+(('Land Price (CPI Adjusted)'!G147-'Land Price (CPI Adjusted)'!F147)/'Land Price (CPI Adjusted)'!F147)</f>
        <v>1.116928630254604</v>
      </c>
      <c r="H147" s="19">
        <f>1+(('Land Price (CPI Adjusted)'!H147-'Land Price (CPI Adjusted)'!G147)/'Land Price (CPI Adjusted)'!G147)</f>
        <v>1.3075500677608796</v>
      </c>
      <c r="I147" s="19">
        <f>1+(('Land Price (CPI Adjusted)'!I147-'Land Price (CPI Adjusted)'!H147)/'Land Price (CPI Adjusted)'!H147)</f>
        <v>0.87635922667384636</v>
      </c>
      <c r="J147" s="19">
        <f>1+(('Land Price (CPI Adjusted)'!J147-'Land Price (CPI Adjusted)'!I147)/'Land Price (CPI Adjusted)'!I147)</f>
        <v>1.3860869266567066</v>
      </c>
      <c r="K147" s="19">
        <f>1+(('Land Price (CPI Adjusted)'!K147-'Land Price (CPI Adjusted)'!J147)/'Land Price (CPI Adjusted)'!J147)</f>
        <v>0.92082542694497149</v>
      </c>
      <c r="L147" s="19">
        <f>1+(('Land Price (CPI Adjusted)'!L147-'Land Price (CPI Adjusted)'!K147)/'Land Price (CPI Adjusted)'!K147)</f>
        <v>1.0414333706606942</v>
      </c>
      <c r="M147" s="10">
        <f t="shared" si="4"/>
        <v>1.0503985308897916</v>
      </c>
      <c r="N147" s="11">
        <f t="shared" si="5"/>
        <v>5.0398530889791626E-2</v>
      </c>
    </row>
    <row r="148" spans="1:14" x14ac:dyDescent="0.25">
      <c r="A148" s="6" t="s">
        <v>175</v>
      </c>
      <c r="B148" s="13"/>
      <c r="C148" s="19">
        <f>1+(('Land Price (CPI Adjusted)'!C148-'Land Price (CPI Adjusted)'!B148)/'Land Price (CPI Adjusted)'!B148)</f>
        <v>0.55942376950780304</v>
      </c>
      <c r="D148" s="19">
        <f>1+(('Land Price (CPI Adjusted)'!D148-'Land Price (CPI Adjusted)'!C148)/'Land Price (CPI Adjusted)'!C148)</f>
        <v>1.9277888446215139</v>
      </c>
      <c r="E148" s="19">
        <f>1+(('Land Price (CPI Adjusted)'!E148-'Land Price (CPI Adjusted)'!D148)/'Land Price (CPI Adjusted)'!D148)</f>
        <v>1.2504460917571825</v>
      </c>
      <c r="F148" s="19">
        <f>1+(('Land Price (CPI Adjusted)'!F148-'Land Price (CPI Adjusted)'!E148)/'Land Price (CPI Adjusted)'!E148)</f>
        <v>0.77682508574228326</v>
      </c>
      <c r="G148" s="19">
        <f>1+(('Land Price (CPI Adjusted)'!G148-'Land Price (CPI Adjusted)'!F148)/'Land Price (CPI Adjusted)'!F148)</f>
        <v>1.1808906761989872</v>
      </c>
      <c r="H148" s="19">
        <f>1+(('Land Price (CPI Adjusted)'!H148-'Land Price (CPI Adjusted)'!G148)/'Land Price (CPI Adjusted)'!G148)</f>
        <v>3.4640667560205807</v>
      </c>
      <c r="I148" s="19">
        <f>1+(('Land Price (CPI Adjusted)'!I148-'Land Price (CPI Adjusted)'!H148)/'Land Price (CPI Adjusted)'!H148)</f>
        <v>0.26944600019767218</v>
      </c>
      <c r="J148" s="19">
        <f>1+(('Land Price (CPI Adjusted)'!J148-'Land Price (CPI Adjusted)'!I148)/'Land Price (CPI Adjusted)'!I148)</f>
        <v>1.0729943502824859</v>
      </c>
      <c r="K148" s="19">
        <f>1+(('Land Price (CPI Adjusted)'!K148-'Land Price (CPI Adjusted)'!J148)/'Land Price (CPI Adjusted)'!J148)</f>
        <v>0.89213709677419351</v>
      </c>
      <c r="L148" s="19">
        <f>1+(('Land Price (CPI Adjusted)'!L148-'Land Price (CPI Adjusted)'!K148)/'Land Price (CPI Adjusted)'!K148)</f>
        <v>1.1866028708133971</v>
      </c>
      <c r="M148" s="10">
        <f t="shared" si="4"/>
        <v>1.0274934709997019</v>
      </c>
      <c r="N148" s="11">
        <f t="shared" si="5"/>
        <v>2.7493470999701897E-2</v>
      </c>
    </row>
    <row r="149" spans="1:14" x14ac:dyDescent="0.25">
      <c r="A149" s="6" t="s">
        <v>176</v>
      </c>
      <c r="B149" s="13"/>
      <c r="C149" s="19">
        <f>1+(('Land Price (CPI Adjusted)'!C149-'Land Price (CPI Adjusted)'!B149)/'Land Price (CPI Adjusted)'!B149)</f>
        <v>1.0651428571428569</v>
      </c>
      <c r="D149" s="19">
        <f>1+(('Land Price (CPI Adjusted)'!D149-'Land Price (CPI Adjusted)'!C149)/'Land Price (CPI Adjusted)'!C149)</f>
        <v>1.2549800796812751</v>
      </c>
      <c r="E149" s="19">
        <f>1+(('Land Price (CPI Adjusted)'!E149-'Land Price (CPI Adjusted)'!D149)/'Land Price (CPI Adjusted)'!D149)</f>
        <v>0.52769893829496484</v>
      </c>
      <c r="F149" s="19">
        <f>1+(('Land Price (CPI Adjusted)'!F149-'Land Price (CPI Adjusted)'!E149)/'Land Price (CPI Adjusted)'!E149)</f>
        <v>1.1541401273885352</v>
      </c>
      <c r="G149" s="19">
        <f>1+(('Land Price (CPI Adjusted)'!G149-'Land Price (CPI Adjusted)'!F149)/'Land Price (CPI Adjusted)'!F149)</f>
        <v>1.002587876079833</v>
      </c>
      <c r="H149" s="19">
        <f>1+(('Land Price (CPI Adjusted)'!H149-'Land Price (CPI Adjusted)'!G149)/'Land Price (CPI Adjusted)'!G149)</f>
        <v>0.75790036538632932</v>
      </c>
      <c r="I149" s="19">
        <f>1+(('Land Price (CPI Adjusted)'!I149-'Land Price (CPI Adjusted)'!H149)/'Land Price (CPI Adjusted)'!H149)</f>
        <v>1.4215403715691923</v>
      </c>
      <c r="J149" s="19">
        <f>1+(('Land Price (CPI Adjusted)'!J149-'Land Price (CPI Adjusted)'!I149)/'Land Price (CPI Adjusted)'!I149)</f>
        <v>0.8553845266920328</v>
      </c>
      <c r="K149" s="19">
        <f>1+(('Land Price (CPI Adjusted)'!K149-'Land Price (CPI Adjusted)'!J149)/'Land Price (CPI Adjusted)'!J149)</f>
        <v>1.5987096774193548</v>
      </c>
      <c r="L149" s="19">
        <f>1+(('Land Price (CPI Adjusted)'!L149-'Land Price (CPI Adjusted)'!K149)/'Land Price (CPI Adjusted)'!K149)</f>
        <v>0.87759170653907492</v>
      </c>
      <c r="M149" s="10">
        <f t="shared" si="4"/>
        <v>1.0054041465136672</v>
      </c>
      <c r="N149" s="11">
        <f t="shared" si="5"/>
        <v>5.4041465136671629E-3</v>
      </c>
    </row>
    <row r="150" spans="1:14" x14ac:dyDescent="0.25">
      <c r="A150" s="6" t="s">
        <v>177</v>
      </c>
      <c r="B150" s="13"/>
      <c r="C150" s="19">
        <f>1+(('Land Price (CPI Adjusted)'!C150-'Land Price (CPI Adjusted)'!B150)/'Land Price (CPI Adjusted)'!B150)</f>
        <v>0.8504317111459968</v>
      </c>
      <c r="D150" s="19">
        <f>1+(('Land Price (CPI Adjusted)'!D150-'Land Price (CPI Adjusted)'!C150)/'Land Price (CPI Adjusted)'!C150)</f>
        <v>1.0495651801396566</v>
      </c>
      <c r="E150" s="19">
        <f>1+(('Land Price (CPI Adjusted)'!E150-'Land Price (CPI Adjusted)'!D150)/'Land Price (CPI Adjusted)'!D150)</f>
        <v>0.83587511825922423</v>
      </c>
      <c r="F150" s="19">
        <f>1+(('Land Price (CPI Adjusted)'!F150-'Land Price (CPI Adjusted)'!E150)/'Land Price (CPI Adjusted)'!E150)</f>
        <v>1.049218297625941</v>
      </c>
      <c r="G150" s="19">
        <f>1+(('Land Price (CPI Adjusted)'!G150-'Land Price (CPI Adjusted)'!F150)/'Land Price (CPI Adjusted)'!F150)</f>
        <v>1.0844317843312479</v>
      </c>
      <c r="H150" s="19">
        <f>1+(('Land Price (CPI Adjusted)'!H150-'Land Price (CPI Adjusted)'!G150)/'Land Price (CPI Adjusted)'!G150)</f>
        <v>0.73757930295789742</v>
      </c>
      <c r="I150" s="19">
        <f>1+(('Land Price (CPI Adjusted)'!I150-'Land Price (CPI Adjusted)'!H150)/'Land Price (CPI Adjusted)'!H150)</f>
        <v>1.0249052232518954</v>
      </c>
      <c r="J150" s="19">
        <f>1+(('Land Price (CPI Adjusted)'!J150-'Land Price (CPI Adjusted)'!I150)/'Land Price (CPI Adjusted)'!I150)</f>
        <v>1.0932820585861462</v>
      </c>
      <c r="K150" s="19">
        <f>1+(('Land Price (CPI Adjusted)'!K150-'Land Price (CPI Adjusted)'!J150)/'Land Price (CPI Adjusted)'!J150)</f>
        <v>1.2361157299634187</v>
      </c>
      <c r="L150" s="19">
        <f>1+(('Land Price (CPI Adjusted)'!L150-'Land Price (CPI Adjusted)'!K150)/'Land Price (CPI Adjusted)'!K150)</f>
        <v>0.9064327485380117</v>
      </c>
      <c r="M150" s="10">
        <f t="shared" si="4"/>
        <v>0.97622016024490166</v>
      </c>
      <c r="N150" s="11">
        <f t="shared" si="5"/>
        <v>-2.3779839755098342E-2</v>
      </c>
    </row>
    <row r="151" spans="1:14" x14ac:dyDescent="0.25">
      <c r="A151" s="6" t="s">
        <v>178</v>
      </c>
      <c r="B151" s="13"/>
      <c r="C151" s="19">
        <f>1+(('Land Price (CPI Adjusted)'!C151-'Land Price (CPI Adjusted)'!B151)/'Land Price (CPI Adjusted)'!B151)</f>
        <v>0.8129690585911783</v>
      </c>
      <c r="D151" s="19">
        <f>1+(('Land Price (CPI Adjusted)'!D151-'Land Price (CPI Adjusted)'!C151)/'Land Price (CPI Adjusted)'!C151)</f>
        <v>0.76737076849833386</v>
      </c>
      <c r="E151" s="19">
        <f>1+(('Land Price (CPI Adjusted)'!E151-'Land Price (CPI Adjusted)'!D151)/'Land Price (CPI Adjusted)'!D151)</f>
        <v>0.65730179754020812</v>
      </c>
      <c r="F151" s="19">
        <f>1+(('Land Price (CPI Adjusted)'!F151-'Land Price (CPI Adjusted)'!E151)/'Land Price (CPI Adjusted)'!E151)</f>
        <v>1.3509443687640368</v>
      </c>
      <c r="G151" s="19">
        <f>1+(('Land Price (CPI Adjusted)'!G151-'Land Price (CPI Adjusted)'!F151)/'Land Price (CPI Adjusted)'!F151)</f>
        <v>1.0144602948693902</v>
      </c>
      <c r="H151" s="19">
        <f>1+(('Land Price (CPI Adjusted)'!H151-'Land Price (CPI Adjusted)'!G151)/'Land Price (CPI Adjusted)'!G151)</f>
        <v>1.1486107969867256</v>
      </c>
      <c r="I151" s="19">
        <f>1+(('Land Price (CPI Adjusted)'!I151-'Land Price (CPI Adjusted)'!H151)/'Land Price (CPI Adjusted)'!H151)</f>
        <v>0.65397741064926529</v>
      </c>
      <c r="J151" s="19">
        <f>1+(('Land Price (CPI Adjusted)'!J151-'Land Price (CPI Adjusted)'!I151)/'Land Price (CPI Adjusted)'!I151)</f>
        <v>1.2789709443099275</v>
      </c>
      <c r="K151" s="19">
        <f>1+(('Land Price (CPI Adjusted)'!K151-'Land Price (CPI Adjusted)'!J151)/'Land Price (CPI Adjusted)'!J151)</f>
        <v>0.99919354838709662</v>
      </c>
      <c r="L151" s="19">
        <f>1+(('Land Price (CPI Adjusted)'!L151-'Land Price (CPI Adjusted)'!K151)/'Land Price (CPI Adjusted)'!K151)</f>
        <v>1.0073532486305994</v>
      </c>
      <c r="M151" s="10">
        <f t="shared" si="4"/>
        <v>0.94083709872332455</v>
      </c>
      <c r="N151" s="11">
        <f t="shared" si="5"/>
        <v>-5.916290127667545E-2</v>
      </c>
    </row>
    <row r="152" spans="1:14" x14ac:dyDescent="0.25">
      <c r="A152" s="6" t="s">
        <v>179</v>
      </c>
      <c r="B152" s="13"/>
      <c r="C152" s="19">
        <f>1+(('Land Price (CPI Adjusted)'!C152-'Land Price (CPI Adjusted)'!B152)/'Land Price (CPI Adjusted)'!B152)</f>
        <v>1.1239332096474952</v>
      </c>
      <c r="D152" s="19">
        <f>1+(('Land Price (CPI Adjusted)'!D152-'Land Price (CPI Adjusted)'!C152)/'Land Price (CPI Adjusted)'!C152)</f>
        <v>0.82592706098682189</v>
      </c>
      <c r="E152" s="19">
        <f>1+(('Land Price (CPI Adjusted)'!E152-'Land Price (CPI Adjusted)'!D152)/'Land Price (CPI Adjusted)'!D152)</f>
        <v>0.99303345660961551</v>
      </c>
      <c r="F152" s="19">
        <f>1+(('Land Price (CPI Adjusted)'!F152-'Land Price (CPI Adjusted)'!E152)/'Land Price (CPI Adjusted)'!E152)</f>
        <v>0.92833010246469139</v>
      </c>
      <c r="G152" s="19">
        <f>1+(('Land Price (CPI Adjusted)'!G152-'Land Price (CPI Adjusted)'!F152)/'Land Price (CPI Adjusted)'!F152)</f>
        <v>1.0883027799917879</v>
      </c>
      <c r="H152" s="19">
        <f>1+(('Land Price (CPI Adjusted)'!H152-'Land Price (CPI Adjusted)'!G152)/'Land Price (CPI Adjusted)'!G152)</f>
        <v>1.0646927255298755</v>
      </c>
      <c r="I152" s="19">
        <f>1+(('Land Price (CPI Adjusted)'!I152-'Land Price (CPI Adjusted)'!H152)/'Land Price (CPI Adjusted)'!H152)</f>
        <v>1.1517811112927359</v>
      </c>
      <c r="J152" s="19">
        <f>1+(('Land Price (CPI Adjusted)'!J152-'Land Price (CPI Adjusted)'!I152)/'Land Price (CPI Adjusted)'!I152)</f>
        <v>1.1975383373688457</v>
      </c>
      <c r="K152" s="19">
        <f>1+(('Land Price (CPI Adjusted)'!K152-'Land Price (CPI Adjusted)'!J152)/'Land Price (CPI Adjusted)'!J152)</f>
        <v>1.1365826612903225</v>
      </c>
      <c r="L152" s="19">
        <f>1+(('Land Price (CPI Adjusted)'!L152-'Land Price (CPI Adjusted)'!K152)/'Land Price (CPI Adjusted)'!K152)</f>
        <v>0.88669225511330774</v>
      </c>
      <c r="M152" s="10">
        <f t="shared" si="4"/>
        <v>1.0326082388292361</v>
      </c>
      <c r="N152" s="11">
        <f t="shared" si="5"/>
        <v>3.2608238829236136E-2</v>
      </c>
    </row>
    <row r="153" spans="1:14" x14ac:dyDescent="0.25">
      <c r="A153" s="6" t="s">
        <v>180</v>
      </c>
      <c r="B153" s="13"/>
      <c r="C153" s="19">
        <f>1+(('Land Price (CPI Adjusted)'!C153-'Land Price (CPI Adjusted)'!B153)/'Land Price (CPI Adjusted)'!B153)</f>
        <v>0.98612518833036567</v>
      </c>
      <c r="D153" s="19">
        <f>1+(('Land Price (CPI Adjusted)'!D153-'Land Price (CPI Adjusted)'!C153)/'Land Price (CPI Adjusted)'!C153)</f>
        <v>1.6836859681017033</v>
      </c>
      <c r="E153" s="19">
        <f>1+(('Land Price (CPI Adjusted)'!E153-'Land Price (CPI Adjusted)'!D153)/'Land Price (CPI Adjusted)'!D153)</f>
        <v>0.35641954556507938</v>
      </c>
      <c r="F153" s="19">
        <f>1+(('Land Price (CPI Adjusted)'!F153-'Land Price (CPI Adjusted)'!E153)/'Land Price (CPI Adjusted)'!E153)</f>
        <v>2.1880573248407647</v>
      </c>
      <c r="G153" s="19">
        <f>1+(('Land Price (CPI Adjusted)'!G153-'Land Price (CPI Adjusted)'!F153)/'Land Price (CPI Adjusted)'!F153)</f>
        <v>0.98212689901697947</v>
      </c>
      <c r="H153" s="19">
        <f>1+(('Land Price (CPI Adjusted)'!H153-'Land Price (CPI Adjusted)'!G153)/'Land Price (CPI Adjusted)'!G153)</f>
        <v>0.97729257641921408</v>
      </c>
      <c r="I153" s="19">
        <f>1+(('Land Price (CPI Adjusted)'!I153-'Land Price (CPI Adjusted)'!H153)/'Land Price (CPI Adjusted)'!H153)</f>
        <v>0.7822935278706129</v>
      </c>
      <c r="J153" s="19">
        <f>1+(('Land Price (CPI Adjusted)'!J153-'Land Price (CPI Adjusted)'!I153)/'Land Price (CPI Adjusted)'!I153)</f>
        <v>1.3474740316410427</v>
      </c>
      <c r="K153" s="19">
        <f>1+(('Land Price (CPI Adjusted)'!K153-'Land Price (CPI Adjusted)'!J153)/'Land Price (CPI Adjusted)'!J153)</f>
        <v>1.0376981167257133</v>
      </c>
      <c r="L153" s="19">
        <f>1+(('Land Price (CPI Adjusted)'!L153-'Land Price (CPI Adjusted)'!K153)/'Land Price (CPI Adjusted)'!K153)</f>
        <v>1.0291963675422322</v>
      </c>
      <c r="M153" s="10">
        <f t="shared" si="4"/>
        <v>1.034157050846126</v>
      </c>
      <c r="N153" s="11">
        <f t="shared" si="5"/>
        <v>3.4157050846125969E-2</v>
      </c>
    </row>
    <row r="154" spans="1:14" x14ac:dyDescent="0.25">
      <c r="A154" s="6" t="s">
        <v>181</v>
      </c>
      <c r="B154" s="13"/>
      <c r="C154" s="19">
        <f>1+(('Land Price (CPI Adjusted)'!C154-'Land Price (CPI Adjusted)'!B154)/'Land Price (CPI Adjusted)'!B154)</f>
        <v>1.8386394557823129</v>
      </c>
      <c r="D154" s="19">
        <f>1+(('Land Price (CPI Adjusted)'!D154-'Land Price (CPI Adjusted)'!C154)/'Land Price (CPI Adjusted)'!C154)</f>
        <v>0.59575491138892711</v>
      </c>
      <c r="E154" s="19">
        <f>1+(('Land Price (CPI Adjusted)'!E154-'Land Price (CPI Adjusted)'!D154)/'Land Price (CPI Adjusted)'!D154)</f>
        <v>0.8317966315496903</v>
      </c>
      <c r="F154" s="19">
        <f>1+(('Land Price (CPI Adjusted)'!F154-'Land Price (CPI Adjusted)'!E154)/'Land Price (CPI Adjusted)'!E154)</f>
        <v>0.96178343949044598</v>
      </c>
      <c r="G154" s="19">
        <f>1+(('Land Price (CPI Adjusted)'!G154-'Land Price (CPI Adjusted)'!F154)/'Land Price (CPI Adjusted)'!F154)</f>
        <v>1.1405344633745567</v>
      </c>
      <c r="H154" s="19">
        <f>1+(('Land Price (CPI Adjusted)'!H154-'Land Price (CPI Adjusted)'!G154)/'Land Price (CPI Adjusted)'!G154)</f>
        <v>0.88499272197962164</v>
      </c>
      <c r="I154" s="19">
        <f>1+(('Land Price (CPI Adjusted)'!I154-'Land Price (CPI Adjusted)'!H154)/'Land Price (CPI Adjusted)'!H154)</f>
        <v>1.337443986748053</v>
      </c>
      <c r="J154" s="19">
        <f>1+(('Land Price (CPI Adjusted)'!J154-'Land Price (CPI Adjusted)'!I154)/'Land Price (CPI Adjusted)'!I154)</f>
        <v>0.95379159613447895</v>
      </c>
      <c r="K154" s="19">
        <f>1+(('Land Price (CPI Adjusted)'!K154-'Land Price (CPI Adjusted)'!J154)/'Land Price (CPI Adjusted)'!J154)</f>
        <v>1.0213978494623654</v>
      </c>
      <c r="L154" s="19">
        <f>1+(('Land Price (CPI Adjusted)'!L154-'Land Price (CPI Adjusted)'!K154)/'Land Price (CPI Adjusted)'!K154)</f>
        <v>0.98883572567783096</v>
      </c>
      <c r="M154" s="10">
        <f t="shared" si="4"/>
        <v>1.0131540743937193</v>
      </c>
      <c r="N154" s="11">
        <f t="shared" si="5"/>
        <v>1.3154074393719295E-2</v>
      </c>
    </row>
    <row r="155" spans="1:14" x14ac:dyDescent="0.25">
      <c r="A155" s="6" t="s">
        <v>182</v>
      </c>
      <c r="B155" s="13"/>
      <c r="C155" s="19">
        <f>1+(('Land Price (CPI Adjusted)'!C155-'Land Price (CPI Adjusted)'!B155)/'Land Price (CPI Adjusted)'!B155)</f>
        <v>0.94282195636875443</v>
      </c>
      <c r="D155" s="19">
        <f>1+(('Land Price (CPI Adjusted)'!D155-'Land Price (CPI Adjusted)'!C155)/'Land Price (CPI Adjusted)'!C155)</f>
        <v>0.9760956175298805</v>
      </c>
      <c r="E155" s="19">
        <f>1+(('Land Price (CPI Adjusted)'!E155-'Land Price (CPI Adjusted)'!D155)/'Land Price (CPI Adjusted)'!D155)</f>
        <v>1.0737526222697544</v>
      </c>
      <c r="F155" s="19">
        <f>1+(('Land Price (CPI Adjusted)'!F155-'Land Price (CPI Adjusted)'!E155)/'Land Price (CPI Adjusted)'!E155)</f>
        <v>1.2577168054875063</v>
      </c>
      <c r="G155" s="19">
        <f>1+(('Land Price (CPI Adjusted)'!G155-'Land Price (CPI Adjusted)'!F155)/'Land Price (CPI Adjusted)'!F155)</f>
        <v>0.66149135257320091</v>
      </c>
      <c r="H155" s="19">
        <f>1+(('Land Price (CPI Adjusted)'!H155-'Land Price (CPI Adjusted)'!G155)/'Land Price (CPI Adjusted)'!G155)</f>
        <v>1.3123033504319139</v>
      </c>
      <c r="I155" s="19">
        <f>1+(('Land Price (CPI Adjusted)'!I155-'Land Price (CPI Adjusted)'!H155)/'Land Price (CPI Adjusted)'!H155)</f>
        <v>1.1136225094348668</v>
      </c>
      <c r="J155" s="19">
        <f>1+(('Land Price (CPI Adjusted)'!J155-'Land Price (CPI Adjusted)'!I155)/'Land Price (CPI Adjusted)'!I155)</f>
        <v>1.1874182950812218</v>
      </c>
      <c r="K155" s="19">
        <f>1+(('Land Price (CPI Adjusted)'!K155-'Land Price (CPI Adjusted)'!J155)/'Land Price (CPI Adjusted)'!J155)</f>
        <v>0.99010997067448669</v>
      </c>
      <c r="L155" s="19">
        <f>1+(('Land Price (CPI Adjusted)'!L155-'Land Price (CPI Adjusted)'!K155)/'Land Price (CPI Adjusted)'!K155)</f>
        <v>1.0319271907876448</v>
      </c>
      <c r="M155" s="10">
        <f t="shared" si="4"/>
        <v>1.0383988028397639</v>
      </c>
      <c r="N155" s="11">
        <f t="shared" si="5"/>
        <v>3.8398802839763935E-2</v>
      </c>
    </row>
    <row r="156" spans="1:14" x14ac:dyDescent="0.25">
      <c r="A156" s="6" t="s">
        <v>183</v>
      </c>
      <c r="B156" s="13"/>
      <c r="C156" s="19">
        <f>1+(('Land Price (CPI Adjusted)'!C156-'Land Price (CPI Adjusted)'!B156)/'Land Price (CPI Adjusted)'!B156)</f>
        <v>1.1429694813705298</v>
      </c>
      <c r="D156" s="19">
        <f>1+(('Land Price (CPI Adjusted)'!D156-'Land Price (CPI Adjusted)'!C156)/'Land Price (CPI Adjusted)'!C156)</f>
        <v>1.0655089565402514</v>
      </c>
      <c r="E156" s="19">
        <f>1+(('Land Price (CPI Adjusted)'!E156-'Land Price (CPI Adjusted)'!D156)/'Land Price (CPI Adjusted)'!D156)</f>
        <v>1.0162817315135195</v>
      </c>
      <c r="F156" s="19">
        <f>1+(('Land Price (CPI Adjusted)'!F156-'Land Price (CPI Adjusted)'!E156)/'Land Price (CPI Adjusted)'!E156)</f>
        <v>0.9429249406769078</v>
      </c>
      <c r="G156" s="19">
        <f>1+(('Land Price (CPI Adjusted)'!G156-'Land Price (CPI Adjusted)'!F156)/'Land Price (CPI Adjusted)'!F156)</f>
        <v>1.0214119749776585</v>
      </c>
      <c r="H156" s="19">
        <f>1+(('Land Price (CPI Adjusted)'!H156-'Land Price (CPI Adjusted)'!G156)/'Land Price (CPI Adjusted)'!G156)</f>
        <v>0.95849848841115226</v>
      </c>
      <c r="I156" s="19">
        <f>1+(('Land Price (CPI Adjusted)'!I156-'Land Price (CPI Adjusted)'!H156)/'Land Price (CPI Adjusted)'!H156)</f>
        <v>1.1001673907417502</v>
      </c>
      <c r="J156" s="19">
        <f>1+(('Land Price (CPI Adjusted)'!J156-'Land Price (CPI Adjusted)'!I156)/'Land Price (CPI Adjusted)'!I156)</f>
        <v>1.1474407450319255</v>
      </c>
      <c r="K156" s="19">
        <f>1+(('Land Price (CPI Adjusted)'!K156-'Land Price (CPI Adjusted)'!J156)/'Land Price (CPI Adjusted)'!J156)</f>
        <v>1.1234951381386016</v>
      </c>
      <c r="L156" s="19">
        <f>1+(('Land Price (CPI Adjusted)'!L156-'Land Price (CPI Adjusted)'!K156)/'Land Price (CPI Adjusted)'!K156)</f>
        <v>1.0729919576504123</v>
      </c>
      <c r="M156" s="10">
        <f t="shared" si="4"/>
        <v>1.0568739800859888</v>
      </c>
      <c r="N156" s="11">
        <f t="shared" si="5"/>
        <v>5.6873980085988762E-2</v>
      </c>
    </row>
    <row r="157" spans="1:14" x14ac:dyDescent="0.25">
      <c r="A157" s="6" t="s">
        <v>184</v>
      </c>
      <c r="B157" s="13"/>
      <c r="C157" s="19">
        <f>1+(('Land Price (CPI Adjusted)'!C157-'Land Price (CPI Adjusted)'!B157)/'Land Price (CPI Adjusted)'!B157)</f>
        <v>1.0461224489795917</v>
      </c>
      <c r="D157" s="19">
        <f>1+(('Land Price (CPI Adjusted)'!D157-'Land Price (CPI Adjusted)'!C157)/'Land Price (CPI Adjusted)'!C157)</f>
        <v>0.97609561752988039</v>
      </c>
      <c r="E157" s="19">
        <f>1+(('Land Price (CPI Adjusted)'!E157-'Land Price (CPI Adjusted)'!D157)/'Land Price (CPI Adjusted)'!D157)</f>
        <v>0.94985808893093671</v>
      </c>
      <c r="F157" s="19">
        <f>1+(('Land Price (CPI Adjusted)'!F157-'Land Price (CPI Adjusted)'!E157)/'Land Price (CPI Adjusted)'!E157)</f>
        <v>0.97927041111754498</v>
      </c>
      <c r="G157" s="19">
        <f>1+(('Land Price (CPI Adjusted)'!G157-'Land Price (CPI Adjusted)'!F157)/'Land Price (CPI Adjusted)'!F157)</f>
        <v>0.95581992850759601</v>
      </c>
      <c r="H157" s="19">
        <f>1+(('Land Price (CPI Adjusted)'!H157-'Land Price (CPI Adjusted)'!G157)/'Land Price (CPI Adjusted)'!G157)</f>
        <v>0.99970754376827864</v>
      </c>
      <c r="I157" s="19">
        <f>1+(('Land Price (CPI Adjusted)'!I157-'Land Price (CPI Adjusted)'!H157)/'Land Price (CPI Adjusted)'!H157)</f>
        <v>0.97759358672615515</v>
      </c>
      <c r="J157" s="19">
        <f>1+(('Land Price (CPI Adjusted)'!J157-'Land Price (CPI Adjusted)'!I157)/'Land Price (CPI Adjusted)'!I157)</f>
        <v>0.92411807981029515</v>
      </c>
      <c r="K157" s="19">
        <f>1+(('Land Price (CPI Adjusted)'!K157-'Land Price (CPI Adjusted)'!J157)/'Land Price (CPI Adjusted)'!J157)</f>
        <v>1.072528854690737</v>
      </c>
      <c r="L157" s="19">
        <f>1+(('Land Price (CPI Adjusted)'!L157-'Land Price (CPI Adjusted)'!K157)/'Land Price (CPI Adjusted)'!K157)</f>
        <v>0.97193255087991925</v>
      </c>
      <c r="M157" s="10">
        <f t="shared" si="4"/>
        <v>0.98442270451464109</v>
      </c>
      <c r="N157" s="11">
        <f t="shared" si="5"/>
        <v>-1.5577295485358911E-2</v>
      </c>
    </row>
    <row r="158" spans="1:14" x14ac:dyDescent="0.25">
      <c r="A158" s="6" t="s">
        <v>185</v>
      </c>
      <c r="B158" s="13"/>
      <c r="C158" s="19">
        <f>1+(('Land Price (CPI Adjusted)'!C158-'Land Price (CPI Adjusted)'!B158)/'Land Price (CPI Adjusted)'!B158)</f>
        <v>1.0676549865229108</v>
      </c>
      <c r="D158" s="19">
        <f>1+(('Land Price (CPI Adjusted)'!D158-'Land Price (CPI Adjusted)'!C158)/'Land Price (CPI Adjusted)'!C158)</f>
        <v>1.0663229435200376</v>
      </c>
      <c r="E158" s="19">
        <f>1+(('Land Price (CPI Adjusted)'!E158-'Land Price (CPI Adjusted)'!D158)/'Land Price (CPI Adjusted)'!D158)</f>
        <v>1.1617495087693761</v>
      </c>
      <c r="F158" s="19">
        <f>1+(('Land Price (CPI Adjusted)'!F158-'Land Price (CPI Adjusted)'!E158)/'Land Price (CPI Adjusted)'!E158)</f>
        <v>0.95573448704082042</v>
      </c>
      <c r="G158" s="19">
        <f>1+(('Land Price (CPI Adjusted)'!G158-'Land Price (CPI Adjusted)'!F158)/'Land Price (CPI Adjusted)'!F158)</f>
        <v>0.99145088856460906</v>
      </c>
      <c r="H158" s="19">
        <f>1+(('Land Price (CPI Adjusted)'!H158-'Land Price (CPI Adjusted)'!G158)/'Land Price (CPI Adjusted)'!G158)</f>
        <v>1.0477556775403485</v>
      </c>
      <c r="I158" s="19">
        <f>1+(('Land Price (CPI Adjusted)'!I158-'Land Price (CPI Adjusted)'!H158)/'Land Price (CPI Adjusted)'!H158)</f>
        <v>0.93077048138459029</v>
      </c>
      <c r="J158" s="19">
        <f>1+(('Land Price (CPI Adjusted)'!J158-'Land Price (CPI Adjusted)'!I158)/'Land Price (CPI Adjusted)'!I158)</f>
        <v>0.92609631423190741</v>
      </c>
      <c r="K158" s="19">
        <f>1+(('Land Price (CPI Adjusted)'!K158-'Land Price (CPI Adjusted)'!J158)/'Land Price (CPI Adjusted)'!J158)</f>
        <v>1.1432778845181515</v>
      </c>
      <c r="L158" s="19">
        <f>1+(('Land Price (CPI Adjusted)'!L158-'Land Price (CPI Adjusted)'!K158)/'Land Price (CPI Adjusted)'!K158)</f>
        <v>1.0240545323458086</v>
      </c>
      <c r="M158" s="10">
        <f t="shared" si="4"/>
        <v>1.0285547910255326</v>
      </c>
      <c r="N158" s="11">
        <f t="shared" si="5"/>
        <v>2.85547910255326E-2</v>
      </c>
    </row>
    <row r="159" spans="1:14" x14ac:dyDescent="0.25">
      <c r="A159" s="6" t="s">
        <v>186</v>
      </c>
      <c r="B159" s="13"/>
      <c r="C159" s="19">
        <f>1+(('Land Price (CPI Adjusted)'!C159-'Land Price (CPI Adjusted)'!B159)/'Land Price (CPI Adjusted)'!B159)</f>
        <v>1.3805134957208689</v>
      </c>
      <c r="D159" s="19">
        <f>1+(('Land Price (CPI Adjusted)'!D159-'Land Price (CPI Adjusted)'!C159)/'Land Price (CPI Adjusted)'!C159)</f>
        <v>1.0238158477202302</v>
      </c>
      <c r="E159" s="19">
        <f>1+(('Land Price (CPI Adjusted)'!E159-'Land Price (CPI Adjusted)'!D159)/'Land Price (CPI Adjusted)'!D159)</f>
        <v>1.1168882189759952</v>
      </c>
      <c r="F159" s="19">
        <f>1+(('Land Price (CPI Adjusted)'!F159-'Land Price (CPI Adjusted)'!E159)/'Land Price (CPI Adjusted)'!E159)</f>
        <v>1.0259023354564758</v>
      </c>
      <c r="G159" s="19">
        <f>1+(('Land Price (CPI Adjusted)'!G159-'Land Price (CPI Adjusted)'!F159)/'Land Price (CPI Adjusted)'!F159)</f>
        <v>0.98212689901697947</v>
      </c>
      <c r="H159" s="19">
        <f>1+(('Land Price (CPI Adjusted)'!H159-'Land Price (CPI Adjusted)'!G159)/'Land Price (CPI Adjusted)'!G159)</f>
        <v>0.34667473150005901</v>
      </c>
      <c r="I159" s="19">
        <f>1+(('Land Price (CPI Adjusted)'!I159-'Land Price (CPI Adjusted)'!H159)/'Land Price (CPI Adjusted)'!H159)</f>
        <v>6.8717454968508038</v>
      </c>
      <c r="J159" s="19">
        <f>1+(('Land Price (CPI Adjusted)'!J159-'Land Price (CPI Adjusted)'!I159)/'Land Price (CPI Adjusted)'!I159)</f>
        <v>0.56290705804663932</v>
      </c>
      <c r="K159" s="19">
        <f>1+(('Land Price (CPI Adjusted)'!K159-'Land Price (CPI Adjusted)'!J159)/'Land Price (CPI Adjusted)'!J159)</f>
        <v>0.94235660024221068</v>
      </c>
      <c r="L159" s="19">
        <f>1+(('Land Price (CPI Adjusted)'!L159-'Land Price (CPI Adjusted)'!K159)/'Land Price (CPI Adjusted)'!K159)</f>
        <v>0.66797105715269633</v>
      </c>
      <c r="M159" s="10">
        <f t="shared" si="4"/>
        <v>1.0298986073955525</v>
      </c>
      <c r="N159" s="11">
        <f t="shared" si="5"/>
        <v>2.9898607395552501E-2</v>
      </c>
    </row>
    <row r="160" spans="1:14" x14ac:dyDescent="0.25">
      <c r="A160" s="6" t="s">
        <v>187</v>
      </c>
      <c r="B160" s="13"/>
      <c r="C160" s="19">
        <f>1+(('Land Price (CPI Adjusted)'!C160-'Land Price (CPI Adjusted)'!B160)/'Land Price (CPI Adjusted)'!B160)</f>
        <v>1.0621786376888418</v>
      </c>
      <c r="D160" s="19">
        <f>1+(('Land Price (CPI Adjusted)'!D160-'Land Price (CPI Adjusted)'!C160)/'Land Price (CPI Adjusted)'!C160)</f>
        <v>1.0498702862966738</v>
      </c>
      <c r="E160" s="19">
        <f>1+(('Land Price (CPI Adjusted)'!E160-'Land Price (CPI Adjusted)'!D160)/'Land Price (CPI Adjusted)'!D160)</f>
        <v>0.92418624868956001</v>
      </c>
      <c r="F160" s="19">
        <f>1+(('Land Price (CPI Adjusted)'!F160-'Land Price (CPI Adjusted)'!E160)/'Land Price (CPI Adjusted)'!E160)</f>
        <v>1.2823779193205946</v>
      </c>
      <c r="G160" s="19">
        <f>1+(('Land Price (CPI Adjusted)'!G160-'Land Price (CPI Adjusted)'!F160)/'Land Price (CPI Adjusted)'!F160)</f>
        <v>1.035325439380399</v>
      </c>
      <c r="H160" s="19">
        <f>1+(('Land Price (CPI Adjusted)'!H160-'Land Price (CPI Adjusted)'!G160)/'Land Price (CPI Adjusted)'!G160)</f>
        <v>0.96570412689645657</v>
      </c>
      <c r="I160" s="19">
        <f>1+(('Land Price (CPI Adjusted)'!I160-'Land Price (CPI Adjusted)'!H160)/'Land Price (CPI Adjusted)'!H160)</f>
        <v>0.96461668070766626</v>
      </c>
      <c r="J160" s="19">
        <f>1+(('Land Price (CPI Adjusted)'!J160-'Land Price (CPI Adjusted)'!I160)/'Land Price (CPI Adjusted)'!I160)</f>
        <v>1.0346731234866828</v>
      </c>
      <c r="K160" s="19">
        <f>1+(('Land Price (CPI Adjusted)'!K160-'Land Price (CPI Adjusted)'!J160)/'Land Price (CPI Adjusted)'!J160)</f>
        <v>1.1028136200716845</v>
      </c>
      <c r="L160" s="19">
        <f>1+(('Land Price (CPI Adjusted)'!L160-'Land Price (CPI Adjusted)'!K160)/'Land Price (CPI Adjusted)'!K160)</f>
        <v>0.93242563394453193</v>
      </c>
      <c r="M160" s="10">
        <f t="shared" si="4"/>
        <v>1.0309328954315697</v>
      </c>
      <c r="N160" s="11">
        <f t="shared" si="5"/>
        <v>3.093289543156974E-2</v>
      </c>
    </row>
    <row r="161" spans="1:14" x14ac:dyDescent="0.25">
      <c r="A161" s="6" t="s">
        <v>188</v>
      </c>
      <c r="B161" s="13"/>
      <c r="C161" s="19">
        <f>1+(('Land Price (CPI Adjusted)'!C161-'Land Price (CPI Adjusted)'!B161)/'Land Price (CPI Adjusted)'!B161)</f>
        <v>1.0494018296973961</v>
      </c>
      <c r="D161" s="19">
        <f>1+(('Land Price (CPI Adjusted)'!D161-'Land Price (CPI Adjusted)'!C161)/'Land Price (CPI Adjusted)'!C161)</f>
        <v>0.72597111553784854</v>
      </c>
      <c r="E161" s="19">
        <f>1+(('Land Price (CPI Adjusted)'!E161-'Land Price (CPI Adjusted)'!D161)/'Land Price (CPI Adjusted)'!D161)</f>
        <v>0.73434406875332914</v>
      </c>
      <c r="F161" s="19">
        <f>1+(('Land Price (CPI Adjusted)'!F161-'Land Price (CPI Adjusted)'!E161)/'Land Price (CPI Adjusted)'!E161)</f>
        <v>1.5681251730822487</v>
      </c>
      <c r="G161" s="19">
        <f>1+(('Land Price (CPI Adjusted)'!G161-'Land Price (CPI Adjusted)'!F161)/'Land Price (CPI Adjusted)'!F161)</f>
        <v>1.1818260351504319</v>
      </c>
      <c r="H161" s="19">
        <f>1+(('Land Price (CPI Adjusted)'!H161-'Land Price (CPI Adjusted)'!G161)/'Land Price (CPI Adjusted)'!G161)</f>
        <v>0.3817126129504409</v>
      </c>
      <c r="I161" s="19">
        <f>1+(('Land Price (CPI Adjusted)'!I161-'Land Price (CPI Adjusted)'!H161)/'Land Price (CPI Adjusted)'!H161)</f>
        <v>2.0523759163992903</v>
      </c>
      <c r="J161" s="19">
        <f>1+(('Land Price (CPI Adjusted)'!J161-'Land Price (CPI Adjusted)'!I161)/'Land Price (CPI Adjusted)'!I161)</f>
        <v>0.95803066989507657</v>
      </c>
      <c r="K161" s="19">
        <f>1+(('Land Price (CPI Adjusted)'!K161-'Land Price (CPI Adjusted)'!J161)/'Land Price (CPI Adjusted)'!J161)</f>
        <v>0.82933064516129029</v>
      </c>
      <c r="L161" s="19">
        <f>1+(('Land Price (CPI Adjusted)'!L161-'Land Price (CPI Adjusted)'!K161)/'Land Price (CPI Adjusted)'!K161)</f>
        <v>1.151656066050486</v>
      </c>
      <c r="M161" s="10">
        <f t="shared" si="4"/>
        <v>0.97075992084352758</v>
      </c>
      <c r="N161" s="11">
        <f t="shared" si="5"/>
        <v>-2.9240079156472421E-2</v>
      </c>
    </row>
    <row r="162" spans="1:14" x14ac:dyDescent="0.25">
      <c r="A162" s="6" t="s">
        <v>189</v>
      </c>
      <c r="B162" s="13"/>
      <c r="C162" s="19">
        <f>1+(('Land Price (CPI Adjusted)'!C162-'Land Price (CPI Adjusted)'!B162)/'Land Price (CPI Adjusted)'!B162)</f>
        <v>1.0281301709873139</v>
      </c>
      <c r="D162" s="19">
        <f>1+(('Land Price (CPI Adjusted)'!D162-'Land Price (CPI Adjusted)'!C162)/'Land Price (CPI Adjusted)'!C162)</f>
        <v>1.0493027888446216</v>
      </c>
      <c r="E162" s="19">
        <f>1+(('Land Price (CPI Adjusted)'!E162-'Land Price (CPI Adjusted)'!D162)/'Land Price (CPI Adjusted)'!D162)</f>
        <v>1.100068205320015</v>
      </c>
      <c r="F162" s="19">
        <f>1+(('Land Price (CPI Adjusted)'!F162-'Land Price (CPI Adjusted)'!E162)/'Land Price (CPI Adjusted)'!E162)</f>
        <v>1.0544854577545852</v>
      </c>
      <c r="G162" s="19">
        <f>1+(('Land Price (CPI Adjusted)'!G162-'Land Price (CPI Adjusted)'!F162)/'Land Price (CPI Adjusted)'!F162)</f>
        <v>1.1548085515913933</v>
      </c>
      <c r="H162" s="19">
        <f>1+(('Land Price (CPI Adjusted)'!H162-'Land Price (CPI Adjusted)'!G162)/'Land Price (CPI Adjusted)'!G162)</f>
        <v>0.94380279965718494</v>
      </c>
      <c r="I162" s="19">
        <f>1+(('Land Price (CPI Adjusted)'!I162-'Land Price (CPI Adjusted)'!H162)/'Land Price (CPI Adjusted)'!H162)</f>
        <v>0.97706334755550717</v>
      </c>
      <c r="J162" s="19">
        <f>1+(('Land Price (CPI Adjusted)'!J162-'Land Price (CPI Adjusted)'!I162)/'Land Price (CPI Adjusted)'!I162)</f>
        <v>1.159400173758373</v>
      </c>
      <c r="K162" s="19">
        <f>1+(('Land Price (CPI Adjusted)'!K162-'Land Price (CPI Adjusted)'!J162)/'Land Price (CPI Adjusted)'!J162)</f>
        <v>1.283174872665535</v>
      </c>
      <c r="L162" s="19">
        <f>1+(('Land Price (CPI Adjusted)'!L162-'Land Price (CPI Adjusted)'!K162)/'Land Price (CPI Adjusted)'!K162)</f>
        <v>1.0536774126075246</v>
      </c>
      <c r="M162" s="10">
        <f t="shared" si="4"/>
        <v>1.0764528182292166</v>
      </c>
      <c r="N162" s="11">
        <f t="shared" si="5"/>
        <v>7.6452818229216568E-2</v>
      </c>
    </row>
    <row r="163" spans="1:14" x14ac:dyDescent="0.25">
      <c r="A163" s="6" t="s">
        <v>190</v>
      </c>
      <c r="B163" s="13"/>
      <c r="C163" s="19">
        <f>1+(('Land Price (CPI Adjusted)'!C163-'Land Price (CPI Adjusted)'!B163)/'Land Price (CPI Adjusted)'!B163)</f>
        <v>1.1697551020408163</v>
      </c>
      <c r="D163" s="19">
        <f>1+(('Land Price (CPI Adjusted)'!D163-'Land Price (CPI Adjusted)'!C163)/'Land Price (CPI Adjusted)'!C163)</f>
        <v>0.97345037195391881</v>
      </c>
      <c r="E163" s="19">
        <f>1+(('Land Price (CPI Adjusted)'!E163-'Land Price (CPI Adjusted)'!D163)/'Land Price (CPI Adjusted)'!D163)</f>
        <v>0.80015219447986508</v>
      </c>
      <c r="F163" s="19">
        <f>1+(('Land Price (CPI Adjusted)'!F163-'Land Price (CPI Adjusted)'!E163)/'Land Price (CPI Adjusted)'!E163)</f>
        <v>1.0238339839737003</v>
      </c>
      <c r="G163" s="19">
        <f>1+(('Land Price (CPI Adjusted)'!G163-'Land Price (CPI Adjusted)'!F163)/'Land Price (CPI Adjusted)'!F163)</f>
        <v>1.0862918731551441</v>
      </c>
      <c r="H163" s="19">
        <f>1+(('Land Price (CPI Adjusted)'!H163-'Land Price (CPI Adjusted)'!G163)/'Land Price (CPI Adjusted)'!G163)</f>
        <v>1.0763605910151344</v>
      </c>
      <c r="I163" s="19">
        <f>1+(('Land Price (CPI Adjusted)'!I163-'Land Price (CPI Adjusted)'!H163)/'Land Price (CPI Adjusted)'!H163)</f>
        <v>1.202171534911793</v>
      </c>
      <c r="J163" s="19">
        <f>1+(('Land Price (CPI Adjusted)'!J163-'Land Price (CPI Adjusted)'!I163)/'Land Price (CPI Adjusted)'!I163)</f>
        <v>1.1473421196348224</v>
      </c>
      <c r="K163" s="19">
        <f>1+(('Land Price (CPI Adjusted)'!K163-'Land Price (CPI Adjusted)'!J163)/'Land Price (CPI Adjusted)'!J163)</f>
        <v>1.0241733870967744</v>
      </c>
      <c r="L163" s="19">
        <f>1+(('Land Price (CPI Adjusted)'!L163-'Land Price (CPI Adjusted)'!K163)/'Land Price (CPI Adjusted)'!K163)</f>
        <v>0.97436495896059416</v>
      </c>
      <c r="M163" s="10">
        <f t="shared" si="4"/>
        <v>1.0414705038584049</v>
      </c>
      <c r="N163" s="11">
        <f t="shared" si="5"/>
        <v>4.1470503858404895E-2</v>
      </c>
    </row>
    <row r="164" spans="1:14" x14ac:dyDescent="0.25">
      <c r="A164" s="6" t="s">
        <v>191</v>
      </c>
      <c r="B164" s="13"/>
      <c r="C164" s="19">
        <f>1+(('Land Price (CPI Adjusted)'!C164-'Land Price (CPI Adjusted)'!B164)/'Land Price (CPI Adjusted)'!B164)</f>
        <v>1.1396525552369707</v>
      </c>
      <c r="D164" s="19">
        <f>1+(('Land Price (CPI Adjusted)'!D164-'Land Price (CPI Adjusted)'!C164)/'Land Price (CPI Adjusted)'!C164)</f>
        <v>0.98955900535787888</v>
      </c>
      <c r="E164" s="19">
        <f>1+(('Land Price (CPI Adjusted)'!E164-'Land Price (CPI Adjusted)'!D164)/'Land Price (CPI Adjusted)'!D164)</f>
        <v>1.0790904819827649</v>
      </c>
      <c r="F164" s="19">
        <f>1+(('Land Price (CPI Adjusted)'!F164-'Land Price (CPI Adjusted)'!E164)/'Land Price (CPI Adjusted)'!E164)</f>
        <v>0.95026507494565005</v>
      </c>
      <c r="G164" s="19">
        <f>1+(('Land Price (CPI Adjusted)'!G164-'Land Price (CPI Adjusted)'!F164)/'Land Price (CPI Adjusted)'!F164)</f>
        <v>0.95236547783464676</v>
      </c>
      <c r="H164" s="19">
        <f>1+(('Land Price (CPI Adjusted)'!H164-'Land Price (CPI Adjusted)'!G164)/'Land Price (CPI Adjusted)'!G164)</f>
        <v>1.0994541484716158</v>
      </c>
      <c r="I164" s="19">
        <f>1+(('Land Price (CPI Adjusted)'!I164-'Land Price (CPI Adjusted)'!H164)/'Land Price (CPI Adjusted)'!H164)</f>
        <v>0.92442431901151356</v>
      </c>
      <c r="J164" s="19">
        <f>1+(('Land Price (CPI Adjusted)'!J164-'Land Price (CPI Adjusted)'!I164)/'Land Price (CPI Adjusted)'!I164)</f>
        <v>0.95803066989507646</v>
      </c>
      <c r="K164" s="19">
        <f>1+(('Land Price (CPI Adjusted)'!K164-'Land Price (CPI Adjusted)'!J164)/'Land Price (CPI Adjusted)'!J164)</f>
        <v>0.99629733520336616</v>
      </c>
      <c r="L164" s="19">
        <f>1+(('Land Price (CPI Adjusted)'!L164-'Land Price (CPI Adjusted)'!K164)/'Land Price (CPI Adjusted)'!K164)</f>
        <v>1.0635733095953415</v>
      </c>
      <c r="M164" s="10">
        <f t="shared" si="4"/>
        <v>1.012862456125899</v>
      </c>
      <c r="N164" s="11">
        <f t="shared" si="5"/>
        <v>1.286245612589898E-2</v>
      </c>
    </row>
    <row r="165" spans="1:14" x14ac:dyDescent="0.25">
      <c r="A165" s="6" t="s">
        <v>192</v>
      </c>
      <c r="B165" s="13"/>
      <c r="C165" s="19">
        <f>1+(('Land Price (CPI Adjusted)'!C165-'Land Price (CPI Adjusted)'!B165)/'Land Price (CPI Adjusted)'!B165)</f>
        <v>1.3492438297633103</v>
      </c>
      <c r="D165" s="19">
        <f>1+(('Land Price (CPI Adjusted)'!D165-'Land Price (CPI Adjusted)'!C165)/'Land Price (CPI Adjusted)'!C165)</f>
        <v>0.91165435345994683</v>
      </c>
      <c r="E165" s="19">
        <f>1+(('Land Price (CPI Adjusted)'!E165-'Land Price (CPI Adjusted)'!D165)/'Land Price (CPI Adjusted)'!D165)</f>
        <v>0.94788333198929209</v>
      </c>
      <c r="F165" s="19">
        <f>1+(('Land Price (CPI Adjusted)'!F165-'Land Price (CPI Adjusted)'!E165)/'Land Price (CPI Adjusted)'!E165)</f>
        <v>0.96178343949044609</v>
      </c>
      <c r="G165" s="19">
        <f>1+(('Land Price (CPI Adjusted)'!G165-'Land Price (CPI Adjusted)'!F165)/'Land Price (CPI Adjusted)'!F165)</f>
        <v>0.97394250819183781</v>
      </c>
      <c r="H165" s="19">
        <f>1+(('Land Price (CPI Adjusted)'!H165-'Land Price (CPI Adjusted)'!G165)/'Land Price (CPI Adjusted)'!G165)</f>
        <v>1.334538182085061</v>
      </c>
      <c r="I165" s="19">
        <f>1+(('Land Price (CPI Adjusted)'!I165-'Land Price (CPI Adjusted)'!H165)/'Land Price (CPI Adjusted)'!H165)</f>
        <v>2.368504957552978</v>
      </c>
      <c r="J165" s="19">
        <f>1+(('Land Price (CPI Adjusted)'!J165-'Land Price (CPI Adjusted)'!I165)/'Land Price (CPI Adjusted)'!I165)</f>
        <v>1.2695707185639642</v>
      </c>
      <c r="K165" s="19">
        <f>1+(('Land Price (CPI Adjusted)'!K165-'Land Price (CPI Adjusted)'!J165)/'Land Price (CPI Adjusted)'!J165)</f>
        <v>0.30944291924044842</v>
      </c>
      <c r="L165" s="19">
        <f>1+(('Land Price (CPI Adjusted)'!L165-'Land Price (CPI Adjusted)'!K165)/'Land Price (CPI Adjusted)'!K165)</f>
        <v>1.5096728636302763</v>
      </c>
      <c r="M165" s="10">
        <f t="shared" si="4"/>
        <v>1.0742891143135997</v>
      </c>
      <c r="N165" s="11">
        <f t="shared" si="5"/>
        <v>7.4289114313599747E-2</v>
      </c>
    </row>
    <row r="166" spans="1:14" x14ac:dyDescent="0.25">
      <c r="A166" s="6" t="s">
        <v>193</v>
      </c>
      <c r="B166" s="13"/>
      <c r="C166" s="19">
        <f>1+(('Land Price (CPI Adjusted)'!C166-'Land Price (CPI Adjusted)'!B166)/'Land Price (CPI Adjusted)'!B166)</f>
        <v>1.097331240188383</v>
      </c>
      <c r="D166" s="19">
        <f>1+(('Land Price (CPI Adjusted)'!D166-'Land Price (CPI Adjusted)'!C166)/'Land Price (CPI Adjusted)'!C166)</f>
        <v>1.0194776449756529</v>
      </c>
      <c r="E166" s="19">
        <f>1+(('Land Price (CPI Adjusted)'!E166-'Land Price (CPI Adjusted)'!D166)/'Land Price (CPI Adjusted)'!D166)</f>
        <v>1.0408019485094306</v>
      </c>
      <c r="F166" s="19">
        <f>1+(('Land Price (CPI Adjusted)'!F166-'Land Price (CPI Adjusted)'!E166)/'Land Price (CPI Adjusted)'!E166)</f>
        <v>1.0458227691546595</v>
      </c>
      <c r="G166" s="19">
        <f>1+(('Land Price (CPI Adjusted)'!G166-'Land Price (CPI Adjusted)'!F166)/'Land Price (CPI Adjusted)'!F166)</f>
        <v>0.99089588918677385</v>
      </c>
      <c r="H166" s="19">
        <f>1+(('Land Price (CPI Adjusted)'!H166-'Land Price (CPI Adjusted)'!G166)/'Land Price (CPI Adjusted)'!G166)</f>
        <v>1.1891834447578931</v>
      </c>
      <c r="I166" s="19">
        <f>1+(('Land Price (CPI Adjusted)'!I166-'Land Price (CPI Adjusted)'!H166)/'Land Price (CPI Adjusted)'!H166)</f>
        <v>0.8979704373133186</v>
      </c>
      <c r="J166" s="19">
        <f>1+(('Land Price (CPI Adjusted)'!J166-'Land Price (CPI Adjusted)'!I166)/'Land Price (CPI Adjusted)'!I166)</f>
        <v>1.0029383575464084</v>
      </c>
      <c r="K166" s="19">
        <f>1+(('Land Price (CPI Adjusted)'!K166-'Land Price (CPI Adjusted)'!J166)/'Land Price (CPI Adjusted)'!J166)</f>
        <v>1.0215635532017331</v>
      </c>
      <c r="L166" s="19">
        <f>1+(('Land Price (CPI Adjusted)'!L166-'Land Price (CPI Adjusted)'!K166)/'Land Price (CPI Adjusted)'!K166)</f>
        <v>1.0610135158732932</v>
      </c>
      <c r="M166" s="10">
        <f t="shared" si="4"/>
        <v>1.0342704359464083</v>
      </c>
      <c r="N166" s="11">
        <f t="shared" si="5"/>
        <v>3.4270435946408329E-2</v>
      </c>
    </row>
    <row r="167" spans="1:14" x14ac:dyDescent="0.25">
      <c r="A167" s="6" t="s">
        <v>194</v>
      </c>
      <c r="B167" s="13"/>
      <c r="C167" s="19">
        <f>1+(('Land Price (CPI Adjusted)'!C167-'Land Price (CPI Adjusted)'!B167)/'Land Price (CPI Adjusted)'!B167)</f>
        <v>0.78865107018417113</v>
      </c>
      <c r="D167" s="19">
        <f>1+(('Land Price (CPI Adjusted)'!D167-'Land Price (CPI Adjusted)'!C167)/'Land Price (CPI Adjusted)'!C167)</f>
        <v>1.0622217014295761</v>
      </c>
      <c r="E167" s="19">
        <f>1+(('Land Price (CPI Adjusted)'!E167-'Land Price (CPI Adjusted)'!D167)/'Land Price (CPI Adjusted)'!D167)</f>
        <v>1.0525454498964433</v>
      </c>
      <c r="F167" s="19">
        <f>1+(('Land Price (CPI Adjusted)'!F167-'Land Price (CPI Adjusted)'!E167)/'Land Price (CPI Adjusted)'!E167)</f>
        <v>0.90313810781419934</v>
      </c>
      <c r="G167" s="19">
        <f>1+(('Land Price (CPI Adjusted)'!G167-'Land Price (CPI Adjusted)'!F167)/'Land Price (CPI Adjusted)'!F167)</f>
        <v>0.96937200422455094</v>
      </c>
      <c r="H167" s="19">
        <f>1+(('Land Price (CPI Adjusted)'!H167-'Land Price (CPI Adjusted)'!G167)/'Land Price (CPI Adjusted)'!G167)</f>
        <v>1.1573201562859114</v>
      </c>
      <c r="I167" s="19">
        <f>1+(('Land Price (CPI Adjusted)'!I167-'Land Price (CPI Adjusted)'!H167)/'Land Price (CPI Adjusted)'!H167)</f>
        <v>0.91102686511279596</v>
      </c>
      <c r="J167" s="19">
        <f>1+(('Land Price (CPI Adjusted)'!J167-'Land Price (CPI Adjusted)'!I167)/'Land Price (CPI Adjusted)'!I167)</f>
        <v>0.93548877177989842</v>
      </c>
      <c r="K167" s="19">
        <f>1+(('Land Price (CPI Adjusted)'!K167-'Land Price (CPI Adjusted)'!J167)/'Land Price (CPI Adjusted)'!J167)</f>
        <v>1.1918091721725612</v>
      </c>
      <c r="L167" s="19">
        <f>1+(('Land Price (CPI Adjusted)'!L167-'Land Price (CPI Adjusted)'!K167)/'Land Price (CPI Adjusted)'!K167)</f>
        <v>0.97884748602451943</v>
      </c>
      <c r="M167" s="10">
        <f t="shared" si="4"/>
        <v>0.98821868215727227</v>
      </c>
      <c r="N167" s="11">
        <f t="shared" si="5"/>
        <v>-1.1781317842727734E-2</v>
      </c>
    </row>
    <row r="168" spans="1:14" x14ac:dyDescent="0.25">
      <c r="A168" s="6" t="s">
        <v>195</v>
      </c>
      <c r="B168" s="13"/>
      <c r="C168" s="19">
        <f>1+(('Land Price (CPI Adjusted)'!C168-'Land Price (CPI Adjusted)'!B168)/'Land Price (CPI Adjusted)'!B168)</f>
        <v>1.2950065132435953</v>
      </c>
      <c r="D168" s="19">
        <f>1+(('Land Price (CPI Adjusted)'!D168-'Land Price (CPI Adjusted)'!C168)/'Land Price (CPI Adjusted)'!C168)</f>
        <v>0.98677166334661359</v>
      </c>
      <c r="E168" s="19">
        <f>1+(('Land Price (CPI Adjusted)'!E168-'Land Price (CPI Adjusted)'!D168)/'Land Price (CPI Adjusted)'!D168)</f>
        <v>1.0203266952194761</v>
      </c>
      <c r="F168" s="19">
        <f>1+(('Land Price (CPI Adjusted)'!F168-'Land Price (CPI Adjusted)'!E168)/'Land Price (CPI Adjusted)'!E168)</f>
        <v>0.93272235714613017</v>
      </c>
      <c r="G168" s="19">
        <f>1+(('Land Price (CPI Adjusted)'!G168-'Land Price (CPI Adjusted)'!F168)/'Land Price (CPI Adjusted)'!F168)</f>
        <v>1.1220144098561931</v>
      </c>
      <c r="H168" s="19">
        <f>1+(('Land Price (CPI Adjusted)'!H168-'Land Price (CPI Adjusted)'!G168)/'Land Price (CPI Adjusted)'!G168)</f>
        <v>0.89225543015936026</v>
      </c>
      <c r="I168" s="19">
        <f>1+(('Land Price (CPI Adjusted)'!I168-'Land Price (CPI Adjusted)'!H168)/'Land Price (CPI Adjusted)'!H168)</f>
        <v>1.427028944432394</v>
      </c>
      <c r="J168" s="19">
        <f>1+(('Land Price (CPI Adjusted)'!J168-'Land Price (CPI Adjusted)'!I168)/'Land Price (CPI Adjusted)'!I168)</f>
        <v>0.97000605326876499</v>
      </c>
      <c r="K168" s="19">
        <f>1+(('Land Price (CPI Adjusted)'!K168-'Land Price (CPI Adjusted)'!J168)/'Land Price (CPI Adjusted)'!J168)</f>
        <v>0.93466822902306768</v>
      </c>
      <c r="L168" s="19">
        <f>1+(('Land Price (CPI Adjusted)'!L168-'Land Price (CPI Adjusted)'!K168)/'Land Price (CPI Adjusted)'!K168)</f>
        <v>0.95269553671904728</v>
      </c>
      <c r="M168" s="10">
        <f t="shared" si="4"/>
        <v>1.0414266164342412</v>
      </c>
      <c r="N168" s="11">
        <f t="shared" si="5"/>
        <v>4.142661643424117E-2</v>
      </c>
    </row>
    <row r="169" spans="1:14" x14ac:dyDescent="0.25">
      <c r="A169" s="6" t="s">
        <v>196</v>
      </c>
      <c r="B169" s="13"/>
      <c r="C169" s="19">
        <f>1+(('Land Price (CPI Adjusted)'!C169-'Land Price (CPI Adjusted)'!B169)/'Land Price (CPI Adjusted)'!B169)</f>
        <v>1.1968939771030362</v>
      </c>
      <c r="D169" s="19">
        <f>1+(('Land Price (CPI Adjusted)'!D169-'Land Price (CPI Adjusted)'!C169)/'Land Price (CPI Adjusted)'!C169)</f>
        <v>0.96474566848883547</v>
      </c>
      <c r="E169" s="19">
        <f>1+(('Land Price (CPI Adjusted)'!E169-'Land Price (CPI Adjusted)'!D169)/'Land Price (CPI Adjusted)'!D169)</f>
        <v>0.93123342052052605</v>
      </c>
      <c r="F169" s="19">
        <f>1+(('Land Price (CPI Adjusted)'!F169-'Land Price (CPI Adjusted)'!E169)/'Land Price (CPI Adjusted)'!E169)</f>
        <v>1.0117961783439491</v>
      </c>
      <c r="G169" s="19">
        <f>1+(('Land Price (CPI Adjusted)'!G169-'Land Price (CPI Adjusted)'!F169)/'Land Price (CPI Adjusted)'!F169)</f>
        <v>0.96345528496722688</v>
      </c>
      <c r="H169" s="19">
        <f>1+(('Land Price (CPI Adjusted)'!H169-'Land Price (CPI Adjusted)'!G169)/'Land Price (CPI Adjusted)'!G169)</f>
        <v>1.0227480450898754</v>
      </c>
      <c r="I169" s="19">
        <f>1+(('Land Price (CPI Adjusted)'!I169-'Land Price (CPI Adjusted)'!H169)/'Land Price (CPI Adjusted)'!H169)</f>
        <v>0.94675340884270942</v>
      </c>
      <c r="J169" s="19">
        <f>1+(('Land Price (CPI Adjusted)'!J169-'Land Price (CPI Adjusted)'!I169)/'Land Price (CPI Adjusted)'!I169)</f>
        <v>1.0556413419221222</v>
      </c>
      <c r="K169" s="19">
        <f>1+(('Land Price (CPI Adjusted)'!K169-'Land Price (CPI Adjusted)'!J169)/'Land Price (CPI Adjusted)'!J169)</f>
        <v>1.0847409412284579</v>
      </c>
      <c r="L169" s="19">
        <f>1+(('Land Price (CPI Adjusted)'!L169-'Land Price (CPI Adjusted)'!K169)/'Land Price (CPI Adjusted)'!K169)</f>
        <v>1.2789357966180148</v>
      </c>
      <c r="M169" s="10">
        <f t="shared" si="4"/>
        <v>1.0404347216539256</v>
      </c>
      <c r="N169" s="11">
        <f t="shared" si="5"/>
        <v>4.0434721653925587E-2</v>
      </c>
    </row>
    <row r="170" spans="1:14" x14ac:dyDescent="0.25">
      <c r="A170" s="6" t="s">
        <v>197</v>
      </c>
      <c r="B170" s="13"/>
      <c r="C170" s="19">
        <f>1+(('Land Price (CPI Adjusted)'!C170-'Land Price (CPI Adjusted)'!B170)/'Land Price (CPI Adjusted)'!B170)</f>
        <v>1.245111056470781</v>
      </c>
      <c r="D170" s="19">
        <f>1+(('Land Price (CPI Adjusted)'!D170-'Land Price (CPI Adjusted)'!C170)/'Land Price (CPI Adjusted)'!C170)</f>
        <v>0.97010730085791819</v>
      </c>
      <c r="E170" s="19">
        <f>1+(('Land Price (CPI Adjusted)'!E170-'Land Price (CPI Adjusted)'!D170)/'Land Price (CPI Adjusted)'!D170)</f>
        <v>0.79154840744244714</v>
      </c>
      <c r="F170" s="19">
        <f>1+(('Land Price (CPI Adjusted)'!F170-'Land Price (CPI Adjusted)'!E170)/'Land Price (CPI Adjusted)'!E170)</f>
        <v>1.022340174569474</v>
      </c>
      <c r="G170" s="19">
        <f>1+(('Land Price (CPI Adjusted)'!G170-'Land Price (CPI Adjusted)'!F170)/'Land Price (CPI Adjusted)'!F170)</f>
        <v>1.0266134832930096</v>
      </c>
      <c r="H170" s="19">
        <f>1+(('Land Price (CPI Adjusted)'!H170-'Land Price (CPI Adjusted)'!G170)/'Land Price (CPI Adjusted)'!G170)</f>
        <v>1.0424454148471618</v>
      </c>
      <c r="I170" s="19">
        <f>1+(('Land Price (CPI Adjusted)'!I170-'Land Price (CPI Adjusted)'!H170)/'Land Price (CPI Adjusted)'!H170)</f>
        <v>1.1726121524852569</v>
      </c>
      <c r="J170" s="19">
        <f>1+(('Land Price (CPI Adjusted)'!J170-'Land Price (CPI Adjusted)'!I170)/'Land Price (CPI Adjusted)'!I170)</f>
        <v>1.1279641306219668</v>
      </c>
      <c r="K170" s="19">
        <f>1+(('Land Price (CPI Adjusted)'!K170-'Land Price (CPI Adjusted)'!J170)/'Land Price (CPI Adjusted)'!J170)</f>
        <v>1.0035568389914071</v>
      </c>
      <c r="L170" s="19">
        <f>1+(('Land Price (CPI Adjusted)'!L170-'Land Price (CPI Adjusted)'!K170)/'Land Price (CPI Adjusted)'!K170)</f>
        <v>0.95874072533111443</v>
      </c>
      <c r="M170" s="10">
        <f t="shared" si="4"/>
        <v>1.0290237270099778</v>
      </c>
      <c r="N170" s="11">
        <f t="shared" si="5"/>
        <v>2.9023727009977796E-2</v>
      </c>
    </row>
    <row r="171" spans="1:14" x14ac:dyDescent="0.25">
      <c r="A171" s="6" t="s">
        <v>198</v>
      </c>
      <c r="B171" s="13"/>
      <c r="C171" s="19">
        <f>1+(('Land Price (CPI Adjusted)'!C171-'Land Price (CPI Adjusted)'!B171)/'Land Price (CPI Adjusted)'!B171)</f>
        <v>1.029638095238095</v>
      </c>
      <c r="D171" s="19">
        <f>1+(('Land Price (CPI Adjusted)'!D171-'Land Price (CPI Adjusted)'!C171)/'Land Price (CPI Adjusted)'!C171)</f>
        <v>0.95686220634702579</v>
      </c>
      <c r="E171" s="19">
        <f>1+(('Land Price (CPI Adjusted)'!E171-'Land Price (CPI Adjusted)'!D171)/'Land Price (CPI Adjusted)'!D171)</f>
        <v>0.88780705799574977</v>
      </c>
      <c r="F171" s="19">
        <f>1+(('Land Price (CPI Adjusted)'!F171-'Land Price (CPI Adjusted)'!E171)/'Land Price (CPI Adjusted)'!E171)</f>
        <v>0.98246695431819742</v>
      </c>
      <c r="G171" s="19">
        <f>1+(('Land Price (CPI Adjusted)'!G171-'Land Price (CPI Adjusted)'!F171)/'Land Price (CPI Adjusted)'!F171)</f>
        <v>0.98729598795917395</v>
      </c>
      <c r="H171" s="19">
        <f>1+(('Land Price (CPI Adjusted)'!H171-'Land Price (CPI Adjusted)'!G171)/'Land Price (CPI Adjusted)'!G171)</f>
        <v>1.1103271679736622</v>
      </c>
      <c r="I171" s="19">
        <f>1+(('Land Price (CPI Adjusted)'!I171-'Land Price (CPI Adjusted)'!H171)/'Land Price (CPI Adjusted)'!H171)</f>
        <v>1.0846381110261318</v>
      </c>
      <c r="J171" s="19">
        <f>1+(('Land Price (CPI Adjusted)'!J171-'Land Price (CPI Adjusted)'!I171)/'Land Price (CPI Adjusted)'!I171)</f>
        <v>1.1936119821643576</v>
      </c>
      <c r="K171" s="19">
        <f>1+(('Land Price (CPI Adjusted)'!K171-'Land Price (CPI Adjusted)'!J171)/'Land Price (CPI Adjusted)'!J171)</f>
        <v>0.95317805602716477</v>
      </c>
      <c r="L171" s="19">
        <f>1+(('Land Price (CPI Adjusted)'!L171-'Land Price (CPI Adjusted)'!K171)/'Land Price (CPI Adjusted)'!K171)</f>
        <v>1.1184073035252708</v>
      </c>
      <c r="M171" s="10">
        <f t="shared" si="4"/>
        <v>1.0265948819011013</v>
      </c>
      <c r="N171" s="11">
        <f t="shared" si="5"/>
        <v>2.6594881901101264E-2</v>
      </c>
    </row>
    <row r="172" spans="1:14" x14ac:dyDescent="0.25">
      <c r="A172" s="6" t="s">
        <v>199</v>
      </c>
      <c r="B172" s="13"/>
      <c r="C172" s="19">
        <f>1+(('Land Price (CPI Adjusted)'!C172-'Land Price (CPI Adjusted)'!B172)/'Land Price (CPI Adjusted)'!B172)</f>
        <v>0.90967169476486243</v>
      </c>
      <c r="D172" s="19">
        <f>1+(('Land Price (CPI Adjusted)'!D172-'Land Price (CPI Adjusted)'!C172)/'Land Price (CPI Adjusted)'!C172)</f>
        <v>0.87404925751539297</v>
      </c>
      <c r="E172" s="19">
        <f>1+(('Land Price (CPI Adjusted)'!E172-'Land Price (CPI Adjusted)'!D172)/'Land Price (CPI Adjusted)'!D172)</f>
        <v>0.71359897036435838</v>
      </c>
      <c r="F172" s="19">
        <f>1+(('Land Price (CPI Adjusted)'!F172-'Land Price (CPI Adjusted)'!E172)/'Land Price (CPI Adjusted)'!E172)</f>
        <v>1.0462644172835256</v>
      </c>
      <c r="G172" s="19">
        <f>1+(('Land Price (CPI Adjusted)'!G172-'Land Price (CPI Adjusted)'!F172)/'Land Price (CPI Adjusted)'!F172)</f>
        <v>0.79302171970315116</v>
      </c>
      <c r="H172" s="19">
        <f>1+(('Land Price (CPI Adjusted)'!H172-'Land Price (CPI Adjusted)'!G172)/'Land Price (CPI Adjusted)'!G172)</f>
        <v>0.97729257641921408</v>
      </c>
      <c r="I172" s="19">
        <f>1+(('Land Price (CPI Adjusted)'!I172-'Land Price (CPI Adjusted)'!H172)/'Land Price (CPI Adjusted)'!H172)</f>
        <v>1.8772924632233814</v>
      </c>
      <c r="J172" s="19">
        <f>1+(('Land Price (CPI Adjusted)'!J172-'Land Price (CPI Adjusted)'!I172)/'Land Price (CPI Adjusted)'!I172)</f>
        <v>0.90880379752892637</v>
      </c>
      <c r="K172" s="19">
        <f>1+(('Land Price (CPI Adjusted)'!K172-'Land Price (CPI Adjusted)'!J172)/'Land Price (CPI Adjusted)'!J172)</f>
        <v>0.93674395161290325</v>
      </c>
      <c r="L172" s="19">
        <f>1+(('Land Price (CPI Adjusted)'!L172-'Land Price (CPI Adjusted)'!K172)/'Land Price (CPI Adjusted)'!K172)</f>
        <v>1.0108098529151162</v>
      </c>
      <c r="M172" s="10">
        <f t="shared" si="4"/>
        <v>0.97075992084352769</v>
      </c>
      <c r="N172" s="11">
        <f t="shared" si="5"/>
        <v>-2.9240079156472309E-2</v>
      </c>
    </row>
    <row r="173" spans="1:14" x14ac:dyDescent="0.25">
      <c r="A173" s="6" t="s">
        <v>200</v>
      </c>
      <c r="B173" s="13"/>
      <c r="C173" s="19">
        <f>1+(('Land Price (CPI Adjusted)'!C173-'Land Price (CPI Adjusted)'!B173)/'Land Price (CPI Adjusted)'!B173)</f>
        <v>0.92271622934888231</v>
      </c>
      <c r="D173" s="19">
        <f>1+(('Land Price (CPI Adjusted)'!D173-'Land Price (CPI Adjusted)'!C173)/'Land Price (CPI Adjusted)'!C173)</f>
        <v>1.0120255175616553</v>
      </c>
      <c r="E173" s="19">
        <f>1+(('Land Price (CPI Adjusted)'!E173-'Land Price (CPI Adjusted)'!D173)/'Land Price (CPI Adjusted)'!D173)</f>
        <v>1.0004422475130574</v>
      </c>
      <c r="F173" s="19">
        <f>1+(('Land Price (CPI Adjusted)'!F173-'Land Price (CPI Adjusted)'!E173)/'Land Price (CPI Adjusted)'!E173)</f>
        <v>0.96178343949044587</v>
      </c>
      <c r="G173" s="19">
        <f>1+(('Land Price (CPI Adjusted)'!G173-'Land Price (CPI Adjusted)'!F173)/'Land Price (CPI Adjusted)'!F173)</f>
        <v>1.0538552680463094</v>
      </c>
      <c r="H173" s="19">
        <f>1+(('Land Price (CPI Adjusted)'!H173-'Land Price (CPI Adjusted)'!G173)/'Land Price (CPI Adjusted)'!G173)</f>
        <v>0.98240929147900058</v>
      </c>
      <c r="I173" s="19">
        <f>1+(('Land Price (CPI Adjusted)'!I173-'Land Price (CPI Adjusted)'!H173)/'Land Price (CPI Adjusted)'!H173)</f>
        <v>1.0851937657961246</v>
      </c>
      <c r="J173" s="19">
        <f>1+(('Land Price (CPI Adjusted)'!J173-'Land Price (CPI Adjusted)'!I173)/'Land Price (CPI Adjusted)'!I173)</f>
        <v>1.1620557199653245</v>
      </c>
      <c r="K173" s="19">
        <f>1+(('Land Price (CPI Adjusted)'!K173-'Land Price (CPI Adjusted)'!J173)/'Land Price (CPI Adjusted)'!J173)</f>
        <v>1.0297032750554049</v>
      </c>
      <c r="L173" s="19">
        <f>1+(('Land Price (CPI Adjusted)'!L173-'Land Price (CPI Adjusted)'!K173)/'Land Price (CPI Adjusted)'!K173)</f>
        <v>0.98883572567783085</v>
      </c>
      <c r="M173" s="10">
        <f t="shared" si="4"/>
        <v>1.017928527894788</v>
      </c>
      <c r="N173" s="11">
        <f t="shared" si="5"/>
        <v>1.7928527894788049E-2</v>
      </c>
    </row>
    <row r="174" spans="1:14" x14ac:dyDescent="0.25">
      <c r="A174" s="6" t="s">
        <v>201</v>
      </c>
      <c r="B174" s="13"/>
      <c r="C174" s="19">
        <f>1+(('Land Price (CPI Adjusted)'!C174-'Land Price (CPI Adjusted)'!B174)/'Land Price (CPI Adjusted)'!B174)</f>
        <v>0.98043341047759303</v>
      </c>
      <c r="D174" s="19">
        <f>1+(('Land Price (CPI Adjusted)'!D174-'Land Price (CPI Adjusted)'!C174)/'Land Price (CPI Adjusted)'!C174)</f>
        <v>1.234760956175299</v>
      </c>
      <c r="E174" s="19">
        <f>1+(('Land Price (CPI Adjusted)'!E174-'Land Price (CPI Adjusted)'!D174)/'Land Price (CPI Adjusted)'!D174)</f>
        <v>0.95736684852722864</v>
      </c>
      <c r="F174" s="19">
        <f>1+(('Land Price (CPI Adjusted)'!F174-'Land Price (CPI Adjusted)'!E174)/'Land Price (CPI Adjusted)'!E174)</f>
        <v>0.92783814162607703</v>
      </c>
      <c r="G174" s="19">
        <f>1+(('Land Price (CPI Adjusted)'!G174-'Land Price (CPI Adjusted)'!F174)/'Land Price (CPI Adjusted)'!F174)</f>
        <v>1.0380202997740435</v>
      </c>
      <c r="H174" s="19">
        <f>1+(('Land Price (CPI Adjusted)'!H174-'Land Price (CPI Adjusted)'!G174)/'Land Price (CPI Adjusted)'!G174)</f>
        <v>0.99232784682566355</v>
      </c>
      <c r="I174" s="19">
        <f>1+(('Land Price (CPI Adjusted)'!I174-'Land Price (CPI Adjusted)'!H174)/'Land Price (CPI Adjusted)'!H174)</f>
        <v>0.97192438283423943</v>
      </c>
      <c r="J174" s="19">
        <f>1+(('Land Price (CPI Adjusted)'!J174-'Land Price (CPI Adjusted)'!I174)/'Land Price (CPI Adjusted)'!I174)</f>
        <v>0.97964038425361233</v>
      </c>
      <c r="K174" s="19">
        <f>1+(('Land Price (CPI Adjusted)'!K174-'Land Price (CPI Adjusted)'!J174)/'Land Price (CPI Adjusted)'!J174)</f>
        <v>1.1461337760910815</v>
      </c>
      <c r="L174" s="19">
        <f>1+(('Land Price (CPI Adjusted)'!L174-'Land Price (CPI Adjusted)'!K174)/'Land Price (CPI Adjusted)'!K174)</f>
        <v>1.27407680039259</v>
      </c>
      <c r="M174" s="10">
        <f t="shared" si="4"/>
        <v>1.0441292686119403</v>
      </c>
      <c r="N174" s="11">
        <f t="shared" si="5"/>
        <v>4.4129268611940331E-2</v>
      </c>
    </row>
    <row r="175" spans="1:14" x14ac:dyDescent="0.25">
      <c r="A175" s="6" t="s">
        <v>202</v>
      </c>
      <c r="B175" s="13"/>
      <c r="C175" s="19">
        <f>1+(('Land Price (CPI Adjusted)'!C175-'Land Price (CPI Adjusted)'!B175)/'Land Price (CPI Adjusted)'!B175)</f>
        <v>1.2785941043083899</v>
      </c>
      <c r="D175" s="19">
        <f>1+(('Land Price (CPI Adjusted)'!D175-'Land Price (CPI Adjusted)'!C175)/'Land Price (CPI Adjusted)'!C175)</f>
        <v>0.88735965229989133</v>
      </c>
      <c r="E175" s="19">
        <f>1+(('Land Price (CPI Adjusted)'!E175-'Land Price (CPI Adjusted)'!D175)/'Land Price (CPI Adjusted)'!D175)</f>
        <v>0.8980476477165219</v>
      </c>
      <c r="F175" s="19">
        <f>1+(('Land Price (CPI Adjusted)'!F175-'Land Price (CPI Adjusted)'!E175)/'Land Price (CPI Adjusted)'!E175)</f>
        <v>0.90629593336599712</v>
      </c>
      <c r="G175" s="19">
        <f>1+(('Land Price (CPI Adjusted)'!G175-'Land Price (CPI Adjusted)'!F175)/'Land Price (CPI Adjusted)'!F175)</f>
        <v>1.2226477722456275</v>
      </c>
      <c r="H175" s="19">
        <f>1+(('Land Price (CPI Adjusted)'!H175-'Land Price (CPI Adjusted)'!G175)/'Land Price (CPI Adjusted)'!G175)</f>
        <v>1.0333667406399887</v>
      </c>
      <c r="I175" s="19">
        <f>1+(('Land Price (CPI Adjusted)'!I175-'Land Price (CPI Adjusted)'!H175)/'Land Price (CPI Adjusted)'!H175)</f>
        <v>0.90853431555024378</v>
      </c>
      <c r="J175" s="19">
        <f>1+(('Land Price (CPI Adjusted)'!J175-'Land Price (CPI Adjusted)'!I175)/'Land Price (CPI Adjusted)'!I175)</f>
        <v>0.97774323511925521</v>
      </c>
      <c r="K175" s="19">
        <f>1+(('Land Price (CPI Adjusted)'!K175-'Land Price (CPI Adjusted)'!J175)/'Land Price (CPI Adjusted)'!J175)</f>
        <v>1.0394836108220604</v>
      </c>
      <c r="L175" s="19">
        <f>1+(('Land Price (CPI Adjusted)'!L175-'Land Price (CPI Adjusted)'!K175)/'Land Price (CPI Adjusted)'!K175)</f>
        <v>1.1268128036793887</v>
      </c>
      <c r="M175" s="10">
        <f t="shared" si="4"/>
        <v>1.0195753335991651</v>
      </c>
      <c r="N175" s="11">
        <f t="shared" si="5"/>
        <v>1.9575333599165079E-2</v>
      </c>
    </row>
    <row r="176" spans="1:14" x14ac:dyDescent="0.25">
      <c r="A176" s="6" t="s">
        <v>203</v>
      </c>
      <c r="B176" s="13"/>
      <c r="C176" s="19">
        <f>1+(('Land Price (CPI Adjusted)'!C176-'Land Price (CPI Adjusted)'!B176)/'Land Price (CPI Adjusted)'!B176)</f>
        <v>1.1196103896103895</v>
      </c>
      <c r="D176" s="19">
        <f>1+(('Land Price (CPI Adjusted)'!D176-'Land Price (CPI Adjusted)'!C176)/'Land Price (CPI Adjusted)'!C176)</f>
        <v>0.75374178959836324</v>
      </c>
      <c r="E176" s="19">
        <f>1+(('Land Price (CPI Adjusted)'!E176-'Land Price (CPI Adjusted)'!D176)/'Land Price (CPI Adjusted)'!D176)</f>
        <v>0.88574266792809853</v>
      </c>
      <c r="F176" s="19">
        <f>1+(('Land Price (CPI Adjusted)'!F176-'Land Price (CPI Adjusted)'!E176)/'Land Price (CPI Adjusted)'!E176)</f>
        <v>1.3150390191424326</v>
      </c>
      <c r="G176" s="19">
        <f>1+(('Land Price (CPI Adjusted)'!G176-'Land Price (CPI Adjusted)'!F176)/'Land Price (CPI Adjusted)'!F176)</f>
        <v>1.2363244493507859</v>
      </c>
      <c r="H176" s="19">
        <f>1+(('Land Price (CPI Adjusted)'!H176-'Land Price (CPI Adjusted)'!G176)/'Land Price (CPI Adjusted)'!G176)</f>
        <v>0.98947067705995184</v>
      </c>
      <c r="I176" s="19">
        <f>1+(('Land Price (CPI Adjusted)'!I176-'Land Price (CPI Adjusted)'!H176)/'Land Price (CPI Adjusted)'!H176)</f>
        <v>1.1055991186572482</v>
      </c>
      <c r="J176" s="19">
        <f>1+(('Land Price (CPI Adjusted)'!J176-'Land Price (CPI Adjusted)'!I176)/'Land Price (CPI Adjusted)'!I176)</f>
        <v>1.0223280302907194</v>
      </c>
      <c r="K176" s="19">
        <f>1+(('Land Price (CPI Adjusted)'!K176-'Land Price (CPI Adjusted)'!J176)/'Land Price (CPI Adjusted)'!J176)</f>
        <v>0.88482045039561785</v>
      </c>
      <c r="L176" s="19">
        <f>1+(('Land Price (CPI Adjusted)'!L176-'Land Price (CPI Adjusted)'!K176)/'Land Price (CPI Adjusted)'!K176)</f>
        <v>1.0281644193127446</v>
      </c>
      <c r="M176" s="10">
        <f t="shared" si="4"/>
        <v>1.0214513295228895</v>
      </c>
      <c r="N176" s="11">
        <f t="shared" si="5"/>
        <v>2.1451329522889528E-2</v>
      </c>
    </row>
    <row r="177" spans="1:14" x14ac:dyDescent="0.25">
      <c r="A177" s="6" t="s">
        <v>204</v>
      </c>
      <c r="B177" s="13"/>
      <c r="C177" s="19">
        <f>1+(('Land Price (CPI Adjusted)'!C177-'Land Price (CPI Adjusted)'!B177)/'Land Price (CPI Adjusted)'!B177)</f>
        <v>0.91542071374004141</v>
      </c>
      <c r="D177" s="19">
        <f>1+(('Land Price (CPI Adjusted)'!D177-'Land Price (CPI Adjusted)'!C177)/'Land Price (CPI Adjusted)'!C177)</f>
        <v>0.86764054891544939</v>
      </c>
      <c r="E177" s="19">
        <f>1+(('Land Price (CPI Adjusted)'!E177-'Land Price (CPI Adjusted)'!D177)/'Land Price (CPI Adjusted)'!D177)</f>
        <v>1.2466887417218542</v>
      </c>
      <c r="F177" s="19">
        <f>1+(('Land Price (CPI Adjusted)'!F177-'Land Price (CPI Adjusted)'!E177)/'Land Price (CPI Adjusted)'!E177)</f>
        <v>0.97094328177130729</v>
      </c>
      <c r="G177" s="19">
        <f>1+(('Land Price (CPI Adjusted)'!G177-'Land Price (CPI Adjusted)'!F177)/'Land Price (CPI Adjusted)'!F177)</f>
        <v>0.92653481039337671</v>
      </c>
      <c r="H177" s="19">
        <f>1+(('Land Price (CPI Adjusted)'!H177-'Land Price (CPI Adjusted)'!G177)/'Land Price (CPI Adjusted)'!G177)</f>
        <v>1.0359301310043669</v>
      </c>
      <c r="I177" s="19">
        <f>1+(('Land Price (CPI Adjusted)'!I177-'Land Price (CPI Adjusted)'!H177)/'Land Price (CPI Adjusted)'!H177)</f>
        <v>0.95551652334249981</v>
      </c>
      <c r="J177" s="19">
        <f>1+(('Land Price (CPI Adjusted)'!J177-'Land Price (CPI Adjusted)'!I177)/'Land Price (CPI Adjusted)'!I177)</f>
        <v>0.95803066989507657</v>
      </c>
      <c r="K177" s="19">
        <f>1+(('Land Price (CPI Adjusted)'!K177-'Land Price (CPI Adjusted)'!J177)/'Land Price (CPI Adjusted)'!J177)</f>
        <v>1.0467741935483872</v>
      </c>
      <c r="L177" s="19">
        <f>1+(('Land Price (CPI Adjusted)'!L177-'Land Price (CPI Adjusted)'!K177)/'Land Price (CPI Adjusted)'!K177)</f>
        <v>1.0607510511816731</v>
      </c>
      <c r="M177" s="10">
        <f t="shared" si="4"/>
        <v>0.99361668861524444</v>
      </c>
      <c r="N177" s="11">
        <f t="shared" si="5"/>
        <v>-6.3833113847555634E-3</v>
      </c>
    </row>
    <row r="178" spans="1:14" x14ac:dyDescent="0.25">
      <c r="A178" s="6" t="s">
        <v>205</v>
      </c>
      <c r="B178" s="13"/>
      <c r="C178" s="19">
        <f>1+(('Land Price (CPI Adjusted)'!C178-'Land Price (CPI Adjusted)'!B178)/'Land Price (CPI Adjusted)'!B178)</f>
        <v>0.90945483088340229</v>
      </c>
      <c r="D178" s="19">
        <f>1+(('Land Price (CPI Adjusted)'!D178-'Land Price (CPI Adjusted)'!C178)/'Land Price (CPI Adjusted)'!C178)</f>
        <v>0.99929350240719039</v>
      </c>
      <c r="E178" s="19">
        <f>1+(('Land Price (CPI Adjusted)'!E178-'Land Price (CPI Adjusted)'!D178)/'Land Price (CPI Adjusted)'!D178)</f>
        <v>0.86504933099067449</v>
      </c>
      <c r="F178" s="19">
        <f>1+(('Land Price (CPI Adjusted)'!F178-'Land Price (CPI Adjusted)'!E178)/'Land Price (CPI Adjusted)'!E178)</f>
        <v>1.3012364181341325</v>
      </c>
      <c r="G178" s="19">
        <f>1+(('Land Price (CPI Adjusted)'!G178-'Land Price (CPI Adjusted)'!F178)/'Land Price (CPI Adjusted)'!F178)</f>
        <v>0.83978966727538817</v>
      </c>
      <c r="H178" s="19">
        <f>1+(('Land Price (CPI Adjusted)'!H178-'Land Price (CPI Adjusted)'!G178)/'Land Price (CPI Adjusted)'!G178)</f>
        <v>1.4394360150988086</v>
      </c>
      <c r="I178" s="19">
        <f>1+(('Land Price (CPI Adjusted)'!I178-'Land Price (CPI Adjusted)'!H178)/'Land Price (CPI Adjusted)'!H178)</f>
        <v>1.8648515806546369</v>
      </c>
      <c r="J178" s="19">
        <f>1+(('Land Price (CPI Adjusted)'!J178-'Land Price (CPI Adjusted)'!I178)/'Land Price (CPI Adjusted)'!I178)</f>
        <v>0.94548503017026009</v>
      </c>
      <c r="K178" s="19">
        <f>1+(('Land Price (CPI Adjusted)'!K178-'Land Price (CPI Adjusted)'!J178)/'Land Price (CPI Adjusted)'!J178)</f>
        <v>0.94314710689131875</v>
      </c>
      <c r="L178" s="19">
        <f>1+(('Land Price (CPI Adjusted)'!L178-'Land Price (CPI Adjusted)'!K178)/'Land Price (CPI Adjusted)'!K178)</f>
        <v>1.0286418922706124</v>
      </c>
      <c r="M178" s="10">
        <f t="shared" si="4"/>
        <v>1.0777987479746611</v>
      </c>
      <c r="N178" s="11">
        <f t="shared" si="5"/>
        <v>7.7798747974661131E-2</v>
      </c>
    </row>
    <row r="179" spans="1:14" x14ac:dyDescent="0.25">
      <c r="A179" s="6" t="s">
        <v>206</v>
      </c>
      <c r="B179" s="13"/>
      <c r="C179" s="19">
        <f>1+(('Land Price (CPI Adjusted)'!C179-'Land Price (CPI Adjusted)'!B179)/'Land Price (CPI Adjusted)'!B179)</f>
        <v>1.2680272108843538</v>
      </c>
      <c r="D179" s="19">
        <f>1+(('Land Price (CPI Adjusted)'!D179-'Land Price (CPI Adjusted)'!C179)/'Land Price (CPI Adjusted)'!C179)</f>
        <v>0.86628486055776888</v>
      </c>
      <c r="E179" s="19">
        <f>1+(('Land Price (CPI Adjusted)'!E179-'Land Price (CPI Adjusted)'!D179)/'Land Price (CPI Adjusted)'!D179)</f>
        <v>1.025668358939509</v>
      </c>
      <c r="F179" s="19">
        <f>1+(('Land Price (CPI Adjusted)'!F179-'Land Price (CPI Adjusted)'!E179)/'Land Price (CPI Adjusted)'!E179)</f>
        <v>0.88651343118249804</v>
      </c>
      <c r="G179" s="19">
        <f>1+(('Land Price (CPI Adjusted)'!G179-'Land Price (CPI Adjusted)'!F179)/'Land Price (CPI Adjusted)'!F179)</f>
        <v>1.0191882914327144</v>
      </c>
      <c r="H179" s="19">
        <f>1+(('Land Price (CPI Adjusted)'!H179-'Land Price (CPI Adjusted)'!G179)/'Land Price (CPI Adjusted)'!G179)</f>
        <v>0.85290988487495045</v>
      </c>
      <c r="I179" s="19">
        <f>1+(('Land Price (CPI Adjusted)'!I179-'Land Price (CPI Adjusted)'!H179)/'Land Price (CPI Adjusted)'!H179)</f>
        <v>1.0751456753720865</v>
      </c>
      <c r="J179" s="19">
        <f>1+(('Land Price (CPI Adjusted)'!J179-'Land Price (CPI Adjusted)'!I179)/'Land Price (CPI Adjusted)'!I179)</f>
        <v>1.0654733618459262</v>
      </c>
      <c r="K179" s="19">
        <f>1+(('Land Price (CPI Adjusted)'!K179-'Land Price (CPI Adjusted)'!J179)/'Land Price (CPI Adjusted)'!J179)</f>
        <v>1.0159867172675523</v>
      </c>
      <c r="L179" s="19">
        <f>1+(('Land Price (CPI Adjusted)'!L179-'Land Price (CPI Adjusted)'!K179)/'Land Price (CPI Adjusted)'!K179)</f>
        <v>0.93980254919793849</v>
      </c>
      <c r="M179" s="10">
        <f t="shared" si="4"/>
        <v>0.99484946487973136</v>
      </c>
      <c r="N179" s="11">
        <f t="shared" si="5"/>
        <v>-5.15053512026864E-3</v>
      </c>
    </row>
    <row r="180" spans="1:14" x14ac:dyDescent="0.25">
      <c r="A180" s="6" t="s">
        <v>207</v>
      </c>
      <c r="B180" s="13"/>
      <c r="C180" s="19">
        <f>1+(('Land Price (CPI Adjusted)'!C180-'Land Price (CPI Adjusted)'!B180)/'Land Price (CPI Adjusted)'!B180)</f>
        <v>1.4448194662480378</v>
      </c>
      <c r="D180" s="19">
        <f>1+(('Land Price (CPI Adjusted)'!D180-'Land Price (CPI Adjusted)'!C180)/'Land Price (CPI Adjusted)'!C180)</f>
        <v>0.98536234807605028</v>
      </c>
      <c r="E180" s="19">
        <f>1+(('Land Price (CPI Adjusted)'!E180-'Land Price (CPI Adjusted)'!D180)/'Land Price (CPI Adjusted)'!D180)</f>
        <v>0.95581331205903042</v>
      </c>
      <c r="F180" s="19">
        <f>1+(('Land Price (CPI Adjusted)'!F180-'Land Price (CPI Adjusted)'!E180)/'Land Price (CPI Adjusted)'!E180)</f>
        <v>1.0067265908685039</v>
      </c>
      <c r="G180" s="19">
        <f>1+(('Land Price (CPI Adjusted)'!G180-'Land Price (CPI Adjusted)'!F180)/'Land Price (CPI Adjusted)'!F180)</f>
        <v>0.86520703008638666</v>
      </c>
      <c r="H180" s="19">
        <f>1+(('Land Price (CPI Adjusted)'!H180-'Land Price (CPI Adjusted)'!G180)/'Land Price (CPI Adjusted)'!G180)</f>
        <v>0.92446595066682402</v>
      </c>
      <c r="I180" s="19">
        <f>1+(('Land Price (CPI Adjusted)'!I180-'Land Price (CPI Adjusted)'!H180)/'Land Price (CPI Adjusted)'!H180)</f>
        <v>1.2264412083283187</v>
      </c>
      <c r="J180" s="19">
        <f>1+(('Land Price (CPI Adjusted)'!J180-'Land Price (CPI Adjusted)'!I180)/'Land Price (CPI Adjusted)'!I180)</f>
        <v>0.78041824233025903</v>
      </c>
      <c r="K180" s="19">
        <f>1+(('Land Price (CPI Adjusted)'!K180-'Land Price (CPI Adjusted)'!J180)/'Land Price (CPI Adjusted)'!J180)</f>
        <v>1.1025583982202449</v>
      </c>
      <c r="L180" s="19">
        <f>1+(('Land Price (CPI Adjusted)'!L180-'Land Price (CPI Adjusted)'!K180)/'Land Price (CPI Adjusted)'!K180)</f>
        <v>0.98265550239234445</v>
      </c>
      <c r="M180" s="10">
        <f t="shared" si="4"/>
        <v>1.0128571916448881</v>
      </c>
      <c r="N180" s="11">
        <f t="shared" si="5"/>
        <v>1.2857191644888077E-2</v>
      </c>
    </row>
    <row r="181" spans="1:14" x14ac:dyDescent="0.25">
      <c r="A181" s="6" t="s">
        <v>208</v>
      </c>
      <c r="B181" s="13"/>
      <c r="C181" s="19">
        <f>1+(('Land Price (CPI Adjusted)'!C181-'Land Price (CPI Adjusted)'!B181)/'Land Price (CPI Adjusted)'!B181)</f>
        <v>0.95102040816326516</v>
      </c>
      <c r="D181" s="19">
        <f>1+(('Land Price (CPI Adjusted)'!D181-'Land Price (CPI Adjusted)'!C181)/'Land Price (CPI Adjusted)'!C181)</f>
        <v>0.67784417884019477</v>
      </c>
      <c r="E181" s="19">
        <f>1+(('Land Price (CPI Adjusted)'!E181-'Land Price (CPI Adjusted)'!D181)/'Land Price (CPI Adjusted)'!D181)</f>
        <v>0.94510879848628204</v>
      </c>
      <c r="F181" s="19">
        <f>1+(('Land Price (CPI Adjusted)'!F181-'Land Price (CPI Adjusted)'!E181)/'Land Price (CPI Adjusted)'!E181)</f>
        <v>0.86028870466984608</v>
      </c>
      <c r="G181" s="19">
        <f>1+(('Land Price (CPI Adjusted)'!G181-'Land Price (CPI Adjusted)'!F181)/'Land Price (CPI Adjusted)'!F181)</f>
        <v>1.0345437840768743</v>
      </c>
      <c r="H181" s="19">
        <f>1+(('Land Price (CPI Adjusted)'!H181-'Land Price (CPI Adjusted)'!G181)/'Land Price (CPI Adjusted)'!G181)</f>
        <v>1.0085659388646289</v>
      </c>
      <c r="I181" s="19">
        <f>1+(('Land Price (CPI Adjusted)'!I181-'Land Price (CPI Adjusted)'!H181)/'Land Price (CPI Adjusted)'!H181)</f>
        <v>1.091736708397824</v>
      </c>
      <c r="J181" s="19">
        <f>1+(('Land Price (CPI Adjusted)'!J181-'Land Price (CPI Adjusted)'!I181)/'Land Price (CPI Adjusted)'!I181)</f>
        <v>1.1636354255346593</v>
      </c>
      <c r="K181" s="19">
        <f>1+(('Land Price (CPI Adjusted)'!K181-'Land Price (CPI Adjusted)'!J181)/'Land Price (CPI Adjusted)'!J181)</f>
        <v>1.0330008488964346</v>
      </c>
      <c r="L181" s="19">
        <f>1+(('Land Price (CPI Adjusted)'!L181-'Land Price (CPI Adjusted)'!K181)/'Land Price (CPI Adjusted)'!K181)</f>
        <v>1.024793388429752</v>
      </c>
      <c r="M181" s="10">
        <f t="shared" si="4"/>
        <v>0.96974394104478734</v>
      </c>
      <c r="N181" s="11">
        <f t="shared" si="5"/>
        <v>-3.0256058955212661E-2</v>
      </c>
    </row>
    <row r="182" spans="1:14" x14ac:dyDescent="0.25">
      <c r="A182" s="6" t="s">
        <v>209</v>
      </c>
      <c r="B182" s="13"/>
      <c r="C182" s="19">
        <f>1+(('Land Price (CPI Adjusted)'!C182-'Land Price (CPI Adjusted)'!B182)/'Land Price (CPI Adjusted)'!B182)</f>
        <v>1.1176940879444561</v>
      </c>
      <c r="D182" s="19">
        <f>1+(('Land Price (CPI Adjusted)'!D182-'Land Price (CPI Adjusted)'!C182)/'Land Price (CPI Adjusted)'!C182)</f>
        <v>0.873348710421472</v>
      </c>
      <c r="E182" s="19">
        <f>1+(('Land Price (CPI Adjusted)'!E182-'Land Price (CPI Adjusted)'!D182)/'Land Price (CPI Adjusted)'!D182)</f>
        <v>0.90329641790491033</v>
      </c>
      <c r="F182" s="19">
        <f>1+(('Land Price (CPI Adjusted)'!F182-'Land Price (CPI Adjusted)'!E182)/'Land Price (CPI Adjusted)'!E182)</f>
        <v>0.93203755991857651</v>
      </c>
      <c r="G182" s="19">
        <f>1+(('Land Price (CPI Adjusted)'!G182-'Land Price (CPI Adjusted)'!F182)/'Land Price (CPI Adjusted)'!F182)</f>
        <v>0.91943794801589551</v>
      </c>
      <c r="H182" s="19">
        <f>1+(('Land Price (CPI Adjusted)'!H182-'Land Price (CPI Adjusted)'!G182)/'Land Price (CPI Adjusted)'!G182)</f>
        <v>1.246048034934498</v>
      </c>
      <c r="I182" s="19">
        <f>1+(('Land Price (CPI Adjusted)'!I182-'Land Price (CPI Adjusted)'!H182)/'Land Price (CPI Adjusted)'!H182)</f>
        <v>1.0445715392689969</v>
      </c>
      <c r="J182" s="19">
        <f>1+(('Land Price (CPI Adjusted)'!J182-'Land Price (CPI Adjusted)'!I182)/'Land Price (CPI Adjusted)'!I182)</f>
        <v>1.1590988351816978</v>
      </c>
      <c r="K182" s="19">
        <f>1+(('Land Price (CPI Adjusted)'!K182-'Land Price (CPI Adjusted)'!J182)/'Land Price (CPI Adjusted)'!J182)</f>
        <v>1.1555299539170507</v>
      </c>
      <c r="L182" s="19">
        <f>1+(('Land Price (CPI Adjusted)'!L182-'Land Price (CPI Adjusted)'!K182)/'Land Price (CPI Adjusted)'!K182)</f>
        <v>0.98301904493854964</v>
      </c>
      <c r="M182" s="10">
        <f t="shared" si="4"/>
        <v>1.026179500285068</v>
      </c>
      <c r="N182" s="11">
        <f t="shared" si="5"/>
        <v>2.6179500285067991E-2</v>
      </c>
    </row>
    <row r="183" spans="1:14" x14ac:dyDescent="0.25">
      <c r="A183" s="6" t="s">
        <v>210</v>
      </c>
      <c r="B183" s="13"/>
      <c r="C183" s="19">
        <f>1+(('Land Price (CPI Adjusted)'!C183-'Land Price (CPI Adjusted)'!B183)/'Land Price (CPI Adjusted)'!B183)</f>
        <v>1.1689625850340135</v>
      </c>
      <c r="D183" s="19">
        <f>1+(('Land Price (CPI Adjusted)'!D183-'Land Price (CPI Adjusted)'!C183)/'Land Price (CPI Adjusted)'!C183)</f>
        <v>0.78583969207914117</v>
      </c>
      <c r="E183" s="19">
        <f>1+(('Land Price (CPI Adjusted)'!E183-'Land Price (CPI Adjusted)'!D183)/'Land Price (CPI Adjusted)'!D183)</f>
        <v>0.99985061992730162</v>
      </c>
      <c r="F183" s="19">
        <f>1+(('Land Price (CPI Adjusted)'!F183-'Land Price (CPI Adjusted)'!E183)/'Land Price (CPI Adjusted)'!E183)</f>
        <v>1.0579617834394905</v>
      </c>
      <c r="G183" s="19">
        <f>1+(('Land Price (CPI Adjusted)'!G183-'Land Price (CPI Adjusted)'!F183)/'Land Price (CPI Adjusted)'!F183)</f>
        <v>0.88837842229263131</v>
      </c>
      <c r="H183" s="19">
        <f>1+(('Land Price (CPI Adjusted)'!H183-'Land Price (CPI Adjusted)'!G183)/'Land Price (CPI Adjusted)'!G183)</f>
        <v>0.93309341467161133</v>
      </c>
      <c r="I183" s="19">
        <f>1+(('Land Price (CPI Adjusted)'!I183-'Land Price (CPI Adjusted)'!H183)/'Land Price (CPI Adjusted)'!H183)</f>
        <v>1.0661552786768944</v>
      </c>
      <c r="J183" s="19">
        <f>1+(('Land Price (CPI Adjusted)'!J183-'Land Price (CPI Adjusted)'!I183)/'Land Price (CPI Adjusted)'!I183)</f>
        <v>1.1131403974018985</v>
      </c>
      <c r="K183" s="19">
        <f>1+(('Land Price (CPI Adjusted)'!K183-'Land Price (CPI Adjusted)'!J183)/'Land Price (CPI Adjusted)'!J183)</f>
        <v>1.269467213114754</v>
      </c>
      <c r="L183" s="19">
        <f>1+(('Land Price (CPI Adjusted)'!L183-'Land Price (CPI Adjusted)'!K183)/'Land Price (CPI Adjusted)'!K183)</f>
        <v>1.3365231259968102</v>
      </c>
      <c r="M183" s="10">
        <f t="shared" si="4"/>
        <v>1.0495499614404045</v>
      </c>
      <c r="N183" s="11">
        <f t="shared" si="5"/>
        <v>4.9549961440404466E-2</v>
      </c>
    </row>
    <row r="184" spans="1:14" x14ac:dyDescent="0.25">
      <c r="A184" s="6" t="s">
        <v>211</v>
      </c>
      <c r="B184" s="13"/>
      <c r="C184" s="19">
        <f>1+(('Land Price (CPI Adjusted)'!C184-'Land Price (CPI Adjusted)'!B184)/'Land Price (CPI Adjusted)'!B184)</f>
        <v>1.0038548752834466</v>
      </c>
      <c r="D184" s="19">
        <f>1+(('Land Price (CPI Adjusted)'!D184-'Land Price (CPI Adjusted)'!C184)/'Land Price (CPI Adjusted)'!C184)</f>
        <v>0.84252463828894952</v>
      </c>
      <c r="E184" s="19">
        <f>1+(('Land Price (CPI Adjusted)'!E184-'Land Price (CPI Adjusted)'!D184)/'Land Price (CPI Adjusted)'!D184)</f>
        <v>0.90352354800747625</v>
      </c>
      <c r="F184" s="19">
        <f>1+(('Land Price (CPI Adjusted)'!F184-'Land Price (CPI Adjusted)'!E184)/'Land Price (CPI Adjusted)'!E184)</f>
        <v>1.0357667809897111</v>
      </c>
      <c r="G184" s="19">
        <f>1+(('Land Price (CPI Adjusted)'!G184-'Land Price (CPI Adjusted)'!F184)/'Land Price (CPI Adjusted)'!F184)</f>
        <v>1.2498733988680368</v>
      </c>
      <c r="H184" s="19">
        <f>1+(('Land Price (CPI Adjusted)'!H184-'Land Price (CPI Adjusted)'!G184)/'Land Price (CPI Adjusted)'!G184)</f>
        <v>1.2250440153430746</v>
      </c>
      <c r="I184" s="19">
        <f>1+(('Land Price (CPI Adjusted)'!I184-'Land Price (CPI Adjusted)'!H184)/'Land Price (CPI Adjusted)'!H184)</f>
        <v>1.2525619585308503</v>
      </c>
      <c r="J184" s="19">
        <f>1+(('Land Price (CPI Adjusted)'!J184-'Land Price (CPI Adjusted)'!I184)/'Land Price (CPI Adjusted)'!I184)</f>
        <v>1.1727616821129387</v>
      </c>
      <c r="K184" s="19">
        <f>1+(('Land Price (CPI Adjusted)'!K184-'Land Price (CPI Adjusted)'!J184)/'Land Price (CPI Adjusted)'!J184)</f>
        <v>0.75291344843253061</v>
      </c>
      <c r="L184" s="19">
        <f>1+(('Land Price (CPI Adjusted)'!L184-'Land Price (CPI Adjusted)'!K184)/'Land Price (CPI Adjusted)'!K184)</f>
        <v>1.0966527051131083</v>
      </c>
      <c r="M184" s="10">
        <f t="shared" si="4"/>
        <v>1.0392728618754514</v>
      </c>
      <c r="N184" s="11">
        <f t="shared" si="5"/>
        <v>3.9272861875451426E-2</v>
      </c>
    </row>
    <row r="185" spans="1:14" x14ac:dyDescent="0.25">
      <c r="A185" s="6" t="s">
        <v>212</v>
      </c>
      <c r="B185" s="13"/>
      <c r="C185" s="19">
        <f>1+(('Land Price (CPI Adjusted)'!C185-'Land Price (CPI Adjusted)'!B185)/'Land Price (CPI Adjusted)'!B185)</f>
        <v>0.8028444238885355</v>
      </c>
      <c r="D185" s="19">
        <f>1+(('Land Price (CPI Adjusted)'!D185-'Land Price (CPI Adjusted)'!C185)/'Land Price (CPI Adjusted)'!C185)</f>
        <v>0.86800449209871933</v>
      </c>
      <c r="E185" s="19">
        <f>1+(('Land Price (CPI Adjusted)'!E185-'Land Price (CPI Adjusted)'!D185)/'Land Price (CPI Adjusted)'!D185)</f>
        <v>1.0394673426036665</v>
      </c>
      <c r="F185" s="19">
        <f>1+(('Land Price (CPI Adjusted)'!F185-'Land Price (CPI Adjusted)'!E185)/'Land Price (CPI Adjusted)'!E185)</f>
        <v>0.84570612782780574</v>
      </c>
      <c r="G185" s="19">
        <f>1+(('Land Price (CPI Adjusted)'!G185-'Land Price (CPI Adjusted)'!F185)/'Land Price (CPI Adjusted)'!F185)</f>
        <v>1.0553049816888329</v>
      </c>
      <c r="H185" s="19">
        <f>1+(('Land Price (CPI Adjusted)'!H185-'Land Price (CPI Adjusted)'!G185)/'Land Price (CPI Adjusted)'!G185)</f>
        <v>0.77755394766200236</v>
      </c>
      <c r="I185" s="19">
        <f>1+(('Land Price (CPI Adjusted)'!I185-'Land Price (CPI Adjusted)'!H185)/'Land Price (CPI Adjusted)'!H185)</f>
        <v>0.88496943184189569</v>
      </c>
      <c r="J185" s="19">
        <f>1+(('Land Price (CPI Adjusted)'!J185-'Land Price (CPI Adjusted)'!I185)/'Land Price (CPI Adjusted)'!I185)</f>
        <v>1.0538337368845843</v>
      </c>
      <c r="K185" s="19">
        <f>1+(('Land Price (CPI Adjusted)'!K185-'Land Price (CPI Adjusted)'!J185)/'Land Price (CPI Adjusted)'!J185)</f>
        <v>1.1490725806451614</v>
      </c>
      <c r="L185" s="19">
        <f>1+(('Land Price (CPI Adjusted)'!L185-'Land Price (CPI Adjusted)'!K185)/'Land Price (CPI Adjusted)'!K185)</f>
        <v>1.1725324810409061</v>
      </c>
      <c r="M185" s="10">
        <f t="shared" si="4"/>
        <v>0.95509482629749187</v>
      </c>
      <c r="N185" s="11">
        <f t="shared" si="5"/>
        <v>-4.4905173702508128E-2</v>
      </c>
    </row>
    <row r="186" spans="1:14" x14ac:dyDescent="0.25">
      <c r="A186" s="6" t="s">
        <v>213</v>
      </c>
      <c r="B186" s="13"/>
      <c r="C186" s="19">
        <f>1+(('Land Price (CPI Adjusted)'!C186-'Land Price (CPI Adjusted)'!B186)/'Land Price (CPI Adjusted)'!B186)</f>
        <v>0.98518880606134662</v>
      </c>
      <c r="D186" s="19">
        <f>1+(('Land Price (CPI Adjusted)'!D186-'Land Price (CPI Adjusted)'!C186)/'Land Price (CPI Adjusted)'!C186)</f>
        <v>1.0438016719250167</v>
      </c>
      <c r="E186" s="19">
        <f>1+(('Land Price (CPI Adjusted)'!E186-'Land Price (CPI Adjusted)'!D186)/'Land Price (CPI Adjusted)'!D186)</f>
        <v>0.89851440844818331</v>
      </c>
      <c r="F186" s="19">
        <f>1+(('Land Price (CPI Adjusted)'!F186-'Land Price (CPI Adjusted)'!E186)/'Land Price (CPI Adjusted)'!E186)</f>
        <v>0.87934485896269332</v>
      </c>
      <c r="G186" s="19">
        <f>1+(('Land Price (CPI Adjusted)'!G186-'Land Price (CPI Adjusted)'!F186)/'Land Price (CPI Adjusted)'!F186)</f>
        <v>1.1662756925826632</v>
      </c>
      <c r="H186" s="19">
        <f>1+(('Land Price (CPI Adjusted)'!H186-'Land Price (CPI Adjusted)'!G186)/'Land Price (CPI Adjusted)'!G186)</f>
        <v>0.96700528614111703</v>
      </c>
      <c r="I186" s="19">
        <f>1+(('Land Price (CPI Adjusted)'!I186-'Land Price (CPI Adjusted)'!H186)/'Land Price (CPI Adjusted)'!H186)</f>
        <v>1.3135205864955459</v>
      </c>
      <c r="J186" s="19">
        <f>1+(('Land Price (CPI Adjusted)'!J186-'Land Price (CPI Adjusted)'!I186)/'Land Price (CPI Adjusted)'!I186)</f>
        <v>0.97299989911218721</v>
      </c>
      <c r="K186" s="19">
        <f>1+(('Land Price (CPI Adjusted)'!K186-'Land Price (CPI Adjusted)'!J186)/'Land Price (CPI Adjusted)'!J186)</f>
        <v>1.1144851116625309</v>
      </c>
      <c r="L186" s="19">
        <f>1+(('Land Price (CPI Adjusted)'!L186-'Land Price (CPI Adjusted)'!K186)/'Land Price (CPI Adjusted)'!K186)</f>
        <v>1.0570312929659573</v>
      </c>
      <c r="M186" s="10">
        <f t="shared" si="4"/>
        <v>1.0327051905287807</v>
      </c>
      <c r="N186" s="11">
        <f t="shared" si="5"/>
        <v>3.2705190528780737E-2</v>
      </c>
    </row>
    <row r="187" spans="1:14" x14ac:dyDescent="0.25">
      <c r="A187" s="6" t="s">
        <v>214</v>
      </c>
      <c r="B187" s="13"/>
      <c r="C187" s="19">
        <f>1+(('Land Price (CPI Adjusted)'!C187-'Land Price (CPI Adjusted)'!B187)/'Land Price (CPI Adjusted)'!B187)</f>
        <v>0.95102040816326516</v>
      </c>
      <c r="D187" s="19">
        <f>1+(('Land Price (CPI Adjusted)'!D187-'Land Price (CPI Adjusted)'!C187)/'Land Price (CPI Adjusted)'!C187)</f>
        <v>1.0737051792828685</v>
      </c>
      <c r="E187" s="19">
        <f>1+(('Land Price (CPI Adjusted)'!E187-'Land Price (CPI Adjusted)'!D187)/'Land Price (CPI Adjusted)'!D187)</f>
        <v>0.98008084630601189</v>
      </c>
      <c r="F187" s="19">
        <f>1+(('Land Price (CPI Adjusted)'!F187-'Land Price (CPI Adjusted)'!E187)/'Land Price (CPI Adjusted)'!E187)</f>
        <v>0.95330957658744653</v>
      </c>
      <c r="G187" s="19">
        <f>1+(('Land Price (CPI Adjusted)'!G187-'Land Price (CPI Adjusted)'!F187)/'Land Price (CPI Adjusted)'!F187)</f>
        <v>1.0039519412173565</v>
      </c>
      <c r="H187" s="19">
        <f>1+(('Land Price (CPI Adjusted)'!H187-'Land Price (CPI Adjusted)'!G187)/'Land Price (CPI Adjusted)'!G187)</f>
        <v>1.0197835580026582</v>
      </c>
      <c r="I187" s="19">
        <f>1+(('Land Price (CPI Adjusted)'!I187-'Land Price (CPI Adjusted)'!H187)/'Land Price (CPI Adjusted)'!H187)</f>
        <v>1.0048090424038192</v>
      </c>
      <c r="J187" s="19">
        <f>1+(('Land Price (CPI Adjusted)'!J187-'Land Price (CPI Adjusted)'!I187)/'Land Price (CPI Adjusted)'!I187)</f>
        <v>0.95803066989507668</v>
      </c>
      <c r="K187" s="19">
        <f>1+(('Land Price (CPI Adjusted)'!K187-'Land Price (CPI Adjusted)'!J187)/'Land Price (CPI Adjusted)'!J187)</f>
        <v>1.2230129032258064</v>
      </c>
      <c r="L187" s="19">
        <f>1+(('Land Price (CPI Adjusted)'!L187-'Land Price (CPI Adjusted)'!K187)/'Land Price (CPI Adjusted)'!K187)</f>
        <v>1.1956510408522791</v>
      </c>
      <c r="M187" s="10">
        <f t="shared" si="4"/>
        <v>1.0323548689968753</v>
      </c>
      <c r="N187" s="11">
        <f t="shared" si="5"/>
        <v>3.2354868996875341E-2</v>
      </c>
    </row>
    <row r="188" spans="1:14" x14ac:dyDescent="0.25">
      <c r="A188" s="6" t="s">
        <v>215</v>
      </c>
      <c r="B188" s="13"/>
      <c r="C188" s="19">
        <f>1+(('Land Price (CPI Adjusted)'!C188-'Land Price (CPI Adjusted)'!B188)/'Land Price (CPI Adjusted)'!B188)</f>
        <v>0.95102040816326527</v>
      </c>
      <c r="D188" s="19">
        <f>1+(('Land Price (CPI Adjusted)'!D188-'Land Price (CPI Adjusted)'!C188)/'Land Price (CPI Adjusted)'!C188)</f>
        <v>1.020463600144875</v>
      </c>
      <c r="E188" s="19">
        <f>1+(('Land Price (CPI Adjusted)'!E188-'Land Price (CPI Adjusted)'!D188)/'Land Price (CPI Adjusted)'!D188)</f>
        <v>1.0118053556003457</v>
      </c>
      <c r="F188" s="19">
        <f>1+(('Land Price (CPI Adjusted)'!F188-'Land Price (CPI Adjusted)'!E188)/'Land Price (CPI Adjusted)'!E188)</f>
        <v>0.97159755621994015</v>
      </c>
      <c r="G188" s="19">
        <f>1+(('Land Price (CPI Adjusted)'!G188-'Land Price (CPI Adjusted)'!F188)/'Land Price (CPI Adjusted)'!F188)</f>
        <v>0.92855634088878047</v>
      </c>
      <c r="H188" s="19">
        <f>1+(('Land Price (CPI Adjusted)'!H188-'Land Price (CPI Adjusted)'!G188)/'Land Price (CPI Adjusted)'!G188)</f>
        <v>1.0127925204344419</v>
      </c>
      <c r="I188" s="19">
        <f>1+(('Land Price (CPI Adjusted)'!I188-'Land Price (CPI Adjusted)'!H188)/'Land Price (CPI Adjusted)'!H188)</f>
        <v>1.3524522533633259</v>
      </c>
      <c r="J188" s="19">
        <f>1+(('Land Price (CPI Adjusted)'!J188-'Land Price (CPI Adjusted)'!I188)/'Land Price (CPI Adjusted)'!I188)</f>
        <v>1.2538930826567916</v>
      </c>
      <c r="K188" s="19">
        <f>1+(('Land Price (CPI Adjusted)'!K188-'Land Price (CPI Adjusted)'!J188)/'Land Price (CPI Adjusted)'!J188)</f>
        <v>0.98572127582457403</v>
      </c>
      <c r="L188" s="19">
        <f>1+(('Land Price (CPI Adjusted)'!L188-'Land Price (CPI Adjusted)'!K188)/'Land Price (CPI Adjusted)'!K188)</f>
        <v>0.84580367879732465</v>
      </c>
      <c r="M188" s="10">
        <f t="shared" si="4"/>
        <v>1.0240721691653896</v>
      </c>
      <c r="N188" s="11">
        <f t="shared" si="5"/>
        <v>2.4072169165389568E-2</v>
      </c>
    </row>
    <row r="189" spans="1:14" x14ac:dyDescent="0.25">
      <c r="A189" s="6" t="s">
        <v>216</v>
      </c>
      <c r="B189" s="13"/>
      <c r="C189" s="19">
        <f>1+(('Land Price (CPI Adjusted)'!C189-'Land Price (CPI Adjusted)'!B189)/'Land Price (CPI Adjusted)'!B189)</f>
        <v>1.0624953278014502</v>
      </c>
      <c r="D189" s="19">
        <f>1+(('Land Price (CPI Adjusted)'!D189-'Land Price (CPI Adjusted)'!C189)/'Land Price (CPI Adjusted)'!C189)</f>
        <v>0.96009405002939063</v>
      </c>
      <c r="E189" s="19">
        <f>1+(('Land Price (CPI Adjusted)'!E189-'Land Price (CPI Adjusted)'!D189)/'Land Price (CPI Adjusted)'!D189)</f>
        <v>0.97360454115421002</v>
      </c>
      <c r="F189" s="19">
        <f>1+(('Land Price (CPI Adjusted)'!F189-'Land Price (CPI Adjusted)'!E189)/'Land Price (CPI Adjusted)'!E189)</f>
        <v>0.87420641085391737</v>
      </c>
      <c r="G189" s="19">
        <f>1+(('Land Price (CPI Adjusted)'!G189-'Land Price (CPI Adjusted)'!F189)/'Land Price (CPI Adjusted)'!F189)</f>
        <v>0.91360641769021356</v>
      </c>
      <c r="H189" s="19">
        <f>1+(('Land Price (CPI Adjusted)'!H189-'Land Price (CPI Adjusted)'!G189)/'Land Price (CPI Adjusted)'!G189)</f>
        <v>1.1314040980853208</v>
      </c>
      <c r="I189" s="19">
        <f>1+(('Land Price (CPI Adjusted)'!I189-'Land Price (CPI Adjusted)'!H189)/'Land Price (CPI Adjusted)'!H189)</f>
        <v>1.3299532308760182</v>
      </c>
      <c r="J189" s="19">
        <f>1+(('Land Price (CPI Adjusted)'!J189-'Land Price (CPI Adjusted)'!I189)/'Land Price (CPI Adjusted)'!I189)</f>
        <v>1.0388284372356253</v>
      </c>
      <c r="K189" s="19">
        <f>1+(('Land Price (CPI Adjusted)'!K189-'Land Price (CPI Adjusted)'!J189)/'Land Price (CPI Adjusted)'!J189)</f>
        <v>0.66612903225806452</v>
      </c>
      <c r="L189" s="19">
        <f>1+(('Land Price (CPI Adjusted)'!L189-'Land Price (CPI Adjusted)'!K189)/'Land Price (CPI Adjusted)'!K189)</f>
        <v>1.3992025518341307</v>
      </c>
      <c r="M189" s="10">
        <f t="shared" si="4"/>
        <v>1.0145730974822658</v>
      </c>
      <c r="N189" s="11">
        <f t="shared" si="5"/>
        <v>1.4573097482265762E-2</v>
      </c>
    </row>
    <row r="190" spans="1:14" x14ac:dyDescent="0.25">
      <c r="A190" s="6" t="s">
        <v>217</v>
      </c>
      <c r="B190" s="13"/>
      <c r="C190" s="19">
        <f>1+(('Land Price (CPI Adjusted)'!C190-'Land Price (CPI Adjusted)'!B190)/'Land Price (CPI Adjusted)'!B190)</f>
        <v>0.60231292517006796</v>
      </c>
      <c r="D190" s="19">
        <f>1+(('Land Price (CPI Adjusted)'!D190-'Land Price (CPI Adjusted)'!C190)/'Land Price (CPI Adjusted)'!C190)</f>
        <v>1.0103445865660168</v>
      </c>
      <c r="E190" s="19">
        <f>1+(('Land Price (CPI Adjusted)'!E190-'Land Price (CPI Adjusted)'!D190)/'Land Price (CPI Adjusted)'!D190)</f>
        <v>0.96595737857383379</v>
      </c>
      <c r="F190" s="19">
        <f>1+(('Land Price (CPI Adjusted)'!F190-'Land Price (CPI Adjusted)'!E190)/'Land Price (CPI Adjusted)'!E190)</f>
        <v>1.0579617834394905</v>
      </c>
      <c r="G190" s="19">
        <f>1+(('Land Price (CPI Adjusted)'!G190-'Land Price (CPI Adjusted)'!F190)/'Land Price (CPI Adjusted)'!F190)</f>
        <v>1.175576136702142</v>
      </c>
      <c r="H190" s="19">
        <f>1+(('Land Price (CPI Adjusted)'!H190-'Land Price (CPI Adjusted)'!G190)/'Land Price (CPI Adjusted)'!G190)</f>
        <v>0.89069703167320768</v>
      </c>
      <c r="I190" s="19">
        <f>1+(('Land Price (CPI Adjusted)'!I190-'Land Price (CPI Adjusted)'!H190)/'Land Price (CPI Adjusted)'!H190)</f>
        <v>0.83064214172049045</v>
      </c>
      <c r="J190" s="19">
        <f>1+(('Land Price (CPI Adjusted)'!J190-'Land Price (CPI Adjusted)'!I190)/'Land Price (CPI Adjusted)'!I190)</f>
        <v>1.1202777994740816</v>
      </c>
      <c r="K190" s="19">
        <f>1+(('Land Price (CPI Adjusted)'!K190-'Land Price (CPI Adjusted)'!J190)/'Land Price (CPI Adjusted)'!J190)</f>
        <v>1.3368520578420469</v>
      </c>
      <c r="L190" s="19">
        <f>1+(('Land Price (CPI Adjusted)'!L190-'Land Price (CPI Adjusted)'!K190)/'Land Price (CPI Adjusted)'!K190)</f>
        <v>1.1927193804567651</v>
      </c>
      <c r="M190" s="10">
        <f t="shared" si="4"/>
        <v>0.99656624466415744</v>
      </c>
      <c r="N190" s="11">
        <f t="shared" si="5"/>
        <v>-3.4337553358425588E-3</v>
      </c>
    </row>
    <row r="191" spans="1:14" x14ac:dyDescent="0.25">
      <c r="A191" s="6" t="s">
        <v>218</v>
      </c>
      <c r="B191" s="13"/>
      <c r="C191" s="19">
        <f>1+(('Land Price (CPI Adjusted)'!C191-'Land Price (CPI Adjusted)'!B191)/'Land Price (CPI Adjusted)'!B191)</f>
        <v>0.91961879091259136</v>
      </c>
      <c r="D191" s="19">
        <f>1+(('Land Price (CPI Adjusted)'!D191-'Land Price (CPI Adjusted)'!C191)/'Land Price (CPI Adjusted)'!C191)</f>
        <v>1.1237003206685454</v>
      </c>
      <c r="E191" s="19">
        <f>1+(('Land Price (CPI Adjusted)'!E191-'Land Price (CPI Adjusted)'!D191)/'Land Price (CPI Adjusted)'!D191)</f>
        <v>0.87741128553789904</v>
      </c>
      <c r="F191" s="19">
        <f>1+(('Land Price (CPI Adjusted)'!F191-'Land Price (CPI Adjusted)'!E191)/'Land Price (CPI Adjusted)'!E191)</f>
        <v>0.97060714077017485</v>
      </c>
      <c r="G191" s="19">
        <f>1+(('Land Price (CPI Adjusted)'!G191-'Land Price (CPI Adjusted)'!F191)/'Land Price (CPI Adjusted)'!F191)</f>
        <v>1.1606954261109756</v>
      </c>
      <c r="H191" s="19">
        <f>1+(('Land Price (CPI Adjusted)'!H191-'Land Price (CPI Adjusted)'!G191)/'Land Price (CPI Adjusted)'!G191)</f>
        <v>0.87204568357406798</v>
      </c>
      <c r="I191" s="19">
        <f>1+(('Land Price (CPI Adjusted)'!I191-'Land Price (CPI Adjusted)'!H191)/'Land Price (CPI Adjusted)'!H191)</f>
        <v>1.0602467826743744</v>
      </c>
      <c r="J191" s="19">
        <f>1+(('Land Price (CPI Adjusted)'!J191-'Land Price (CPI Adjusted)'!I191)/'Land Price (CPI Adjusted)'!I191)</f>
        <v>1.0669831774517717</v>
      </c>
      <c r="K191" s="19">
        <f>1+(('Land Price (CPI Adjusted)'!K191-'Land Price (CPI Adjusted)'!J191)/'Land Price (CPI Adjusted)'!J191)</f>
        <v>1.3017662426169923</v>
      </c>
      <c r="L191" s="19">
        <f>1+(('Land Price (CPI Adjusted)'!L191-'Land Price (CPI Adjusted)'!K191)/'Land Price (CPI Adjusted)'!K191)</f>
        <v>1.0957368852105696</v>
      </c>
      <c r="M191" s="10">
        <f t="shared" si="4"/>
        <v>1.0369471854878534</v>
      </c>
      <c r="N191" s="11">
        <f t="shared" si="5"/>
        <v>3.6947185487853362E-2</v>
      </c>
    </row>
    <row r="192" spans="1:14" x14ac:dyDescent="0.25">
      <c r="A192" s="6" t="s">
        <v>219</v>
      </c>
      <c r="B192" s="13"/>
      <c r="C192" s="19">
        <f>1+(('Land Price (CPI Adjusted)'!C192-'Land Price (CPI Adjusted)'!B192)/'Land Price (CPI Adjusted)'!B192)</f>
        <v>1.0347102040816325</v>
      </c>
      <c r="D192" s="19">
        <f>1+(('Land Price (CPI Adjusted)'!D192-'Land Price (CPI Adjusted)'!C192)/'Land Price (CPI Adjusted)'!C192)</f>
        <v>1.1196390906960394</v>
      </c>
      <c r="E192" s="19">
        <f>1+(('Land Price (CPI Adjusted)'!E192-'Land Price (CPI Adjusted)'!D192)/'Land Price (CPI Adjusted)'!D192)</f>
        <v>1.0716347669990054</v>
      </c>
      <c r="F192" s="19">
        <f>1+(('Land Price (CPI Adjusted)'!F192-'Land Price (CPI Adjusted)'!E192)/'Land Price (CPI Adjusted)'!E192)</f>
        <v>0.96998045744064854</v>
      </c>
      <c r="G192" s="19">
        <f>1+(('Land Price (CPI Adjusted)'!G192-'Land Price (CPI Adjusted)'!F192)/'Land Price (CPI Adjusted)'!F192)</f>
        <v>0.63077445908696139</v>
      </c>
      <c r="H192" s="19">
        <f>1+(('Land Price (CPI Adjusted)'!H192-'Land Price (CPI Adjusted)'!G192)/'Land Price (CPI Adjusted)'!G192)</f>
        <v>1.4573661227304071</v>
      </c>
      <c r="I192" s="19">
        <f>1+(('Land Price (CPI Adjusted)'!I192-'Land Price (CPI Adjusted)'!H192)/'Land Price (CPI Adjusted)'!H192)</f>
        <v>1.4185539422171565</v>
      </c>
      <c r="J192" s="19">
        <f>1+(('Land Price (CPI Adjusted)'!J192-'Land Price (CPI Adjusted)'!I192)/'Land Price (CPI Adjusted)'!I192)</f>
        <v>0.7664245359160613</v>
      </c>
      <c r="K192" s="19">
        <f>1+(('Land Price (CPI Adjusted)'!K192-'Land Price (CPI Adjusted)'!J192)/'Land Price (CPI Adjusted)'!J192)</f>
        <v>1.2365020161290323</v>
      </c>
      <c r="L192" s="19">
        <f>1+(('Land Price (CPI Adjusted)'!L192-'Land Price (CPI Adjusted)'!K192)/'Land Price (CPI Adjusted)'!K192)</f>
        <v>1.0048169091231292</v>
      </c>
      <c r="M192" s="10">
        <f t="shared" si="4"/>
        <v>1.0410573033598534</v>
      </c>
      <c r="N192" s="11">
        <f t="shared" si="5"/>
        <v>4.1057303359853359E-2</v>
      </c>
    </row>
    <row r="193" spans="1:14" x14ac:dyDescent="0.25">
      <c r="A193" s="6" t="s">
        <v>220</v>
      </c>
      <c r="B193" s="13"/>
      <c r="C193" s="19">
        <f>1+(('Land Price (CPI Adjusted)'!C193-'Land Price (CPI Adjusted)'!B193)/'Land Price (CPI Adjusted)'!B193)</f>
        <v>1.4437933589277296</v>
      </c>
      <c r="D193" s="19">
        <f>1+(('Land Price (CPI Adjusted)'!D193-'Land Price (CPI Adjusted)'!C193)/'Land Price (CPI Adjusted)'!C193)</f>
        <v>1.1140221721808419</v>
      </c>
      <c r="E193" s="19">
        <f>1+(('Land Price (CPI Adjusted)'!E193-'Land Price (CPI Adjusted)'!D193)/'Land Price (CPI Adjusted)'!D193)</f>
        <v>0.83225661125377293</v>
      </c>
      <c r="F193" s="19">
        <f>1+(('Land Price (CPI Adjusted)'!F193-'Land Price (CPI Adjusted)'!E193)/'Land Price (CPI Adjusted)'!E193)</f>
        <v>1.5639435059540296</v>
      </c>
      <c r="G193" s="19">
        <f>1+(('Land Price (CPI Adjusted)'!G193-'Land Price (CPI Adjusted)'!F193)/'Land Price (CPI Adjusted)'!F193)</f>
        <v>0.63024186033175145</v>
      </c>
      <c r="H193" s="19">
        <f>1+(('Land Price (CPI Adjusted)'!H193-'Land Price (CPI Adjusted)'!G193)/'Land Price (CPI Adjusted)'!G193)</f>
        <v>0.95693231441048054</v>
      </c>
      <c r="I193" s="19">
        <f>1+(('Land Price (CPI Adjusted)'!I193-'Land Price (CPI Adjusted)'!H193)/'Land Price (CPI Adjusted)'!H193)</f>
        <v>1.0467117173636378</v>
      </c>
      <c r="J193" s="19">
        <f>1+(('Land Price (CPI Adjusted)'!J193-'Land Price (CPI Adjusted)'!I193)/'Land Price (CPI Adjusted)'!I193)</f>
        <v>0.9956005000870406</v>
      </c>
      <c r="K193" s="19">
        <f>1+(('Land Price (CPI Adjusted)'!K193-'Land Price (CPI Adjusted)'!J193)/'Land Price (CPI Adjusted)'!J193)</f>
        <v>0.96148813146682888</v>
      </c>
      <c r="L193" s="19">
        <f>1+(('Land Price (CPI Adjusted)'!L193-'Land Price (CPI Adjusted)'!K193)/'Land Price (CPI Adjusted)'!K193)</f>
        <v>1.3281421021359101</v>
      </c>
      <c r="M193" s="10">
        <f t="shared" si="4"/>
        <v>1.053262524004337</v>
      </c>
      <c r="N193" s="11">
        <f t="shared" si="5"/>
        <v>5.3262524004336953E-2</v>
      </c>
    </row>
    <row r="194" spans="1:14" x14ac:dyDescent="0.25">
      <c r="A194" s="6" t="s">
        <v>221</v>
      </c>
      <c r="B194" s="13"/>
      <c r="C194" s="19">
        <f>1+(('Land Price (CPI Adjusted)'!C194-'Land Price (CPI Adjusted)'!B194)/'Land Price (CPI Adjusted)'!B194)</f>
        <v>1.1912781954887217</v>
      </c>
      <c r="D194" s="19">
        <f>1+(('Land Price (CPI Adjusted)'!D194-'Land Price (CPI Adjusted)'!C194)/'Land Price (CPI Adjusted)'!C194)</f>
        <v>1.1688539957815798</v>
      </c>
      <c r="E194" s="19">
        <f>1+(('Land Price (CPI Adjusted)'!E194-'Land Price (CPI Adjusted)'!D194)/'Land Price (CPI Adjusted)'!D194)</f>
        <v>0.77321781274377999</v>
      </c>
      <c r="F194" s="19">
        <f>1+(('Land Price (CPI Adjusted)'!F194-'Land Price (CPI Adjusted)'!E194)/'Land Price (CPI Adjusted)'!E194)</f>
        <v>0.95349220294311432</v>
      </c>
      <c r="G194" s="19">
        <f>1+(('Land Price (CPI Adjusted)'!G194-'Land Price (CPI Adjusted)'!F194)/'Land Price (CPI Adjusted)'!F194)</f>
        <v>0.74727046664335384</v>
      </c>
      <c r="H194" s="19">
        <f>1+(('Land Price (CPI Adjusted)'!H194-'Land Price (CPI Adjusted)'!G194)/'Land Price (CPI Adjusted)'!G194)</f>
        <v>1.1559975046787276</v>
      </c>
      <c r="I194" s="19">
        <f>1+(('Land Price (CPI Adjusted)'!I194-'Land Price (CPI Adjusted)'!H194)/'Land Price (CPI Adjusted)'!H194)</f>
        <v>1.001896552425837</v>
      </c>
      <c r="J194" s="19">
        <f>1+(('Land Price (CPI Adjusted)'!J194-'Land Price (CPI Adjusted)'!I194)/'Land Price (CPI Adjusted)'!I194)</f>
        <v>1.0872534114158081</v>
      </c>
      <c r="K194" s="19">
        <f>1+(('Land Price (CPI Adjusted)'!K194-'Land Price (CPI Adjusted)'!J194)/'Land Price (CPI Adjusted)'!J194)</f>
        <v>1.2285166578529878</v>
      </c>
      <c r="L194" s="19">
        <f>1+(('Land Price (CPI Adjusted)'!L194-'Land Price (CPI Adjusted)'!K194)/'Land Price (CPI Adjusted)'!K194)</f>
        <v>1.0481658692185007</v>
      </c>
      <c r="M194" s="10">
        <f t="shared" si="4"/>
        <v>1.0220665840684897</v>
      </c>
      <c r="N194" s="11">
        <f t="shared" si="5"/>
        <v>2.2066584068489714E-2</v>
      </c>
    </row>
    <row r="195" spans="1:14" x14ac:dyDescent="0.25">
      <c r="A195" s="6" t="s">
        <v>222</v>
      </c>
      <c r="B195" s="13"/>
      <c r="C195" s="19">
        <f>1+(('Land Price (CPI Adjusted)'!C195-'Land Price (CPI Adjusted)'!B195)/'Land Price (CPI Adjusted)'!B195)</f>
        <v>1.1070304975922953</v>
      </c>
      <c r="D195" s="19">
        <f>1+(('Land Price (CPI Adjusted)'!D195-'Land Price (CPI Adjusted)'!C195)/'Land Price (CPI Adjusted)'!C195)</f>
        <v>0.88564660277807694</v>
      </c>
      <c r="E195" s="19">
        <f>1+(('Land Price (CPI Adjusted)'!E195-'Land Price (CPI Adjusted)'!D195)/'Land Price (CPI Adjusted)'!D195)</f>
        <v>0.91348054509953902</v>
      </c>
      <c r="F195" s="19">
        <f>1+(('Land Price (CPI Adjusted)'!F195-'Land Price (CPI Adjusted)'!E195)/'Land Price (CPI Adjusted)'!E195)</f>
        <v>1.2405304097852432</v>
      </c>
      <c r="G195" s="19">
        <f>1+(('Land Price (CPI Adjusted)'!G195-'Land Price (CPI Adjusted)'!F195)/'Land Price (CPI Adjusted)'!F195)</f>
        <v>1.2803026470890297</v>
      </c>
      <c r="H195" s="19">
        <f>1+(('Land Price (CPI Adjusted)'!H195-'Land Price (CPI Adjusted)'!G195)/'Land Price (CPI Adjusted)'!G195)</f>
        <v>0.63524017467248917</v>
      </c>
      <c r="I195" s="19">
        <f>1+(('Land Price (CPI Adjusted)'!I195-'Land Price (CPI Adjusted)'!H195)/'Land Price (CPI Adjusted)'!H195)</f>
        <v>1.0446759598757116</v>
      </c>
      <c r="J195" s="19">
        <f>1+(('Land Price (CPI Adjusted)'!J195-'Land Price (CPI Adjusted)'!I195)/'Land Price (CPI Adjusted)'!I195)</f>
        <v>1.5597097448198349</v>
      </c>
      <c r="K195" s="19">
        <f>1+(('Land Price (CPI Adjusted)'!K195-'Land Price (CPI Adjusted)'!J195)/'Land Price (CPI Adjusted)'!J195)</f>
        <v>1.0565525350912928</v>
      </c>
      <c r="L195" s="19">
        <f>1+(('Land Price (CPI Adjusted)'!L195-'Land Price (CPI Adjusted)'!K195)/'Land Price (CPI Adjusted)'!K195)</f>
        <v>1.358172847972265</v>
      </c>
      <c r="M195" s="10">
        <f t="shared" si="4"/>
        <v>1.0776677563753265</v>
      </c>
      <c r="N195" s="11">
        <f t="shared" si="5"/>
        <v>7.7667756375326524E-2</v>
      </c>
    </row>
    <row r="196" spans="1:14" x14ac:dyDescent="0.25">
      <c r="A196" s="6" t="s">
        <v>223</v>
      </c>
      <c r="B196" s="13"/>
      <c r="C196" s="19">
        <f>1+(('Land Price (CPI Adjusted)'!C196-'Land Price (CPI Adjusted)'!B196)/'Land Price (CPI Adjusted)'!B196)</f>
        <v>1.2350914391730716</v>
      </c>
      <c r="D196" s="19">
        <f>1+(('Land Price (CPI Adjusted)'!D196-'Land Price (CPI Adjusted)'!C196)/'Land Price (CPI Adjusted)'!C196)</f>
        <v>1.1615537848605577</v>
      </c>
      <c r="E196" s="19">
        <f>1+(('Land Price (CPI Adjusted)'!E196-'Land Price (CPI Adjusted)'!D196)/'Land Price (CPI Adjusted)'!D196)</f>
        <v>0.75829007099528556</v>
      </c>
      <c r="F196" s="19">
        <f>1+(('Land Price (CPI Adjusted)'!F196-'Land Price (CPI Adjusted)'!E196)/'Land Price (CPI Adjusted)'!E196)</f>
        <v>0.96178343949044598</v>
      </c>
      <c r="G196" s="19">
        <f>1+(('Land Price (CPI Adjusted)'!G196-'Land Price (CPI Adjusted)'!F196)/'Land Price (CPI Adjusted)'!F196)</f>
        <v>1.1992286345891536</v>
      </c>
      <c r="H196" s="19">
        <f>1+(('Land Price (CPI Adjusted)'!H196-'Land Price (CPI Adjusted)'!G196)/'Land Price (CPI Adjusted)'!G196)</f>
        <v>1.1205164884806507</v>
      </c>
      <c r="I196" s="19">
        <f>1+(('Land Price (CPI Adjusted)'!I196-'Land Price (CPI Adjusted)'!H196)/'Land Price (CPI Adjusted)'!H196)</f>
        <v>0.8340670547472302</v>
      </c>
      <c r="J196" s="19">
        <f>1+(('Land Price (CPI Adjusted)'!J196-'Land Price (CPI Adjusted)'!I196)/'Land Price (CPI Adjusted)'!I196)</f>
        <v>1.0788258413166298</v>
      </c>
      <c r="K196" s="19">
        <f>1+(('Land Price (CPI Adjusted)'!K196-'Land Price (CPI Adjusted)'!J196)/'Land Price (CPI Adjusted)'!J196)</f>
        <v>1.1187881429816913</v>
      </c>
      <c r="L196" s="19">
        <f>1+(('Land Price (CPI Adjusted)'!L196-'Land Price (CPI Adjusted)'!K196)/'Land Price (CPI Adjusted)'!K196)</f>
        <v>1.0058846174998624</v>
      </c>
      <c r="M196" s="10">
        <f t="shared" si="4"/>
        <v>1.0359575672461754</v>
      </c>
      <c r="N196" s="11">
        <f t="shared" si="5"/>
        <v>3.5957567246175381E-2</v>
      </c>
    </row>
    <row r="197" spans="1:14" x14ac:dyDescent="0.25">
      <c r="A197" s="6" t="s">
        <v>224</v>
      </c>
      <c r="B197" s="13"/>
      <c r="C197" s="19">
        <f>1+(('Land Price (CPI Adjusted)'!C197-'Land Price (CPI Adjusted)'!B197)/'Land Price (CPI Adjusted)'!B197)</f>
        <v>0.95102040816326538</v>
      </c>
      <c r="D197" s="19">
        <f>1+(('Land Price (CPI Adjusted)'!D197-'Land Price (CPI Adjusted)'!C197)/'Land Price (CPI Adjusted)'!C197)</f>
        <v>0.90661084475656706</v>
      </c>
      <c r="E197" s="19">
        <f>1+(('Land Price (CPI Adjusted)'!E197-'Land Price (CPI Adjusted)'!D197)/'Land Price (CPI Adjusted)'!D197)</f>
        <v>0.93599154748668933</v>
      </c>
      <c r="F197" s="19">
        <f>1+(('Land Price (CPI Adjusted)'!F197-'Land Price (CPI Adjusted)'!E197)/'Land Price (CPI Adjusted)'!E197)</f>
        <v>0.96178343949044587</v>
      </c>
      <c r="G197" s="19">
        <f>1+(('Land Price (CPI Adjusted)'!G197-'Land Price (CPI Adjusted)'!F197)/'Land Price (CPI Adjusted)'!F197)</f>
        <v>0.93847681461622467</v>
      </c>
      <c r="H197" s="19">
        <f>1+(('Land Price (CPI Adjusted)'!H197-'Land Price (CPI Adjusted)'!G197)/'Land Price (CPI Adjusted)'!G197)</f>
        <v>0.95835279780643867</v>
      </c>
      <c r="I197" s="19">
        <f>1+(('Land Price (CPI Adjusted)'!I197-'Land Price (CPI Adjusted)'!H197)/'Land Price (CPI Adjusted)'!H197)</f>
        <v>0.99130567977862949</v>
      </c>
      <c r="J197" s="19">
        <f>1+(('Land Price (CPI Adjusted)'!J197-'Land Price (CPI Adjusted)'!I197)/'Land Price (CPI Adjusted)'!I197)</f>
        <v>1.1422673371825915</v>
      </c>
      <c r="K197" s="19">
        <f>1+(('Land Price (CPI Adjusted)'!K197-'Land Price (CPI Adjusted)'!J197)/'Land Price (CPI Adjusted)'!J197)</f>
        <v>1.0636576482830384</v>
      </c>
      <c r="L197" s="19">
        <f>1+(('Land Price (CPI Adjusted)'!L197-'Land Price (CPI Adjusted)'!K197)/'Land Price (CPI Adjusted)'!K197)</f>
        <v>1.228553477357305</v>
      </c>
      <c r="M197" s="10">
        <f t="shared" ref="M197:M209" si="6">GEOMEAN(C197:L197)</f>
        <v>1.0032473509421751</v>
      </c>
      <c r="N197" s="11">
        <f t="shared" ref="N197:N209" si="7">(M197-1)</f>
        <v>3.2473509421750979E-3</v>
      </c>
    </row>
    <row r="198" spans="1:14" x14ac:dyDescent="0.25">
      <c r="A198" s="6" t="s">
        <v>225</v>
      </c>
      <c r="B198" s="13"/>
      <c r="C198" s="19">
        <f>1+(('Land Price (CPI Adjusted)'!C198-'Land Price (CPI Adjusted)'!B198)/'Land Price (CPI Adjusted)'!B198)</f>
        <v>1.0778231292517007</v>
      </c>
      <c r="D198" s="19">
        <f>1+(('Land Price (CPI Adjusted)'!D198-'Land Price (CPI Adjusted)'!C198)/'Land Price (CPI Adjusted)'!C198)</f>
        <v>0.88422779470353885</v>
      </c>
      <c r="E198" s="19">
        <f>1+(('Land Price (CPI Adjusted)'!E198-'Land Price (CPI Adjusted)'!D198)/'Land Price (CPI Adjusted)'!D198)</f>
        <v>1.110223740308887</v>
      </c>
      <c r="F198" s="19">
        <f>1+(('Land Price (CPI Adjusted)'!F198-'Land Price (CPI Adjusted)'!E198)/'Land Price (CPI Adjusted)'!E198)</f>
        <v>0.89766454352441605</v>
      </c>
      <c r="G198" s="19">
        <f>1+(('Land Price (CPI Adjusted)'!G198-'Land Price (CPI Adjusted)'!F198)/'Land Price (CPI Adjusted)'!F198)</f>
        <v>0.97043491212392008</v>
      </c>
      <c r="H198" s="19">
        <f>1+(('Land Price (CPI Adjusted)'!H198-'Land Price (CPI Adjusted)'!G198)/'Land Price (CPI Adjusted)'!G198)</f>
        <v>1.0008417951281108</v>
      </c>
      <c r="I198" s="19">
        <f>1+(('Land Price (CPI Adjusted)'!I198-'Land Price (CPI Adjusted)'!H198)/'Land Price (CPI Adjusted)'!H198)</f>
        <v>1.271024332226572</v>
      </c>
      <c r="J198" s="19">
        <f>1+(('Land Price (CPI Adjusted)'!J198-'Land Price (CPI Adjusted)'!I198)/'Land Price (CPI Adjusted)'!I198)</f>
        <v>0.83399991352473191</v>
      </c>
      <c r="K198" s="19">
        <f>1+(('Land Price (CPI Adjusted)'!K198-'Land Price (CPI Adjusted)'!J198)/'Land Price (CPI Adjusted)'!J198)</f>
        <v>1.0914267990074442</v>
      </c>
      <c r="L198" s="19">
        <f>1+(('Land Price (CPI Adjusted)'!L198-'Land Price (CPI Adjusted)'!K198)/'Land Price (CPI Adjusted)'!K198)</f>
        <v>0.97490846193588965</v>
      </c>
      <c r="M198" s="10">
        <f t="shared" si="6"/>
        <v>1.0039790284078545</v>
      </c>
      <c r="N198" s="11">
        <f t="shared" si="7"/>
        <v>3.979028407854468E-3</v>
      </c>
    </row>
    <row r="199" spans="1:14" x14ac:dyDescent="0.25">
      <c r="A199" s="6" t="s">
        <v>226</v>
      </c>
      <c r="B199" s="13"/>
      <c r="C199" s="19">
        <f>1+(('Land Price (CPI Adjusted)'!C199-'Land Price (CPI Adjusted)'!B199)/'Land Price (CPI Adjusted)'!B199)</f>
        <v>0.84863782833707635</v>
      </c>
      <c r="D199" s="19">
        <f>1+(('Land Price (CPI Adjusted)'!D199-'Land Price (CPI Adjusted)'!C199)/'Land Price (CPI Adjusted)'!C199)</f>
        <v>0.98394625252341839</v>
      </c>
      <c r="E199" s="19">
        <f>1+(('Land Price (CPI Adjusted)'!E199-'Land Price (CPI Adjusted)'!D199)/'Land Price (CPI Adjusted)'!D199)</f>
        <v>1.0079611103283079</v>
      </c>
      <c r="F199" s="19">
        <f>1+(('Land Price (CPI Adjusted)'!F199-'Land Price (CPI Adjusted)'!E199)/'Land Price (CPI Adjusted)'!E199)</f>
        <v>1.0340979838130357</v>
      </c>
      <c r="G199" s="19">
        <f>1+(('Land Price (CPI Adjusted)'!G199-'Land Price (CPI Adjusted)'!F199)/'Land Price (CPI Adjusted)'!F199)</f>
        <v>1.0050202999264661</v>
      </c>
      <c r="H199" s="19">
        <f>1+(('Land Price (CPI Adjusted)'!H199-'Land Price (CPI Adjusted)'!G199)/'Land Price (CPI Adjusted)'!G199)</f>
        <v>1.0017805453044335</v>
      </c>
      <c r="I199" s="19">
        <f>1+(('Land Price (CPI Adjusted)'!I199-'Land Price (CPI Adjusted)'!H199)/'Land Price (CPI Adjusted)'!H199)</f>
        <v>1.0460732004118694</v>
      </c>
      <c r="J199" s="19">
        <f>1+(('Land Price (CPI Adjusted)'!J199-'Land Price (CPI Adjusted)'!I199)/'Land Price (CPI Adjusted)'!I199)</f>
        <v>1.2564336654361661</v>
      </c>
      <c r="K199" s="19">
        <f>1+(('Land Price (CPI Adjusted)'!K199-'Land Price (CPI Adjusted)'!J199)/'Land Price (CPI Adjusted)'!J199)</f>
        <v>1.092867943548387</v>
      </c>
      <c r="L199" s="19">
        <f>1+(('Land Price (CPI Adjusted)'!L199-'Land Price (CPI Adjusted)'!K199)/'Land Price (CPI Adjusted)'!K199)</f>
        <v>1.0439280018227386</v>
      </c>
      <c r="M199" s="10">
        <f t="shared" si="6"/>
        <v>1.0276817713768254</v>
      </c>
      <c r="N199" s="11">
        <f t="shared" si="7"/>
        <v>2.768177137682537E-2</v>
      </c>
    </row>
    <row r="200" spans="1:14" x14ac:dyDescent="0.25">
      <c r="A200" s="6" t="s">
        <v>227</v>
      </c>
      <c r="B200" s="13"/>
      <c r="C200" s="19">
        <f>1+(('Land Price (CPI Adjusted)'!C200-'Land Price (CPI Adjusted)'!B200)/'Land Price (CPI Adjusted)'!B200)</f>
        <v>1.0157348146359135</v>
      </c>
      <c r="D200" s="19">
        <f>1+(('Land Price (CPI Adjusted)'!D200-'Land Price (CPI Adjusted)'!C200)/'Land Price (CPI Adjusted)'!C200)</f>
        <v>0.97339175155334356</v>
      </c>
      <c r="E200" s="19">
        <f>1+(('Land Price (CPI Adjusted)'!E200-'Land Price (CPI Adjusted)'!D200)/'Land Price (CPI Adjusted)'!D200)</f>
        <v>0.9683275517712604</v>
      </c>
      <c r="F200" s="19">
        <f>1+(('Land Price (CPI Adjusted)'!F200-'Land Price (CPI Adjusted)'!E200)/'Land Price (CPI Adjusted)'!E200)</f>
        <v>0.96964542945903276</v>
      </c>
      <c r="G200" s="19">
        <f>1+(('Land Price (CPI Adjusted)'!G200-'Land Price (CPI Adjusted)'!F200)/'Land Price (CPI Adjusted)'!F200)</f>
        <v>1.1201555442842306</v>
      </c>
      <c r="H200" s="19">
        <f>1+(('Land Price (CPI Adjusted)'!H200-'Land Price (CPI Adjusted)'!G200)/'Land Price (CPI Adjusted)'!G200)</f>
        <v>1.0768745214097974</v>
      </c>
      <c r="I200" s="19">
        <f>1+(('Land Price (CPI Adjusted)'!I200-'Land Price (CPI Adjusted)'!H200)/'Land Price (CPI Adjusted)'!H200)</f>
        <v>1.1347211276281581</v>
      </c>
      <c r="J200" s="19">
        <f>1+(('Land Price (CPI Adjusted)'!J200-'Land Price (CPI Adjusted)'!I200)/'Land Price (CPI Adjusted)'!I200)</f>
        <v>1.1576933689225697</v>
      </c>
      <c r="K200" s="19">
        <f>1+(('Land Price (CPI Adjusted)'!K200-'Land Price (CPI Adjusted)'!J200)/'Land Price (CPI Adjusted)'!J200)</f>
        <v>0.99768190913083798</v>
      </c>
      <c r="L200" s="19">
        <f>1+(('Land Price (CPI Adjusted)'!L200-'Land Price (CPI Adjusted)'!K200)/'Land Price (CPI Adjusted)'!K200)</f>
        <v>1.0337828041177324</v>
      </c>
      <c r="M200" s="10">
        <f t="shared" si="6"/>
        <v>1.0425696464025598</v>
      </c>
      <c r="N200" s="11">
        <f t="shared" si="7"/>
        <v>4.256964640255978E-2</v>
      </c>
    </row>
    <row r="201" spans="1:14" x14ac:dyDescent="0.25">
      <c r="A201" s="6" t="s">
        <v>228</v>
      </c>
      <c r="B201" s="13"/>
      <c r="C201" s="19">
        <f>1+(('Land Price (CPI Adjusted)'!C201-'Land Price (CPI Adjusted)'!B201)/'Land Price (CPI Adjusted)'!B201)</f>
        <v>0.99798437893675984</v>
      </c>
      <c r="D201" s="19">
        <f>1+(('Land Price (CPI Adjusted)'!D201-'Land Price (CPI Adjusted)'!C201)/'Land Price (CPI Adjusted)'!C201)</f>
        <v>1.0277712678696977</v>
      </c>
      <c r="E201" s="19">
        <f>1+(('Land Price (CPI Adjusted)'!E201-'Land Price (CPI Adjusted)'!D201)/'Land Price (CPI Adjusted)'!D201)</f>
        <v>0.91801927030755337</v>
      </c>
      <c r="F201" s="19">
        <f>1+(('Land Price (CPI Adjusted)'!F201-'Land Price (CPI Adjusted)'!E201)/'Land Price (CPI Adjusted)'!E201)</f>
        <v>0.94510511395014907</v>
      </c>
      <c r="G201" s="19">
        <f>1+(('Land Price (CPI Adjusted)'!G201-'Land Price (CPI Adjusted)'!F201)/'Land Price (CPI Adjusted)'!F201)</f>
        <v>1.0803395889186773</v>
      </c>
      <c r="H201" s="19">
        <f>1+(('Land Price (CPI Adjusted)'!H201-'Land Price (CPI Adjusted)'!G201)/'Land Price (CPI Adjusted)'!G201)</f>
        <v>1.040006538542372</v>
      </c>
      <c r="I201" s="19">
        <f>1+(('Land Price (CPI Adjusted)'!I201-'Land Price (CPI Adjusted)'!H201)/'Land Price (CPI Adjusted)'!H201)</f>
        <v>1.124578240825018</v>
      </c>
      <c r="J201" s="19">
        <f>1+(('Land Price (CPI Adjusted)'!J201-'Land Price (CPI Adjusted)'!I201)/'Land Price (CPI Adjusted)'!I201)</f>
        <v>1.2388327627953577</v>
      </c>
      <c r="K201" s="19">
        <f>1+(('Land Price (CPI Adjusted)'!K201-'Land Price (CPI Adjusted)'!J201)/'Land Price (CPI Adjusted)'!J201)</f>
        <v>0.98254032258064528</v>
      </c>
      <c r="L201" s="19">
        <f>1+(('Land Price (CPI Adjusted)'!L201-'Land Price (CPI Adjusted)'!K201)/'Land Price (CPI Adjusted)'!K201)</f>
        <v>1.0726353634471384</v>
      </c>
      <c r="M201" s="10">
        <f t="shared" si="6"/>
        <v>1.0391430420021557</v>
      </c>
      <c r="N201" s="11">
        <f t="shared" si="7"/>
        <v>3.9143042002155681E-2</v>
      </c>
    </row>
    <row r="202" spans="1:14" x14ac:dyDescent="0.25">
      <c r="A202" s="6" t="s">
        <v>229</v>
      </c>
      <c r="B202" s="13"/>
      <c r="C202" s="19">
        <f>1+(('Land Price (CPI Adjusted)'!C202-'Land Price (CPI Adjusted)'!B202)/'Land Price (CPI Adjusted)'!B202)</f>
        <v>1.0158627087198515</v>
      </c>
      <c r="D202" s="19">
        <f>1+(('Land Price (CPI Adjusted)'!D202-'Land Price (CPI Adjusted)'!C202)/'Land Price (CPI Adjusted)'!C202)</f>
        <v>1.0383995931168941</v>
      </c>
      <c r="E202" s="19">
        <f>1+(('Land Price (CPI Adjusted)'!E202-'Land Price (CPI Adjusted)'!D202)/'Land Price (CPI Adjusted)'!D202)</f>
        <v>0.74088930936613062</v>
      </c>
      <c r="F202" s="19">
        <f>1+(('Land Price (CPI Adjusted)'!F202-'Land Price (CPI Adjusted)'!E202)/'Land Price (CPI Adjusted)'!E202)</f>
        <v>1.1097501224889761</v>
      </c>
      <c r="G202" s="19">
        <f>1+(('Land Price (CPI Adjusted)'!G202-'Land Price (CPI Adjusted)'!F202)/'Land Price (CPI Adjusted)'!F202)</f>
        <v>1.0366895045179227</v>
      </c>
      <c r="H202" s="19">
        <f>1+(('Land Price (CPI Adjusted)'!H202-'Land Price (CPI Adjusted)'!G202)/'Land Price (CPI Adjusted)'!G202)</f>
        <v>1.080165479200184</v>
      </c>
      <c r="I202" s="19">
        <f>1+(('Land Price (CPI Adjusted)'!I202-'Land Price (CPI Adjusted)'!H202)/'Land Price (CPI Adjusted)'!H202)</f>
        <v>0.9186825530549203</v>
      </c>
      <c r="J202" s="19">
        <f>1+(('Land Price (CPI Adjusted)'!J202-'Land Price (CPI Adjusted)'!I202)/'Land Price (CPI Adjusted)'!I202)</f>
        <v>1.1496368038740918</v>
      </c>
      <c r="K202" s="19">
        <f>1+(('Land Price (CPI Adjusted)'!K202-'Land Price (CPI Adjusted)'!J202)/'Land Price (CPI Adjusted)'!J202)</f>
        <v>0.87429435483870976</v>
      </c>
      <c r="L202" s="19">
        <f>1+(('Land Price (CPI Adjusted)'!L202-'Land Price (CPI Adjusted)'!K202)/'Land Price (CPI Adjusted)'!K202)</f>
        <v>1.2054378370167842</v>
      </c>
      <c r="M202" s="10">
        <f t="shared" si="6"/>
        <v>1.0078237007405639</v>
      </c>
      <c r="N202" s="11">
        <f t="shared" si="7"/>
        <v>7.8237007405639325E-3</v>
      </c>
    </row>
    <row r="203" spans="1:14" x14ac:dyDescent="0.25">
      <c r="A203" s="6" t="s">
        <v>230</v>
      </c>
      <c r="B203" s="13"/>
      <c r="C203" s="19">
        <f>1+(('Land Price (CPI Adjusted)'!C203-'Land Price (CPI Adjusted)'!B203)/'Land Price (CPI Adjusted)'!B203)</f>
        <v>0.87176870748299318</v>
      </c>
      <c r="D203" s="19">
        <f>1+(('Land Price (CPI Adjusted)'!D203-'Land Price (CPI Adjusted)'!C203)/'Land Price (CPI Adjusted)'!C203)</f>
        <v>0.99827960883737776</v>
      </c>
      <c r="E203" s="19">
        <f>1+(('Land Price (CPI Adjusted)'!E203-'Land Price (CPI Adjusted)'!D203)/'Land Price (CPI Adjusted)'!D203)</f>
        <v>1.04695469357721</v>
      </c>
      <c r="F203" s="19">
        <f>1+(('Land Price (CPI Adjusted)'!F203-'Land Price (CPI Adjusted)'!E203)/'Land Price (CPI Adjusted)'!E203)</f>
        <v>1.1634477090610233</v>
      </c>
      <c r="G203" s="19">
        <f>1+(('Land Price (CPI Adjusted)'!G203-'Land Price (CPI Adjusted)'!F203)/'Land Price (CPI Adjusted)'!F203)</f>
        <v>0.92647304140601727</v>
      </c>
      <c r="H203" s="19">
        <f>1+(('Land Price (CPI Adjusted)'!H203-'Land Price (CPI Adjusted)'!G203)/'Land Price (CPI Adjusted)'!G203)</f>
        <v>0.79426605150678176</v>
      </c>
      <c r="I203" s="19">
        <f>1+(('Land Price (CPI Adjusted)'!I203-'Land Price (CPI Adjusted)'!H203)/'Land Price (CPI Adjusted)'!H203)</f>
        <v>1.2162558148053182</v>
      </c>
      <c r="J203" s="19">
        <f>1+(('Land Price (CPI Adjusted)'!J203-'Land Price (CPI Adjusted)'!I203)/'Land Price (CPI Adjusted)'!I203)</f>
        <v>1.0241017505774959</v>
      </c>
      <c r="K203" s="19">
        <f>1+(('Land Price (CPI Adjusted)'!K203-'Land Price (CPI Adjusted)'!J203)/'Land Price (CPI Adjusted)'!J203)</f>
        <v>0.84770291363163364</v>
      </c>
      <c r="L203" s="19">
        <f>1+(('Land Price (CPI Adjusted)'!L203-'Land Price (CPI Adjusted)'!K203)/'Land Price (CPI Adjusted)'!K203)</f>
        <v>1.0715520221223644</v>
      </c>
      <c r="M203" s="10">
        <f t="shared" si="6"/>
        <v>0.98758662458236801</v>
      </c>
      <c r="N203" s="11">
        <f t="shared" si="7"/>
        <v>-1.2413375417631989E-2</v>
      </c>
    </row>
    <row r="204" spans="1:14" x14ac:dyDescent="0.25">
      <c r="A204" s="6" t="s">
        <v>231</v>
      </c>
      <c r="B204" s="13"/>
      <c r="C204" s="19">
        <f>1+(('Land Price (CPI Adjusted)'!C204-'Land Price (CPI Adjusted)'!B204)/'Land Price (CPI Adjusted)'!B204)</f>
        <v>1.1046787273861509</v>
      </c>
      <c r="D204" s="19">
        <f>1+(('Land Price (CPI Adjusted)'!D204-'Land Price (CPI Adjusted)'!C204)/'Land Price (CPI Adjusted)'!C204)</f>
        <v>0.91738309918221861</v>
      </c>
      <c r="E204" s="19">
        <f>1+(('Land Price (CPI Adjusted)'!E204-'Land Price (CPI Adjusted)'!D204)/'Land Price (CPI Adjusted)'!D204)</f>
        <v>0.92896121097445605</v>
      </c>
      <c r="F204" s="19">
        <f>1+(('Land Price (CPI Adjusted)'!F204-'Land Price (CPI Adjusted)'!E204)/'Land Price (CPI Adjusted)'!E204)</f>
        <v>1.0030870227814463</v>
      </c>
      <c r="G204" s="19">
        <f>1+(('Land Price (CPI Adjusted)'!G204-'Land Price (CPI Adjusted)'!F204)/'Land Price (CPI Adjusted)'!F204)</f>
        <v>1.078413849900997</v>
      </c>
      <c r="H204" s="19">
        <f>1+(('Land Price (CPI Adjusted)'!H204-'Land Price (CPI Adjusted)'!G204)/'Land Price (CPI Adjusted)'!G204)</f>
        <v>1.0645508421709295</v>
      </c>
      <c r="I204" s="19">
        <f>1+(('Land Price (CPI Adjusted)'!I204-'Land Price (CPI Adjusted)'!H204)/'Land Price (CPI Adjusted)'!H204)</f>
        <v>1.0436836217492782</v>
      </c>
      <c r="J204" s="19">
        <f>1+(('Land Price (CPI Adjusted)'!J204-'Land Price (CPI Adjusted)'!I204)/'Land Price (CPI Adjusted)'!I204)</f>
        <v>1.2759226649057158</v>
      </c>
      <c r="K204" s="19">
        <f>1+(('Land Price (CPI Adjusted)'!K204-'Land Price (CPI Adjusted)'!J204)/'Land Price (CPI Adjusted)'!J204)</f>
        <v>0.93212594957613126</v>
      </c>
      <c r="L204" s="19">
        <f>1+(('Land Price (CPI Adjusted)'!L204-'Land Price (CPI Adjusted)'!K204)/'Land Price (CPI Adjusted)'!K204)</f>
        <v>0.99607110903644924</v>
      </c>
      <c r="M204" s="10">
        <f t="shared" si="6"/>
        <v>1.0297298314685983</v>
      </c>
      <c r="N204" s="11">
        <f t="shared" si="7"/>
        <v>2.9729831468598311E-2</v>
      </c>
    </row>
    <row r="205" spans="1:14" x14ac:dyDescent="0.25">
      <c r="A205" s="6" t="s">
        <v>232</v>
      </c>
      <c r="B205" s="13"/>
      <c r="C205" s="19">
        <f>1+(('Land Price (CPI Adjusted)'!C205-'Land Price (CPI Adjusted)'!B205)/'Land Price (CPI Adjusted)'!B205)</f>
        <v>1.1632481203007519</v>
      </c>
      <c r="D205" s="19">
        <f>1+(('Land Price (CPI Adjusted)'!D205-'Land Price (CPI Adjusted)'!C205)/'Land Price (CPI Adjusted)'!C205)</f>
        <v>0.78961263380214097</v>
      </c>
      <c r="E205" s="19">
        <f>1+(('Land Price (CPI Adjusted)'!E205-'Land Price (CPI Adjusted)'!D205)/'Land Price (CPI Adjusted)'!D205)</f>
        <v>1.151955554660923</v>
      </c>
      <c r="F205" s="19">
        <f>1+(('Land Price (CPI Adjusted)'!F205-'Land Price (CPI Adjusted)'!E205)/'Land Price (CPI Adjusted)'!E205)</f>
        <v>0.78292546653257333</v>
      </c>
      <c r="G205" s="19">
        <f>1+(('Land Price (CPI Adjusted)'!G205-'Land Price (CPI Adjusted)'!F205)/'Land Price (CPI Adjusted)'!F205)</f>
        <v>1.1218259837909463</v>
      </c>
      <c r="H205" s="19">
        <f>1+(('Land Price (CPI Adjusted)'!H205-'Land Price (CPI Adjusted)'!G205)/'Land Price (CPI Adjusted)'!G205)</f>
        <v>0.92750597346955588</v>
      </c>
      <c r="I205" s="19">
        <f>1+(('Land Price (CPI Adjusted)'!I205-'Land Price (CPI Adjusted)'!H205)/'Land Price (CPI Adjusted)'!H205)</f>
        <v>1.2273452796280448</v>
      </c>
      <c r="J205" s="19">
        <f>1+(('Land Price (CPI Adjusted)'!J205-'Land Price (CPI Adjusted)'!I205)/'Land Price (CPI Adjusted)'!I205)</f>
        <v>1.1002383474576269</v>
      </c>
      <c r="K205" s="19">
        <f>1+(('Land Price (CPI Adjusted)'!K205-'Land Price (CPI Adjusted)'!J205)/'Land Price (CPI Adjusted)'!J205)</f>
        <v>1.0794009216589862</v>
      </c>
      <c r="L205" s="19">
        <f>1+(('Land Price (CPI Adjusted)'!L205-'Land Price (CPI Adjusted)'!K205)/'Land Price (CPI Adjusted)'!K205)</f>
        <v>1.165680402058501</v>
      </c>
      <c r="M205" s="10">
        <f t="shared" si="6"/>
        <v>1.0388911854895317</v>
      </c>
      <c r="N205" s="11">
        <f t="shared" si="7"/>
        <v>3.8891185489531743E-2</v>
      </c>
    </row>
    <row r="206" spans="1:14" x14ac:dyDescent="0.25">
      <c r="A206" s="6" t="s">
        <v>233</v>
      </c>
      <c r="B206" s="13"/>
      <c r="C206" s="19">
        <f>1+(('Land Price (CPI Adjusted)'!C206-'Land Price (CPI Adjusted)'!B206)/'Land Price (CPI Adjusted)'!B206)</f>
        <v>1.1205821863629173</v>
      </c>
      <c r="D206" s="19">
        <f>1+(('Land Price (CPI Adjusted)'!D206-'Land Price (CPI Adjusted)'!C206)/'Land Price (CPI Adjusted)'!C206)</f>
        <v>1.1109509331096665</v>
      </c>
      <c r="E206" s="19">
        <f>1+(('Land Price (CPI Adjusted)'!E206-'Land Price (CPI Adjusted)'!D206)/'Land Price (CPI Adjusted)'!D206)</f>
        <v>1.317722204297253</v>
      </c>
      <c r="F206" s="19">
        <f>1+(('Land Price (CPI Adjusted)'!F206-'Land Price (CPI Adjusted)'!E206)/'Land Price (CPI Adjusted)'!E206)</f>
        <v>0.74137473460721881</v>
      </c>
      <c r="G206" s="19">
        <f>1+(('Land Price (CPI Adjusted)'!G206-'Land Price (CPI Adjusted)'!F206)/'Land Price (CPI Adjusted)'!F206)</f>
        <v>1.1254643383329708</v>
      </c>
      <c r="H206" s="19">
        <f>1+(('Land Price (CPI Adjusted)'!H206-'Land Price (CPI Adjusted)'!G206)/'Land Price (CPI Adjusted)'!G206)</f>
        <v>0.48864628820960698</v>
      </c>
      <c r="I206" s="19">
        <f>1+(('Land Price (CPI Adjusted)'!I206-'Land Price (CPI Adjusted)'!H206)/'Land Price (CPI Adjusted)'!H206)</f>
        <v>1.7836308435726662</v>
      </c>
      <c r="J206" s="19">
        <f>1+(('Land Price (CPI Adjusted)'!J206-'Land Price (CPI Adjusted)'!I206)/'Land Price (CPI Adjusted)'!I206)</f>
        <v>0.70874717925911268</v>
      </c>
      <c r="K206" s="19">
        <f>1+(('Land Price (CPI Adjusted)'!K206-'Land Price (CPI Adjusted)'!J206)/'Land Price (CPI Adjusted)'!J206)</f>
        <v>1.2265962180200223</v>
      </c>
      <c r="L206" s="19">
        <f>1+(('Land Price (CPI Adjusted)'!L206-'Land Price (CPI Adjusted)'!K206)/'Land Price (CPI Adjusted)'!K206)</f>
        <v>0.99994623944949201</v>
      </c>
      <c r="M206" s="10">
        <f t="shared" si="6"/>
        <v>1.0036449808465466</v>
      </c>
      <c r="N206" s="11">
        <f t="shared" si="7"/>
        <v>3.6449808465466305E-3</v>
      </c>
    </row>
    <row r="207" spans="1:14" x14ac:dyDescent="0.25">
      <c r="A207" s="6" t="s">
        <v>234</v>
      </c>
      <c r="B207" s="13"/>
      <c r="C207" s="19">
        <f>1+(('Land Price (CPI Adjusted)'!C207-'Land Price (CPI Adjusted)'!B207)/'Land Price (CPI Adjusted)'!B207)</f>
        <v>1.0674718867138693</v>
      </c>
      <c r="D207" s="19">
        <f>1+(('Land Price (CPI Adjusted)'!D207-'Land Price (CPI Adjusted)'!C207)/'Land Price (CPI Adjusted)'!C207)</f>
        <v>0.94651696245321759</v>
      </c>
      <c r="E207" s="19">
        <f>1+(('Land Price (CPI Adjusted)'!E207-'Land Price (CPI Adjusted)'!D207)/'Land Price (CPI Adjusted)'!D207)</f>
        <v>1.0389072847682119</v>
      </c>
      <c r="F207" s="19">
        <f>1+(('Land Price (CPI Adjusted)'!F207-'Land Price (CPI Adjusted)'!E207)/'Land Price (CPI Adjusted)'!E207)</f>
        <v>1.1816196542311193</v>
      </c>
      <c r="G207" s="19">
        <f>1+(('Land Price (CPI Adjusted)'!G207-'Land Price (CPI Adjusted)'!F207)/'Land Price (CPI Adjusted)'!F207)</f>
        <v>0.84508593636344742</v>
      </c>
      <c r="H207" s="19">
        <f>1+(('Land Price (CPI Adjusted)'!H207-'Land Price (CPI Adjusted)'!G207)/'Land Price (CPI Adjusted)'!G207)</f>
        <v>1.1621857665525788</v>
      </c>
      <c r="I207" s="19">
        <f>1+(('Land Price (CPI Adjusted)'!I207-'Land Price (CPI Adjusted)'!H207)/'Land Price (CPI Adjusted)'!H207)</f>
        <v>0.94269357432794654</v>
      </c>
      <c r="J207" s="19">
        <f>1+(('Land Price (CPI Adjusted)'!J207-'Land Price (CPI Adjusted)'!I207)/'Land Price (CPI Adjusted)'!I207)</f>
        <v>1.0471498019783396</v>
      </c>
      <c r="K207" s="19">
        <f>1+(('Land Price (CPI Adjusted)'!K207-'Land Price (CPI Adjusted)'!J207)/'Land Price (CPI Adjusted)'!J207)</f>
        <v>1.3032035003431708</v>
      </c>
      <c r="L207" s="19">
        <f>1+(('Land Price (CPI Adjusted)'!L207-'Land Price (CPI Adjusted)'!K207)/'Land Price (CPI Adjusted)'!K207)</f>
        <v>1.0969140186964519</v>
      </c>
      <c r="M207" s="10">
        <f t="shared" si="6"/>
        <v>1.0556695523819215</v>
      </c>
      <c r="N207" s="11">
        <f t="shared" si="7"/>
        <v>5.5669552381921505E-2</v>
      </c>
    </row>
    <row r="208" spans="1:14" x14ac:dyDescent="0.25">
      <c r="A208" s="6" t="s">
        <v>235</v>
      </c>
      <c r="B208" s="13"/>
      <c r="C208" s="19">
        <f>1+(('Land Price (CPI Adjusted)'!C208-'Land Price (CPI Adjusted)'!B208)/'Land Price (CPI Adjusted)'!B208)</f>
        <v>1.2997278911564625</v>
      </c>
      <c r="D208" s="19">
        <f>1+(('Land Price (CPI Adjusted)'!D208-'Land Price (CPI Adjusted)'!C208)/'Land Price (CPI Adjusted)'!C208)</f>
        <v>0.87293104006737277</v>
      </c>
      <c r="E208" s="19">
        <f>1+(('Land Price (CPI Adjusted)'!E208-'Land Price (CPI Adjusted)'!D208)/'Land Price (CPI Adjusted)'!D208)</f>
        <v>0.8980476477165219</v>
      </c>
      <c r="F208" s="19">
        <f>1+(('Land Price (CPI Adjusted)'!F208-'Land Price (CPI Adjusted)'!E208)/'Land Price (CPI Adjusted)'!E208)</f>
        <v>1.0172709456148947</v>
      </c>
      <c r="G208" s="19">
        <f>1+(('Land Price (CPI Adjusted)'!G208-'Land Price (CPI Adjusted)'!F208)/'Land Price (CPI Adjusted)'!F208)</f>
        <v>1.0714111625639773</v>
      </c>
      <c r="H208" s="19">
        <f>1+(('Land Price (CPI Adjusted)'!H208-'Land Price (CPI Adjusted)'!G208)/'Land Price (CPI Adjusted)'!G208)</f>
        <v>1.0180131004366815</v>
      </c>
      <c r="I208" s="19">
        <f>1+(('Land Price (CPI Adjusted)'!I208-'Land Price (CPI Adjusted)'!H208)/'Land Price (CPI Adjusted)'!H208)</f>
        <v>1.5626790227464193</v>
      </c>
      <c r="J208" s="19">
        <f>1+(('Land Price (CPI Adjusted)'!J208-'Land Price (CPI Adjusted)'!I208)/'Land Price (CPI Adjusted)'!I208)</f>
        <v>0.52041172191831331</v>
      </c>
      <c r="K208" s="19">
        <f>1+(('Land Price (CPI Adjusted)'!K208-'Land Price (CPI Adjusted)'!J208)/'Land Price (CPI Adjusted)'!J208)</f>
        <v>1.0219024926686215</v>
      </c>
      <c r="L208" s="19">
        <f>1+(('Land Price (CPI Adjusted)'!L208-'Land Price (CPI Adjusted)'!K208)/'Land Price (CPI Adjusted)'!K208)</f>
        <v>1.3184476342371081</v>
      </c>
      <c r="M208" s="10">
        <f t="shared" si="6"/>
        <v>1.0216372339015654</v>
      </c>
      <c r="N208" s="11">
        <f t="shared" si="7"/>
        <v>2.1637233901565356E-2</v>
      </c>
    </row>
    <row r="209" spans="1:14" x14ac:dyDescent="0.25">
      <c r="A209" s="6" t="s">
        <v>236</v>
      </c>
      <c r="B209" s="13"/>
      <c r="C209" s="19">
        <f>1+(('Land Price (CPI Adjusted)'!C209-'Land Price (CPI Adjusted)'!B209)/'Land Price (CPI Adjusted)'!B209)</f>
        <v>1.1721326530612244</v>
      </c>
      <c r="D209" s="19">
        <f>1+(('Land Price (CPI Adjusted)'!D209-'Land Price (CPI Adjusted)'!C209)/'Land Price (CPI Adjusted)'!C209)</f>
        <v>0.85928092902224773</v>
      </c>
      <c r="E209" s="19">
        <f>1+(('Land Price (CPI Adjusted)'!E209-'Land Price (CPI Adjusted)'!D209)/'Land Price (CPI Adjusted)'!D209)</f>
        <v>0.84918188595668997</v>
      </c>
      <c r="F209" s="19">
        <f>1+(('Land Price (CPI Adjusted)'!F209-'Land Price (CPI Adjusted)'!E209)/'Land Price (CPI Adjusted)'!E209)</f>
        <v>0.889897563858428</v>
      </c>
      <c r="G209" s="19">
        <f>1+(('Land Price (CPI Adjusted)'!G209-'Land Price (CPI Adjusted)'!F209)/'Land Price (CPI Adjusted)'!F209)</f>
        <v>1.0505201371100839</v>
      </c>
      <c r="H209" s="19">
        <f>1+(('Land Price (CPI Adjusted)'!H209-'Land Price (CPI Adjusted)'!G209)/'Land Price (CPI Adjusted)'!G209)</f>
        <v>0.91621179039301315</v>
      </c>
      <c r="I209" s="19">
        <f>1+(('Land Price (CPI Adjusted)'!I209-'Land Price (CPI Adjusted)'!H209)/'Land Price (CPI Adjusted)'!H209)</f>
        <v>1.071796311897407</v>
      </c>
      <c r="J209" s="19">
        <f>1+(('Land Price (CPI Adjusted)'!J209-'Land Price (CPI Adjusted)'!I209)/'Land Price (CPI Adjusted)'!I209)</f>
        <v>1.197538337368846</v>
      </c>
      <c r="K209" s="19">
        <f>1+(('Land Price (CPI Adjusted)'!K209-'Land Price (CPI Adjusted)'!J209)/'Land Price (CPI Adjusted)'!J209)</f>
        <v>1.4388387096774191</v>
      </c>
      <c r="L209" s="19">
        <f>1+(('Land Price (CPI Adjusted)'!L209-'Land Price (CPI Adjusted)'!K209)/'Land Price (CPI Adjusted)'!K209)</f>
        <v>0.83913698387382607</v>
      </c>
      <c r="M209" s="10">
        <f t="shared" si="6"/>
        <v>1.0127679738945168</v>
      </c>
      <c r="N209" s="11">
        <f t="shared" si="7"/>
        <v>1.2767973894516782E-2</v>
      </c>
    </row>
  </sheetData>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C44616E4-6A76-4634-8A63-FA533C65A585}">
          <x14:formula1>
            <xm:f>'Suburb List'!$A$1:$A$206</xm:f>
          </x14:formula1>
          <xm:sqref>A4:A209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C3B1A-C92D-4AD7-A9C5-EADDA7AE3787}">
  <dimension ref="A1:O212"/>
  <sheetViews>
    <sheetView workbookViewId="0">
      <selection activeCell="M9" sqref="M9"/>
    </sheetView>
  </sheetViews>
  <sheetFormatPr defaultRowHeight="15" x14ac:dyDescent="0.25"/>
  <cols>
    <col min="1" max="1" width="32" bestFit="1" customWidth="1"/>
    <col min="2" max="2" width="14" bestFit="1" customWidth="1"/>
    <col min="3" max="3" width="15.140625" bestFit="1" customWidth="1"/>
    <col min="4" max="4" width="14" bestFit="1" customWidth="1"/>
    <col min="5" max="8" width="13.5703125" bestFit="1" customWidth="1"/>
    <col min="9" max="12" width="15.140625" bestFit="1" customWidth="1"/>
    <col min="13" max="13" width="16.85546875" customWidth="1"/>
    <col min="15" max="15" width="10.85546875" bestFit="1" customWidth="1"/>
  </cols>
  <sheetData>
    <row r="1" spans="1:15" x14ac:dyDescent="0.25">
      <c r="A1" s="5" t="s">
        <v>237</v>
      </c>
      <c r="B1" s="5"/>
      <c r="C1" s="5"/>
      <c r="D1" s="5"/>
      <c r="E1" s="5"/>
      <c r="F1" s="5"/>
      <c r="G1" s="5"/>
      <c r="H1" s="5"/>
      <c r="I1" s="5"/>
      <c r="J1" s="5"/>
      <c r="K1" s="5"/>
      <c r="L1" s="5"/>
    </row>
    <row r="2" spans="1:15" x14ac:dyDescent="0.25">
      <c r="A2" s="5"/>
      <c r="B2" s="5"/>
      <c r="C2" s="5"/>
      <c r="D2" s="5"/>
      <c r="E2" s="5"/>
      <c r="F2" s="5"/>
      <c r="G2" s="5"/>
      <c r="H2" s="5"/>
      <c r="I2" s="5"/>
      <c r="J2" s="5"/>
      <c r="K2" s="5"/>
      <c r="L2" s="5"/>
    </row>
    <row r="3" spans="1:15" ht="25.5" x14ac:dyDescent="0.25">
      <c r="A3" s="5" t="s">
        <v>30</v>
      </c>
      <c r="B3" s="5" t="s">
        <v>269</v>
      </c>
      <c r="C3" s="5" t="s">
        <v>270</v>
      </c>
      <c r="D3" s="5" t="s">
        <v>271</v>
      </c>
      <c r="E3" s="5" t="s">
        <v>272</v>
      </c>
      <c r="F3" s="5" t="s">
        <v>273</v>
      </c>
      <c r="G3" s="5" t="s">
        <v>274</v>
      </c>
      <c r="H3" s="5" t="s">
        <v>275</v>
      </c>
      <c r="I3" s="5" t="s">
        <v>276</v>
      </c>
      <c r="J3" s="5" t="s">
        <v>277</v>
      </c>
      <c r="K3" s="5" t="s">
        <v>278</v>
      </c>
      <c r="L3" s="5" t="s">
        <v>279</v>
      </c>
      <c r="M3" s="5" t="s">
        <v>266</v>
      </c>
      <c r="N3" s="5" t="s">
        <v>280</v>
      </c>
      <c r="O3" s="5" t="s">
        <v>287</v>
      </c>
    </row>
    <row r="4" spans="1:15" x14ac:dyDescent="0.25">
      <c r="A4" s="6" t="s">
        <v>31</v>
      </c>
      <c r="B4" s="7">
        <v>102198.49785407726</v>
      </c>
      <c r="C4" s="7">
        <v>113602.04081632652</v>
      </c>
      <c r="D4" s="7">
        <v>115198.70517928287</v>
      </c>
      <c r="E4" s="7">
        <v>104156.10217596973</v>
      </c>
      <c r="F4" s="7">
        <v>95673.339399454053</v>
      </c>
      <c r="G4" s="7">
        <v>105017.87310098302</v>
      </c>
      <c r="H4" s="7">
        <v>95070.742358078613</v>
      </c>
      <c r="I4" s="7">
        <v>93791.069924178606</v>
      </c>
      <c r="J4" s="7">
        <v>88856.335754640837</v>
      </c>
      <c r="K4" s="7">
        <v>159612.90322580645</v>
      </c>
      <c r="L4" s="7">
        <v>147966.50717703349</v>
      </c>
      <c r="M4" s="11">
        <v>3.7700177389054401E-2</v>
      </c>
      <c r="N4" s="21">
        <f>1+Vacant_Land[[#This Row],[Adjusted Growth Rate PA (%)]]</f>
        <v>1.0377001773890544</v>
      </c>
      <c r="O4" s="7"/>
    </row>
    <row r="5" spans="1:15" x14ac:dyDescent="0.25">
      <c r="A5" s="6" t="s">
        <v>32</v>
      </c>
      <c r="B5" s="7">
        <v>165906.65236051503</v>
      </c>
      <c r="C5" s="7">
        <v>183025.51020408163</v>
      </c>
      <c r="D5" s="7">
        <v>234093.62549800798</v>
      </c>
      <c r="E5" s="7">
        <v>198949.85808893095</v>
      </c>
      <c r="F5" s="7">
        <v>181216.56050955414</v>
      </c>
      <c r="G5" s="7">
        <v>198981.23324396781</v>
      </c>
      <c r="H5" s="7">
        <v>198244.10480349348</v>
      </c>
      <c r="I5" s="7">
        <v>158402.69587194608</v>
      </c>
      <c r="J5" s="7">
        <v>154749.79822437451</v>
      </c>
      <c r="K5" s="7">
        <v>169588.70967741936</v>
      </c>
      <c r="L5" s="7">
        <v>197288.67623604464</v>
      </c>
      <c r="M5" s="11">
        <v>1.7475207835214501E-2</v>
      </c>
      <c r="N5" s="21">
        <f>1+Vacant_Land[[#This Row],[Adjusted Growth Rate PA (%)]]</f>
        <v>1.0174752078352145</v>
      </c>
      <c r="O5" s="7"/>
    </row>
    <row r="6" spans="1:15" x14ac:dyDescent="0.25">
      <c r="A6" s="6" t="s">
        <v>33</v>
      </c>
      <c r="B6" s="7">
        <v>384903.43347639486</v>
      </c>
      <c r="C6" s="7">
        <v>479653.06122448976</v>
      </c>
      <c r="D6" s="7">
        <v>325266.93227091635</v>
      </c>
      <c r="E6" s="7">
        <v>371568.11731315043</v>
      </c>
      <c r="F6" s="7">
        <v>436157.87079162878</v>
      </c>
      <c r="G6" s="7">
        <v>464289.54423592496</v>
      </c>
      <c r="H6" s="7">
        <v>410532.75109170307</v>
      </c>
      <c r="I6" s="7">
        <v>466871.10362257791</v>
      </c>
      <c r="J6" s="7">
        <v>549112.1872477805</v>
      </c>
      <c r="K6" s="7">
        <v>673366.93548387091</v>
      </c>
      <c r="L6" s="7">
        <v>586933.81180223287</v>
      </c>
      <c r="M6" s="11">
        <v>4.3094689493361704E-2</v>
      </c>
      <c r="N6" s="21">
        <f>1+Vacant_Land[[#This Row],[Adjusted Growth Rate PA (%)]]</f>
        <v>1.0430946894933617</v>
      </c>
      <c r="O6" s="7"/>
    </row>
    <row r="7" spans="1:15" x14ac:dyDescent="0.25">
      <c r="A7" s="6" t="s">
        <v>34</v>
      </c>
      <c r="B7" s="7">
        <v>262132.51072961374</v>
      </c>
      <c r="C7" s="7">
        <v>278956.12244897959</v>
      </c>
      <c r="D7" s="7">
        <v>242718.12749003986</v>
      </c>
      <c r="E7" s="7">
        <v>222355.72374645222</v>
      </c>
      <c r="F7" s="7">
        <v>208230.20928116472</v>
      </c>
      <c r="G7" s="7">
        <v>210035.74620196605</v>
      </c>
      <c r="H7" s="7">
        <v>197163.75545851531</v>
      </c>
      <c r="I7" s="7">
        <v>192792.75484414492</v>
      </c>
      <c r="J7" s="7">
        <v>224636.803874092</v>
      </c>
      <c r="K7" s="7">
        <v>244407.25806451612</v>
      </c>
      <c r="L7" s="7">
        <v>276204.1467304625</v>
      </c>
      <c r="M7" s="11">
        <v>5.2427063715865252E-3</v>
      </c>
      <c r="N7" s="21">
        <f>1+Vacant_Land[[#This Row],[Adjusted Growth Rate PA (%)]]</f>
        <v>1.0052427063715865</v>
      </c>
      <c r="O7" s="7"/>
    </row>
    <row r="8" spans="1:15" x14ac:dyDescent="0.25">
      <c r="A8" s="6" t="s">
        <v>35</v>
      </c>
      <c r="B8" s="7">
        <v>103525.75107296137</v>
      </c>
      <c r="C8" s="7">
        <v>88357.142857142855</v>
      </c>
      <c r="D8" s="7">
        <v>98565.737051792836</v>
      </c>
      <c r="E8" s="7">
        <v>81920.529801324505</v>
      </c>
      <c r="F8" s="7">
        <v>95673.339399454053</v>
      </c>
      <c r="G8" s="7">
        <v>92305.183199285078</v>
      </c>
      <c r="H8" s="7">
        <v>54017.467248908302</v>
      </c>
      <c r="I8" s="7">
        <v>101606.99241786015</v>
      </c>
      <c r="J8" s="7">
        <v>99339.386602098471</v>
      </c>
      <c r="K8" s="7">
        <v>86789.516129032258</v>
      </c>
      <c r="L8" s="7">
        <v>78915.470494417852</v>
      </c>
      <c r="M8" s="11">
        <v>-2.677921395786198E-2</v>
      </c>
      <c r="N8" s="21">
        <f>1+Vacant_Land[[#This Row],[Adjusted Growth Rate PA (%)]]</f>
        <v>0.97322078604213802</v>
      </c>
      <c r="O8" s="7"/>
    </row>
    <row r="9" spans="1:15" x14ac:dyDescent="0.25">
      <c r="A9" s="6" t="s">
        <v>36</v>
      </c>
      <c r="B9" s="7">
        <v>114807.4034334764</v>
      </c>
      <c r="C9" s="7">
        <v>124962.24489795917</v>
      </c>
      <c r="D9" s="7">
        <v>128135.45816733068</v>
      </c>
      <c r="E9" s="7">
        <v>122295.64806054873</v>
      </c>
      <c r="F9" s="7">
        <v>171649.22656960876</v>
      </c>
      <c r="G9" s="7">
        <v>163054.06613047363</v>
      </c>
      <c r="H9" s="7">
        <v>159891.70305676857</v>
      </c>
      <c r="I9" s="7">
        <v>153713.14237573717</v>
      </c>
      <c r="J9" s="7">
        <v>138775.62550443906</v>
      </c>
      <c r="K9" s="7">
        <v>154625</v>
      </c>
      <c r="L9" s="7">
        <v>163749.60127591706</v>
      </c>
      <c r="M9" s="11">
        <v>3.6146192974078506E-2</v>
      </c>
      <c r="N9" s="21">
        <f>1+Vacant_Land[[#This Row],[Adjusted Growth Rate PA (%)]]</f>
        <v>1.0361461929740785</v>
      </c>
      <c r="O9" s="7"/>
    </row>
    <row r="10" spans="1:15" x14ac:dyDescent="0.25">
      <c r="A10" s="6" t="s">
        <v>37</v>
      </c>
      <c r="B10" s="7">
        <v>619163.62660944206</v>
      </c>
      <c r="C10" s="7">
        <v>647531.63265306118</v>
      </c>
      <c r="D10" s="7">
        <v>582153.88446215144</v>
      </c>
      <c r="E10" s="7">
        <v>555889.30936613062</v>
      </c>
      <c r="F10" s="7">
        <v>669713.37579617836</v>
      </c>
      <c r="G10" s="7">
        <v>920288.20375335123</v>
      </c>
      <c r="H10" s="7">
        <v>899390.82969432324</v>
      </c>
      <c r="I10" s="7">
        <v>867567.39679865213</v>
      </c>
      <c r="J10" s="7">
        <v>1587932.6069410816</v>
      </c>
      <c r="K10" s="7">
        <v>251889.11290322579</v>
      </c>
      <c r="L10" s="7">
        <v>595811.80223285488</v>
      </c>
      <c r="M10" s="11">
        <v>-3.8370923612054408E-3</v>
      </c>
      <c r="N10" s="21">
        <f>1+Vacant_Land[[#This Row],[Adjusted Growth Rate PA (%)]]</f>
        <v>0.99616290763879456</v>
      </c>
      <c r="O10" s="7"/>
    </row>
    <row r="11" spans="1:15" x14ac:dyDescent="0.25">
      <c r="A11" s="6" t="s">
        <v>38</v>
      </c>
      <c r="B11" s="7">
        <v>122770.92274678111</v>
      </c>
      <c r="C11" s="7">
        <v>109815.30612244898</v>
      </c>
      <c r="D11" s="7">
        <v>95485.557768924307</v>
      </c>
      <c r="E11" s="7">
        <v>101230.36896877957</v>
      </c>
      <c r="F11" s="7">
        <v>118184.71337579619</v>
      </c>
      <c r="G11" s="7">
        <v>88436.103663985705</v>
      </c>
      <c r="H11" s="7">
        <v>113436.68122270744</v>
      </c>
      <c r="I11" s="7">
        <v>99522.746419545074</v>
      </c>
      <c r="J11" s="7">
        <v>99838.579499596453</v>
      </c>
      <c r="K11" s="7">
        <v>99758.06451612903</v>
      </c>
      <c r="L11" s="7">
        <v>209619.21850079743</v>
      </c>
      <c r="M11" s="11">
        <v>5.4954084029385841E-2</v>
      </c>
      <c r="N11" s="21">
        <f>1+Vacant_Land[[#This Row],[Adjusted Growth Rate PA (%)]]</f>
        <v>1.0549540840293858</v>
      </c>
      <c r="O11" s="7"/>
    </row>
    <row r="12" spans="1:15" x14ac:dyDescent="0.25">
      <c r="A12" s="6" t="s">
        <v>39</v>
      </c>
      <c r="B12" s="7">
        <v>152634.12017167383</v>
      </c>
      <c r="C12" s="7">
        <v>171665.30612244896</v>
      </c>
      <c r="D12" s="7">
        <v>190971.11553784861</v>
      </c>
      <c r="E12" s="7">
        <v>157989.59318826869</v>
      </c>
      <c r="F12" s="7">
        <v>168835.30482256599</v>
      </c>
      <c r="G12" s="7">
        <v>168028.59696157282</v>
      </c>
      <c r="H12" s="7">
        <v>159891.70305676857</v>
      </c>
      <c r="I12" s="7">
        <v>171950.29486099409</v>
      </c>
      <c r="J12" s="7">
        <v>214652.94592413236</v>
      </c>
      <c r="K12" s="7">
        <v>224455.6451612903</v>
      </c>
      <c r="L12" s="7">
        <v>246610.8452950558</v>
      </c>
      <c r="M12" s="11">
        <v>4.9146302571737355E-2</v>
      </c>
      <c r="N12" s="21">
        <f>1+Vacant_Land[[#This Row],[Adjusted Growth Rate PA (%)]]</f>
        <v>1.0491463025717374</v>
      </c>
      <c r="O12" s="7"/>
    </row>
    <row r="13" spans="1:15" x14ac:dyDescent="0.25">
      <c r="A13" s="6" t="s">
        <v>40</v>
      </c>
      <c r="B13" s="7">
        <v>131398.06866952789</v>
      </c>
      <c r="C13" s="7">
        <v>120544.38775510203</v>
      </c>
      <c r="D13" s="7">
        <v>112734.56175298805</v>
      </c>
      <c r="E13" s="7">
        <v>114688.74172185431</v>
      </c>
      <c r="F13" s="7">
        <v>106929.02638762513</v>
      </c>
      <c r="G13" s="7">
        <v>110545.12957998212</v>
      </c>
      <c r="H13" s="7">
        <v>120999.1266375546</v>
      </c>
      <c r="I13" s="7">
        <v>114633.5299073294</v>
      </c>
      <c r="J13" s="7">
        <v>117809.5238095238</v>
      </c>
      <c r="K13" s="7">
        <v>117215.72580645161</v>
      </c>
      <c r="L13" s="7">
        <v>123305.4226475279</v>
      </c>
      <c r="M13" s="11">
        <v>-6.336540846179628E-3</v>
      </c>
      <c r="N13" s="21">
        <f>1+Vacant_Land[[#This Row],[Adjusted Growth Rate PA (%)]]</f>
        <v>0.99366345915382037</v>
      </c>
      <c r="O13" s="7"/>
    </row>
    <row r="14" spans="1:15" x14ac:dyDescent="0.25">
      <c r="A14" s="6" t="s">
        <v>41</v>
      </c>
      <c r="B14" s="7">
        <v>132061.69527896997</v>
      </c>
      <c r="C14" s="7">
        <v>168509.69387755101</v>
      </c>
      <c r="D14" s="7">
        <v>147848.60557768925</v>
      </c>
      <c r="E14" s="7">
        <v>143360.92715231789</v>
      </c>
      <c r="F14" s="7">
        <v>129440.40036396724</v>
      </c>
      <c r="G14" s="7">
        <v>147025.02234137623</v>
      </c>
      <c r="H14" s="7">
        <v>145847.16157205243</v>
      </c>
      <c r="I14" s="7">
        <v>145897.21988205559</v>
      </c>
      <c r="J14" s="7">
        <v>179709.4430992736</v>
      </c>
      <c r="K14" s="7">
        <v>219467.74193548388</v>
      </c>
      <c r="L14" s="7">
        <v>235759.96810207336</v>
      </c>
      <c r="M14" s="11">
        <v>5.9666779908388534E-2</v>
      </c>
      <c r="N14" s="21">
        <f>1+Vacant_Land[[#This Row],[Adjusted Growth Rate PA (%)]]</f>
        <v>1.0596667799083885</v>
      </c>
      <c r="O14" s="7"/>
    </row>
    <row r="15" spans="1:15" x14ac:dyDescent="0.25">
      <c r="A15" s="6" t="s">
        <v>42</v>
      </c>
      <c r="B15" s="7">
        <v>160597.63948497854</v>
      </c>
      <c r="C15" s="7">
        <v>186181.12244897959</v>
      </c>
      <c r="D15" s="7">
        <v>184810.75697211156</v>
      </c>
      <c r="E15" s="7">
        <v>277944.65468306531</v>
      </c>
      <c r="F15" s="7">
        <v>207667.42493175616</v>
      </c>
      <c r="G15" s="7">
        <v>198981.23324396781</v>
      </c>
      <c r="H15" s="7">
        <v>194462.88209606989</v>
      </c>
      <c r="I15" s="7">
        <v>161529.06486941871</v>
      </c>
      <c r="J15" s="7">
        <v>164733.65617433414</v>
      </c>
      <c r="K15" s="7">
        <v>211985.88709677418</v>
      </c>
      <c r="L15" s="7">
        <v>274231.25996810204</v>
      </c>
      <c r="M15" s="11">
        <v>5.4964340790974786E-2</v>
      </c>
      <c r="N15" s="21">
        <f>1+Vacant_Land[[#This Row],[Adjusted Growth Rate PA (%)]]</f>
        <v>1.0549643407909748</v>
      </c>
      <c r="O15" s="7"/>
    </row>
    <row r="16" spans="1:15" x14ac:dyDescent="0.25">
      <c r="A16" s="6" t="s">
        <v>43</v>
      </c>
      <c r="B16" s="7">
        <v>165906.65236051503</v>
      </c>
      <c r="C16" s="7">
        <v>176714.28571428571</v>
      </c>
      <c r="D16" s="7">
        <v>171874.00398406375</v>
      </c>
      <c r="E16" s="7">
        <v>175543.99243140966</v>
      </c>
      <c r="F16" s="7">
        <v>167709.73612374888</v>
      </c>
      <c r="G16" s="7">
        <v>161395.88918677391</v>
      </c>
      <c r="H16" s="7">
        <v>167454.14847161574</v>
      </c>
      <c r="I16" s="7">
        <v>171950.29486099409</v>
      </c>
      <c r="J16" s="7">
        <v>215152.13882163033</v>
      </c>
      <c r="K16" s="7">
        <v>278325</v>
      </c>
      <c r="L16" s="7">
        <v>263380.38277511962</v>
      </c>
      <c r="M16" s="11">
        <v>4.7302071207570018E-2</v>
      </c>
      <c r="N16" s="21">
        <f>1+Vacant_Land[[#This Row],[Adjusted Growth Rate PA (%)]]</f>
        <v>1.04730207120757</v>
      </c>
      <c r="O16" s="7"/>
    </row>
    <row r="17" spans="1:15" x14ac:dyDescent="0.25">
      <c r="A17" s="6" t="s">
        <v>44</v>
      </c>
      <c r="B17" s="7">
        <v>159270.38626609443</v>
      </c>
      <c r="C17" s="7">
        <v>131904.59183673467</v>
      </c>
      <c r="D17" s="7">
        <v>145384.46215139443</v>
      </c>
      <c r="E17" s="7">
        <v>134583.72753074739</v>
      </c>
      <c r="F17" s="7">
        <v>131128.75341219292</v>
      </c>
      <c r="G17" s="7">
        <v>143708.66845397677</v>
      </c>
      <c r="H17" s="7">
        <v>135043.66812227076</v>
      </c>
      <c r="I17" s="7">
        <v>134433.86689132266</v>
      </c>
      <c r="J17" s="7">
        <v>136279.66101694916</v>
      </c>
      <c r="K17" s="7">
        <v>144649.19354838709</v>
      </c>
      <c r="L17" s="7">
        <v>138102.07336523125</v>
      </c>
      <c r="M17" s="11">
        <v>-1.4159815959164379E-2</v>
      </c>
      <c r="N17" s="21">
        <f>1+Vacant_Land[[#This Row],[Adjusted Growth Rate PA (%)]]</f>
        <v>0.98584018404083562</v>
      </c>
      <c r="O17" s="7"/>
    </row>
    <row r="18" spans="1:15" x14ac:dyDescent="0.25">
      <c r="A18" s="6" t="s">
        <v>45</v>
      </c>
      <c r="B18" s="7">
        <v>371630.90128755366</v>
      </c>
      <c r="C18" s="7">
        <v>365419.89795918367</v>
      </c>
      <c r="D18" s="7">
        <v>306169.82071713149</v>
      </c>
      <c r="E18" s="7">
        <v>220600.28382213812</v>
      </c>
      <c r="F18" s="7">
        <v>186281.61965423112</v>
      </c>
      <c r="G18" s="7">
        <v>211141.19749776585</v>
      </c>
      <c r="H18" s="7">
        <v>221471.61572052405</v>
      </c>
      <c r="I18" s="7">
        <v>274078.34877843305</v>
      </c>
      <c r="J18" s="7">
        <v>277052.05811138015</v>
      </c>
      <c r="K18" s="7">
        <v>290295.96774193546</v>
      </c>
      <c r="L18" s="7">
        <v>323060.2073365231</v>
      </c>
      <c r="M18" s="11">
        <v>-1.3908614350795268E-2</v>
      </c>
      <c r="N18" s="21">
        <f>1+Vacant_Land[[#This Row],[Adjusted Growth Rate PA (%)]]</f>
        <v>0.98609138564920473</v>
      </c>
      <c r="O18" s="7"/>
    </row>
    <row r="19" spans="1:15" x14ac:dyDescent="0.25">
      <c r="A19" s="6" t="s">
        <v>46</v>
      </c>
      <c r="B19" s="7">
        <v>72998.927038626614</v>
      </c>
      <c r="C19" s="7">
        <v>61849.999999999993</v>
      </c>
      <c r="D19" s="7">
        <v>59139.4422310757</v>
      </c>
      <c r="E19" s="7">
        <v>56174.077578051088</v>
      </c>
      <c r="F19" s="7">
        <v>59655.141037306646</v>
      </c>
      <c r="G19" s="7">
        <v>56930.741733690797</v>
      </c>
      <c r="H19" s="7">
        <v>56178.165938864637</v>
      </c>
      <c r="I19" s="7">
        <v>61485.256950294861</v>
      </c>
      <c r="J19" s="7">
        <v>55909.60451977401</v>
      </c>
      <c r="K19" s="7">
        <v>74818.548387096773</v>
      </c>
      <c r="L19" s="7">
        <v>81381.578947368413</v>
      </c>
      <c r="M19" s="11">
        <v>1.0929717846125619E-2</v>
      </c>
      <c r="N19" s="21">
        <f>1+Vacant_Land[[#This Row],[Adjusted Growth Rate PA (%)]]</f>
        <v>1.0109297178461256</v>
      </c>
      <c r="O19" s="7"/>
    </row>
    <row r="20" spans="1:15" x14ac:dyDescent="0.25">
      <c r="A20" s="6" t="s">
        <v>47</v>
      </c>
      <c r="B20" s="7">
        <v>178515.55793991417</v>
      </c>
      <c r="C20" s="7">
        <v>169771.93877551021</v>
      </c>
      <c r="D20" s="7">
        <v>157705.17928286851</v>
      </c>
      <c r="E20" s="7">
        <v>152138.12677388836</v>
      </c>
      <c r="F20" s="7">
        <v>129440.40036396724</v>
      </c>
      <c r="G20" s="7">
        <v>127679.62466487936</v>
      </c>
      <c r="H20" s="7">
        <v>132882.96943231442</v>
      </c>
      <c r="I20" s="7">
        <v>135475.98989048021</v>
      </c>
      <c r="J20" s="7">
        <v>144765.94027441484</v>
      </c>
      <c r="K20" s="7">
        <v>174576.61290322579</v>
      </c>
      <c r="L20" s="7">
        <v>219483.65231259968</v>
      </c>
      <c r="M20" s="11">
        <v>2.0875098932398695E-2</v>
      </c>
      <c r="N20" s="21">
        <f>1+Vacant_Land[[#This Row],[Adjusted Growth Rate PA (%)]]</f>
        <v>1.0208750989323987</v>
      </c>
      <c r="O20" s="7"/>
    </row>
    <row r="21" spans="1:15" x14ac:dyDescent="0.25">
      <c r="A21" s="6" t="s">
        <v>48</v>
      </c>
      <c r="B21" s="7">
        <v>202406.11587982831</v>
      </c>
      <c r="C21" s="7">
        <v>227204.08163265305</v>
      </c>
      <c r="D21" s="7">
        <v>197131.47410358567</v>
      </c>
      <c r="E21" s="7">
        <v>163841.05960264901</v>
      </c>
      <c r="F21" s="7">
        <v>180090.99181073703</v>
      </c>
      <c r="G21" s="7">
        <v>198981.23324396781</v>
      </c>
      <c r="H21" s="7">
        <v>139905.24017467251</v>
      </c>
      <c r="I21" s="7">
        <v>468955.34962089302</v>
      </c>
      <c r="J21" s="7">
        <v>219644.87489911218</v>
      </c>
      <c r="K21" s="7">
        <v>260867.33870967742</v>
      </c>
      <c r="L21" s="7">
        <v>307770.33492822963</v>
      </c>
      <c r="M21" s="11">
        <v>4.2798295490843241E-2</v>
      </c>
      <c r="N21" s="21">
        <f>1+Vacant_Land[[#This Row],[Adjusted Growth Rate PA (%)]]</f>
        <v>1.0427982954908432</v>
      </c>
      <c r="O21" s="7"/>
    </row>
    <row r="22" spans="1:15" x14ac:dyDescent="0.25">
      <c r="A22" s="6" t="s">
        <v>49</v>
      </c>
      <c r="B22" s="7">
        <v>114143.77682403433</v>
      </c>
      <c r="C22" s="7">
        <v>102241.83673469388</v>
      </c>
      <c r="D22" s="7">
        <v>108422.31075697212</v>
      </c>
      <c r="E22" s="7">
        <v>111177.86187322611</v>
      </c>
      <c r="F22" s="7">
        <v>99050.045495905375</v>
      </c>
      <c r="G22" s="7">
        <v>114966.93476318142</v>
      </c>
      <c r="H22" s="7">
        <v>108034.9344978166</v>
      </c>
      <c r="I22" s="7">
        <v>100564.86941870261</v>
      </c>
      <c r="J22" s="7">
        <v>112817.59483454398</v>
      </c>
      <c r="K22" s="7">
        <v>129186.69354838709</v>
      </c>
      <c r="L22" s="7">
        <v>140568.18181818182</v>
      </c>
      <c r="M22" s="11">
        <v>2.1041699014520132E-2</v>
      </c>
      <c r="N22" s="21">
        <f>1+Vacant_Land[[#This Row],[Adjusted Growth Rate PA (%)]]</f>
        <v>1.0210416990145201</v>
      </c>
      <c r="O22" s="7"/>
    </row>
    <row r="23" spans="1:15" x14ac:dyDescent="0.25">
      <c r="A23" s="6" t="s">
        <v>50</v>
      </c>
      <c r="B23" s="7">
        <v>329822.42489270389</v>
      </c>
      <c r="C23" s="7">
        <v>361633.1632653061</v>
      </c>
      <c r="D23" s="7">
        <v>363461.15537848609</v>
      </c>
      <c r="E23" s="7">
        <v>298424.78713339643</v>
      </c>
      <c r="F23" s="7">
        <v>287020.01819836214</v>
      </c>
      <c r="G23" s="7">
        <v>319475.42448614835</v>
      </c>
      <c r="H23" s="7">
        <v>357595.63318777294</v>
      </c>
      <c r="I23" s="7">
        <v>401217.35467565292</v>
      </c>
      <c r="J23" s="7">
        <v>454265.53672316385</v>
      </c>
      <c r="K23" s="7">
        <v>428959.67741935485</v>
      </c>
      <c r="L23" s="7">
        <v>422197.76714513556</v>
      </c>
      <c r="M23" s="11">
        <v>2.4999315057726568E-2</v>
      </c>
      <c r="N23" s="21">
        <f>1+Vacant_Land[[#This Row],[Adjusted Growth Rate PA (%)]]</f>
        <v>1.0249993150577266</v>
      </c>
      <c r="O23" s="7"/>
    </row>
    <row r="24" spans="1:15" x14ac:dyDescent="0.25">
      <c r="A24" s="6" t="s">
        <v>51</v>
      </c>
      <c r="B24" s="7">
        <v>232269.31330472103</v>
      </c>
      <c r="C24" s="7">
        <v>246137.7551020408</v>
      </c>
      <c r="D24" s="7">
        <v>213764.44223107569</v>
      </c>
      <c r="E24" s="7">
        <v>182565.75212866603</v>
      </c>
      <c r="F24" s="7">
        <v>186844.40400363968</v>
      </c>
      <c r="G24" s="7">
        <v>201192.13583556746</v>
      </c>
      <c r="H24" s="7">
        <v>207427.07423580787</v>
      </c>
      <c r="I24" s="7">
        <v>265741.36478517269</v>
      </c>
      <c r="J24" s="7">
        <v>307502.82485875709</v>
      </c>
      <c r="K24" s="7">
        <v>303264.51612903224</v>
      </c>
      <c r="L24" s="7">
        <v>261407.49601275916</v>
      </c>
      <c r="M24" s="11">
        <v>1.1888406527724049E-2</v>
      </c>
      <c r="N24" s="21">
        <f>1+Vacant_Land[[#This Row],[Adjusted Growth Rate PA (%)]]</f>
        <v>1.011888406527724</v>
      </c>
      <c r="O24" s="7"/>
    </row>
    <row r="25" spans="1:15" x14ac:dyDescent="0.25">
      <c r="A25" s="6" t="s">
        <v>52</v>
      </c>
      <c r="B25" s="7">
        <v>141352.4678111588</v>
      </c>
      <c r="C25" s="7">
        <v>146420.4081632653</v>
      </c>
      <c r="D25" s="7">
        <v>164481.5737051793</v>
      </c>
      <c r="E25" s="7">
        <v>149212.39356669821</v>
      </c>
      <c r="F25" s="7">
        <v>159830.75523202913</v>
      </c>
      <c r="G25" s="7">
        <v>121046.91689008042</v>
      </c>
      <c r="H25" s="7">
        <v>131262.44541484717</v>
      </c>
      <c r="I25" s="7">
        <v>166739.67986520642</v>
      </c>
      <c r="J25" s="7">
        <v>197181.19451170298</v>
      </c>
      <c r="K25" s="7">
        <v>220964.11290322579</v>
      </c>
      <c r="L25" s="7">
        <v>271271.9298245614</v>
      </c>
      <c r="M25" s="11">
        <v>6.7358090091114375E-2</v>
      </c>
      <c r="N25" s="21">
        <f>1+Vacant_Land[[#This Row],[Adjusted Growth Rate PA (%)]]</f>
        <v>1.0673580900911144</v>
      </c>
      <c r="O25" s="7"/>
    </row>
    <row r="26" spans="1:15" x14ac:dyDescent="0.25">
      <c r="A26" s="6" t="s">
        <v>53</v>
      </c>
      <c r="B26" s="7">
        <v>444629.82832618029</v>
      </c>
      <c r="C26" s="7">
        <v>454408.1632653061</v>
      </c>
      <c r="D26" s="7">
        <v>433073.20717131475</v>
      </c>
      <c r="E26" s="7">
        <v>411943.23557237466</v>
      </c>
      <c r="F26" s="7">
        <v>413646.49681528663</v>
      </c>
      <c r="G26" s="7">
        <v>414544.23592493299</v>
      </c>
      <c r="H26" s="7">
        <v>545576.4192139738</v>
      </c>
      <c r="I26" s="7">
        <v>552325.1895534962</v>
      </c>
      <c r="J26" s="7">
        <v>653942.69572235667</v>
      </c>
      <c r="K26" s="7">
        <v>576102.82258064509</v>
      </c>
      <c r="L26" s="7">
        <v>725529.10685805418</v>
      </c>
      <c r="M26" s="11">
        <v>5.0184549518002219E-2</v>
      </c>
      <c r="N26" s="21">
        <f>1+Vacant_Land[[#This Row],[Adjusted Growth Rate PA (%)]]</f>
        <v>1.0501845495180022</v>
      </c>
      <c r="O26" s="7"/>
    </row>
    <row r="27" spans="1:15" x14ac:dyDescent="0.25">
      <c r="A27" s="6" t="s">
        <v>54</v>
      </c>
      <c r="B27" s="7">
        <v>432020.92274678114</v>
      </c>
      <c r="C27" s="7">
        <v>208901.53061224488</v>
      </c>
      <c r="D27" s="7">
        <v>394262.94820717134</v>
      </c>
      <c r="E27" s="7">
        <v>374493.85052034061</v>
      </c>
      <c r="F27" s="7">
        <v>436157.87079162878</v>
      </c>
      <c r="G27" s="7">
        <v>11054.512957998213</v>
      </c>
      <c r="H27" s="7">
        <v>10803.493449781661</v>
      </c>
      <c r="I27" s="7">
        <v>974385.00421229994</v>
      </c>
      <c r="J27" s="7">
        <v>933490.71832122677</v>
      </c>
      <c r="K27" s="7">
        <v>500785.48387096776</v>
      </c>
      <c r="L27" s="7">
        <v>493221.6905901116</v>
      </c>
      <c r="M27" s="11">
        <v>1.333662289896953E-2</v>
      </c>
      <c r="N27" s="21">
        <f>1+Vacant_Land[[#This Row],[Adjusted Growth Rate PA (%)]]</f>
        <v>1.0133366228989695</v>
      </c>
      <c r="O27" s="7"/>
    </row>
    <row r="28" spans="1:15" x14ac:dyDescent="0.25">
      <c r="A28" s="6" t="s">
        <v>55</v>
      </c>
      <c r="B28" s="7">
        <v>302613.73390557943</v>
      </c>
      <c r="C28" s="7">
        <v>329445.91836734692</v>
      </c>
      <c r="D28" s="7">
        <v>316642.43027888448</v>
      </c>
      <c r="E28" s="7">
        <v>306031.69347209082</v>
      </c>
      <c r="F28" s="7">
        <v>276327.11555959965</v>
      </c>
      <c r="G28" s="7">
        <v>254253.79803395888</v>
      </c>
      <c r="H28" s="7">
        <v>274948.90829694323</v>
      </c>
      <c r="I28" s="7">
        <v>352237.57371524855</v>
      </c>
      <c r="J28" s="7">
        <v>381383.37368845841</v>
      </c>
      <c r="K28" s="7">
        <v>354141.12903225806</v>
      </c>
      <c r="L28" s="7">
        <v>376328.14992025518</v>
      </c>
      <c r="M28" s="11">
        <v>2.203979719399296E-2</v>
      </c>
      <c r="N28" s="21">
        <f>1+Vacant_Land[[#This Row],[Adjusted Growth Rate PA (%)]]</f>
        <v>1.022039797193993</v>
      </c>
      <c r="O28" s="7"/>
    </row>
    <row r="29" spans="1:15" x14ac:dyDescent="0.25">
      <c r="A29" s="6" t="s">
        <v>56</v>
      </c>
      <c r="B29" s="7">
        <v>185815.45064377683</v>
      </c>
      <c r="C29" s="7">
        <v>157780.61224489796</v>
      </c>
      <c r="D29" s="7">
        <v>172490.03984063744</v>
      </c>
      <c r="E29" s="7">
        <v>163255.91296121097</v>
      </c>
      <c r="F29" s="7">
        <v>208230.20928116472</v>
      </c>
      <c r="G29" s="7">
        <v>196217.60500446826</v>
      </c>
      <c r="H29" s="7">
        <v>225793.01310043671</v>
      </c>
      <c r="I29" s="7">
        <v>238646.16680707666</v>
      </c>
      <c r="J29" s="7">
        <v>269564.1646489104</v>
      </c>
      <c r="K29" s="7">
        <v>286804.43548387097</v>
      </c>
      <c r="L29" s="7">
        <v>350187.40031897923</v>
      </c>
      <c r="M29" s="11">
        <v>6.5422512709970793E-2</v>
      </c>
      <c r="N29" s="21">
        <f>1+Vacant_Land[[#This Row],[Adjusted Growth Rate PA (%)]]</f>
        <v>1.0654225127099708</v>
      </c>
      <c r="O29" s="7"/>
    </row>
    <row r="30" spans="1:15" x14ac:dyDescent="0.25">
      <c r="A30" s="6" t="s">
        <v>57</v>
      </c>
      <c r="B30" s="7">
        <v>114143.77682403433</v>
      </c>
      <c r="C30" s="7">
        <v>112970.91836734694</v>
      </c>
      <c r="D30" s="7">
        <v>131831.67330677292</v>
      </c>
      <c r="E30" s="7">
        <v>131072.8476821192</v>
      </c>
      <c r="F30" s="7">
        <v>132254.32211101003</v>
      </c>
      <c r="G30" s="7">
        <v>143708.66845397677</v>
      </c>
      <c r="H30" s="7">
        <v>135043.66812227076</v>
      </c>
      <c r="I30" s="7">
        <v>145897.21988205559</v>
      </c>
      <c r="J30" s="7">
        <v>147261.90476190476</v>
      </c>
      <c r="K30" s="7">
        <v>194528.22580645161</v>
      </c>
      <c r="L30" s="7">
        <v>235759.96810207336</v>
      </c>
      <c r="M30" s="11">
        <v>7.5231013656203993E-2</v>
      </c>
      <c r="N30" s="21">
        <f>1+Vacant_Land[[#This Row],[Adjusted Growth Rate PA (%)]]</f>
        <v>1.075231013656204</v>
      </c>
      <c r="O30" s="7"/>
    </row>
    <row r="31" spans="1:15" x14ac:dyDescent="0.25">
      <c r="A31" s="6" t="s">
        <v>58</v>
      </c>
      <c r="B31" s="7">
        <v>163915.77253218883</v>
      </c>
      <c r="C31" s="7">
        <v>188705.61224489796</v>
      </c>
      <c r="D31" s="7">
        <v>184810.75697211156</v>
      </c>
      <c r="E31" s="7">
        <v>163255.91296121097</v>
      </c>
      <c r="F31" s="7">
        <v>146323.93084622384</v>
      </c>
      <c r="G31" s="7">
        <v>156974.08400357462</v>
      </c>
      <c r="H31" s="7">
        <v>162052.40174672491</v>
      </c>
      <c r="I31" s="7">
        <v>168823.92586352149</v>
      </c>
      <c r="J31" s="7">
        <v>217648.10330912026</v>
      </c>
      <c r="K31" s="7">
        <v>236925.40322580645</v>
      </c>
      <c r="L31" s="7">
        <v>269792.26475279103</v>
      </c>
      <c r="M31" s="11">
        <v>5.1092349156610872E-2</v>
      </c>
      <c r="N31" s="21">
        <f>1+Vacant_Land[[#This Row],[Adjusted Growth Rate PA (%)]]</f>
        <v>1.0510923491566109</v>
      </c>
      <c r="O31" s="7"/>
    </row>
    <row r="32" spans="1:15" x14ac:dyDescent="0.25">
      <c r="A32" s="6" t="s">
        <v>59</v>
      </c>
      <c r="B32" s="7">
        <v>189133.58369098711</v>
      </c>
      <c r="C32" s="7">
        <v>176714.28571428571</v>
      </c>
      <c r="D32" s="7">
        <v>197131.47410358567</v>
      </c>
      <c r="E32" s="7">
        <v>157989.59318826869</v>
      </c>
      <c r="F32" s="7">
        <v>171649.22656960876</v>
      </c>
      <c r="G32" s="7">
        <v>179635.83556747096</v>
      </c>
      <c r="H32" s="7">
        <v>194462.88209606989</v>
      </c>
      <c r="I32" s="7">
        <v>198003.36983993259</v>
      </c>
      <c r="J32" s="7">
        <v>182205.40758676353</v>
      </c>
      <c r="K32" s="7">
        <v>184552.4193548387</v>
      </c>
      <c r="L32" s="7">
        <v>206659.88835725677</v>
      </c>
      <c r="M32" s="11">
        <v>8.9014678319461193E-3</v>
      </c>
      <c r="N32" s="21">
        <f>1+Vacant_Land[[#This Row],[Adjusted Growth Rate PA (%)]]</f>
        <v>1.0089014678319461</v>
      </c>
      <c r="O32" s="7"/>
    </row>
    <row r="33" spans="1:15" x14ac:dyDescent="0.25">
      <c r="A33" s="6" t="s">
        <v>60</v>
      </c>
      <c r="B33" s="7">
        <v>145997.85407725323</v>
      </c>
      <c r="C33" s="7">
        <v>109184.18367346938</v>
      </c>
      <c r="D33" s="7">
        <v>118278.8844621514</v>
      </c>
      <c r="E33" s="7">
        <v>111177.86187322611</v>
      </c>
      <c r="F33" s="7">
        <v>97924.476797088268</v>
      </c>
      <c r="G33" s="7">
        <v>113308.75781948167</v>
      </c>
      <c r="H33" s="7">
        <v>133963.31877729259</v>
      </c>
      <c r="I33" s="7">
        <v>144334.03538331931</v>
      </c>
      <c r="J33" s="7">
        <v>241609.36238902342</v>
      </c>
      <c r="K33" s="7">
        <v>159612.90322580645</v>
      </c>
      <c r="L33" s="7">
        <v>182492.02551834131</v>
      </c>
      <c r="M33" s="11">
        <v>2.256221727858998E-2</v>
      </c>
      <c r="N33" s="21">
        <f>1+Vacant_Land[[#This Row],[Adjusted Growth Rate PA (%)]]</f>
        <v>1.02256221727859</v>
      </c>
      <c r="O33" s="7"/>
    </row>
    <row r="34" spans="1:15" x14ac:dyDescent="0.25">
      <c r="A34" s="6" t="s">
        <v>61</v>
      </c>
      <c r="B34" s="7">
        <v>183160.94420600857</v>
      </c>
      <c r="C34" s="7">
        <v>183025.51020408163</v>
      </c>
      <c r="D34" s="7">
        <v>218076.69322709163</v>
      </c>
      <c r="E34" s="7">
        <v>229377.48344370862</v>
      </c>
      <c r="F34" s="7">
        <v>219485.89626933576</v>
      </c>
      <c r="G34" s="7">
        <v>210035.74620196605</v>
      </c>
      <c r="H34" s="7">
        <v>207967.24890829696</v>
      </c>
      <c r="I34" s="7">
        <v>234477.67481044651</v>
      </c>
      <c r="J34" s="7">
        <v>239612.59079903146</v>
      </c>
      <c r="K34" s="7">
        <v>274334.67741935485</v>
      </c>
      <c r="L34" s="7">
        <v>317141.54704944178</v>
      </c>
      <c r="M34" s="11">
        <v>5.6433164889152954E-2</v>
      </c>
      <c r="N34" s="21">
        <f>1+Vacant_Land[[#This Row],[Adjusted Growth Rate PA (%)]]</f>
        <v>1.056433164889153</v>
      </c>
      <c r="O34" s="7"/>
    </row>
    <row r="35" spans="1:15" x14ac:dyDescent="0.25">
      <c r="A35" s="6" t="s">
        <v>62</v>
      </c>
      <c r="B35" s="7">
        <v>183160.94420600857</v>
      </c>
      <c r="C35" s="7">
        <v>218368.36734693876</v>
      </c>
      <c r="D35" s="7">
        <v>230397.41035856574</v>
      </c>
      <c r="E35" s="7">
        <v>206556.76442762537</v>
      </c>
      <c r="F35" s="7">
        <v>193035.03184713377</v>
      </c>
      <c r="G35" s="7">
        <v>170239.49955317247</v>
      </c>
      <c r="H35" s="7">
        <v>194462.88209606989</v>
      </c>
      <c r="I35" s="7">
        <v>251672.70429654591</v>
      </c>
      <c r="J35" s="7">
        <v>274556.09362389025</v>
      </c>
      <c r="K35" s="7">
        <v>279322.58064516127</v>
      </c>
      <c r="L35" s="7">
        <v>335390.74960127589</v>
      </c>
      <c r="M35" s="11">
        <v>6.2360270015562325E-2</v>
      </c>
      <c r="N35" s="21">
        <f>1+Vacant_Land[[#This Row],[Adjusted Growth Rate PA (%)]]</f>
        <v>1.0623602700155623</v>
      </c>
      <c r="O35" s="7"/>
    </row>
    <row r="36" spans="1:15" x14ac:dyDescent="0.25">
      <c r="A36" s="6" t="s">
        <v>63</v>
      </c>
      <c r="B36" s="7">
        <v>318540.77253218886</v>
      </c>
      <c r="C36" s="7">
        <v>347117.3469387755</v>
      </c>
      <c r="D36" s="7">
        <v>320338.64541832672</v>
      </c>
      <c r="E36" s="7">
        <v>345236.51844843902</v>
      </c>
      <c r="F36" s="7">
        <v>317973.15741583257</v>
      </c>
      <c r="G36" s="7">
        <v>334399.01697944594</v>
      </c>
      <c r="H36" s="7">
        <v>332207.42358078604</v>
      </c>
      <c r="I36" s="7">
        <v>433523.16764953663</v>
      </c>
      <c r="J36" s="7">
        <v>486213.88216303469</v>
      </c>
      <c r="K36" s="7">
        <v>453400.40322580643</v>
      </c>
      <c r="L36" s="7">
        <v>449818.18181818177</v>
      </c>
      <c r="M36" s="11">
        <v>3.5111652764854284E-2</v>
      </c>
      <c r="N36" s="21">
        <f>1+Vacant_Land[[#This Row],[Adjusted Growth Rate PA (%)]]</f>
        <v>1.0351116527648543</v>
      </c>
      <c r="O36" s="7"/>
    </row>
    <row r="37" spans="1:15" x14ac:dyDescent="0.25">
      <c r="A37" s="6" t="s">
        <v>64</v>
      </c>
      <c r="B37" s="7">
        <v>94898.605150214586</v>
      </c>
      <c r="C37" s="7">
        <v>108553.06122448979</v>
      </c>
      <c r="D37" s="7">
        <v>105958.16733067729</v>
      </c>
      <c r="E37" s="7">
        <v>140435.19394512771</v>
      </c>
      <c r="F37" s="7">
        <v>133942.67515923569</v>
      </c>
      <c r="G37" s="7">
        <v>121599.64253798034</v>
      </c>
      <c r="H37" s="7">
        <v>118298.25327510918</v>
      </c>
      <c r="I37" s="7">
        <v>130265.3748946925</v>
      </c>
      <c r="J37" s="7">
        <v>144765.94027441484</v>
      </c>
      <c r="K37" s="7">
        <v>163603.22580645161</v>
      </c>
      <c r="L37" s="7">
        <v>117386.76236044656</v>
      </c>
      <c r="M37" s="11">
        <v>2.1494257566950559E-2</v>
      </c>
      <c r="N37" s="21">
        <f>1+Vacant_Land[[#This Row],[Adjusted Growth Rate PA (%)]]</f>
        <v>1.0214942575669506</v>
      </c>
      <c r="O37" s="7"/>
    </row>
    <row r="38" spans="1:15" x14ac:dyDescent="0.25">
      <c r="A38" s="6" t="s">
        <v>65</v>
      </c>
      <c r="B38" s="7">
        <v>118789.16309012876</v>
      </c>
      <c r="C38" s="7">
        <v>111077.55102040815</v>
      </c>
      <c r="D38" s="7">
        <v>146616.53386454182</v>
      </c>
      <c r="E38" s="7">
        <v>148042.10028382213</v>
      </c>
      <c r="F38" s="7">
        <v>129440.40036396724</v>
      </c>
      <c r="G38" s="7">
        <v>131548.70420017873</v>
      </c>
      <c r="H38" s="7">
        <v>140445.41484716159</v>
      </c>
      <c r="I38" s="7">
        <v>140686.60488626792</v>
      </c>
      <c r="J38" s="7">
        <v>154250.60532687651</v>
      </c>
      <c r="K38" s="7">
        <v>202010.08064516127</v>
      </c>
      <c r="L38" s="7">
        <v>167695.37480063795</v>
      </c>
      <c r="M38" s="11">
        <v>3.5081213228304264E-2</v>
      </c>
      <c r="N38" s="21">
        <f>1+Vacant_Land[[#This Row],[Adjusted Growth Rate PA (%)]]</f>
        <v>1.0350812132283043</v>
      </c>
      <c r="O38" s="7"/>
    </row>
    <row r="39" spans="1:15" x14ac:dyDescent="0.25">
      <c r="A39" s="6" t="s">
        <v>66</v>
      </c>
      <c r="B39" s="7">
        <v>124098.17596566524</v>
      </c>
      <c r="C39" s="7">
        <v>113602.04081632652</v>
      </c>
      <c r="D39" s="7">
        <v>114582.66932270916</v>
      </c>
      <c r="E39" s="7">
        <v>111177.86187322611</v>
      </c>
      <c r="F39" s="7">
        <v>106929.02638762513</v>
      </c>
      <c r="G39" s="7">
        <v>77381.590705987488</v>
      </c>
      <c r="H39" s="7">
        <v>89128.820960698693</v>
      </c>
      <c r="I39" s="7">
        <v>77638.163437236726</v>
      </c>
      <c r="J39" s="7">
        <v>84862.792574656982</v>
      </c>
      <c r="K39" s="7">
        <v>94770.161290322576</v>
      </c>
      <c r="L39" s="7">
        <v>111961.32376395534</v>
      </c>
      <c r="M39" s="11">
        <v>-1.0239169692574657E-2</v>
      </c>
      <c r="N39" s="21">
        <f>1+Vacant_Land[[#This Row],[Adjusted Growth Rate PA (%)]]</f>
        <v>0.98976083030742534</v>
      </c>
      <c r="O39" s="7"/>
    </row>
    <row r="40" spans="1:15" x14ac:dyDescent="0.25">
      <c r="A40" s="6" t="s">
        <v>67</v>
      </c>
      <c r="B40" s="7">
        <v>178515.55793991417</v>
      </c>
      <c r="C40" s="7">
        <v>179238.77551020408</v>
      </c>
      <c r="D40" s="7">
        <v>172490.03984063744</v>
      </c>
      <c r="E40" s="7">
        <v>169692.52601702933</v>
      </c>
      <c r="F40" s="7">
        <v>182904.9135577798</v>
      </c>
      <c r="G40" s="7">
        <v>154763.18141197498</v>
      </c>
      <c r="H40" s="7">
        <v>118298.25327510918</v>
      </c>
      <c r="I40" s="7">
        <v>130265.3748946925</v>
      </c>
      <c r="J40" s="7">
        <v>144765.94027441484</v>
      </c>
      <c r="K40" s="7">
        <v>159612.90322580645</v>
      </c>
      <c r="L40" s="7">
        <v>162763.15789473683</v>
      </c>
      <c r="M40" s="11">
        <v>-9.1954242748195636E-3</v>
      </c>
      <c r="N40" s="21">
        <f>1+Vacant_Land[[#This Row],[Adjusted Growth Rate PA (%)]]</f>
        <v>0.99080457572518044</v>
      </c>
      <c r="O40" s="7"/>
    </row>
    <row r="41" spans="1:15" x14ac:dyDescent="0.25">
      <c r="A41" s="6" t="s">
        <v>68</v>
      </c>
      <c r="B41" s="7">
        <v>318540.77253218886</v>
      </c>
      <c r="C41" s="7">
        <v>293471.93877551018</v>
      </c>
      <c r="D41" s="7">
        <v>259351.09561752988</v>
      </c>
      <c r="E41" s="7">
        <v>251613.05581835384</v>
      </c>
      <c r="F41" s="7">
        <v>268448.1346678799</v>
      </c>
      <c r="G41" s="7">
        <v>247621.09025915997</v>
      </c>
      <c r="H41" s="7">
        <v>237676.85589519652</v>
      </c>
      <c r="I41" s="7">
        <v>291794.43976411119</v>
      </c>
      <c r="J41" s="7">
        <v>249596.44874899113</v>
      </c>
      <c r="K41" s="7">
        <v>249395.16129032258</v>
      </c>
      <c r="L41" s="7">
        <v>276204.1467304625</v>
      </c>
      <c r="M41" s="11">
        <v>-1.4159815959164379E-2</v>
      </c>
      <c r="N41" s="21">
        <f>1+Vacant_Land[[#This Row],[Adjusted Growth Rate PA (%)]]</f>
        <v>0.98584018404083562</v>
      </c>
      <c r="O41" s="7"/>
    </row>
    <row r="42" spans="1:15" x14ac:dyDescent="0.25">
      <c r="A42" s="6" t="s">
        <v>69</v>
      </c>
      <c r="B42" s="7">
        <v>57735.515021459229</v>
      </c>
      <c r="C42" s="7">
        <v>67530.102040816317</v>
      </c>
      <c r="D42" s="7">
        <v>65915.836653386461</v>
      </c>
      <c r="E42" s="7">
        <v>73728.47682119206</v>
      </c>
      <c r="F42" s="7">
        <v>67534.121929026398</v>
      </c>
      <c r="G42" s="7">
        <v>65221.626452189455</v>
      </c>
      <c r="H42" s="7">
        <v>153949.78165938865</v>
      </c>
      <c r="I42" s="7">
        <v>58879.949452401015</v>
      </c>
      <c r="J42" s="7">
        <v>64895.076674737691</v>
      </c>
      <c r="K42" s="7">
        <v>52372.983870967742</v>
      </c>
      <c r="L42" s="7">
        <v>70530.701754385955</v>
      </c>
      <c r="M42" s="11">
        <v>2.0219255439691608E-2</v>
      </c>
      <c r="N42" s="21">
        <f>1+Vacant_Land[[#This Row],[Adjusted Growth Rate PA (%)]]</f>
        <v>1.0202192554396916</v>
      </c>
      <c r="O42" s="7"/>
    </row>
    <row r="43" spans="1:15" x14ac:dyDescent="0.25">
      <c r="A43" s="6" t="s">
        <v>70</v>
      </c>
      <c r="B43" s="7">
        <v>239569.20600858369</v>
      </c>
      <c r="C43" s="7">
        <v>261284.69387755101</v>
      </c>
      <c r="D43" s="7">
        <v>255654.88047808767</v>
      </c>
      <c r="E43" s="7">
        <v>241080.41627246927</v>
      </c>
      <c r="F43" s="7">
        <v>235243.85805277526</v>
      </c>
      <c r="G43" s="7">
        <v>248726.54155495978</v>
      </c>
      <c r="H43" s="7">
        <v>253882.09606986903</v>
      </c>
      <c r="I43" s="7">
        <v>313157.96124684077</v>
      </c>
      <c r="J43" s="7">
        <v>370401.12994350283</v>
      </c>
      <c r="K43" s="7">
        <v>376586.69354838709</v>
      </c>
      <c r="L43" s="7">
        <v>402468.89952153107</v>
      </c>
      <c r="M43" s="11">
        <v>5.3246763510339301E-2</v>
      </c>
      <c r="N43" s="21">
        <f>1+Vacant_Land[[#This Row],[Adjusted Growth Rate PA (%)]]</f>
        <v>1.0532467635103393</v>
      </c>
      <c r="O43" s="7"/>
    </row>
    <row r="44" spans="1:15" x14ac:dyDescent="0.25">
      <c r="A44" s="6" t="s">
        <v>71</v>
      </c>
      <c r="B44" s="7">
        <v>164579.39914163091</v>
      </c>
      <c r="C44" s="7">
        <v>151469.38775510204</v>
      </c>
      <c r="D44" s="7">
        <v>171874.00398406375</v>
      </c>
      <c r="E44" s="7">
        <v>162670.76631977296</v>
      </c>
      <c r="F44" s="7">
        <v>146323.93084622384</v>
      </c>
      <c r="G44" s="7">
        <v>143708.66845397677</v>
      </c>
      <c r="H44" s="7">
        <v>162052.40174672491</v>
      </c>
      <c r="I44" s="7">
        <v>188624.26284751474</v>
      </c>
      <c r="J44" s="7">
        <v>189693.30104923324</v>
      </c>
      <c r="K44" s="7">
        <v>266852.82258064515</v>
      </c>
      <c r="L44" s="7">
        <v>221949.76076555022</v>
      </c>
      <c r="M44" s="11">
        <v>3.0357462505204325E-2</v>
      </c>
      <c r="N44" s="21">
        <f>1+Vacant_Land[[#This Row],[Adjusted Growth Rate PA (%)]]</f>
        <v>1.0303574625052043</v>
      </c>
      <c r="O44" s="7"/>
    </row>
    <row r="45" spans="1:15" x14ac:dyDescent="0.25">
      <c r="A45" s="6" t="s">
        <v>72</v>
      </c>
      <c r="B45" s="7">
        <v>119452.78969957081</v>
      </c>
      <c r="C45" s="7">
        <v>157780.61224489796</v>
      </c>
      <c r="D45" s="7">
        <v>132447.70916334662</v>
      </c>
      <c r="E45" s="7">
        <v>143946.07379375593</v>
      </c>
      <c r="F45" s="7">
        <v>146323.93084622384</v>
      </c>
      <c r="G45" s="7">
        <v>116072.38605898124</v>
      </c>
      <c r="H45" s="7">
        <v>171235.37117903933</v>
      </c>
      <c r="I45" s="7">
        <v>132870.68239258634</v>
      </c>
      <c r="J45" s="7">
        <v>153751.41242937854</v>
      </c>
      <c r="K45" s="7">
        <v>179065.72580645161</v>
      </c>
      <c r="L45" s="7">
        <v>162763.15789473683</v>
      </c>
      <c r="M45" s="11">
        <v>3.1421027439973548E-2</v>
      </c>
      <c r="N45" s="21">
        <f>1+Vacant_Land[[#This Row],[Adjusted Growth Rate PA (%)]]</f>
        <v>1.0314210274399735</v>
      </c>
      <c r="O45" s="7"/>
    </row>
    <row r="46" spans="1:15" x14ac:dyDescent="0.25">
      <c r="A46" s="6" t="s">
        <v>73</v>
      </c>
      <c r="B46" s="7">
        <v>249523.6051502146</v>
      </c>
      <c r="C46" s="7">
        <v>217737.24489795917</v>
      </c>
      <c r="D46" s="7">
        <v>316642.43027888448</v>
      </c>
      <c r="E46" s="7">
        <v>329437.55912961211</v>
      </c>
      <c r="F46" s="7">
        <v>325852.13830755232</v>
      </c>
      <c r="G46" s="7">
        <v>348769.88382484362</v>
      </c>
      <c r="H46" s="7">
        <v>440782.53275109176</v>
      </c>
      <c r="I46" s="7">
        <v>491882.05560235889</v>
      </c>
      <c r="J46" s="7">
        <v>519160.61339790153</v>
      </c>
      <c r="K46" s="7">
        <v>404020.16129032255</v>
      </c>
      <c r="L46" s="7">
        <v>418251.99362041464</v>
      </c>
      <c r="M46" s="11">
        <v>5.3010346236657568E-2</v>
      </c>
      <c r="N46" s="21">
        <f>1+Vacant_Land[[#This Row],[Adjusted Growth Rate PA (%)]]</f>
        <v>1.0530103462366576</v>
      </c>
      <c r="O46" s="7"/>
    </row>
    <row r="47" spans="1:15" x14ac:dyDescent="0.25">
      <c r="A47" s="6" t="s">
        <v>74</v>
      </c>
      <c r="B47" s="7">
        <v>116798.28326180257</v>
      </c>
      <c r="C47" s="7">
        <v>131273.46938775509</v>
      </c>
      <c r="D47" s="7">
        <v>135527.88844621513</v>
      </c>
      <c r="E47" s="7">
        <v>140435.19394512771</v>
      </c>
      <c r="F47" s="7">
        <v>137882.16560509554</v>
      </c>
      <c r="G47" s="7">
        <v>137075.96067917784</v>
      </c>
      <c r="H47" s="7">
        <v>155570.3056768559</v>
      </c>
      <c r="I47" s="7">
        <v>157881.63437236732</v>
      </c>
      <c r="J47" s="7">
        <v>139274.81840193705</v>
      </c>
      <c r="K47" s="7">
        <v>104745.96774193548</v>
      </c>
      <c r="L47" s="7">
        <v>103576.55502392344</v>
      </c>
      <c r="M47" s="11">
        <v>-1.1941860267769333E-2</v>
      </c>
      <c r="N47" s="21">
        <f>1+Vacant_Land[[#This Row],[Adjusted Growth Rate PA (%)]]</f>
        <v>0.98805813973223067</v>
      </c>
      <c r="O47" s="7"/>
    </row>
    <row r="48" spans="1:15" x14ac:dyDescent="0.25">
      <c r="A48" s="6" t="s">
        <v>75</v>
      </c>
      <c r="B48" s="7">
        <v>205724.24892703863</v>
      </c>
      <c r="C48" s="7">
        <v>230359.69387755101</v>
      </c>
      <c r="D48" s="7">
        <v>215612.54980079681</v>
      </c>
      <c r="E48" s="7">
        <v>197779.56480605487</v>
      </c>
      <c r="F48" s="7">
        <v>185718.83530482257</v>
      </c>
      <c r="G48" s="7">
        <v>193453.97676496871</v>
      </c>
      <c r="H48" s="7">
        <v>191221.83406113539</v>
      </c>
      <c r="I48" s="7">
        <v>189666.38584667229</v>
      </c>
      <c r="J48" s="7">
        <v>209661.01694915254</v>
      </c>
      <c r="K48" s="7">
        <v>279322.58064516127</v>
      </c>
      <c r="L48" s="7">
        <v>281136.36363636365</v>
      </c>
      <c r="M48" s="11">
        <v>3.1723098535942906E-2</v>
      </c>
      <c r="N48" s="21">
        <f>1+Vacant_Land[[#This Row],[Adjusted Growth Rate PA (%)]]</f>
        <v>1.0317230985359429</v>
      </c>
      <c r="O48" s="7"/>
    </row>
    <row r="49" spans="1:15" x14ac:dyDescent="0.25">
      <c r="A49" s="6" t="s">
        <v>76</v>
      </c>
      <c r="B49" s="7">
        <v>59726.394849785407</v>
      </c>
      <c r="C49" s="7">
        <v>69423.469387755104</v>
      </c>
      <c r="D49" s="7">
        <v>79468.625498007968</v>
      </c>
      <c r="E49" s="7">
        <v>89527.436140018923</v>
      </c>
      <c r="F49" s="7">
        <v>88919.927206551409</v>
      </c>
      <c r="G49" s="7">
        <v>67432.529043789094</v>
      </c>
      <c r="H49" s="7">
        <v>90209.17030567686</v>
      </c>
      <c r="I49" s="7">
        <v>84933.024431339509</v>
      </c>
      <c r="J49" s="7">
        <v>119806.29539951573</v>
      </c>
      <c r="K49" s="7">
        <v>96266.532258064515</v>
      </c>
      <c r="L49" s="7">
        <v>147966.50717703349</v>
      </c>
      <c r="M49" s="11">
        <v>9.4963675634681444E-2</v>
      </c>
      <c r="N49" s="21">
        <f>1+Vacant_Land[[#This Row],[Adjusted Growth Rate PA (%)]]</f>
        <v>1.0949636756346814</v>
      </c>
      <c r="O49" s="7"/>
    </row>
    <row r="50" spans="1:15" x14ac:dyDescent="0.25">
      <c r="A50" s="6" t="s">
        <v>77</v>
      </c>
      <c r="B50" s="7">
        <v>285359.44206008583</v>
      </c>
      <c r="C50" s="7">
        <v>268858.1632653061</v>
      </c>
      <c r="D50" s="7">
        <v>246414.34262948207</v>
      </c>
      <c r="E50" s="7">
        <v>228207.19016083254</v>
      </c>
      <c r="F50" s="7">
        <v>209355.77797998182</v>
      </c>
      <c r="G50" s="7">
        <v>229933.86952636283</v>
      </c>
      <c r="H50" s="7">
        <v>238757.20524017469</v>
      </c>
      <c r="I50" s="7">
        <v>288668.07076663862</v>
      </c>
      <c r="J50" s="7">
        <v>324475.38337368844</v>
      </c>
      <c r="K50" s="7">
        <v>309250</v>
      </c>
      <c r="L50" s="7">
        <v>315661.88197767141</v>
      </c>
      <c r="M50" s="11">
        <v>1.0143304180761259E-2</v>
      </c>
      <c r="N50" s="21">
        <f>1+Vacant_Land[[#This Row],[Adjusted Growth Rate PA (%)]]</f>
        <v>1.0101433041807613</v>
      </c>
      <c r="O50" s="7"/>
    </row>
    <row r="51" spans="1:15" x14ac:dyDescent="0.25">
      <c r="A51" s="6" t="s">
        <v>78</v>
      </c>
      <c r="B51" s="7">
        <v>116134.65665236051</v>
      </c>
      <c r="C51" s="7">
        <v>104135.20408163265</v>
      </c>
      <c r="D51" s="7">
        <v>86245.019920318722</v>
      </c>
      <c r="E51" s="7">
        <v>100645.22232734153</v>
      </c>
      <c r="F51" s="7">
        <v>84417.652411282994</v>
      </c>
      <c r="G51" s="7">
        <v>86225.201072386059</v>
      </c>
      <c r="H51" s="7">
        <v>86968.122270742373</v>
      </c>
      <c r="I51" s="7">
        <v>84933.024431339509</v>
      </c>
      <c r="J51" s="7">
        <v>100337.77239709444</v>
      </c>
      <c r="K51" s="7">
        <v>104247.17741935483</v>
      </c>
      <c r="L51" s="7">
        <v>116400.31897926635</v>
      </c>
      <c r="M51" s="11">
        <v>2.285185658725819E-4</v>
      </c>
      <c r="N51" s="21">
        <f>1+Vacant_Land[[#This Row],[Adjusted Growth Rate PA (%)]]</f>
        <v>1.0002285185658726</v>
      </c>
      <c r="O51" s="7"/>
    </row>
    <row r="52" spans="1:15" x14ac:dyDescent="0.25">
      <c r="A52" s="6" t="s">
        <v>79</v>
      </c>
      <c r="B52" s="7">
        <v>69680.793991416314</v>
      </c>
      <c r="C52" s="7">
        <v>116757.65306122448</v>
      </c>
      <c r="D52" s="7">
        <v>76388.44621513944</v>
      </c>
      <c r="E52" s="7">
        <v>130487.70104068118</v>
      </c>
      <c r="F52" s="7">
        <v>70910.828025477706</v>
      </c>
      <c r="G52" s="7">
        <v>92857.908847184983</v>
      </c>
      <c r="H52" s="7">
        <v>105334.06113537119</v>
      </c>
      <c r="I52" s="7">
        <v>124012.63689974726</v>
      </c>
      <c r="J52" s="7">
        <v>119806.29539951573</v>
      </c>
      <c r="K52" s="7">
        <v>159612.90322580645</v>
      </c>
      <c r="L52" s="7">
        <v>86807.017543859649</v>
      </c>
      <c r="M52" s="11">
        <v>2.2219530835848822E-2</v>
      </c>
      <c r="N52" s="21">
        <f>1+Vacant_Land[[#This Row],[Adjusted Growth Rate PA (%)]]</f>
        <v>1.0222195308358488</v>
      </c>
      <c r="O52" s="7"/>
    </row>
    <row r="53" spans="1:15" x14ac:dyDescent="0.25">
      <c r="A53" s="6" t="s">
        <v>80</v>
      </c>
      <c r="B53" s="7">
        <v>126089.05579399141</v>
      </c>
      <c r="C53" s="7">
        <v>118019.89795918367</v>
      </c>
      <c r="D53" s="7">
        <v>113350.59760956175</v>
      </c>
      <c r="E53" s="7">
        <v>115859.03500473038</v>
      </c>
      <c r="F53" s="7">
        <v>111431.30118289354</v>
      </c>
      <c r="G53" s="7">
        <v>109439.6782841823</v>
      </c>
      <c r="H53" s="7">
        <v>104793.8864628821</v>
      </c>
      <c r="I53" s="7">
        <v>114633.5299073294</v>
      </c>
      <c r="J53" s="7">
        <v>149757.86924939466</v>
      </c>
      <c r="K53" s="7">
        <v>147143.14516129033</v>
      </c>
      <c r="L53" s="7">
        <v>147966.50717703349</v>
      </c>
      <c r="M53" s="11">
        <v>1.612843096632921E-2</v>
      </c>
      <c r="N53" s="21">
        <f>1+Vacant_Land[[#This Row],[Adjusted Growth Rate PA (%)]]</f>
        <v>1.0161284309663292</v>
      </c>
      <c r="O53" s="7"/>
    </row>
    <row r="54" spans="1:15" x14ac:dyDescent="0.25">
      <c r="A54" s="6" t="s">
        <v>81</v>
      </c>
      <c r="B54" s="7">
        <v>188469.95708154506</v>
      </c>
      <c r="C54" s="7">
        <v>217737.24489795917</v>
      </c>
      <c r="D54" s="7">
        <v>214380.47808764942</v>
      </c>
      <c r="E54" s="7">
        <v>193098.39167455063</v>
      </c>
      <c r="F54" s="7">
        <v>168835.30482256599</v>
      </c>
      <c r="G54" s="7">
        <v>164712.24307417337</v>
      </c>
      <c r="H54" s="7">
        <v>154489.95633187774</v>
      </c>
      <c r="I54" s="7">
        <v>151107.8348778433</v>
      </c>
      <c r="J54" s="7">
        <v>184701.37207425342</v>
      </c>
      <c r="K54" s="7">
        <v>199516.12903225806</v>
      </c>
      <c r="L54" s="7">
        <v>226881.97767145134</v>
      </c>
      <c r="M54" s="11">
        <v>1.8722238328835239E-2</v>
      </c>
      <c r="N54" s="21">
        <f>1+Vacant_Land[[#This Row],[Adjusted Growth Rate PA (%)]]</f>
        <v>1.0187222383288352</v>
      </c>
      <c r="O54" s="7"/>
    </row>
    <row r="55" spans="1:15" x14ac:dyDescent="0.25">
      <c r="A55" s="6" t="s">
        <v>82</v>
      </c>
      <c r="B55" s="7">
        <v>185815.45064377683</v>
      </c>
      <c r="C55" s="7">
        <v>242982.14285714284</v>
      </c>
      <c r="D55" s="7">
        <v>231629.48207171314</v>
      </c>
      <c r="E55" s="7">
        <v>227036.89687795649</v>
      </c>
      <c r="F55" s="7">
        <v>142384.44040036396</v>
      </c>
      <c r="G55" s="7">
        <v>187926.72028596961</v>
      </c>
      <c r="H55" s="7">
        <v>164213.10043668124</v>
      </c>
      <c r="I55" s="7">
        <v>154234.20387531593</v>
      </c>
      <c r="J55" s="7">
        <v>173719.12832929782</v>
      </c>
      <c r="K55" s="7">
        <v>216973.79032258064</v>
      </c>
      <c r="L55" s="7">
        <v>217017.5438596491</v>
      </c>
      <c r="M55" s="11">
        <v>1.5643520281279244E-2</v>
      </c>
      <c r="N55" s="21">
        <f>1+Vacant_Land[[#This Row],[Adjusted Growth Rate PA (%)]]</f>
        <v>1.0156435202812792</v>
      </c>
      <c r="O55" s="7"/>
    </row>
    <row r="56" spans="1:15" x14ac:dyDescent="0.25">
      <c r="A56" s="6" t="s">
        <v>83</v>
      </c>
      <c r="B56" s="7">
        <v>159270.38626609443</v>
      </c>
      <c r="C56" s="7">
        <v>151469.38775510204</v>
      </c>
      <c r="D56" s="7">
        <v>147848.60557768925</v>
      </c>
      <c r="E56" s="7">
        <v>121710.50141911069</v>
      </c>
      <c r="F56" s="7">
        <v>156454.04913557781</v>
      </c>
      <c r="G56" s="7">
        <v>147577.74798927613</v>
      </c>
      <c r="H56" s="7">
        <v>145847.16157205243</v>
      </c>
      <c r="I56" s="7">
        <v>155276.32687447345</v>
      </c>
      <c r="J56" s="7">
        <v>199677.15899919291</v>
      </c>
      <c r="K56" s="7">
        <v>209491.93548387097</v>
      </c>
      <c r="L56" s="7">
        <v>271271.9298245614</v>
      </c>
      <c r="M56" s="11">
        <v>5.46952312240645E-2</v>
      </c>
      <c r="N56" s="21">
        <f>1+Vacant_Land[[#This Row],[Adjusted Growth Rate PA (%)]]</f>
        <v>1.0546952312240645</v>
      </c>
      <c r="O56" s="7"/>
    </row>
    <row r="57" spans="1:15" x14ac:dyDescent="0.25">
      <c r="A57" s="6" t="s">
        <v>84</v>
      </c>
      <c r="B57" s="7">
        <v>193778.96995708154</v>
      </c>
      <c r="C57" s="7">
        <v>200696.93877551018</v>
      </c>
      <c r="D57" s="7">
        <v>178650.3984063745</v>
      </c>
      <c r="E57" s="7">
        <v>156234.15326395459</v>
      </c>
      <c r="F57" s="7">
        <v>157579.61783439491</v>
      </c>
      <c r="G57" s="7">
        <v>154763.18141197498</v>
      </c>
      <c r="H57" s="7">
        <v>156650.65502183407</v>
      </c>
      <c r="I57" s="7">
        <v>169866.04886267902</v>
      </c>
      <c r="J57" s="7">
        <v>235619.0476190476</v>
      </c>
      <c r="K57" s="7">
        <v>239419.35483870967</v>
      </c>
      <c r="L57" s="7">
        <v>252529.50558213715</v>
      </c>
      <c r="M57" s="11">
        <v>2.6834728618021941E-2</v>
      </c>
      <c r="N57" s="21">
        <f>1+Vacant_Land[[#This Row],[Adjusted Growth Rate PA (%)]]</f>
        <v>1.0268347286180219</v>
      </c>
      <c r="O57" s="7"/>
    </row>
    <row r="58" spans="1:15" x14ac:dyDescent="0.25">
      <c r="A58" s="6" t="s">
        <v>85</v>
      </c>
      <c r="B58" s="7">
        <v>238905.57939914163</v>
      </c>
      <c r="C58" s="7">
        <v>246137.7551020408</v>
      </c>
      <c r="D58" s="7">
        <v>234093.62549800798</v>
      </c>
      <c r="E58" s="7">
        <v>228207.19016083254</v>
      </c>
      <c r="F58" s="7">
        <v>234118.28935395816</v>
      </c>
      <c r="G58" s="7">
        <v>254253.79803395888</v>
      </c>
      <c r="H58" s="7">
        <v>267926.63755458518</v>
      </c>
      <c r="I58" s="7">
        <v>316284.3302443134</v>
      </c>
      <c r="J58" s="7">
        <v>343444.71347861178</v>
      </c>
      <c r="K58" s="7">
        <v>278325</v>
      </c>
      <c r="L58" s="7">
        <v>328485.64593301434</v>
      </c>
      <c r="M58" s="11">
        <v>3.2354868996875341E-2</v>
      </c>
      <c r="N58" s="21">
        <f>1+Vacant_Land[[#This Row],[Adjusted Growth Rate PA (%)]]</f>
        <v>1.0323548689968753</v>
      </c>
      <c r="O58" s="7"/>
    </row>
    <row r="59" spans="1:15" x14ac:dyDescent="0.25">
      <c r="A59" s="6" t="s">
        <v>86</v>
      </c>
      <c r="B59" s="7">
        <v>252178.11158798283</v>
      </c>
      <c r="C59" s="7">
        <v>247399.99999999997</v>
      </c>
      <c r="D59" s="7">
        <v>218076.69322709163</v>
      </c>
      <c r="E59" s="7">
        <v>208312.20435193946</v>
      </c>
      <c r="F59" s="7">
        <v>202602.36578707918</v>
      </c>
      <c r="G59" s="7">
        <v>236566.57730116174</v>
      </c>
      <c r="H59" s="7">
        <v>227413.53711790396</v>
      </c>
      <c r="I59" s="7">
        <v>338689.97472620051</v>
      </c>
      <c r="J59" s="7">
        <v>381383.37368845841</v>
      </c>
      <c r="K59" s="7">
        <v>345162.90322580643</v>
      </c>
      <c r="L59" s="7">
        <v>312702.55183413078</v>
      </c>
      <c r="M59" s="11">
        <v>2.1744723756602191E-2</v>
      </c>
      <c r="N59" s="21">
        <f>1+Vacant_Land[[#This Row],[Adjusted Growth Rate PA (%)]]</f>
        <v>1.0217447237566022</v>
      </c>
      <c r="O59" s="7"/>
    </row>
    <row r="60" spans="1:15" x14ac:dyDescent="0.25">
      <c r="A60" s="6" t="s">
        <v>87</v>
      </c>
      <c r="B60" s="7">
        <v>262796.13733905577</v>
      </c>
      <c r="C60" s="7">
        <v>251186.73469387754</v>
      </c>
      <c r="D60" s="7">
        <v>258119.02390438248</v>
      </c>
      <c r="E60" s="7">
        <v>229377.48344370862</v>
      </c>
      <c r="F60" s="7">
        <v>227364.87716105551</v>
      </c>
      <c r="G60" s="7">
        <v>233250.22341376229</v>
      </c>
      <c r="H60" s="7">
        <v>250641.04803493453</v>
      </c>
      <c r="I60" s="7">
        <v>307426.28475147433</v>
      </c>
      <c r="J60" s="7">
        <v>344443.09927360772</v>
      </c>
      <c r="K60" s="7">
        <v>294286.29032258067</v>
      </c>
      <c r="L60" s="7">
        <v>291000.79744816583</v>
      </c>
      <c r="M60" s="11">
        <v>1.0246885340764234E-2</v>
      </c>
      <c r="N60" s="21">
        <f>1+Vacant_Land[[#This Row],[Adjusted Growth Rate PA (%)]]</f>
        <v>1.0102468853407642</v>
      </c>
      <c r="O60" s="7"/>
    </row>
    <row r="61" spans="1:15" x14ac:dyDescent="0.25">
      <c r="A61" s="6" t="s">
        <v>88</v>
      </c>
      <c r="B61" s="7">
        <v>261468.88412017169</v>
      </c>
      <c r="C61" s="7">
        <v>282742.8571428571</v>
      </c>
      <c r="D61" s="7">
        <v>248878.48605577688</v>
      </c>
      <c r="E61" s="7">
        <v>239910.12298959319</v>
      </c>
      <c r="F61" s="7">
        <v>253252.95723384898</v>
      </c>
      <c r="G61" s="7">
        <v>275257.37265415548</v>
      </c>
      <c r="H61" s="7">
        <v>290613.97379912669</v>
      </c>
      <c r="I61" s="7">
        <v>295962.9317607414</v>
      </c>
      <c r="J61" s="7">
        <v>299515.73849878932</v>
      </c>
      <c r="K61" s="7">
        <v>366112.09677419352</v>
      </c>
      <c r="L61" s="7">
        <v>374848.4848484848</v>
      </c>
      <c r="M61" s="11">
        <v>3.6677265833565453E-2</v>
      </c>
      <c r="N61" s="21">
        <f>1+Vacant_Land[[#This Row],[Adjusted Growth Rate PA (%)]]</f>
        <v>1.0366772658335655</v>
      </c>
      <c r="O61" s="7"/>
    </row>
    <row r="62" spans="1:15" x14ac:dyDescent="0.25">
      <c r="A62" s="6" t="s">
        <v>89</v>
      </c>
      <c r="B62" s="7">
        <v>264787.017167382</v>
      </c>
      <c r="C62" s="7">
        <v>265071.42857142858</v>
      </c>
      <c r="D62" s="7">
        <v>252574.70119521912</v>
      </c>
      <c r="E62" s="7">
        <v>232303.21665089877</v>
      </c>
      <c r="F62" s="7">
        <v>234118.28935395816</v>
      </c>
      <c r="G62" s="7">
        <v>244304.73637176049</v>
      </c>
      <c r="H62" s="7">
        <v>254962.44541484717</v>
      </c>
      <c r="I62" s="7">
        <v>304299.9157540017</v>
      </c>
      <c r="J62" s="7">
        <v>294523.80952380953</v>
      </c>
      <c r="K62" s="7">
        <v>237922.98387096773</v>
      </c>
      <c r="L62" s="7">
        <v>181012.36044657096</v>
      </c>
      <c r="M62" s="11">
        <v>-3.7321761911037754E-2</v>
      </c>
      <c r="N62" s="21">
        <f>1+Vacant_Land[[#This Row],[Adjusted Growth Rate PA (%)]]</f>
        <v>0.96267823808896225</v>
      </c>
      <c r="O62" s="7"/>
    </row>
    <row r="63" spans="1:15" x14ac:dyDescent="0.25">
      <c r="A63" s="6" t="s">
        <v>90</v>
      </c>
      <c r="B63" s="7">
        <v>139361.58798283263</v>
      </c>
      <c r="C63" s="7">
        <v>114233.16326530611</v>
      </c>
      <c r="D63" s="7">
        <v>123207.17131474103</v>
      </c>
      <c r="E63" s="7">
        <v>93623.462630085152</v>
      </c>
      <c r="F63" s="7">
        <v>78789.808917197457</v>
      </c>
      <c r="G63" s="7">
        <v>121046.91689008042</v>
      </c>
      <c r="H63" s="7">
        <v>135583.84279475984</v>
      </c>
      <c r="I63" s="7">
        <v>114633.5299073294</v>
      </c>
      <c r="J63" s="7">
        <v>124798.22437449556</v>
      </c>
      <c r="K63" s="7">
        <v>134673.38709677418</v>
      </c>
      <c r="L63" s="7">
        <v>152898.72408293461</v>
      </c>
      <c r="M63" s="11">
        <v>9.313489145201137E-3</v>
      </c>
      <c r="N63" s="21">
        <f>1+Vacant_Land[[#This Row],[Adjusted Growth Rate PA (%)]]</f>
        <v>1.0093134891452011</v>
      </c>
      <c r="O63" s="7"/>
    </row>
    <row r="64" spans="1:15" x14ac:dyDescent="0.25">
      <c r="A64" s="6" t="s">
        <v>91</v>
      </c>
      <c r="B64" s="7">
        <v>423393.77682403434</v>
      </c>
      <c r="C64" s="7">
        <v>311774.48979591834</v>
      </c>
      <c r="D64" s="7">
        <v>310482.07171314739</v>
      </c>
      <c r="E64" s="7">
        <v>286721.85430463578</v>
      </c>
      <c r="F64" s="7">
        <v>355679.70882620563</v>
      </c>
      <c r="G64" s="7">
        <v>469816.80071492406</v>
      </c>
      <c r="H64" s="7">
        <v>386224.89082969434</v>
      </c>
      <c r="I64" s="7">
        <v>416849.19966301601</v>
      </c>
      <c r="J64" s="7">
        <v>349435.02824858757</v>
      </c>
      <c r="K64" s="7">
        <v>325211.29032258067</v>
      </c>
      <c r="L64" s="7">
        <v>374848.4848484848</v>
      </c>
      <c r="M64" s="11">
        <v>-1.2104222992255886E-2</v>
      </c>
      <c r="N64" s="21">
        <f>1+Vacant_Land[[#This Row],[Adjusted Growth Rate PA (%)]]</f>
        <v>0.98789577700774411</v>
      </c>
      <c r="O64" s="7"/>
    </row>
    <row r="65" spans="1:15" x14ac:dyDescent="0.25">
      <c r="A65" s="6" t="s">
        <v>92</v>
      </c>
      <c r="B65" s="7">
        <v>151306.86695278971</v>
      </c>
      <c r="C65" s="7">
        <v>150207.14285714284</v>
      </c>
      <c r="D65" s="7">
        <v>154008.9641434263</v>
      </c>
      <c r="E65" s="7">
        <v>150967.83349101231</v>
      </c>
      <c r="F65" s="7">
        <v>120998.63512283895</v>
      </c>
      <c r="G65" s="7">
        <v>98937.890974084003</v>
      </c>
      <c r="H65" s="7">
        <v>96151.09170305678</v>
      </c>
      <c r="I65" s="7">
        <v>113591.40690817186</v>
      </c>
      <c r="J65" s="7">
        <v>121803.06698950767</v>
      </c>
      <c r="K65" s="7">
        <v>138663.70967741936</v>
      </c>
      <c r="L65" s="7">
        <v>166708.93141945772</v>
      </c>
      <c r="M65" s="11">
        <v>9.7410743954662316E-3</v>
      </c>
      <c r="N65" s="21">
        <f>1+Vacant_Land[[#This Row],[Adjusted Growth Rate PA (%)]]</f>
        <v>1.0097410743954662</v>
      </c>
      <c r="O65" s="7"/>
    </row>
    <row r="66" spans="1:15" x14ac:dyDescent="0.25">
      <c r="A66" s="6" t="s">
        <v>93</v>
      </c>
      <c r="B66" s="7">
        <v>172542.91845493563</v>
      </c>
      <c r="C66" s="7">
        <v>186812.24489795917</v>
      </c>
      <c r="D66" s="7">
        <v>189739.04382470119</v>
      </c>
      <c r="E66" s="7">
        <v>189587.51182592244</v>
      </c>
      <c r="F66" s="7">
        <v>171086.4422202002</v>
      </c>
      <c r="G66" s="7">
        <v>167475.87131367292</v>
      </c>
      <c r="H66" s="7">
        <v>196623.58078602623</v>
      </c>
      <c r="I66" s="7">
        <v>177160.9098567818</v>
      </c>
      <c r="J66" s="7">
        <v>269564.1646489104</v>
      </c>
      <c r="K66" s="7">
        <v>249395.16129032258</v>
      </c>
      <c r="L66" s="7">
        <v>256475.27910685804</v>
      </c>
      <c r="M66" s="11">
        <v>4.0434721653925587E-2</v>
      </c>
      <c r="N66" s="21">
        <f>1+Vacant_Land[[#This Row],[Adjusted Growth Rate PA (%)]]</f>
        <v>1.0404347216539256</v>
      </c>
      <c r="O66" s="7"/>
    </row>
    <row r="67" spans="1:15" x14ac:dyDescent="0.25">
      <c r="A67" s="6" t="s">
        <v>94</v>
      </c>
      <c r="B67" s="7">
        <v>179179.18454935623</v>
      </c>
      <c r="C67" s="7">
        <v>189336.73469387754</v>
      </c>
      <c r="D67" s="7">
        <v>193435.25896414343</v>
      </c>
      <c r="E67" s="7">
        <v>181395.45884578998</v>
      </c>
      <c r="F67" s="7">
        <v>202602.36578707918</v>
      </c>
      <c r="G67" s="7">
        <v>165817.69436997318</v>
      </c>
      <c r="H67" s="7">
        <v>175556.76855895197</v>
      </c>
      <c r="I67" s="7">
        <v>177160.9098567818</v>
      </c>
      <c r="J67" s="7">
        <v>240610.97659402745</v>
      </c>
      <c r="K67" s="7">
        <v>225952.01612903224</v>
      </c>
      <c r="L67" s="7">
        <v>317141.54704944178</v>
      </c>
      <c r="M67" s="11">
        <v>5.8757643026389861E-2</v>
      </c>
      <c r="N67" s="21">
        <f>1+Vacant_Land[[#This Row],[Adjusted Growth Rate PA (%)]]</f>
        <v>1.0587576430263899</v>
      </c>
      <c r="O67" s="7"/>
    </row>
    <row r="68" spans="1:15" x14ac:dyDescent="0.25">
      <c r="A68" s="6" t="s">
        <v>95</v>
      </c>
      <c r="B68" s="7">
        <v>136043.45493562231</v>
      </c>
      <c r="C68" s="7">
        <v>145158.16326530612</v>
      </c>
      <c r="D68" s="7">
        <v>147848.60557768925</v>
      </c>
      <c r="E68" s="7">
        <v>140435.19394512771</v>
      </c>
      <c r="F68" s="7">
        <v>146323.93084622384</v>
      </c>
      <c r="G68" s="7">
        <v>149235.92493297587</v>
      </c>
      <c r="H68" s="7">
        <v>140445.41484716159</v>
      </c>
      <c r="I68" s="7">
        <v>143291.91238416175</v>
      </c>
      <c r="J68" s="7">
        <v>149757.86924939466</v>
      </c>
      <c r="K68" s="7">
        <v>168591.12903225806</v>
      </c>
      <c r="L68" s="7">
        <v>179532.69537480062</v>
      </c>
      <c r="M68" s="11">
        <v>2.8126586632003958E-2</v>
      </c>
      <c r="N68" s="21">
        <f>1+Vacant_Land[[#This Row],[Adjusted Growth Rate PA (%)]]</f>
        <v>1.028126586632004</v>
      </c>
      <c r="O68" s="7"/>
    </row>
    <row r="69" spans="1:15" x14ac:dyDescent="0.25">
      <c r="A69" s="6" t="s">
        <v>96</v>
      </c>
      <c r="B69" s="7">
        <v>154625</v>
      </c>
      <c r="C69" s="7">
        <v>148944.89795918367</v>
      </c>
      <c r="D69" s="7">
        <v>144768.42629482073</v>
      </c>
      <c r="E69" s="7">
        <v>140435.19394512771</v>
      </c>
      <c r="F69" s="7">
        <v>144635.57779799818</v>
      </c>
      <c r="G69" s="7">
        <v>135970.50938337803</v>
      </c>
      <c r="H69" s="7">
        <v>140445.41484716159</v>
      </c>
      <c r="I69" s="7">
        <v>130265.3748946925</v>
      </c>
      <c r="J69" s="7">
        <v>123799.8385794996</v>
      </c>
      <c r="K69" s="7">
        <v>129685.48387096774</v>
      </c>
      <c r="L69" s="7">
        <v>128237.63955342902</v>
      </c>
      <c r="M69" s="11">
        <v>-1.8537794521087614E-2</v>
      </c>
      <c r="N69" s="21">
        <f>1+Vacant_Land[[#This Row],[Adjusted Growth Rate PA (%)]]</f>
        <v>0.98146220547891239</v>
      </c>
      <c r="O69" s="7"/>
    </row>
    <row r="70" spans="1:15" x14ac:dyDescent="0.25">
      <c r="A70" s="6" t="s">
        <v>97</v>
      </c>
      <c r="B70" s="7">
        <v>262796.13733905577</v>
      </c>
      <c r="C70" s="7">
        <v>375517.8571428571</v>
      </c>
      <c r="D70" s="7">
        <v>158937.25099601594</v>
      </c>
      <c r="E70" s="7">
        <v>367472.09082308423</v>
      </c>
      <c r="F70" s="7">
        <v>388321.20109190175</v>
      </c>
      <c r="G70" s="7">
        <v>414544.23592493299</v>
      </c>
      <c r="H70" s="7">
        <v>432139.73799126642</v>
      </c>
      <c r="I70" s="7">
        <v>448112.88963774219</v>
      </c>
      <c r="J70" s="7">
        <v>432301.04923325259</v>
      </c>
      <c r="K70" s="7">
        <v>423971.77419354836</v>
      </c>
      <c r="L70" s="7">
        <v>434035.0877192982</v>
      </c>
      <c r="M70" s="11">
        <v>5.1454747368949505E-2</v>
      </c>
      <c r="N70" s="21">
        <f>1+Vacant_Land[[#This Row],[Adjusted Growth Rate PA (%)]]</f>
        <v>1.0514547473689495</v>
      </c>
      <c r="O70" s="7"/>
    </row>
    <row r="71" spans="1:15" x14ac:dyDescent="0.25">
      <c r="A71" s="6" t="s">
        <v>98</v>
      </c>
      <c r="B71" s="7">
        <v>265450.64377682406</v>
      </c>
      <c r="C71" s="7">
        <v>176714.28571428571</v>
      </c>
      <c r="D71" s="7">
        <v>168793.82470119523</v>
      </c>
      <c r="E71" s="7">
        <v>208897.35099337751</v>
      </c>
      <c r="F71" s="7">
        <v>196974.52229299364</v>
      </c>
      <c r="G71" s="7">
        <v>200086.68453976765</v>
      </c>
      <c r="H71" s="7">
        <v>212288.64628820962</v>
      </c>
      <c r="I71" s="7">
        <v>226140.69081718617</v>
      </c>
      <c r="J71" s="7">
        <v>279548.02259887004</v>
      </c>
      <c r="K71" s="7">
        <v>283312.90322580643</v>
      </c>
      <c r="L71" s="7">
        <v>271271.9298245614</v>
      </c>
      <c r="M71" s="11">
        <v>2.1716370566104981E-3</v>
      </c>
      <c r="N71" s="21">
        <f>1+Vacant_Land[[#This Row],[Adjusted Growth Rate PA (%)]]</f>
        <v>1.0021716370566105</v>
      </c>
      <c r="O71" s="7"/>
    </row>
    <row r="72" spans="1:15" x14ac:dyDescent="0.25">
      <c r="A72" s="6" t="s">
        <v>99</v>
      </c>
      <c r="B72" s="7">
        <v>197760.72961373391</v>
      </c>
      <c r="C72" s="7">
        <v>107290.81632653061</v>
      </c>
      <c r="D72" s="7">
        <v>120743.02788844622</v>
      </c>
      <c r="E72" s="7">
        <v>69047.303689687804</v>
      </c>
      <c r="F72" s="7">
        <v>67534.121929026398</v>
      </c>
      <c r="G72" s="7">
        <v>65774.352100089367</v>
      </c>
      <c r="H72" s="7">
        <v>68062.008733624461</v>
      </c>
      <c r="I72" s="7">
        <v>87538.331929233362</v>
      </c>
      <c r="J72" s="7">
        <v>89854.721549636801</v>
      </c>
      <c r="K72" s="7">
        <v>114721.77419354838</v>
      </c>
      <c r="L72" s="7">
        <v>128237.63955342902</v>
      </c>
      <c r="M72" s="11">
        <v>-4.2392484209886727E-2</v>
      </c>
      <c r="N72" s="21">
        <f>1+Vacant_Land[[#This Row],[Adjusted Growth Rate PA (%)]]</f>
        <v>0.95760751579011327</v>
      </c>
      <c r="O72" s="7"/>
    </row>
    <row r="73" spans="1:15" x14ac:dyDescent="0.25">
      <c r="A73" s="6" t="s">
        <v>100</v>
      </c>
      <c r="B73" s="7">
        <v>1128165.2360515022</v>
      </c>
      <c r="C73" s="7">
        <v>340806.12244897959</v>
      </c>
      <c r="D73" s="7">
        <v>369621.51394422312</v>
      </c>
      <c r="E73" s="7">
        <v>131657.99432355724</v>
      </c>
      <c r="F73" s="7">
        <v>790712.01091901737</v>
      </c>
      <c r="G73" s="7">
        <v>878833.78016085795</v>
      </c>
      <c r="H73" s="7">
        <v>980417.03056768572</v>
      </c>
      <c r="I73" s="7">
        <v>1047333.6141533278</v>
      </c>
      <c r="J73" s="7">
        <v>1008369.6529459241</v>
      </c>
      <c r="K73" s="7">
        <v>1002568.5483870967</v>
      </c>
      <c r="L73" s="7">
        <v>1016036.68261563</v>
      </c>
      <c r="M73" s="11">
        <v>-1.0413715338333462E-2</v>
      </c>
      <c r="N73" s="21">
        <f>1+Vacant_Land[[#This Row],[Adjusted Growth Rate PA (%)]]</f>
        <v>0.98958628466166654</v>
      </c>
      <c r="O73" s="7"/>
    </row>
    <row r="74" spans="1:15" x14ac:dyDescent="0.25">
      <c r="A74" s="6" t="s">
        <v>101</v>
      </c>
      <c r="B74" s="7">
        <v>247532.7253218884</v>
      </c>
      <c r="C74" s="7">
        <v>254342.3469387755</v>
      </c>
      <c r="D74" s="7">
        <v>234093.62549800798</v>
      </c>
      <c r="E74" s="7">
        <v>210652.7909176916</v>
      </c>
      <c r="F74" s="7">
        <v>204853.50318471339</v>
      </c>
      <c r="G74" s="7">
        <v>219984.80786416444</v>
      </c>
      <c r="H74" s="7">
        <v>226873.36244541488</v>
      </c>
      <c r="I74" s="7">
        <v>255320.1347935973</v>
      </c>
      <c r="J74" s="7">
        <v>329467.31234866829</v>
      </c>
      <c r="K74" s="7">
        <v>309250</v>
      </c>
      <c r="L74" s="7">
        <v>319114.43381180224</v>
      </c>
      <c r="M74" s="11">
        <v>2.5726043370325025E-2</v>
      </c>
      <c r="N74" s="21">
        <f>1+Vacant_Land[[#This Row],[Adjusted Growth Rate PA (%)]]</f>
        <v>1.025726043370325</v>
      </c>
      <c r="O74" s="7"/>
    </row>
    <row r="75" spans="1:15" x14ac:dyDescent="0.25">
      <c r="A75" s="6" t="s">
        <v>102</v>
      </c>
      <c r="B75" s="7">
        <v>355040.23605150217</v>
      </c>
      <c r="C75" s="7">
        <v>369837.75510204077</v>
      </c>
      <c r="D75" s="7">
        <v>295697.21115537849</v>
      </c>
      <c r="E75" s="7">
        <v>331192.99905392621</v>
      </c>
      <c r="F75" s="7">
        <v>320787.07916287537</v>
      </c>
      <c r="G75" s="7">
        <v>325002.68096514745</v>
      </c>
      <c r="H75" s="7">
        <v>453746.72489082976</v>
      </c>
      <c r="I75" s="7">
        <v>495008.42459983152</v>
      </c>
      <c r="J75" s="7">
        <v>556600.08071025019</v>
      </c>
      <c r="K75" s="7">
        <v>404020.16129032255</v>
      </c>
      <c r="L75" s="7">
        <v>527747.20893141942</v>
      </c>
      <c r="M75" s="11">
        <v>4.0434721653925587E-2</v>
      </c>
      <c r="N75" s="21">
        <f>1+Vacant_Land[[#This Row],[Adjusted Growth Rate PA (%)]]</f>
        <v>1.0404347216539256</v>
      </c>
      <c r="O75" s="7"/>
    </row>
    <row r="76" spans="1:15" x14ac:dyDescent="0.25">
      <c r="A76" s="6" t="s">
        <v>103</v>
      </c>
      <c r="B76" s="7">
        <v>152634.12017167383</v>
      </c>
      <c r="C76" s="7">
        <v>164091.83673469388</v>
      </c>
      <c r="D76" s="7">
        <v>166329.68127490039</v>
      </c>
      <c r="E76" s="7">
        <v>152138.12677388836</v>
      </c>
      <c r="F76" s="7">
        <v>140696.0873521383</v>
      </c>
      <c r="G76" s="7">
        <v>138181.41197497764</v>
      </c>
      <c r="H76" s="7">
        <v>147467.68558951968</v>
      </c>
      <c r="I76" s="7">
        <v>171950.29486099409</v>
      </c>
      <c r="J76" s="7">
        <v>209661.01694915254</v>
      </c>
      <c r="K76" s="7">
        <v>204504.03225806452</v>
      </c>
      <c r="L76" s="7">
        <v>217017.5438596491</v>
      </c>
      <c r="M76" s="11">
        <v>3.5820070000799564E-2</v>
      </c>
      <c r="N76" s="21">
        <f>1+Vacant_Land[[#This Row],[Adjusted Growth Rate PA (%)]]</f>
        <v>1.0358200700007996</v>
      </c>
      <c r="O76" s="7"/>
    </row>
    <row r="77" spans="1:15" x14ac:dyDescent="0.25">
      <c r="A77" s="6" t="s">
        <v>104</v>
      </c>
      <c r="B77" s="7">
        <v>199087.98283261803</v>
      </c>
      <c r="C77" s="7">
        <v>208901.53061224488</v>
      </c>
      <c r="D77" s="7">
        <v>193435.25896414343</v>
      </c>
      <c r="E77" s="7">
        <v>198949.85808893095</v>
      </c>
      <c r="F77" s="7">
        <v>190783.89444949955</v>
      </c>
      <c r="G77" s="7">
        <v>181294.0125111707</v>
      </c>
      <c r="H77" s="7">
        <v>169614.84716157208</v>
      </c>
      <c r="I77" s="7">
        <v>187582.13984835721</v>
      </c>
      <c r="J77" s="7">
        <v>224636.803874092</v>
      </c>
      <c r="K77" s="7">
        <v>289298.38709677418</v>
      </c>
      <c r="L77" s="7">
        <v>246610.8452950558</v>
      </c>
      <c r="M77" s="11">
        <v>2.1637233901565134E-2</v>
      </c>
      <c r="N77" s="21">
        <f>1+Vacant_Land[[#This Row],[Adjusted Growth Rate PA (%)]]</f>
        <v>1.0216372339015651</v>
      </c>
      <c r="O77" s="7"/>
    </row>
    <row r="78" spans="1:15" x14ac:dyDescent="0.25">
      <c r="A78" s="6" t="s">
        <v>105</v>
      </c>
      <c r="B78" s="7">
        <v>131398.06866952789</v>
      </c>
      <c r="C78" s="7">
        <v>142002.55102040817</v>
      </c>
      <c r="D78" s="7">
        <v>121975.09960159363</v>
      </c>
      <c r="E78" s="7">
        <v>155063.85998107854</v>
      </c>
      <c r="F78" s="7">
        <v>122686.98817106462</v>
      </c>
      <c r="G78" s="7">
        <v>247068.36461126004</v>
      </c>
      <c r="H78" s="7">
        <v>118838.42794759826</v>
      </c>
      <c r="I78" s="7">
        <v>112549.28390901432</v>
      </c>
      <c r="J78" s="7">
        <v>134782.0823244552</v>
      </c>
      <c r="K78" s="7">
        <v>133177.01612903224</v>
      </c>
      <c r="L78" s="7">
        <v>130703.74800637958</v>
      </c>
      <c r="M78" s="11">
        <v>-5.2967079642951553E-4</v>
      </c>
      <c r="N78" s="21">
        <f>1+Vacant_Land[[#This Row],[Adjusted Growth Rate PA (%)]]</f>
        <v>0.99947032920357048</v>
      </c>
      <c r="O78" s="7"/>
    </row>
    <row r="79" spans="1:15" x14ac:dyDescent="0.25">
      <c r="A79" s="6" t="s">
        <v>106</v>
      </c>
      <c r="B79" s="7">
        <v>103525.75107296137</v>
      </c>
      <c r="C79" s="7">
        <v>132535.71428571429</v>
      </c>
      <c r="D79" s="7">
        <v>137992.03187250995</v>
      </c>
      <c r="E79" s="7">
        <v>123465.9413434248</v>
      </c>
      <c r="F79" s="7">
        <v>123249.77252047317</v>
      </c>
      <c r="G79" s="7">
        <v>127126.89901697944</v>
      </c>
      <c r="H79" s="7">
        <v>116677.72925764193</v>
      </c>
      <c r="I79" s="7">
        <v>104212.299915754</v>
      </c>
      <c r="J79" s="7">
        <v>99838.579499596453</v>
      </c>
      <c r="K79" s="7">
        <v>114721.77419354838</v>
      </c>
      <c r="L79" s="7">
        <v>117879.98405103668</v>
      </c>
      <c r="M79" s="11">
        <v>1.3069330624502218E-2</v>
      </c>
      <c r="N79" s="21">
        <f>1+Vacant_Land[[#This Row],[Adjusted Growth Rate PA (%)]]</f>
        <v>1.0130693306245022</v>
      </c>
      <c r="O79" s="7"/>
    </row>
    <row r="80" spans="1:15" x14ac:dyDescent="0.25">
      <c r="A80" s="6" t="s">
        <v>107</v>
      </c>
      <c r="B80" s="7">
        <v>123434.54935622317</v>
      </c>
      <c r="C80" s="7">
        <v>104766.32653061223</v>
      </c>
      <c r="D80" s="7">
        <v>102261.95219123506</v>
      </c>
      <c r="E80" s="7">
        <v>88942.289498580896</v>
      </c>
      <c r="F80" s="7">
        <v>82729.299363057333</v>
      </c>
      <c r="G80" s="7">
        <v>77381.590705987488</v>
      </c>
      <c r="H80" s="7">
        <v>89128.820960698693</v>
      </c>
      <c r="I80" s="7">
        <v>85975.147430497047</v>
      </c>
      <c r="J80" s="7">
        <v>70885.391444713474</v>
      </c>
      <c r="K80" s="7">
        <v>70828.225806451606</v>
      </c>
      <c r="L80" s="7">
        <v>73983.253588516745</v>
      </c>
      <c r="M80" s="11">
        <v>-4.989923216971337E-2</v>
      </c>
      <c r="N80" s="21">
        <f>1+Vacant_Land[[#This Row],[Adjusted Growth Rate PA (%)]]</f>
        <v>0.95010076783028663</v>
      </c>
      <c r="O80" s="7"/>
    </row>
    <row r="81" spans="1:15" x14ac:dyDescent="0.25">
      <c r="A81" s="6" t="s">
        <v>108</v>
      </c>
      <c r="B81" s="7">
        <v>199087.98283261803</v>
      </c>
      <c r="C81" s="7">
        <v>170403.06122448979</v>
      </c>
      <c r="D81" s="7">
        <v>189739.04382470119</v>
      </c>
      <c r="E81" s="7">
        <v>146286.66035950804</v>
      </c>
      <c r="F81" s="7">
        <v>251001.81983621477</v>
      </c>
      <c r="G81" s="7">
        <v>221090.25915996425</v>
      </c>
      <c r="H81" s="7">
        <v>199864.62882096073</v>
      </c>
      <c r="I81" s="7">
        <v>246462.08930075821</v>
      </c>
      <c r="J81" s="7">
        <v>215651.33171912833</v>
      </c>
      <c r="K81" s="7">
        <v>203007.66129032258</v>
      </c>
      <c r="L81" s="7">
        <v>162763.15789473683</v>
      </c>
      <c r="M81" s="11">
        <v>-1.9943516418029938E-2</v>
      </c>
      <c r="N81" s="21">
        <f>1+Vacant_Land[[#This Row],[Adjusted Growth Rate PA (%)]]</f>
        <v>0.98005648358197006</v>
      </c>
      <c r="O81" s="7"/>
    </row>
    <row r="82" spans="1:15" x14ac:dyDescent="0.25">
      <c r="A82" s="6" t="s">
        <v>109</v>
      </c>
      <c r="B82" s="7">
        <v>149315.98712446351</v>
      </c>
      <c r="C82" s="7">
        <v>145789.28571428571</v>
      </c>
      <c r="D82" s="7">
        <v>143536.35458167331</v>
      </c>
      <c r="E82" s="7">
        <v>134583.72753074739</v>
      </c>
      <c r="F82" s="7">
        <v>136756.59690627846</v>
      </c>
      <c r="G82" s="7">
        <v>138181.41197497764</v>
      </c>
      <c r="H82" s="7">
        <v>120458.95196506551</v>
      </c>
      <c r="I82" s="7">
        <v>125054.7598989048</v>
      </c>
      <c r="J82" s="7">
        <v>127793.38175948345</v>
      </c>
      <c r="K82" s="7">
        <v>121704.83870967742</v>
      </c>
      <c r="L82" s="7">
        <v>137608.85167464113</v>
      </c>
      <c r="M82" s="11">
        <v>-8.1317099993488684E-3</v>
      </c>
      <c r="N82" s="21">
        <f>1+Vacant_Land[[#This Row],[Adjusted Growth Rate PA (%)]]</f>
        <v>0.99186829000065113</v>
      </c>
      <c r="O82" s="7"/>
    </row>
    <row r="83" spans="1:15" x14ac:dyDescent="0.25">
      <c r="A83" s="6" t="s">
        <v>110</v>
      </c>
      <c r="B83" s="7">
        <v>152634.12017167383</v>
      </c>
      <c r="C83" s="7">
        <v>154625</v>
      </c>
      <c r="D83" s="7">
        <v>142304.28286852589</v>
      </c>
      <c r="E83" s="7">
        <v>163841.05960264901</v>
      </c>
      <c r="F83" s="7">
        <v>156454.04913557781</v>
      </c>
      <c r="G83" s="7">
        <v>154763.18141197498</v>
      </c>
      <c r="H83" s="7">
        <v>156110.48034934499</v>
      </c>
      <c r="I83" s="7">
        <v>156839.51137320977</v>
      </c>
      <c r="J83" s="7">
        <v>153751.41242937854</v>
      </c>
      <c r="K83" s="7">
        <v>150135.88709677418</v>
      </c>
      <c r="L83" s="7">
        <v>152405.5023923445</v>
      </c>
      <c r="M83" s="11">
        <v>-1.4988261975013017E-4</v>
      </c>
      <c r="N83" s="21">
        <f>1+Vacant_Land[[#This Row],[Adjusted Growth Rate PA (%)]]</f>
        <v>0.99985011738024987</v>
      </c>
      <c r="O83" s="7"/>
    </row>
    <row r="84" spans="1:15" x14ac:dyDescent="0.25">
      <c r="A84" s="6" t="s">
        <v>111</v>
      </c>
      <c r="B84" s="7">
        <v>136043.45493562231</v>
      </c>
      <c r="C84" s="7">
        <v>147051.53061224488</v>
      </c>
      <c r="D84" s="7">
        <v>135527.88844621513</v>
      </c>
      <c r="E84" s="7">
        <v>132243.14096499528</v>
      </c>
      <c r="F84" s="7">
        <v>142947.22474977252</v>
      </c>
      <c r="G84" s="7">
        <v>135970.50938337803</v>
      </c>
      <c r="H84" s="7">
        <v>145847.16157205243</v>
      </c>
      <c r="I84" s="7">
        <v>145897.21988205559</v>
      </c>
      <c r="J84" s="7">
        <v>149757.86924939466</v>
      </c>
      <c r="K84" s="7">
        <v>154625</v>
      </c>
      <c r="L84" s="7">
        <v>189397.12918660286</v>
      </c>
      <c r="M84" s="11">
        <v>3.3640634351693732E-2</v>
      </c>
      <c r="N84" s="21">
        <f>1+Vacant_Land[[#This Row],[Adjusted Growth Rate PA (%)]]</f>
        <v>1.0336406343516937</v>
      </c>
      <c r="O84" s="7"/>
    </row>
    <row r="85" spans="1:15" x14ac:dyDescent="0.25">
      <c r="A85" s="6" t="s">
        <v>112</v>
      </c>
      <c r="B85" s="7">
        <v>108834.76394849786</v>
      </c>
      <c r="C85" s="7">
        <v>80783.673469387752</v>
      </c>
      <c r="D85" s="7">
        <v>87477.091633466131</v>
      </c>
      <c r="E85" s="7">
        <v>108837.27530747399</v>
      </c>
      <c r="F85" s="7">
        <v>104115.10464058236</v>
      </c>
      <c r="G85" s="7">
        <v>71854.334226988387</v>
      </c>
      <c r="H85" s="7">
        <v>81026.200873362453</v>
      </c>
      <c r="I85" s="7">
        <v>83369.839932603209</v>
      </c>
      <c r="J85" s="7">
        <v>87358.757062146891</v>
      </c>
      <c r="K85" s="7">
        <v>68833.06451612903</v>
      </c>
      <c r="L85" s="7">
        <v>81381.578947368413</v>
      </c>
      <c r="M85" s="11">
        <v>-2.8649770320129275E-2</v>
      </c>
      <c r="N85" s="21">
        <f>1+Vacant_Land[[#This Row],[Adjusted Growth Rate PA (%)]]</f>
        <v>0.97135022967987072</v>
      </c>
      <c r="O85" s="7"/>
    </row>
    <row r="86" spans="1:15" x14ac:dyDescent="0.25">
      <c r="A86" s="6" t="s">
        <v>113</v>
      </c>
      <c r="B86" s="7">
        <v>237578.32618025751</v>
      </c>
      <c r="C86" s="7">
        <v>242982.14285714284</v>
      </c>
      <c r="D86" s="7">
        <v>234093.62549800798</v>
      </c>
      <c r="E86" s="7">
        <v>226451.75023651845</v>
      </c>
      <c r="F86" s="7">
        <v>219485.89626933576</v>
      </c>
      <c r="G86" s="7">
        <v>243199.28507596068</v>
      </c>
      <c r="H86" s="7">
        <v>297096.06986899563</v>
      </c>
      <c r="I86" s="7">
        <v>255320.1347935973</v>
      </c>
      <c r="J86" s="7">
        <v>314491.5254237288</v>
      </c>
      <c r="K86" s="7">
        <v>239419.35483870967</v>
      </c>
      <c r="L86" s="7">
        <v>309250</v>
      </c>
      <c r="M86" s="11">
        <v>2.6715903141184993E-2</v>
      </c>
      <c r="N86" s="21">
        <f>1+Vacant_Land[[#This Row],[Adjusted Growth Rate PA (%)]]</f>
        <v>1.026715903141185</v>
      </c>
      <c r="O86" s="7"/>
    </row>
    <row r="87" spans="1:15" x14ac:dyDescent="0.25">
      <c r="A87" s="6" t="s">
        <v>114</v>
      </c>
      <c r="B87" s="7">
        <v>114807.4034334764</v>
      </c>
      <c r="C87" s="7">
        <v>128117.85714285713</v>
      </c>
      <c r="D87" s="7">
        <v>135527.88844621513</v>
      </c>
      <c r="E87" s="7">
        <v>135754.02081362347</v>
      </c>
      <c r="F87" s="7">
        <v>132254.32211101003</v>
      </c>
      <c r="G87" s="7">
        <v>138181.41197497764</v>
      </c>
      <c r="H87" s="7">
        <v>127481.22270742359</v>
      </c>
      <c r="I87" s="7">
        <v>121407.32940185341</v>
      </c>
      <c r="J87" s="7">
        <v>132785.31073446327</v>
      </c>
      <c r="K87" s="7">
        <v>134673.38709677418</v>
      </c>
      <c r="L87" s="7">
        <v>148952.95055821372</v>
      </c>
      <c r="M87" s="11">
        <v>2.6379387341858518E-2</v>
      </c>
      <c r="N87" s="21">
        <f>1+Vacant_Land[[#This Row],[Adjusted Growth Rate PA (%)]]</f>
        <v>1.0263793873418585</v>
      </c>
      <c r="O87" s="7"/>
    </row>
    <row r="88" spans="1:15" x14ac:dyDescent="0.25">
      <c r="A88" s="6" t="s">
        <v>115</v>
      </c>
      <c r="B88" s="7">
        <v>92907.725321888414</v>
      </c>
      <c r="C88" s="7">
        <v>100979.59183673469</v>
      </c>
      <c r="D88" s="7">
        <v>103494.02390438247</v>
      </c>
      <c r="E88" s="7">
        <v>91282.876064333017</v>
      </c>
      <c r="F88" s="7">
        <v>90045.495905368516</v>
      </c>
      <c r="G88" s="7">
        <v>85672.475424486154</v>
      </c>
      <c r="H88" s="7">
        <v>100472.48908296945</v>
      </c>
      <c r="I88" s="7">
        <v>109422.91491154171</v>
      </c>
      <c r="J88" s="7">
        <v>104830.50847457627</v>
      </c>
      <c r="K88" s="7">
        <v>79806.451612903227</v>
      </c>
      <c r="L88" s="7">
        <v>103576.55502392344</v>
      </c>
      <c r="M88" s="11">
        <v>1.0929717846125619E-2</v>
      </c>
      <c r="N88" s="21">
        <f>1+Vacant_Land[[#This Row],[Adjusted Growth Rate PA (%)]]</f>
        <v>1.0109297178461256</v>
      </c>
      <c r="O88" s="7"/>
    </row>
    <row r="89" spans="1:15" x14ac:dyDescent="0.25">
      <c r="A89" s="6" t="s">
        <v>116</v>
      </c>
      <c r="B89" s="7">
        <v>200415.23605150214</v>
      </c>
      <c r="C89" s="7">
        <v>224679.59183673467</v>
      </c>
      <c r="D89" s="7">
        <v>200827.68924302788</v>
      </c>
      <c r="E89" s="7">
        <v>174373.6991485336</v>
      </c>
      <c r="F89" s="7">
        <v>160956.32393084624</v>
      </c>
      <c r="G89" s="7">
        <v>182399.46380697051</v>
      </c>
      <c r="H89" s="7">
        <v>194462.88209606989</v>
      </c>
      <c r="I89" s="7">
        <v>254278.01179443978</v>
      </c>
      <c r="J89" s="7">
        <v>287535.10895883775</v>
      </c>
      <c r="K89" s="7">
        <v>256877.01612903224</v>
      </c>
      <c r="L89" s="7">
        <v>269299.04306220094</v>
      </c>
      <c r="M89" s="11">
        <v>2.9983832159967694E-2</v>
      </c>
      <c r="N89" s="21">
        <f>1+Vacant_Land[[#This Row],[Adjusted Growth Rate PA (%)]]</f>
        <v>1.0299838321599677</v>
      </c>
      <c r="O89" s="7"/>
    </row>
    <row r="90" spans="1:15" x14ac:dyDescent="0.25">
      <c r="A90" s="6" t="s">
        <v>117</v>
      </c>
      <c r="B90" s="7">
        <v>593945.81545064377</v>
      </c>
      <c r="C90" s="7">
        <v>1893367.3469387754</v>
      </c>
      <c r="D90" s="7">
        <v>1006602.5896414343</v>
      </c>
      <c r="E90" s="7">
        <v>637809.83916745509</v>
      </c>
      <c r="F90" s="7">
        <v>536896.2693357598</v>
      </c>
      <c r="G90" s="7">
        <v>554936.55049151031</v>
      </c>
      <c r="H90" s="7">
        <v>645508.73362445424</v>
      </c>
      <c r="I90" s="7">
        <v>859751.47430497047</v>
      </c>
      <c r="J90" s="7">
        <v>1073264.7296206618</v>
      </c>
      <c r="K90" s="7">
        <v>809037.90322580643</v>
      </c>
      <c r="L90" s="7">
        <v>956850.07974481652</v>
      </c>
      <c r="M90" s="11">
        <v>4.8841123478273074E-2</v>
      </c>
      <c r="N90" s="21">
        <f>1+Vacant_Land[[#This Row],[Adjusted Growth Rate PA (%)]]</f>
        <v>1.0488411234782731</v>
      </c>
      <c r="O90" s="7"/>
    </row>
    <row r="91" spans="1:15" x14ac:dyDescent="0.25">
      <c r="A91" s="6" t="s">
        <v>118</v>
      </c>
      <c r="B91" s="7">
        <v>149979.61373390557</v>
      </c>
      <c r="C91" s="7">
        <v>153993.87755102038</v>
      </c>
      <c r="D91" s="7">
        <v>176802.29083665338</v>
      </c>
      <c r="E91" s="7">
        <v>222355.72374645222</v>
      </c>
      <c r="F91" s="7">
        <v>270136.48771610559</v>
      </c>
      <c r="G91" s="7">
        <v>200639.41018766756</v>
      </c>
      <c r="H91" s="7">
        <v>167454.14847161574</v>
      </c>
      <c r="I91" s="7">
        <v>234477.67481044651</v>
      </c>
      <c r="J91" s="7">
        <v>154749.79822437451</v>
      </c>
      <c r="K91" s="7">
        <v>184552.4193548387</v>
      </c>
      <c r="L91" s="7">
        <v>182492.02551834131</v>
      </c>
      <c r="M91" s="11">
        <v>1.9814461220354573E-2</v>
      </c>
      <c r="N91" s="21">
        <f>1+Vacant_Land[[#This Row],[Adjusted Growth Rate PA (%)]]</f>
        <v>1.0198144612203546</v>
      </c>
      <c r="O91" s="7"/>
    </row>
    <row r="92" spans="1:15" x14ac:dyDescent="0.25">
      <c r="A92" s="6" t="s">
        <v>119</v>
      </c>
      <c r="B92" s="7">
        <v>128743.56223175966</v>
      </c>
      <c r="C92" s="7">
        <v>112970.91836734694</v>
      </c>
      <c r="D92" s="7">
        <v>149080.67729083667</v>
      </c>
      <c r="E92" s="7">
        <v>146286.66035950804</v>
      </c>
      <c r="F92" s="7">
        <v>141821.65605095541</v>
      </c>
      <c r="G92" s="7">
        <v>145919.57104557642</v>
      </c>
      <c r="H92" s="7">
        <v>178257.64192139739</v>
      </c>
      <c r="I92" s="7">
        <v>145897.21988205559</v>
      </c>
      <c r="J92" s="7">
        <v>129290.9604519774</v>
      </c>
      <c r="K92" s="7">
        <v>127191.53225806452</v>
      </c>
      <c r="L92" s="7">
        <v>123305.4226475279</v>
      </c>
      <c r="M92" s="11">
        <v>-4.3065150257368678E-3</v>
      </c>
      <c r="N92" s="21">
        <f>1+Vacant_Land[[#This Row],[Adjusted Growth Rate PA (%)]]</f>
        <v>0.99569348497426313</v>
      </c>
      <c r="O92" s="7"/>
    </row>
    <row r="93" spans="1:15" x14ac:dyDescent="0.25">
      <c r="A93" s="6" t="s">
        <v>120</v>
      </c>
      <c r="B93" s="7">
        <v>318540.77253218886</v>
      </c>
      <c r="C93" s="7">
        <v>261915.81632653059</v>
      </c>
      <c r="D93" s="7">
        <v>190971.11553784861</v>
      </c>
      <c r="E93" s="7">
        <v>383856.19678334909</v>
      </c>
      <c r="F93" s="7">
        <v>359619.19927206554</v>
      </c>
      <c r="G93" s="7">
        <v>196770.3306523682</v>
      </c>
      <c r="H93" s="7">
        <v>297096.06986899563</v>
      </c>
      <c r="I93" s="7">
        <v>617457.87700084248</v>
      </c>
      <c r="J93" s="7">
        <v>569579.09604519769</v>
      </c>
      <c r="K93" s="7">
        <v>399032.25806451612</v>
      </c>
      <c r="L93" s="7">
        <v>522814.99202551832</v>
      </c>
      <c r="M93" s="11">
        <v>5.0795732542202376E-2</v>
      </c>
      <c r="N93" s="21">
        <f>1+Vacant_Land[[#This Row],[Adjusted Growth Rate PA (%)]]</f>
        <v>1.0507957325422024</v>
      </c>
      <c r="O93" s="7"/>
    </row>
    <row r="94" spans="1:15" x14ac:dyDescent="0.25">
      <c r="A94" s="6" t="s">
        <v>121</v>
      </c>
      <c r="B94" s="7">
        <v>261468.88412017169</v>
      </c>
      <c r="C94" s="7">
        <v>301676.53061224485</v>
      </c>
      <c r="D94" s="7">
        <v>283376.49402390438</v>
      </c>
      <c r="E94" s="7">
        <v>262145.6953642384</v>
      </c>
      <c r="F94" s="7">
        <v>255504.0946314832</v>
      </c>
      <c r="G94" s="7">
        <v>270835.56747095619</v>
      </c>
      <c r="H94" s="7">
        <v>308979.91266375547</v>
      </c>
      <c r="I94" s="7">
        <v>310031.59224936814</v>
      </c>
      <c r="J94" s="7">
        <v>409338.17594834545</v>
      </c>
      <c r="K94" s="7">
        <v>413995.96774193546</v>
      </c>
      <c r="L94" s="7">
        <v>404441.78628389153</v>
      </c>
      <c r="M94" s="11">
        <v>4.4584556147379439E-2</v>
      </c>
      <c r="N94" s="21">
        <f>1+Vacant_Land[[#This Row],[Adjusted Growth Rate PA (%)]]</f>
        <v>1.0445845561473794</v>
      </c>
      <c r="O94" s="7"/>
    </row>
    <row r="95" spans="1:15" x14ac:dyDescent="0.25">
      <c r="A95" s="6" t="s">
        <v>122</v>
      </c>
      <c r="B95" s="7">
        <v>72998.927038626614</v>
      </c>
      <c r="C95" s="7">
        <v>69423.469387755104</v>
      </c>
      <c r="D95" s="7">
        <v>54211.155378486059</v>
      </c>
      <c r="E95" s="7">
        <v>55003.784295175028</v>
      </c>
      <c r="F95" s="7">
        <v>45022.747952684258</v>
      </c>
      <c r="G95" s="7">
        <v>50850.759606791777</v>
      </c>
      <c r="H95" s="7">
        <v>50776.419213973801</v>
      </c>
      <c r="I95" s="7">
        <v>46895.534962089303</v>
      </c>
      <c r="J95" s="7">
        <v>50418.482647296209</v>
      </c>
      <c r="K95" s="7">
        <v>51874.193548387098</v>
      </c>
      <c r="L95" s="7">
        <v>54254.385964912275</v>
      </c>
      <c r="M95" s="11">
        <v>-2.9240079156472421E-2</v>
      </c>
      <c r="N95" s="21">
        <f>1+Vacant_Land[[#This Row],[Adjusted Growth Rate PA (%)]]</f>
        <v>0.97075992084352758</v>
      </c>
      <c r="O95" s="7"/>
    </row>
    <row r="96" spans="1:15" x14ac:dyDescent="0.25">
      <c r="A96" s="6" t="s">
        <v>123</v>
      </c>
      <c r="B96" s="7">
        <v>140688.84120171674</v>
      </c>
      <c r="C96" s="7">
        <v>147051.53061224488</v>
      </c>
      <c r="D96" s="7">
        <v>158937.25099601594</v>
      </c>
      <c r="E96" s="7">
        <v>173788.55250709556</v>
      </c>
      <c r="F96" s="7">
        <v>176151.50136487719</v>
      </c>
      <c r="G96" s="7">
        <v>197323.0563002681</v>
      </c>
      <c r="H96" s="7">
        <v>189061.13537117906</v>
      </c>
      <c r="I96" s="7">
        <v>180808.34035383319</v>
      </c>
      <c r="J96" s="7">
        <v>139274.81840193705</v>
      </c>
      <c r="K96" s="7">
        <v>160610.48387096773</v>
      </c>
      <c r="L96" s="7">
        <v>166708.93141945772</v>
      </c>
      <c r="M96" s="11">
        <v>1.7114677653218946E-2</v>
      </c>
      <c r="N96" s="21">
        <f>1+Vacant_Land[[#This Row],[Adjusted Growth Rate PA (%)]]</f>
        <v>1.0171146776532189</v>
      </c>
      <c r="O96" s="7"/>
    </row>
    <row r="97" spans="1:15" x14ac:dyDescent="0.25">
      <c r="A97" s="6" t="s">
        <v>124</v>
      </c>
      <c r="B97" s="7">
        <v>172542.91845493563</v>
      </c>
      <c r="C97" s="7">
        <v>169140.81632653059</v>
      </c>
      <c r="D97" s="7">
        <v>155241.0358565737</v>
      </c>
      <c r="E97" s="7">
        <v>143360.92715231789</v>
      </c>
      <c r="F97" s="7">
        <v>129440.40036396724</v>
      </c>
      <c r="G97" s="7">
        <v>153657.73011617517</v>
      </c>
      <c r="H97" s="7">
        <v>145847.16157205243</v>
      </c>
      <c r="I97" s="7">
        <v>145897.21988205559</v>
      </c>
      <c r="J97" s="7">
        <v>174717.51412429378</v>
      </c>
      <c r="K97" s="7">
        <v>264358.87096774194</v>
      </c>
      <c r="L97" s="7">
        <v>199754.78468899519</v>
      </c>
      <c r="M97" s="11">
        <v>1.4752208323173699E-2</v>
      </c>
      <c r="N97" s="21">
        <f>1+Vacant_Land[[#This Row],[Adjusted Growth Rate PA (%)]]</f>
        <v>1.0147522083231737</v>
      </c>
      <c r="O97" s="7"/>
    </row>
    <row r="98" spans="1:15" x14ac:dyDescent="0.25">
      <c r="A98" s="6" t="s">
        <v>125</v>
      </c>
      <c r="B98" s="7">
        <v>363667.38197424891</v>
      </c>
      <c r="C98" s="7">
        <v>330708.1632653061</v>
      </c>
      <c r="D98" s="7">
        <v>300625.49800796813</v>
      </c>
      <c r="E98" s="7">
        <v>266826.86849574267</v>
      </c>
      <c r="F98" s="7">
        <v>279141.03730664239</v>
      </c>
      <c r="G98" s="7">
        <v>287417.33690795355</v>
      </c>
      <c r="H98" s="7">
        <v>315462.00873362448</v>
      </c>
      <c r="I98" s="7">
        <v>356406.06571187871</v>
      </c>
      <c r="J98" s="7">
        <v>414829.29782082321</v>
      </c>
      <c r="K98" s="7">
        <v>378083.06451612903</v>
      </c>
      <c r="L98" s="7">
        <v>393590.90909090906</v>
      </c>
      <c r="M98" s="11">
        <v>7.9385851872753044E-3</v>
      </c>
      <c r="N98" s="21">
        <f>1+Vacant_Land[[#This Row],[Adjusted Growth Rate PA (%)]]</f>
        <v>1.0079385851872753</v>
      </c>
      <c r="O98" s="7"/>
    </row>
    <row r="99" spans="1:15" x14ac:dyDescent="0.25">
      <c r="A99" s="6" t="s">
        <v>126</v>
      </c>
      <c r="B99" s="7">
        <v>245541.84549356223</v>
      </c>
      <c r="C99" s="7">
        <v>229728.57142857142</v>
      </c>
      <c r="D99" s="7">
        <v>240253.98406374501</v>
      </c>
      <c r="E99" s="7">
        <v>215333.96404919584</v>
      </c>
      <c r="F99" s="7">
        <v>212732.48407643315</v>
      </c>
      <c r="G99" s="7">
        <v>221090.25915996425</v>
      </c>
      <c r="H99" s="7">
        <v>210668.12227074237</v>
      </c>
      <c r="I99" s="7">
        <v>265741.36478517269</v>
      </c>
      <c r="J99" s="7">
        <v>328468.9265536723</v>
      </c>
      <c r="K99" s="7">
        <v>321719.75806451612</v>
      </c>
      <c r="L99" s="7">
        <v>305797.44816586922</v>
      </c>
      <c r="M99" s="11">
        <v>2.2188131547286494E-2</v>
      </c>
      <c r="N99" s="21">
        <f>1+Vacant_Land[[#This Row],[Adjusted Growth Rate PA (%)]]</f>
        <v>1.0221881315472865</v>
      </c>
      <c r="O99" s="7"/>
    </row>
    <row r="100" spans="1:15" x14ac:dyDescent="0.25">
      <c r="A100" s="6" t="s">
        <v>127</v>
      </c>
      <c r="B100" s="7">
        <v>117461.90987124464</v>
      </c>
      <c r="C100" s="7">
        <v>138846.93877551021</v>
      </c>
      <c r="D100" s="7">
        <v>117046.81274900399</v>
      </c>
      <c r="E100" s="7">
        <v>98304.635761589409</v>
      </c>
      <c r="F100" s="7">
        <v>126063.69426751594</v>
      </c>
      <c r="G100" s="7">
        <v>138181.41197497764</v>
      </c>
      <c r="H100" s="7">
        <v>91829.694323144111</v>
      </c>
      <c r="I100" s="7">
        <v>87538.331929233362</v>
      </c>
      <c r="J100" s="7">
        <v>91851.493139628728</v>
      </c>
      <c r="K100" s="7">
        <v>93273.790322580637</v>
      </c>
      <c r="L100" s="7">
        <v>128237.63955342902</v>
      </c>
      <c r="M100" s="11">
        <v>8.8157308705381077E-3</v>
      </c>
      <c r="N100" s="21">
        <f>1+Vacant_Land[[#This Row],[Adjusted Growth Rate PA (%)]]</f>
        <v>1.0088157308705381</v>
      </c>
      <c r="O100" s="7"/>
    </row>
    <row r="101" spans="1:15" x14ac:dyDescent="0.25">
      <c r="A101" s="6" t="s">
        <v>128</v>
      </c>
      <c r="B101" s="7">
        <v>108171.1373390558</v>
      </c>
      <c r="C101" s="7">
        <v>119282.14285714286</v>
      </c>
      <c r="D101" s="7">
        <v>102877.98804780877</v>
      </c>
      <c r="E101" s="7">
        <v>106496.68874172185</v>
      </c>
      <c r="F101" s="7">
        <v>97924.476797088268</v>
      </c>
      <c r="G101" s="7">
        <v>97279.714030384275</v>
      </c>
      <c r="H101" s="7">
        <v>105874.23580786027</v>
      </c>
      <c r="I101" s="7">
        <v>79722.409435551817</v>
      </c>
      <c r="J101" s="7">
        <v>90853.107344632765</v>
      </c>
      <c r="K101" s="7">
        <v>81801.612903225803</v>
      </c>
      <c r="L101" s="7">
        <v>98644.338118022322</v>
      </c>
      <c r="M101" s="11">
        <v>-9.1770059499247658E-3</v>
      </c>
      <c r="N101" s="21">
        <f>1+Vacant_Land[[#This Row],[Adjusted Growth Rate PA (%)]]</f>
        <v>0.99082299405007523</v>
      </c>
      <c r="O101" s="7"/>
    </row>
    <row r="102" spans="1:15" x14ac:dyDescent="0.25">
      <c r="A102" s="6" t="s">
        <v>129</v>
      </c>
      <c r="B102" s="7">
        <v>209042.38197424891</v>
      </c>
      <c r="C102" s="7">
        <v>227204.08163265305</v>
      </c>
      <c r="D102" s="7">
        <v>218692.72908366536</v>
      </c>
      <c r="E102" s="7">
        <v>227036.89687795649</v>
      </c>
      <c r="F102" s="7">
        <v>236369.42675159237</v>
      </c>
      <c r="G102" s="7">
        <v>205061.21537086685</v>
      </c>
      <c r="H102" s="7">
        <v>215529.69432314413</v>
      </c>
      <c r="I102" s="7">
        <v>223535.38331929233</v>
      </c>
      <c r="J102" s="7">
        <v>511672.71993543179</v>
      </c>
      <c r="K102" s="7">
        <v>249395.16129032258</v>
      </c>
      <c r="L102" s="7">
        <v>261407.49601275916</v>
      </c>
      <c r="M102" s="11">
        <v>2.2606076775160577E-2</v>
      </c>
      <c r="N102" s="21">
        <f>1+Vacant_Land[[#This Row],[Adjusted Growth Rate PA (%)]]</f>
        <v>1.0226060767751606</v>
      </c>
      <c r="O102" s="7"/>
    </row>
    <row r="103" spans="1:15" x14ac:dyDescent="0.25">
      <c r="A103" s="6" t="s">
        <v>130</v>
      </c>
      <c r="B103" s="7">
        <v>99543.991416309014</v>
      </c>
      <c r="C103" s="7">
        <v>124962.24489795917</v>
      </c>
      <c r="D103" s="7">
        <v>118894.9203187251</v>
      </c>
      <c r="E103" s="7">
        <v>114688.74172185431</v>
      </c>
      <c r="F103" s="7">
        <v>112556.86988171065</v>
      </c>
      <c r="G103" s="7">
        <v>149235.92493297587</v>
      </c>
      <c r="H103" s="7">
        <v>148007.86026200873</v>
      </c>
      <c r="I103" s="7">
        <v>150065.71187868578</v>
      </c>
      <c r="J103" s="7">
        <v>149258.67635189669</v>
      </c>
      <c r="K103" s="7">
        <v>173080.24193548388</v>
      </c>
      <c r="L103" s="7">
        <v>160297.04944178628</v>
      </c>
      <c r="M103" s="11">
        <v>4.8796061454279949E-2</v>
      </c>
      <c r="N103" s="21">
        <f>1+Vacant_Land[[#This Row],[Adjusted Growth Rate PA (%)]]</f>
        <v>1.0487960614542799</v>
      </c>
      <c r="O103" s="7"/>
    </row>
    <row r="104" spans="1:15" x14ac:dyDescent="0.25">
      <c r="A104" s="6" t="s">
        <v>131</v>
      </c>
      <c r="B104" s="7">
        <v>179179.18454935623</v>
      </c>
      <c r="C104" s="7">
        <v>201959.18367346938</v>
      </c>
      <c r="D104" s="7">
        <v>186042.82868525898</v>
      </c>
      <c r="E104" s="7">
        <v>165011.35288552509</v>
      </c>
      <c r="F104" s="7">
        <v>163207.46132848045</v>
      </c>
      <c r="G104" s="7">
        <v>159184.98659517427</v>
      </c>
      <c r="H104" s="7">
        <v>162052.40174672491</v>
      </c>
      <c r="I104" s="7">
        <v>183413.64785172706</v>
      </c>
      <c r="J104" s="7">
        <v>193686.84422921709</v>
      </c>
      <c r="K104" s="7">
        <v>230441.12903225806</v>
      </c>
      <c r="L104" s="7">
        <v>236746.41148325359</v>
      </c>
      <c r="M104" s="11">
        <v>2.8252052092122337E-2</v>
      </c>
      <c r="N104" s="21">
        <f>1+Vacant_Land[[#This Row],[Adjusted Growth Rate PA (%)]]</f>
        <v>1.0282520520921223</v>
      </c>
      <c r="O104" s="7"/>
    </row>
    <row r="105" spans="1:15" x14ac:dyDescent="0.25">
      <c r="A105" s="6" t="s">
        <v>132</v>
      </c>
      <c r="B105" s="7">
        <v>254832.61802575109</v>
      </c>
      <c r="C105" s="7">
        <v>247399.99999999997</v>
      </c>
      <c r="D105" s="7">
        <v>301857.56972111552</v>
      </c>
      <c r="E105" s="7">
        <v>279700.0946073794</v>
      </c>
      <c r="F105" s="7">
        <v>236369.42675159237</v>
      </c>
      <c r="G105" s="7">
        <v>257017.42627345843</v>
      </c>
      <c r="H105" s="7">
        <v>269006.98689956334</v>
      </c>
      <c r="I105" s="7">
        <v>260530.74978938501</v>
      </c>
      <c r="J105" s="7">
        <v>267567.39305891847</v>
      </c>
      <c r="K105" s="7">
        <v>284310.48387096776</v>
      </c>
      <c r="L105" s="7">
        <v>310729.66507177032</v>
      </c>
      <c r="M105" s="11">
        <v>2.0029589336707954E-2</v>
      </c>
      <c r="N105" s="21">
        <f>1+Vacant_Land[[#This Row],[Adjusted Growth Rate PA (%)]]</f>
        <v>1.020029589336708</v>
      </c>
      <c r="O105" s="7"/>
    </row>
    <row r="106" spans="1:15" x14ac:dyDescent="0.25">
      <c r="A106" s="6" t="s">
        <v>133</v>
      </c>
      <c r="B106" s="7">
        <v>158606.75965665237</v>
      </c>
      <c r="C106" s="7">
        <v>195647.95918367346</v>
      </c>
      <c r="D106" s="7">
        <v>166329.68127490039</v>
      </c>
      <c r="E106" s="7">
        <v>246931.8826868496</v>
      </c>
      <c r="F106" s="7">
        <v>253815.74158325754</v>
      </c>
      <c r="G106" s="7">
        <v>210035.74620196605</v>
      </c>
      <c r="H106" s="7">
        <v>267386.46288209612</v>
      </c>
      <c r="I106" s="7">
        <v>323058.12973883742</v>
      </c>
      <c r="J106" s="7">
        <v>299515.73849878932</v>
      </c>
      <c r="K106" s="7">
        <v>331695.56451612903</v>
      </c>
      <c r="L106" s="7">
        <v>350187.40031897923</v>
      </c>
      <c r="M106" s="11">
        <v>8.2425169648555618E-2</v>
      </c>
      <c r="N106" s="21">
        <f>1+Vacant_Land[[#This Row],[Adjusted Growth Rate PA (%)]]</f>
        <v>1.0824251696485556</v>
      </c>
      <c r="O106" s="7"/>
    </row>
    <row r="107" spans="1:15" x14ac:dyDescent="0.25">
      <c r="A107" s="6" t="s">
        <v>134</v>
      </c>
      <c r="B107" s="7">
        <v>106843.88412017167</v>
      </c>
      <c r="C107" s="7">
        <v>111708.67346938775</v>
      </c>
      <c r="D107" s="7">
        <v>107190.23904382471</v>
      </c>
      <c r="E107" s="7">
        <v>87186.849574266802</v>
      </c>
      <c r="F107" s="7">
        <v>133379.89080982713</v>
      </c>
      <c r="G107" s="7">
        <v>121599.64253798034</v>
      </c>
      <c r="H107" s="7">
        <v>113436.68122270744</v>
      </c>
      <c r="I107" s="7">
        <v>107859.73041280539</v>
      </c>
      <c r="J107" s="7">
        <v>84862.792574656982</v>
      </c>
      <c r="K107" s="7">
        <v>119709.67741935483</v>
      </c>
      <c r="L107" s="7">
        <v>118373.20574162679</v>
      </c>
      <c r="M107" s="11">
        <v>1.030004923543193E-2</v>
      </c>
      <c r="N107" s="21">
        <f>1+Vacant_Land[[#This Row],[Adjusted Growth Rate PA (%)]]</f>
        <v>1.0103000492354319</v>
      </c>
      <c r="O107" s="7"/>
    </row>
    <row r="108" spans="1:15" x14ac:dyDescent="0.25">
      <c r="A108" s="6" t="s">
        <v>135</v>
      </c>
      <c r="B108" s="7">
        <v>268105.15021459229</v>
      </c>
      <c r="C108" s="7">
        <v>271382.6530612245</v>
      </c>
      <c r="D108" s="7">
        <v>271055.77689243027</v>
      </c>
      <c r="E108" s="7">
        <v>258049.6688741722</v>
      </c>
      <c r="F108" s="7">
        <v>284206.0964513194</v>
      </c>
      <c r="G108" s="7">
        <v>276362.82394995529</v>
      </c>
      <c r="H108" s="7">
        <v>280890.82969432318</v>
      </c>
      <c r="I108" s="7">
        <v>270951.97978096042</v>
      </c>
      <c r="J108" s="7">
        <v>283541.5657788539</v>
      </c>
      <c r="K108" s="7">
        <v>299274.19354838709</v>
      </c>
      <c r="L108" s="7">
        <v>320594.09888357256</v>
      </c>
      <c r="M108" s="11">
        <v>1.8040455832489366E-2</v>
      </c>
      <c r="N108" s="21">
        <f>1+Vacant_Land[[#This Row],[Adjusted Growth Rate PA (%)]]</f>
        <v>1.0180404558324894</v>
      </c>
      <c r="O108" s="7"/>
    </row>
    <row r="109" spans="1:15" x14ac:dyDescent="0.25">
      <c r="A109" s="6" t="s">
        <v>136</v>
      </c>
      <c r="B109" s="7">
        <v>112816.52360515021</v>
      </c>
      <c r="C109" s="7">
        <v>122437.75510204081</v>
      </c>
      <c r="D109" s="7">
        <v>112734.56175298805</v>
      </c>
      <c r="E109" s="7">
        <v>116444.18164616841</v>
      </c>
      <c r="F109" s="7">
        <v>122124.20382165606</v>
      </c>
      <c r="G109" s="7">
        <v>116072.38605898124</v>
      </c>
      <c r="H109" s="7">
        <v>110195.63318777294</v>
      </c>
      <c r="I109" s="7">
        <v>121928.39090143218</v>
      </c>
      <c r="J109" s="7">
        <v>111819.20903954802</v>
      </c>
      <c r="K109" s="7">
        <v>114721.77419354838</v>
      </c>
      <c r="L109" s="7">
        <v>122812.2009569378</v>
      </c>
      <c r="M109" s="11">
        <v>8.5254920542341406E-3</v>
      </c>
      <c r="N109" s="21">
        <f>1+Vacant_Land[[#This Row],[Adjusted Growth Rate PA (%)]]</f>
        <v>1.0085254920542341</v>
      </c>
      <c r="O109" s="7"/>
    </row>
    <row r="110" spans="1:15" x14ac:dyDescent="0.25">
      <c r="A110" s="6" t="s">
        <v>137</v>
      </c>
      <c r="B110" s="7">
        <v>119452.78969957081</v>
      </c>
      <c r="C110" s="7">
        <v>109815.30612244898</v>
      </c>
      <c r="D110" s="7">
        <v>131831.67330677292</v>
      </c>
      <c r="E110" s="7">
        <v>129902.55439924315</v>
      </c>
      <c r="F110" s="7">
        <v>122124.20382165606</v>
      </c>
      <c r="G110" s="7">
        <v>127126.89901697944</v>
      </c>
      <c r="H110" s="7">
        <v>122079.47598253276</v>
      </c>
      <c r="I110" s="7">
        <v>119844.14490311711</v>
      </c>
      <c r="J110" s="7">
        <v>116811.13801452784</v>
      </c>
      <c r="K110" s="7">
        <v>129685.48387096774</v>
      </c>
      <c r="L110" s="7">
        <v>136129.18660287082</v>
      </c>
      <c r="M110" s="11">
        <v>1.3154074393719295E-2</v>
      </c>
      <c r="N110" s="21">
        <f>1+Vacant_Land[[#This Row],[Adjusted Growth Rate PA (%)]]</f>
        <v>1.0131540743937193</v>
      </c>
      <c r="O110" s="7"/>
    </row>
    <row r="111" spans="1:15" x14ac:dyDescent="0.25">
      <c r="A111" s="6" t="s">
        <v>138</v>
      </c>
      <c r="B111" s="7">
        <v>248859.97854077254</v>
      </c>
      <c r="C111" s="7">
        <v>282742.8571428571</v>
      </c>
      <c r="D111" s="7">
        <v>245182.27091633467</v>
      </c>
      <c r="E111" s="7">
        <v>216504.25733207192</v>
      </c>
      <c r="F111" s="7">
        <v>225113.7397634213</v>
      </c>
      <c r="G111" s="7">
        <v>221090.25915996425</v>
      </c>
      <c r="H111" s="7">
        <v>221471.61572052405</v>
      </c>
      <c r="I111" s="7">
        <v>269909.8567818029</v>
      </c>
      <c r="J111" s="7">
        <v>262076.27118644066</v>
      </c>
      <c r="K111" s="7">
        <v>289298.38709677418</v>
      </c>
      <c r="L111" s="7">
        <v>315661.88197767141</v>
      </c>
      <c r="M111" s="11">
        <v>2.406307805948793E-2</v>
      </c>
      <c r="N111" s="21">
        <f>1+Vacant_Land[[#This Row],[Adjusted Growth Rate PA (%)]]</f>
        <v>1.0240630780594879</v>
      </c>
      <c r="O111" s="7"/>
    </row>
    <row r="112" spans="1:15" x14ac:dyDescent="0.25">
      <c r="A112" s="6" t="s">
        <v>139</v>
      </c>
      <c r="B112" s="7">
        <v>229614.8068669528</v>
      </c>
      <c r="C112" s="7">
        <v>494168.87755102036</v>
      </c>
      <c r="D112" s="7">
        <v>482356.07569721114</v>
      </c>
      <c r="E112" s="7">
        <v>458169.82024597918</v>
      </c>
      <c r="F112" s="7">
        <v>210481.34667879893</v>
      </c>
      <c r="G112" s="7">
        <v>206719.39231456659</v>
      </c>
      <c r="H112" s="7">
        <v>202025.32751091704</v>
      </c>
      <c r="I112" s="7">
        <v>194877.00084245999</v>
      </c>
      <c r="J112" s="7">
        <v>200675.54479418887</v>
      </c>
      <c r="K112" s="7">
        <v>278823.79032258067</v>
      </c>
      <c r="L112" s="7">
        <v>254009.17065390749</v>
      </c>
      <c r="M112" s="11">
        <v>1.0147865790123278E-2</v>
      </c>
      <c r="N112" s="21">
        <f>1+Vacant_Land[[#This Row],[Adjusted Growth Rate PA (%)]]</f>
        <v>1.0101478657901233</v>
      </c>
      <c r="O112" s="7"/>
    </row>
    <row r="113" spans="1:15" x14ac:dyDescent="0.25">
      <c r="A113" s="6" t="s">
        <v>140</v>
      </c>
      <c r="B113" s="7">
        <v>169224.78540772531</v>
      </c>
      <c r="C113" s="7">
        <v>170403.06122448979</v>
      </c>
      <c r="D113" s="7">
        <v>135527.88844621513</v>
      </c>
      <c r="E113" s="7">
        <v>152138.12677388836</v>
      </c>
      <c r="F113" s="7">
        <v>121561.41947224751</v>
      </c>
      <c r="G113" s="7">
        <v>127126.89901697944</v>
      </c>
      <c r="H113" s="7">
        <v>107494.75982532752</v>
      </c>
      <c r="I113" s="7">
        <v>119844.14490311711</v>
      </c>
      <c r="J113" s="7">
        <v>131287.73204196934</v>
      </c>
      <c r="K113" s="7">
        <v>137666.12903225806</v>
      </c>
      <c r="L113" s="7">
        <v>137115.62998405102</v>
      </c>
      <c r="M113" s="11">
        <v>-2.0820530253478409E-2</v>
      </c>
      <c r="N113" s="21">
        <f>1+Vacant_Land[[#This Row],[Adjusted Growth Rate PA (%)]]</f>
        <v>0.97917946974652159</v>
      </c>
      <c r="O113" s="7"/>
    </row>
    <row r="114" spans="1:15" x14ac:dyDescent="0.25">
      <c r="A114" s="6" t="s">
        <v>141</v>
      </c>
      <c r="B114" s="7">
        <v>114143.77682403433</v>
      </c>
      <c r="C114" s="7">
        <v>122437.75510204081</v>
      </c>
      <c r="D114" s="7">
        <v>146616.53386454182</v>
      </c>
      <c r="E114" s="7">
        <v>138094.60737937561</v>
      </c>
      <c r="F114" s="7">
        <v>136193.8125568699</v>
      </c>
      <c r="G114" s="7">
        <v>141497.76586237713</v>
      </c>
      <c r="H114" s="7">
        <v>140445.41484716159</v>
      </c>
      <c r="I114" s="7">
        <v>138602.35888795281</v>
      </c>
      <c r="J114" s="7">
        <v>134782.0823244552</v>
      </c>
      <c r="K114" s="7">
        <v>137666.12903225806</v>
      </c>
      <c r="L114" s="7">
        <v>139088.51674641148</v>
      </c>
      <c r="M114" s="11">
        <v>1.9961793010463413E-2</v>
      </c>
      <c r="N114" s="21">
        <f>1+Vacant_Land[[#This Row],[Adjusted Growth Rate PA (%)]]</f>
        <v>1.0199617930104634</v>
      </c>
      <c r="O114" s="7"/>
    </row>
    <row r="115" spans="1:15" x14ac:dyDescent="0.25">
      <c r="A115" s="6" t="s">
        <v>142</v>
      </c>
      <c r="B115" s="7">
        <v>185815.45064377683</v>
      </c>
      <c r="C115" s="7">
        <v>217737.24489795917</v>
      </c>
      <c r="D115" s="7">
        <v>212532.3705179283</v>
      </c>
      <c r="E115" s="7">
        <v>201875.5912961211</v>
      </c>
      <c r="F115" s="7">
        <v>194160.60054595087</v>
      </c>
      <c r="G115" s="7">
        <v>226617.51563896335</v>
      </c>
      <c r="H115" s="7">
        <v>221471.61572052405</v>
      </c>
      <c r="I115" s="7">
        <v>213635.21482729571</v>
      </c>
      <c r="J115" s="7">
        <v>204669.08797417273</v>
      </c>
      <c r="K115" s="7">
        <v>204504.03225806452</v>
      </c>
      <c r="L115" s="7">
        <v>320594.09888357256</v>
      </c>
      <c r="M115" s="11">
        <v>5.6057025579009823E-2</v>
      </c>
      <c r="N115" s="21">
        <f>1+Vacant_Land[[#This Row],[Adjusted Growth Rate PA (%)]]</f>
        <v>1.0560570255790098</v>
      </c>
      <c r="O115" s="7"/>
    </row>
    <row r="116" spans="1:15" x14ac:dyDescent="0.25">
      <c r="A116" s="6" t="s">
        <v>143</v>
      </c>
      <c r="B116" s="7">
        <v>165906.65236051503</v>
      </c>
      <c r="C116" s="7">
        <v>175452.04081632651</v>
      </c>
      <c r="D116" s="7">
        <v>178650.3984063745</v>
      </c>
      <c r="E116" s="7">
        <v>180810.31220435194</v>
      </c>
      <c r="F116" s="7">
        <v>207667.42493175616</v>
      </c>
      <c r="G116" s="7">
        <v>229381.1438784629</v>
      </c>
      <c r="H116" s="7">
        <v>210127.94759825329</v>
      </c>
      <c r="I116" s="7">
        <v>203213.9848357203</v>
      </c>
      <c r="J116" s="7">
        <v>179709.4430992736</v>
      </c>
      <c r="K116" s="7">
        <v>194528.22580645161</v>
      </c>
      <c r="L116" s="7">
        <v>191370.01594896329</v>
      </c>
      <c r="M116" s="11">
        <v>1.4380774081020897E-2</v>
      </c>
      <c r="N116" s="21">
        <f>1+Vacant_Land[[#This Row],[Adjusted Growth Rate PA (%)]]</f>
        <v>1.0143807740810209</v>
      </c>
      <c r="O116" s="7"/>
    </row>
    <row r="117" spans="1:15" x14ac:dyDescent="0.25">
      <c r="A117" s="6" t="s">
        <v>144</v>
      </c>
      <c r="B117" s="7">
        <v>98880.364806866957</v>
      </c>
      <c r="C117" s="7">
        <v>94668.367346938772</v>
      </c>
      <c r="D117" s="7">
        <v>96717.629482071716</v>
      </c>
      <c r="E117" s="7">
        <v>136339.16745506151</v>
      </c>
      <c r="F117" s="7">
        <v>90608.28025477707</v>
      </c>
      <c r="G117" s="7">
        <v>116625.11170688114</v>
      </c>
      <c r="H117" s="7">
        <v>101012.66375545852</v>
      </c>
      <c r="I117" s="7">
        <v>88580.4549283909</v>
      </c>
      <c r="J117" s="7">
        <v>134782.0823244552</v>
      </c>
      <c r="K117" s="7">
        <v>92775</v>
      </c>
      <c r="L117" s="7">
        <v>103576.55502392344</v>
      </c>
      <c r="M117" s="11">
        <v>4.6508134433806969E-3</v>
      </c>
      <c r="N117" s="21">
        <f>1+Vacant_Land[[#This Row],[Adjusted Growth Rate PA (%)]]</f>
        <v>1.0046508134433807</v>
      </c>
      <c r="O117" s="7"/>
    </row>
    <row r="118" spans="1:15" x14ac:dyDescent="0.25">
      <c r="A118" s="6" t="s">
        <v>145</v>
      </c>
      <c r="B118" s="7">
        <v>123434.54935622317</v>
      </c>
      <c r="C118" s="7">
        <v>128117.85714285713</v>
      </c>
      <c r="D118" s="7">
        <v>130599.6015936255</v>
      </c>
      <c r="E118" s="7">
        <v>148627.24692526017</v>
      </c>
      <c r="F118" s="7">
        <v>146323.93084622384</v>
      </c>
      <c r="G118" s="7">
        <v>149788.65058087578</v>
      </c>
      <c r="H118" s="7">
        <v>151248.90829694323</v>
      </c>
      <c r="I118" s="7">
        <v>140686.60488626792</v>
      </c>
      <c r="J118" s="7">
        <v>138775.62550443906</v>
      </c>
      <c r="K118" s="7">
        <v>135670.96774193548</v>
      </c>
      <c r="L118" s="7">
        <v>167695.37480063795</v>
      </c>
      <c r="M118" s="11">
        <v>3.1118158034228349E-2</v>
      </c>
      <c r="N118" s="21">
        <f>1+Vacant_Land[[#This Row],[Adjusted Growth Rate PA (%)]]</f>
        <v>1.0311181580342283</v>
      </c>
      <c r="O118" s="7"/>
    </row>
    <row r="119" spans="1:15" x14ac:dyDescent="0.25">
      <c r="A119" s="6" t="s">
        <v>146</v>
      </c>
      <c r="B119" s="7">
        <v>491083.69098712446</v>
      </c>
      <c r="C119" s="7">
        <v>492275.5102040816</v>
      </c>
      <c r="D119" s="7">
        <v>466955.17928286851</v>
      </c>
      <c r="E119" s="7">
        <v>488597.44560075685</v>
      </c>
      <c r="F119" s="7">
        <v>446287.98908098275</v>
      </c>
      <c r="G119" s="7">
        <v>519562.10902591597</v>
      </c>
      <c r="H119" s="7">
        <v>445644.10480349348</v>
      </c>
      <c r="I119" s="7">
        <v>424665.12215669756</v>
      </c>
      <c r="J119" s="7">
        <v>728821.6303470541</v>
      </c>
      <c r="K119" s="7">
        <v>663391.12903225806</v>
      </c>
      <c r="L119" s="7">
        <v>653518.74003189791</v>
      </c>
      <c r="M119" s="11">
        <v>2.8987865814983138E-2</v>
      </c>
      <c r="N119" s="21">
        <f>1+Vacant_Land[[#This Row],[Adjusted Growth Rate PA (%)]]</f>
        <v>1.0289878658149831</v>
      </c>
      <c r="O119" s="7"/>
    </row>
    <row r="120" spans="1:15" x14ac:dyDescent="0.25">
      <c r="A120" s="6" t="s">
        <v>147</v>
      </c>
      <c r="B120" s="7">
        <v>1235009.1201716738</v>
      </c>
      <c r="C120" s="7">
        <v>1174518.8775510204</v>
      </c>
      <c r="D120" s="7">
        <v>582153.88446215144</v>
      </c>
      <c r="E120" s="7">
        <v>182565.75212866603</v>
      </c>
      <c r="F120" s="7">
        <v>175588.71701546863</v>
      </c>
      <c r="G120" s="7">
        <v>226617.51563896335</v>
      </c>
      <c r="H120" s="7">
        <v>108034.9344978166</v>
      </c>
      <c r="I120" s="7">
        <v>396006.73967986519</v>
      </c>
      <c r="J120" s="7">
        <v>285538.33736884582</v>
      </c>
      <c r="K120" s="7">
        <v>653415.32258064509</v>
      </c>
      <c r="L120" s="7">
        <v>588906.69856459321</v>
      </c>
      <c r="M120" s="11">
        <v>-7.1380855342465632E-2</v>
      </c>
      <c r="N120" s="21">
        <f>1+Vacant_Land[[#This Row],[Adjusted Growth Rate PA (%)]]</f>
        <v>0.92861914465753437</v>
      </c>
      <c r="O120" s="7"/>
    </row>
    <row r="121" spans="1:15" x14ac:dyDescent="0.25">
      <c r="A121" s="6" t="s">
        <v>148</v>
      </c>
      <c r="B121" s="7">
        <v>69017.167381974243</v>
      </c>
      <c r="C121" s="7">
        <v>75734.693877551021</v>
      </c>
      <c r="D121" s="7">
        <v>61603.585657370517</v>
      </c>
      <c r="E121" s="7">
        <v>56174.077578051088</v>
      </c>
      <c r="F121" s="7">
        <v>47273.885350318473</v>
      </c>
      <c r="G121" s="7">
        <v>60247.095621090259</v>
      </c>
      <c r="H121" s="7">
        <v>52396.943231441051</v>
      </c>
      <c r="I121" s="7">
        <v>67737.994945240105</v>
      </c>
      <c r="J121" s="7">
        <v>64895.076674737691</v>
      </c>
      <c r="K121" s="7">
        <v>67835.483870967742</v>
      </c>
      <c r="L121" s="7">
        <v>51788.277511961722</v>
      </c>
      <c r="M121" s="11">
        <v>-2.8310670579809516E-2</v>
      </c>
      <c r="N121" s="21">
        <f>1+Vacant_Land[[#This Row],[Adjusted Growth Rate PA (%)]]</f>
        <v>0.97168932942019048</v>
      </c>
      <c r="O121" s="7"/>
    </row>
    <row r="122" spans="1:15" x14ac:dyDescent="0.25">
      <c r="A122" s="6" t="s">
        <v>149</v>
      </c>
      <c r="B122" s="7">
        <v>447284.33476394851</v>
      </c>
      <c r="C122" s="7">
        <v>437998.97959183669</v>
      </c>
      <c r="D122" s="7">
        <v>437385.45816733071</v>
      </c>
      <c r="E122" s="7">
        <v>427157.04824976349</v>
      </c>
      <c r="F122" s="7">
        <v>424902.18380345771</v>
      </c>
      <c r="G122" s="7">
        <v>409016.97944593389</v>
      </c>
      <c r="H122" s="7">
        <v>597433.18777292583</v>
      </c>
      <c r="I122" s="7">
        <v>588799.49452401011</v>
      </c>
      <c r="J122" s="7">
        <v>552606.53753026633</v>
      </c>
      <c r="K122" s="7">
        <v>540688.70967741939</v>
      </c>
      <c r="L122" s="7">
        <v>598277.91068580537</v>
      </c>
      <c r="M122" s="11">
        <v>2.9513220580795529E-2</v>
      </c>
      <c r="N122" s="21">
        <f>1+Vacant_Land[[#This Row],[Adjusted Growth Rate PA (%)]]</f>
        <v>1.0295132205807955</v>
      </c>
      <c r="O122" s="7"/>
    </row>
    <row r="123" spans="1:15" x14ac:dyDescent="0.25">
      <c r="A123" s="6" t="s">
        <v>150</v>
      </c>
      <c r="B123" s="7">
        <v>155952.25321888411</v>
      </c>
      <c r="C123" s="7">
        <v>153993.87755102038</v>
      </c>
      <c r="D123" s="7">
        <v>145384.46215139443</v>
      </c>
      <c r="E123" s="7">
        <v>142190.63386944181</v>
      </c>
      <c r="F123" s="7">
        <v>139570.5186533212</v>
      </c>
      <c r="G123" s="7">
        <v>139286.86327077748</v>
      </c>
      <c r="H123" s="7">
        <v>140445.41484716159</v>
      </c>
      <c r="I123" s="7">
        <v>133391.74389216513</v>
      </c>
      <c r="J123" s="7">
        <v>131287.73204196934</v>
      </c>
      <c r="K123" s="7">
        <v>135670.96774193548</v>
      </c>
      <c r="L123" s="7">
        <v>147966.50717703349</v>
      </c>
      <c r="M123" s="11">
        <v>-5.2426039310758954E-3</v>
      </c>
      <c r="N123" s="21">
        <f>1+Vacant_Land[[#This Row],[Adjusted Growth Rate PA (%)]]</f>
        <v>0.9947573960689241</v>
      </c>
      <c r="O123" s="7"/>
    </row>
    <row r="124" spans="1:15" x14ac:dyDescent="0.25">
      <c r="A124" s="6" t="s">
        <v>151</v>
      </c>
      <c r="B124" s="7">
        <v>358358.36909871246</v>
      </c>
      <c r="C124" s="7">
        <v>267595.91836734692</v>
      </c>
      <c r="D124" s="7">
        <v>272903.88446215139</v>
      </c>
      <c r="E124" s="7">
        <v>275018.92147587513</v>
      </c>
      <c r="F124" s="7">
        <v>176714.28571428574</v>
      </c>
      <c r="G124" s="7">
        <v>155868.63270777478</v>
      </c>
      <c r="H124" s="7">
        <v>194462.88209606989</v>
      </c>
      <c r="I124" s="7">
        <v>243335.72030328561</v>
      </c>
      <c r="J124" s="7">
        <v>244604.51977401131</v>
      </c>
      <c r="K124" s="7">
        <v>294286.29032258067</v>
      </c>
      <c r="L124" s="7">
        <v>291000.79744816583</v>
      </c>
      <c r="M124" s="11">
        <v>-2.0605495596469625E-2</v>
      </c>
      <c r="N124" s="21">
        <f>1+Vacant_Land[[#This Row],[Adjusted Growth Rate PA (%)]]</f>
        <v>0.97939450440353037</v>
      </c>
      <c r="O124" s="7"/>
    </row>
    <row r="125" spans="1:15" x14ac:dyDescent="0.25">
      <c r="A125" s="6" t="s">
        <v>152</v>
      </c>
      <c r="B125" s="7">
        <v>132725.32188841203</v>
      </c>
      <c r="C125" s="7">
        <v>151469.38775510204</v>
      </c>
      <c r="D125" s="7">
        <v>135527.88844621513</v>
      </c>
      <c r="E125" s="7">
        <v>134583.72753074739</v>
      </c>
      <c r="F125" s="7">
        <v>123812.55686988172</v>
      </c>
      <c r="G125" s="7">
        <v>116072.38605898124</v>
      </c>
      <c r="H125" s="7">
        <v>121539.30131004368</v>
      </c>
      <c r="I125" s="7">
        <v>134954.92839090145</v>
      </c>
      <c r="J125" s="7">
        <v>218646.48910411622</v>
      </c>
      <c r="K125" s="7">
        <v>219467.74193548388</v>
      </c>
      <c r="L125" s="7">
        <v>236746.41148325359</v>
      </c>
      <c r="M125" s="11">
        <v>5.9578071454060577E-2</v>
      </c>
      <c r="N125" s="21">
        <f>1+Vacant_Land[[#This Row],[Adjusted Growth Rate PA (%)]]</f>
        <v>1.0595780714540606</v>
      </c>
      <c r="O125" s="7"/>
    </row>
    <row r="126" spans="1:15" x14ac:dyDescent="0.25">
      <c r="A126" s="6" t="s">
        <v>153</v>
      </c>
      <c r="B126" s="7">
        <v>145997.85407725323</v>
      </c>
      <c r="C126" s="7">
        <v>138846.93877551021</v>
      </c>
      <c r="D126" s="7">
        <v>135527.88844621513</v>
      </c>
      <c r="E126" s="7">
        <v>128732.26111636708</v>
      </c>
      <c r="F126" s="7">
        <v>135068.2438580528</v>
      </c>
      <c r="G126" s="7">
        <v>142050.49151027703</v>
      </c>
      <c r="H126" s="7">
        <v>145847.16157205243</v>
      </c>
      <c r="I126" s="7">
        <v>192792.75484414492</v>
      </c>
      <c r="J126" s="7">
        <v>144765.94027441484</v>
      </c>
      <c r="K126" s="7">
        <v>204504.03225806452</v>
      </c>
      <c r="L126" s="7">
        <v>221949.76076555022</v>
      </c>
      <c r="M126" s="11">
        <v>4.2775504825248944E-2</v>
      </c>
      <c r="N126" s="21">
        <f>1+Vacant_Land[[#This Row],[Adjusted Growth Rate PA (%)]]</f>
        <v>1.0427755048252489</v>
      </c>
      <c r="O126" s="7"/>
    </row>
    <row r="127" spans="1:15" x14ac:dyDescent="0.25">
      <c r="A127" s="6" t="s">
        <v>154</v>
      </c>
      <c r="B127" s="7">
        <v>192451.71673819743</v>
      </c>
      <c r="C127" s="7">
        <v>208270.4081632653</v>
      </c>
      <c r="D127" s="7">
        <v>203291.8326693227</v>
      </c>
      <c r="E127" s="7">
        <v>204801.32450331128</v>
      </c>
      <c r="F127" s="7">
        <v>194723.38489535943</v>
      </c>
      <c r="G127" s="7">
        <v>221090.25915996425</v>
      </c>
      <c r="H127" s="7">
        <v>243078.60262008736</v>
      </c>
      <c r="I127" s="7">
        <v>264699.24178601516</v>
      </c>
      <c r="J127" s="7">
        <v>298517.35270379338</v>
      </c>
      <c r="K127" s="7">
        <v>299274.19354838709</v>
      </c>
      <c r="L127" s="7">
        <v>315661.88197767141</v>
      </c>
      <c r="M127" s="11">
        <v>5.072734584673122E-2</v>
      </c>
      <c r="N127" s="21">
        <f>1+Vacant_Land[[#This Row],[Adjusted Growth Rate PA (%)]]</f>
        <v>1.0507273458467312</v>
      </c>
      <c r="O127" s="7"/>
    </row>
    <row r="128" spans="1:15" x14ac:dyDescent="0.25">
      <c r="A128" s="6" t="s">
        <v>155</v>
      </c>
      <c r="B128" s="7">
        <v>49108.36909871245</v>
      </c>
      <c r="C128" s="7">
        <v>60587.755102040814</v>
      </c>
      <c r="D128" s="7">
        <v>59139.4422310757</v>
      </c>
      <c r="E128" s="7">
        <v>76069.063386944181</v>
      </c>
      <c r="F128" s="7">
        <v>64157.415832575069</v>
      </c>
      <c r="G128" s="7">
        <v>73512.511170688114</v>
      </c>
      <c r="H128" s="7">
        <v>76704.803493449785</v>
      </c>
      <c r="I128" s="7">
        <v>66174.81044650379</v>
      </c>
      <c r="J128" s="7">
        <v>57906.376109765937</v>
      </c>
      <c r="K128" s="7">
        <v>68833.06451612903</v>
      </c>
      <c r="L128" s="7">
        <v>78915.470494417852</v>
      </c>
      <c r="M128" s="11">
        <v>4.8577812273928211E-2</v>
      </c>
      <c r="N128" s="21">
        <f>1+Vacant_Land[[#This Row],[Adjusted Growth Rate PA (%)]]</f>
        <v>1.0485778122739282</v>
      </c>
      <c r="O128" s="7"/>
    </row>
    <row r="129" spans="1:15" x14ac:dyDescent="0.25">
      <c r="A129" s="6" t="s">
        <v>156</v>
      </c>
      <c r="B129" s="7">
        <v>106180.25751072961</v>
      </c>
      <c r="C129" s="7">
        <v>125593.36734693877</v>
      </c>
      <c r="D129" s="7">
        <v>121359.06374501993</v>
      </c>
      <c r="E129" s="7">
        <v>139264.90066225166</v>
      </c>
      <c r="F129" s="7">
        <v>114245.22292993631</v>
      </c>
      <c r="G129" s="7">
        <v>118836.01429848079</v>
      </c>
      <c r="H129" s="7">
        <v>123159.82532751093</v>
      </c>
      <c r="I129" s="7">
        <v>107859.73041280539</v>
      </c>
      <c r="J129" s="7">
        <v>108324.85875706215</v>
      </c>
      <c r="K129" s="7">
        <v>124697.58064516129</v>
      </c>
      <c r="L129" s="7">
        <v>133169.85645933013</v>
      </c>
      <c r="M129" s="11">
        <v>2.2907153415223647E-2</v>
      </c>
      <c r="N129" s="21">
        <f>1+Vacant_Land[[#This Row],[Adjusted Growth Rate PA (%)]]</f>
        <v>1.0229071534152236</v>
      </c>
      <c r="O129" s="7"/>
    </row>
    <row r="130" spans="1:15" x14ac:dyDescent="0.25">
      <c r="A130" s="6" t="s">
        <v>157</v>
      </c>
      <c r="B130" s="7">
        <v>132061.69527896997</v>
      </c>
      <c r="C130" s="7">
        <v>126224.48979591836</v>
      </c>
      <c r="D130" s="7">
        <v>110886.45418326693</v>
      </c>
      <c r="E130" s="7">
        <v>134583.72753074739</v>
      </c>
      <c r="F130" s="7">
        <v>120435.8507734304</v>
      </c>
      <c r="G130" s="7">
        <v>121599.64253798034</v>
      </c>
      <c r="H130" s="7">
        <v>132882.96943231442</v>
      </c>
      <c r="I130" s="7">
        <v>134433.86689132266</v>
      </c>
      <c r="J130" s="7">
        <v>149757.86924939466</v>
      </c>
      <c r="K130" s="7">
        <v>179564.51612903224</v>
      </c>
      <c r="L130" s="7">
        <v>198275.11961722487</v>
      </c>
      <c r="M130" s="11">
        <v>4.1475685445483634E-2</v>
      </c>
      <c r="N130" s="21">
        <f>1+Vacant_Land[[#This Row],[Adjusted Growth Rate PA (%)]]</f>
        <v>1.0414756854454836</v>
      </c>
      <c r="O130" s="7"/>
    </row>
    <row r="131" spans="1:15" x14ac:dyDescent="0.25">
      <c r="A131" s="6" t="s">
        <v>158</v>
      </c>
      <c r="B131" s="7">
        <v>238905.57939914163</v>
      </c>
      <c r="C131" s="7">
        <v>271382.6530612245</v>
      </c>
      <c r="D131" s="7">
        <v>202675.796812749</v>
      </c>
      <c r="E131" s="7">
        <v>169692.52601702933</v>
      </c>
      <c r="F131" s="7">
        <v>150263.42129208372</v>
      </c>
      <c r="G131" s="7">
        <v>143708.66845397677</v>
      </c>
      <c r="H131" s="7">
        <v>143146.28820960701</v>
      </c>
      <c r="I131" s="7">
        <v>156839.51137320977</v>
      </c>
      <c r="J131" s="7">
        <v>227132.76836158193</v>
      </c>
      <c r="K131" s="7">
        <v>249395.16129032258</v>
      </c>
      <c r="L131" s="7">
        <v>248583.73205741626</v>
      </c>
      <c r="M131" s="11">
        <v>3.979028407854468E-3</v>
      </c>
      <c r="N131" s="21">
        <f>1+Vacant_Land[[#This Row],[Adjusted Growth Rate PA (%)]]</f>
        <v>1.0039790284078545</v>
      </c>
      <c r="O131" s="7"/>
    </row>
    <row r="132" spans="1:15" x14ac:dyDescent="0.25">
      <c r="A132" s="6" t="s">
        <v>159</v>
      </c>
      <c r="B132" s="7">
        <v>124761.8025751073</v>
      </c>
      <c r="C132" s="7">
        <v>127486.73469387754</v>
      </c>
      <c r="D132" s="7">
        <v>119510.95617529881</v>
      </c>
      <c r="E132" s="7">
        <v>115859.03500473038</v>
      </c>
      <c r="F132" s="7">
        <v>110305.73248407643</v>
      </c>
      <c r="G132" s="7">
        <v>121599.64253798034</v>
      </c>
      <c r="H132" s="7">
        <v>124240.1746724891</v>
      </c>
      <c r="I132" s="7">
        <v>119844.14490311711</v>
      </c>
      <c r="J132" s="7">
        <v>113815.98062953995</v>
      </c>
      <c r="K132" s="7">
        <v>123700</v>
      </c>
      <c r="L132" s="7">
        <v>122812.2009569378</v>
      </c>
      <c r="M132" s="11">
        <v>-1.5737576299286182E-3</v>
      </c>
      <c r="N132" s="21">
        <f>1+Vacant_Land[[#This Row],[Adjusted Growth Rate PA (%)]]</f>
        <v>0.99842624237007138</v>
      </c>
      <c r="O132" s="7"/>
    </row>
    <row r="133" spans="1:15" x14ac:dyDescent="0.25">
      <c r="A133" s="6" t="s">
        <v>160</v>
      </c>
      <c r="B133" s="7">
        <v>147988.7339055794</v>
      </c>
      <c r="C133" s="7">
        <v>172927.55102040817</v>
      </c>
      <c r="D133" s="7">
        <v>205139.94023904382</v>
      </c>
      <c r="E133" s="7">
        <v>207141.91106906338</v>
      </c>
      <c r="F133" s="7">
        <v>191346.67879890811</v>
      </c>
      <c r="G133" s="7">
        <v>197323.0563002681</v>
      </c>
      <c r="H133" s="7">
        <v>210668.12227074237</v>
      </c>
      <c r="I133" s="7">
        <v>219887.95282224094</v>
      </c>
      <c r="J133" s="7">
        <v>229628.73284907182</v>
      </c>
      <c r="K133" s="7">
        <v>310746.37096774194</v>
      </c>
      <c r="L133" s="7">
        <v>324539.87240829342</v>
      </c>
      <c r="M133" s="11">
        <v>8.1692804211213499E-2</v>
      </c>
      <c r="N133" s="21">
        <f>1+Vacant_Land[[#This Row],[Adjusted Growth Rate PA (%)]]</f>
        <v>1.0816928042112135</v>
      </c>
      <c r="O133" s="7"/>
    </row>
    <row r="134" spans="1:15" x14ac:dyDescent="0.25">
      <c r="A134" s="6" t="s">
        <v>161</v>
      </c>
      <c r="B134" s="7">
        <v>135379.82832618026</v>
      </c>
      <c r="C134" s="7">
        <v>92775</v>
      </c>
      <c r="D134" s="7">
        <v>135527.88844621513</v>
      </c>
      <c r="E134" s="7">
        <v>85431.409649952693</v>
      </c>
      <c r="F134" s="7">
        <v>45022.747952684258</v>
      </c>
      <c r="G134" s="7">
        <v>49745.308310991953</v>
      </c>
      <c r="H134" s="7">
        <v>37812.227074235809</v>
      </c>
      <c r="I134" s="7">
        <v>44290.22746419545</v>
      </c>
      <c r="J134" s="7">
        <v>256585.14931396287</v>
      </c>
      <c r="K134" s="7">
        <v>66837.903225806454</v>
      </c>
      <c r="L134" s="7">
        <v>71023.92344497607</v>
      </c>
      <c r="M134" s="11">
        <v>-6.2470223533365732E-2</v>
      </c>
      <c r="N134" s="21">
        <f>1+Vacant_Land[[#This Row],[Adjusted Growth Rate PA (%)]]</f>
        <v>0.93752977646663427</v>
      </c>
      <c r="O134" s="7"/>
    </row>
    <row r="135" spans="1:15" x14ac:dyDescent="0.25">
      <c r="A135" s="6" t="s">
        <v>162</v>
      </c>
      <c r="B135" s="7">
        <v>165906.65236051503</v>
      </c>
      <c r="C135" s="7">
        <v>135691.32653061225</v>
      </c>
      <c r="D135" s="7">
        <v>129367.52988047809</v>
      </c>
      <c r="E135" s="7">
        <v>114103.59508041627</v>
      </c>
      <c r="F135" s="7">
        <v>151951.77434030938</v>
      </c>
      <c r="G135" s="7">
        <v>128232.35031277926</v>
      </c>
      <c r="H135" s="7">
        <v>114517.03056768559</v>
      </c>
      <c r="I135" s="7">
        <v>124012.63689974726</v>
      </c>
      <c r="J135" s="7">
        <v>149757.86924939466</v>
      </c>
      <c r="K135" s="7">
        <v>131680.64516129033</v>
      </c>
      <c r="L135" s="7">
        <v>180025.91706539073</v>
      </c>
      <c r="M135" s="11">
        <v>8.2009983754882665E-3</v>
      </c>
      <c r="N135" s="21">
        <f>1+Vacant_Land[[#This Row],[Adjusted Growth Rate PA (%)]]</f>
        <v>1.0082009983754883</v>
      </c>
      <c r="O135" s="7"/>
    </row>
    <row r="136" spans="1:15" x14ac:dyDescent="0.25">
      <c r="A136" s="6" t="s">
        <v>163</v>
      </c>
      <c r="B136" s="7">
        <v>142016.09442060086</v>
      </c>
      <c r="C136" s="7">
        <v>148313.77551020408</v>
      </c>
      <c r="D136" s="7">
        <v>115814.74103585657</v>
      </c>
      <c r="E136" s="7">
        <v>110592.71523178808</v>
      </c>
      <c r="F136" s="7">
        <v>100175.61419472248</v>
      </c>
      <c r="G136" s="7">
        <v>87883.378016085786</v>
      </c>
      <c r="H136" s="7">
        <v>105874.23580786027</v>
      </c>
      <c r="I136" s="7">
        <v>105254.42291491154</v>
      </c>
      <c r="J136" s="7">
        <v>96344.229217110566</v>
      </c>
      <c r="K136" s="7">
        <v>95767.741935483864</v>
      </c>
      <c r="L136" s="7">
        <v>123305.4226475279</v>
      </c>
      <c r="M136" s="11">
        <v>-1.4028274117969697E-2</v>
      </c>
      <c r="N136" s="21">
        <f>1+Vacant_Land[[#This Row],[Adjusted Growth Rate PA (%)]]</f>
        <v>0.9859717258820303</v>
      </c>
      <c r="O136" s="7"/>
    </row>
    <row r="137" spans="1:15" x14ac:dyDescent="0.25">
      <c r="A137" s="6" t="s">
        <v>164</v>
      </c>
      <c r="B137" s="7">
        <v>340440.4506437768</v>
      </c>
      <c r="C137" s="7">
        <v>338281.63265306118</v>
      </c>
      <c r="D137" s="7">
        <v>306785.85657370521</v>
      </c>
      <c r="E137" s="7">
        <v>298424.78713339643</v>
      </c>
      <c r="F137" s="7">
        <v>309531.39217470429</v>
      </c>
      <c r="G137" s="7">
        <v>312289.99106344953</v>
      </c>
      <c r="H137" s="7">
        <v>356515.28384279477</v>
      </c>
      <c r="I137" s="7">
        <v>422059.81465880369</v>
      </c>
      <c r="J137" s="7">
        <v>474233.25262308313</v>
      </c>
      <c r="K137" s="7">
        <v>493802.41935483873</v>
      </c>
      <c r="L137" s="7">
        <v>532679.42583732051</v>
      </c>
      <c r="M137" s="11">
        <v>4.5785164461860539E-2</v>
      </c>
      <c r="N137" s="21">
        <f>1+Vacant_Land[[#This Row],[Adjusted Growth Rate PA (%)]]</f>
        <v>1.0457851644618605</v>
      </c>
      <c r="O137" s="7"/>
    </row>
    <row r="138" spans="1:15" x14ac:dyDescent="0.25">
      <c r="A138" s="6" t="s">
        <v>165</v>
      </c>
      <c r="B138" s="7">
        <v>129407.18884120171</v>
      </c>
      <c r="C138" s="7">
        <v>121806.63265306121</v>
      </c>
      <c r="D138" s="7">
        <v>141688.24701195219</v>
      </c>
      <c r="E138" s="7">
        <v>134583.72753074739</v>
      </c>
      <c r="F138" s="7">
        <v>155328.4804367607</v>
      </c>
      <c r="G138" s="7">
        <v>159184.98659517427</v>
      </c>
      <c r="H138" s="7">
        <v>138284.71615720526</v>
      </c>
      <c r="I138" s="7">
        <v>140686.60488626792</v>
      </c>
      <c r="J138" s="7">
        <v>204669.08797417273</v>
      </c>
      <c r="K138" s="7">
        <v>219467.74193548388</v>
      </c>
      <c r="L138" s="7">
        <v>212085.32695374801</v>
      </c>
      <c r="M138" s="11">
        <v>5.0643122576998767E-2</v>
      </c>
      <c r="N138" s="21">
        <f>1+Vacant_Land[[#This Row],[Adjusted Growth Rate PA (%)]]</f>
        <v>1.0506431225769988</v>
      </c>
      <c r="O138" s="7"/>
    </row>
    <row r="139" spans="1:15" x14ac:dyDescent="0.25">
      <c r="A139" s="6" t="s">
        <v>166</v>
      </c>
      <c r="B139" s="7">
        <v>185151.82403433477</v>
      </c>
      <c r="C139" s="7">
        <v>195647.95918367346</v>
      </c>
      <c r="D139" s="7">
        <v>203291.8326693227</v>
      </c>
      <c r="E139" s="7">
        <v>198364.71144749291</v>
      </c>
      <c r="F139" s="7">
        <v>168835.30482256599</v>
      </c>
      <c r="G139" s="7">
        <v>182399.46380697051</v>
      </c>
      <c r="H139" s="7">
        <v>172855.89519650658</v>
      </c>
      <c r="I139" s="7">
        <v>203213.9848357203</v>
      </c>
      <c r="J139" s="7">
        <v>265570.62146892655</v>
      </c>
      <c r="K139" s="7">
        <v>264358.87096774194</v>
      </c>
      <c r="L139" s="7">
        <v>266339.71291866025</v>
      </c>
      <c r="M139" s="11">
        <v>3.7028741761273798E-2</v>
      </c>
      <c r="N139" s="21">
        <f>1+Vacant_Land[[#This Row],[Adjusted Growth Rate PA (%)]]</f>
        <v>1.0370287417612738</v>
      </c>
      <c r="O139" s="7"/>
    </row>
    <row r="140" spans="1:15" x14ac:dyDescent="0.25">
      <c r="A140" s="6" t="s">
        <v>167</v>
      </c>
      <c r="B140" s="7">
        <v>305268.24034334766</v>
      </c>
      <c r="C140" s="7">
        <v>319347.95918367343</v>
      </c>
      <c r="D140" s="7">
        <v>287688.74501992034</v>
      </c>
      <c r="E140" s="7">
        <v>265656.57521286659</v>
      </c>
      <c r="F140" s="7">
        <v>276889.89990900818</v>
      </c>
      <c r="G140" s="7">
        <v>276362.82394995529</v>
      </c>
      <c r="H140" s="7">
        <v>394867.68558951968</v>
      </c>
      <c r="I140" s="7">
        <v>310031.59224936814</v>
      </c>
      <c r="J140" s="7">
        <v>351431.79983857949</v>
      </c>
      <c r="K140" s="7">
        <v>406514.11290322582</v>
      </c>
      <c r="L140" s="7">
        <v>394577.35247208929</v>
      </c>
      <c r="M140" s="11">
        <v>2.5994548280555918E-2</v>
      </c>
      <c r="N140" s="21">
        <f>1+Vacant_Land[[#This Row],[Adjusted Growth Rate PA (%)]]</f>
        <v>1.0259945482805559</v>
      </c>
      <c r="O140" s="7"/>
    </row>
    <row r="141" spans="1:15" x14ac:dyDescent="0.25">
      <c r="A141" s="6" t="s">
        <v>168</v>
      </c>
      <c r="B141" s="7">
        <v>208378.75536480686</v>
      </c>
      <c r="C141" s="7">
        <v>233515.30612244896</v>
      </c>
      <c r="D141" s="7">
        <v>209452.19123505976</v>
      </c>
      <c r="E141" s="7">
        <v>232888.36329233681</v>
      </c>
      <c r="F141" s="7">
        <v>213858.05277525025</v>
      </c>
      <c r="G141" s="7">
        <v>215563.00268096515</v>
      </c>
      <c r="H141" s="7">
        <v>209587.77292576421</v>
      </c>
      <c r="I141" s="7">
        <v>234477.67481044651</v>
      </c>
      <c r="J141" s="7">
        <v>364410.81517352705</v>
      </c>
      <c r="K141" s="7">
        <v>374092.74193548388</v>
      </c>
      <c r="L141" s="7">
        <v>337856.85805422644</v>
      </c>
      <c r="M141" s="11">
        <v>4.951325978803589E-2</v>
      </c>
      <c r="N141" s="21">
        <f>1+Vacant_Land[[#This Row],[Adjusted Growth Rate PA (%)]]</f>
        <v>1.0495132597880359</v>
      </c>
      <c r="O141" s="7"/>
    </row>
    <row r="142" spans="1:15" x14ac:dyDescent="0.25">
      <c r="A142" s="6" t="s">
        <v>169</v>
      </c>
      <c r="B142" s="7">
        <v>220324.03433476394</v>
      </c>
      <c r="C142" s="7">
        <v>215843.87755102038</v>
      </c>
      <c r="D142" s="7">
        <v>227933.26693227093</v>
      </c>
      <c r="E142" s="7">
        <v>217674.55061494798</v>
      </c>
      <c r="F142" s="7">
        <v>218360.32757051865</v>
      </c>
      <c r="G142" s="7">
        <v>210035.74620196605</v>
      </c>
      <c r="H142" s="7">
        <v>200404.80349344981</v>
      </c>
      <c r="I142" s="7">
        <v>201650.80033698399</v>
      </c>
      <c r="J142" s="7">
        <v>251593.22033898305</v>
      </c>
      <c r="K142" s="7">
        <v>274334.67741935485</v>
      </c>
      <c r="L142" s="7">
        <v>265353.26953748002</v>
      </c>
      <c r="M142" s="11">
        <v>1.8770255906630284E-2</v>
      </c>
      <c r="N142" s="21">
        <f>1+Vacant_Land[[#This Row],[Adjusted Growth Rate PA (%)]]</f>
        <v>1.0187702559066303</v>
      </c>
      <c r="O142" s="7"/>
    </row>
    <row r="143" spans="1:15" x14ac:dyDescent="0.25">
      <c r="A143" s="6" t="s">
        <v>170</v>
      </c>
      <c r="B143" s="7">
        <v>272086.90987124463</v>
      </c>
      <c r="C143" s="7">
        <v>416540.81632653059</v>
      </c>
      <c r="D143" s="7">
        <v>376397.90836653387</v>
      </c>
      <c r="E143" s="7">
        <v>359865.18448438979</v>
      </c>
      <c r="F143" s="7">
        <v>444599.63603275706</v>
      </c>
      <c r="G143" s="7">
        <v>456551.38516532618</v>
      </c>
      <c r="H143" s="7">
        <v>474273.36244541488</v>
      </c>
      <c r="I143" s="7">
        <v>449155.01263689977</v>
      </c>
      <c r="J143" s="7">
        <v>524152.54237288132</v>
      </c>
      <c r="K143" s="7">
        <v>463875</v>
      </c>
      <c r="L143" s="7">
        <v>498153.90749601275</v>
      </c>
      <c r="M143" s="11">
        <v>6.2345027133714703E-2</v>
      </c>
      <c r="N143" s="21">
        <f>1+Vacant_Land[[#This Row],[Adjusted Growth Rate PA (%)]]</f>
        <v>1.0623450271337147</v>
      </c>
      <c r="O143" s="7"/>
    </row>
    <row r="144" spans="1:15" x14ac:dyDescent="0.25">
      <c r="A144" s="6" t="s">
        <v>171</v>
      </c>
      <c r="B144" s="7">
        <v>152634.12017167383</v>
      </c>
      <c r="C144" s="7">
        <v>144527.04081632651</v>
      </c>
      <c r="D144" s="7">
        <v>134295.81673306774</v>
      </c>
      <c r="E144" s="7">
        <v>152138.12677388836</v>
      </c>
      <c r="F144" s="7">
        <v>146323.93084622384</v>
      </c>
      <c r="G144" s="7">
        <v>124363.27077747989</v>
      </c>
      <c r="H144" s="7">
        <v>159891.70305676857</v>
      </c>
      <c r="I144" s="7">
        <v>148502.52737994946</v>
      </c>
      <c r="J144" s="7">
        <v>134782.0823244552</v>
      </c>
      <c r="K144" s="7">
        <v>147143.14516129033</v>
      </c>
      <c r="L144" s="7">
        <v>147966.50717703349</v>
      </c>
      <c r="M144" s="11">
        <v>-3.1009561502054472E-3</v>
      </c>
      <c r="N144" s="21">
        <f>1+Vacant_Land[[#This Row],[Adjusted Growth Rate PA (%)]]</f>
        <v>0.99689904384979455</v>
      </c>
      <c r="O144" s="7"/>
    </row>
    <row r="145" spans="1:15" x14ac:dyDescent="0.25">
      <c r="A145" s="6" t="s">
        <v>172</v>
      </c>
      <c r="B145" s="7">
        <v>145997.85407725323</v>
      </c>
      <c r="C145" s="7">
        <v>145789.28571428571</v>
      </c>
      <c r="D145" s="7">
        <v>178650.3984063745</v>
      </c>
      <c r="E145" s="7">
        <v>177884.57899716179</v>
      </c>
      <c r="F145" s="7">
        <v>159830.75523202913</v>
      </c>
      <c r="G145" s="7">
        <v>155315.90705987488</v>
      </c>
      <c r="H145" s="7">
        <v>164753.27510917032</v>
      </c>
      <c r="I145" s="7">
        <v>140686.60488626792</v>
      </c>
      <c r="J145" s="7">
        <v>164733.65617433414</v>
      </c>
      <c r="K145" s="7">
        <v>164600.80645161291</v>
      </c>
      <c r="L145" s="7">
        <v>198768.34130781499</v>
      </c>
      <c r="M145" s="11">
        <v>3.1335754314794295E-2</v>
      </c>
      <c r="N145" s="21">
        <f>1+Vacant_Land[[#This Row],[Adjusted Growth Rate PA (%)]]</f>
        <v>1.0313357543147943</v>
      </c>
      <c r="O145" s="7"/>
    </row>
    <row r="146" spans="1:15" x14ac:dyDescent="0.25">
      <c r="A146" s="6" t="s">
        <v>173</v>
      </c>
      <c r="B146" s="7">
        <v>207715.1287553648</v>
      </c>
      <c r="C146" s="7">
        <v>220892.85714285713</v>
      </c>
      <c r="D146" s="7">
        <v>211300.29880478088</v>
      </c>
      <c r="E146" s="7">
        <v>194268.68495742668</v>
      </c>
      <c r="F146" s="7">
        <v>185718.83530482257</v>
      </c>
      <c r="G146" s="7">
        <v>196770.3306523682</v>
      </c>
      <c r="H146" s="7">
        <v>193382.53275109173</v>
      </c>
      <c r="I146" s="7">
        <v>234477.67481044651</v>
      </c>
      <c r="J146" s="7">
        <v>242607.74818401938</v>
      </c>
      <c r="K146" s="7">
        <v>274334.67741935485</v>
      </c>
      <c r="L146" s="7">
        <v>261407.49601275916</v>
      </c>
      <c r="M146" s="11">
        <v>2.3257627906438261E-2</v>
      </c>
      <c r="N146" s="21">
        <f>1+Vacant_Land[[#This Row],[Adjusted Growth Rate PA (%)]]</f>
        <v>1.0232576279064383</v>
      </c>
      <c r="O146" s="7"/>
    </row>
    <row r="147" spans="1:15" x14ac:dyDescent="0.25">
      <c r="A147" s="6" t="s">
        <v>174</v>
      </c>
      <c r="B147" s="7">
        <v>298631.97424892703</v>
      </c>
      <c r="C147" s="7">
        <v>309250</v>
      </c>
      <c r="D147" s="7">
        <v>263047.31075697212</v>
      </c>
      <c r="E147" s="7">
        <v>263315.98864711449</v>
      </c>
      <c r="F147" s="7">
        <v>287020.01819836214</v>
      </c>
      <c r="G147" s="7">
        <v>320580.87578194815</v>
      </c>
      <c r="H147" s="7">
        <v>419175.54585152841</v>
      </c>
      <c r="I147" s="7">
        <v>367348.35720303288</v>
      </c>
      <c r="J147" s="7">
        <v>509176.75544794189</v>
      </c>
      <c r="K147" s="7">
        <v>468862.90322580643</v>
      </c>
      <c r="L147" s="7">
        <v>488289.4736842105</v>
      </c>
      <c r="M147" s="11">
        <v>5.0398530889791626E-2</v>
      </c>
      <c r="N147" s="21">
        <f>1+Vacant_Land[[#This Row],[Adjusted Growth Rate PA (%)]]</f>
        <v>1.0503985308897916</v>
      </c>
      <c r="O147" s="7"/>
    </row>
    <row r="148" spans="1:15" x14ac:dyDescent="0.25">
      <c r="A148" s="6" t="s">
        <v>175</v>
      </c>
      <c r="B148" s="7">
        <v>45126.609442060086</v>
      </c>
      <c r="C148" s="7">
        <v>25244.897959183672</v>
      </c>
      <c r="D148" s="7">
        <v>48666.832669322706</v>
      </c>
      <c r="E148" s="7">
        <v>60855.250709555345</v>
      </c>
      <c r="F148" s="7">
        <v>47273.885350318473</v>
      </c>
      <c r="G148" s="7">
        <v>55825.290437890973</v>
      </c>
      <c r="H148" s="7">
        <v>193382.53275109173</v>
      </c>
      <c r="I148" s="7">
        <v>52106.149957877002</v>
      </c>
      <c r="J148" s="7">
        <v>55909.60451977401</v>
      </c>
      <c r="K148" s="7">
        <v>49879.032258064515</v>
      </c>
      <c r="L148" s="7">
        <v>59186.602870813396</v>
      </c>
      <c r="M148" s="11">
        <v>2.7493470999701897E-2</v>
      </c>
      <c r="N148" s="21">
        <f>1+Vacant_Land[[#This Row],[Adjusted Growth Rate PA (%)]]</f>
        <v>1.0274934709997019</v>
      </c>
      <c r="O148" s="7"/>
    </row>
    <row r="149" spans="1:15" x14ac:dyDescent="0.25">
      <c r="A149" s="6" t="s">
        <v>176</v>
      </c>
      <c r="B149" s="7">
        <v>33181.330472103007</v>
      </c>
      <c r="C149" s="7">
        <v>35342.857142857138</v>
      </c>
      <c r="D149" s="7">
        <v>44354.581673306777</v>
      </c>
      <c r="E149" s="7">
        <v>23405.865657521288</v>
      </c>
      <c r="F149" s="7">
        <v>27013.648771610558</v>
      </c>
      <c r="G149" s="7">
        <v>27083.556747095619</v>
      </c>
      <c r="H149" s="7">
        <v>20526.637554585155</v>
      </c>
      <c r="I149" s="7">
        <v>29179.443976411119</v>
      </c>
      <c r="J149" s="7">
        <v>24959.644874899113</v>
      </c>
      <c r="K149" s="7">
        <v>39903.225806451614</v>
      </c>
      <c r="L149" s="7">
        <v>35018.740031897927</v>
      </c>
      <c r="M149" s="11">
        <v>5.4041465136671629E-3</v>
      </c>
      <c r="N149" s="21">
        <f>1+Vacant_Land[[#This Row],[Adjusted Growth Rate PA (%)]]</f>
        <v>1.0054041465136672</v>
      </c>
      <c r="O149" s="7"/>
    </row>
    <row r="150" spans="1:15" x14ac:dyDescent="0.25">
      <c r="A150" s="6" t="s">
        <v>177</v>
      </c>
      <c r="B150" s="7">
        <v>69017.167381974243</v>
      </c>
      <c r="C150" s="7">
        <v>58694.387755102034</v>
      </c>
      <c r="D150" s="7">
        <v>61603.585657370517</v>
      </c>
      <c r="E150" s="7">
        <v>51492.904446546832</v>
      </c>
      <c r="F150" s="7">
        <v>54027.297543221117</v>
      </c>
      <c r="G150" s="7">
        <v>58588.918677390524</v>
      </c>
      <c r="H150" s="7">
        <v>43213.973799126645</v>
      </c>
      <c r="I150" s="7">
        <v>44290.22746419545</v>
      </c>
      <c r="J150" s="7">
        <v>48421.711057304274</v>
      </c>
      <c r="K150" s="7">
        <v>59854.838709677417</v>
      </c>
      <c r="L150" s="7">
        <v>54254.385964912275</v>
      </c>
      <c r="M150" s="11">
        <v>-2.3779839755098342E-2</v>
      </c>
      <c r="N150" s="21">
        <f>1+Vacant_Land[[#This Row],[Adjusted Growth Rate PA (%)]]</f>
        <v>0.97622016024490166</v>
      </c>
      <c r="O150" s="7"/>
    </row>
    <row r="151" spans="1:15" x14ac:dyDescent="0.25">
      <c r="A151" s="6" t="s">
        <v>178</v>
      </c>
      <c r="B151" s="7">
        <v>246869.09871244634</v>
      </c>
      <c r="C151" s="7">
        <v>200696.93877551018</v>
      </c>
      <c r="D151" s="7">
        <v>154008.9641434263</v>
      </c>
      <c r="E151" s="7">
        <v>101230.36896877957</v>
      </c>
      <c r="F151" s="7">
        <v>136756.59690627846</v>
      </c>
      <c r="G151" s="7">
        <v>138734.13762287758</v>
      </c>
      <c r="H151" s="7">
        <v>159351.52838427949</v>
      </c>
      <c r="I151" s="7">
        <v>104212.299915754</v>
      </c>
      <c r="J151" s="7">
        <v>133284.50363196127</v>
      </c>
      <c r="K151" s="7">
        <v>133177.01612903224</v>
      </c>
      <c r="L151" s="7">
        <v>134156.29984051036</v>
      </c>
      <c r="M151" s="11">
        <v>-5.916290127667545E-2</v>
      </c>
      <c r="N151" s="21">
        <f>1+Vacant_Land[[#This Row],[Adjusted Growth Rate PA (%)]]</f>
        <v>0.94083709872332455</v>
      </c>
      <c r="O151" s="7"/>
    </row>
    <row r="152" spans="1:15" x14ac:dyDescent="0.25">
      <c r="A152" s="6" t="s">
        <v>179</v>
      </c>
      <c r="B152" s="7">
        <v>145997.85407725323</v>
      </c>
      <c r="C152" s="7">
        <v>164091.83673469388</v>
      </c>
      <c r="D152" s="7">
        <v>135527.88844621513</v>
      </c>
      <c r="E152" s="7">
        <v>134583.72753074739</v>
      </c>
      <c r="F152" s="7">
        <v>124938.12556869883</v>
      </c>
      <c r="G152" s="7">
        <v>135970.50938337803</v>
      </c>
      <c r="H152" s="7">
        <v>144766.81222707426</v>
      </c>
      <c r="I152" s="7">
        <v>166739.67986520642</v>
      </c>
      <c r="J152" s="7">
        <v>199677.15899919291</v>
      </c>
      <c r="K152" s="7">
        <v>226949.59677419355</v>
      </c>
      <c r="L152" s="7">
        <v>201234.44976076554</v>
      </c>
      <c r="M152" s="11">
        <v>3.2608238829236136E-2</v>
      </c>
      <c r="N152" s="21">
        <f>1+Vacant_Land[[#This Row],[Adjusted Growth Rate PA (%)]]</f>
        <v>1.0326082388292361</v>
      </c>
      <c r="O152" s="7"/>
    </row>
    <row r="153" spans="1:15" x14ac:dyDescent="0.25">
      <c r="A153" s="6" t="s">
        <v>180</v>
      </c>
      <c r="B153" s="7">
        <v>197760.72961373391</v>
      </c>
      <c r="C153" s="7">
        <v>195016.83673469388</v>
      </c>
      <c r="D153" s="7">
        <v>328347.11155378487</v>
      </c>
      <c r="E153" s="7">
        <v>117029.32828760643</v>
      </c>
      <c r="F153" s="7">
        <v>256066.87898089172</v>
      </c>
      <c r="G153" s="7">
        <v>251490.16979445933</v>
      </c>
      <c r="H153" s="7">
        <v>245779.47598253278</v>
      </c>
      <c r="I153" s="7">
        <v>192271.69334456613</v>
      </c>
      <c r="J153" s="7">
        <v>259081.11380145277</v>
      </c>
      <c r="K153" s="7">
        <v>268847.98387096776</v>
      </c>
      <c r="L153" s="7">
        <v>276697.36842105264</v>
      </c>
      <c r="M153" s="11">
        <v>3.4157050846125969E-2</v>
      </c>
      <c r="N153" s="21">
        <f>1+Vacant_Land[[#This Row],[Adjusted Growth Rate PA (%)]]</f>
        <v>1.034157050846126</v>
      </c>
      <c r="O153" s="7"/>
    </row>
    <row r="154" spans="1:15" x14ac:dyDescent="0.25">
      <c r="A154" s="6" t="s">
        <v>181</v>
      </c>
      <c r="B154" s="7">
        <v>99543.991416309014</v>
      </c>
      <c r="C154" s="7">
        <v>183025.51020408163</v>
      </c>
      <c r="D154" s="7">
        <v>109038.34661354581</v>
      </c>
      <c r="E154" s="7">
        <v>90697.72942289499</v>
      </c>
      <c r="F154" s="7">
        <v>87231.574158325762</v>
      </c>
      <c r="G154" s="7">
        <v>99490.616621983907</v>
      </c>
      <c r="H154" s="7">
        <v>88048.471615720526</v>
      </c>
      <c r="I154" s="7">
        <v>117759.89890480203</v>
      </c>
      <c r="J154" s="7">
        <v>112318.401937046</v>
      </c>
      <c r="K154" s="7">
        <v>114721.77419354838</v>
      </c>
      <c r="L154" s="7">
        <v>113440.98883572567</v>
      </c>
      <c r="M154" s="11">
        <v>1.3154074393719295E-2</v>
      </c>
      <c r="N154" s="21">
        <f>1+Vacant_Land[[#This Row],[Adjusted Growth Rate PA (%)]]</f>
        <v>1.0131540743937193</v>
      </c>
      <c r="O154" s="7"/>
    </row>
    <row r="155" spans="1:15" x14ac:dyDescent="0.25">
      <c r="A155" s="6" t="s">
        <v>182</v>
      </c>
      <c r="B155" s="7">
        <v>307922.74678111589</v>
      </c>
      <c r="C155" s="7">
        <v>290316.32653061225</v>
      </c>
      <c r="D155" s="7">
        <v>283376.49402390438</v>
      </c>
      <c r="E155" s="7">
        <v>304276.25354777672</v>
      </c>
      <c r="F155" s="7">
        <v>382693.35759781621</v>
      </c>
      <c r="G155" s="7">
        <v>253148.34673815907</v>
      </c>
      <c r="H155" s="7">
        <v>332207.42358078604</v>
      </c>
      <c r="I155" s="7">
        <v>369953.66470092669</v>
      </c>
      <c r="J155" s="7">
        <v>439289.74979822437</v>
      </c>
      <c r="K155" s="7">
        <v>434945.16129032255</v>
      </c>
      <c r="L155" s="7">
        <v>448831.73843700159</v>
      </c>
      <c r="M155" s="11">
        <v>3.8398802839763935E-2</v>
      </c>
      <c r="N155" s="21">
        <f>1+Vacant_Land[[#This Row],[Adjusted Growth Rate PA (%)]]</f>
        <v>1.0383988028397639</v>
      </c>
      <c r="O155" s="7"/>
    </row>
    <row r="156" spans="1:15" x14ac:dyDescent="0.25">
      <c r="A156" s="6" t="s">
        <v>183</v>
      </c>
      <c r="B156" s="7">
        <v>144670.60085836909</v>
      </c>
      <c r="C156" s="7">
        <v>165354.08163265305</v>
      </c>
      <c r="D156" s="7">
        <v>176186.25498007968</v>
      </c>
      <c r="E156" s="7">
        <v>179054.87228003785</v>
      </c>
      <c r="F156" s="7">
        <v>168835.30482256599</v>
      </c>
      <c r="G156" s="7">
        <v>172450.40214477212</v>
      </c>
      <c r="H156" s="7">
        <v>165293.44978165941</v>
      </c>
      <c r="I156" s="7">
        <v>181850.46335299074</v>
      </c>
      <c r="J156" s="7">
        <v>208662.63115415658</v>
      </c>
      <c r="K156" s="7">
        <v>234431.45161290321</v>
      </c>
      <c r="L156" s="7">
        <v>251543.06220095692</v>
      </c>
      <c r="M156" s="11">
        <v>5.6873980085988762E-2</v>
      </c>
      <c r="N156" s="21">
        <f>1+Vacant_Land[[#This Row],[Adjusted Growth Rate PA (%)]]</f>
        <v>1.0568739800859888</v>
      </c>
      <c r="O156" s="7"/>
    </row>
    <row r="157" spans="1:15" x14ac:dyDescent="0.25">
      <c r="A157" s="6" t="s">
        <v>184</v>
      </c>
      <c r="B157" s="7">
        <v>132725.32188841203</v>
      </c>
      <c r="C157" s="7">
        <v>138846.93877551021</v>
      </c>
      <c r="D157" s="7">
        <v>135527.88844621513</v>
      </c>
      <c r="E157" s="7">
        <v>128732.26111636708</v>
      </c>
      <c r="F157" s="7">
        <v>126063.69426751594</v>
      </c>
      <c r="G157" s="7">
        <v>120494.19124218052</v>
      </c>
      <c r="H157" s="7">
        <v>120458.95196506551</v>
      </c>
      <c r="I157" s="7">
        <v>117759.89890480203</v>
      </c>
      <c r="J157" s="7">
        <v>108824.05165456013</v>
      </c>
      <c r="K157" s="7">
        <v>116716.93548387097</v>
      </c>
      <c r="L157" s="7">
        <v>113440.98883572567</v>
      </c>
      <c r="M157" s="11">
        <v>-1.5577295485358911E-2</v>
      </c>
      <c r="N157" s="21">
        <f>1+Vacant_Land[[#This Row],[Adjusted Growth Rate PA (%)]]</f>
        <v>0.98442270451464109</v>
      </c>
      <c r="O157" s="7"/>
    </row>
    <row r="158" spans="1:15" x14ac:dyDescent="0.25">
      <c r="A158" s="6" t="s">
        <v>185</v>
      </c>
      <c r="B158" s="7">
        <v>140688.84120171674</v>
      </c>
      <c r="C158" s="7">
        <v>150207.14285714284</v>
      </c>
      <c r="D158" s="7">
        <v>160169.32270916336</v>
      </c>
      <c r="E158" s="7">
        <v>186076.63197729422</v>
      </c>
      <c r="F158" s="7">
        <v>177839.85441310282</v>
      </c>
      <c r="G158" s="7">
        <v>176319.48168007151</v>
      </c>
      <c r="H158" s="7">
        <v>184739.73799126639</v>
      </c>
      <c r="I158" s="7">
        <v>171950.29486099409</v>
      </c>
      <c r="J158" s="7">
        <v>159242.53430185633</v>
      </c>
      <c r="K158" s="7">
        <v>182058.46774193548</v>
      </c>
      <c r="L158" s="7">
        <v>186437.7990430622</v>
      </c>
      <c r="M158" s="11">
        <v>2.85547910255326E-2</v>
      </c>
      <c r="N158" s="21">
        <f>1+Vacant_Land[[#This Row],[Adjusted Growth Rate PA (%)]]</f>
        <v>1.0285547910255326</v>
      </c>
      <c r="O158" s="7"/>
    </row>
    <row r="159" spans="1:15" x14ac:dyDescent="0.25">
      <c r="A159" s="6" t="s">
        <v>186</v>
      </c>
      <c r="B159" s="7">
        <v>205724.24892703863</v>
      </c>
      <c r="C159" s="7">
        <v>284005.10204081633</v>
      </c>
      <c r="D159" s="7">
        <v>290768.92430278886</v>
      </c>
      <c r="E159" s="7">
        <v>324756.38599810784</v>
      </c>
      <c r="F159" s="7">
        <v>333168.33484986355</v>
      </c>
      <c r="G159" s="7">
        <v>327213.58355674712</v>
      </c>
      <c r="H159" s="7">
        <v>113436.68122270744</v>
      </c>
      <c r="I159" s="7">
        <v>779508.00336983998</v>
      </c>
      <c r="J159" s="7">
        <v>438790.5569007264</v>
      </c>
      <c r="K159" s="7">
        <v>413497.17741935485</v>
      </c>
      <c r="L159" s="7">
        <v>276204.1467304625</v>
      </c>
      <c r="M159" s="11">
        <v>2.9898607395552501E-2</v>
      </c>
      <c r="N159" s="21">
        <f>1+Vacant_Land[[#This Row],[Adjusted Growth Rate PA (%)]]</f>
        <v>1.0298986073955525</v>
      </c>
      <c r="O159" s="7"/>
    </row>
    <row r="160" spans="1:15" x14ac:dyDescent="0.25">
      <c r="A160" s="6" t="s">
        <v>187</v>
      </c>
      <c r="B160" s="7">
        <v>102198.49785407726</v>
      </c>
      <c r="C160" s="7">
        <v>108553.06122448979</v>
      </c>
      <c r="D160" s="7">
        <v>113966.63346613546</v>
      </c>
      <c r="E160" s="7">
        <v>105326.3954588458</v>
      </c>
      <c r="F160" s="7">
        <v>135068.2438580528</v>
      </c>
      <c r="G160" s="7">
        <v>139839.58891867739</v>
      </c>
      <c r="H160" s="7">
        <v>135043.66812227076</v>
      </c>
      <c r="I160" s="7">
        <v>130265.3748946925</v>
      </c>
      <c r="J160" s="7">
        <v>134782.0823244552</v>
      </c>
      <c r="K160" s="7">
        <v>148639.51612903224</v>
      </c>
      <c r="L160" s="7">
        <v>138595.29505582136</v>
      </c>
      <c r="M160" s="11">
        <v>3.093289543156974E-2</v>
      </c>
      <c r="N160" s="21">
        <f>1+Vacant_Land[[#This Row],[Adjusted Growth Rate PA (%)]]</f>
        <v>1.0309328954315697</v>
      </c>
      <c r="O160" s="7"/>
    </row>
    <row r="161" spans="1:15" x14ac:dyDescent="0.25">
      <c r="A161" s="6" t="s">
        <v>188</v>
      </c>
      <c r="B161" s="7">
        <v>192451.71673819743</v>
      </c>
      <c r="C161" s="7">
        <v>201959.18367346938</v>
      </c>
      <c r="D161" s="7">
        <v>146616.53386454182</v>
      </c>
      <c r="E161" s="7">
        <v>107666.98202459792</v>
      </c>
      <c r="F161" s="7">
        <v>168835.30482256599</v>
      </c>
      <c r="G161" s="7">
        <v>199533.95889186775</v>
      </c>
      <c r="H161" s="7">
        <v>76164.628820960701</v>
      </c>
      <c r="I161" s="7">
        <v>156318.44987363101</v>
      </c>
      <c r="J161" s="7">
        <v>149757.86924939466</v>
      </c>
      <c r="K161" s="7">
        <v>124198.79032258064</v>
      </c>
      <c r="L161" s="7">
        <v>143034.29027113237</v>
      </c>
      <c r="M161" s="11">
        <v>-2.9240079156472421E-2</v>
      </c>
      <c r="N161" s="21">
        <f>1+Vacant_Land[[#This Row],[Adjusted Growth Rate PA (%)]]</f>
        <v>0.97075992084352758</v>
      </c>
      <c r="O161" s="7"/>
    </row>
    <row r="162" spans="1:15" x14ac:dyDescent="0.25">
      <c r="A162" s="6" t="s">
        <v>189</v>
      </c>
      <c r="B162" s="7">
        <v>122770.92274678111</v>
      </c>
      <c r="C162" s="7">
        <v>126224.48979591836</v>
      </c>
      <c r="D162" s="7">
        <v>132447.70916334662</v>
      </c>
      <c r="E162" s="7">
        <v>145701.51371807003</v>
      </c>
      <c r="F162" s="7">
        <v>153640.12738853504</v>
      </c>
      <c r="G162" s="7">
        <v>177424.93297587131</v>
      </c>
      <c r="H162" s="7">
        <v>167454.14847161574</v>
      </c>
      <c r="I162" s="7">
        <v>163613.31086773379</v>
      </c>
      <c r="J162" s="7">
        <v>189693.30104923324</v>
      </c>
      <c r="K162" s="7">
        <v>243409.67741935485</v>
      </c>
      <c r="L162" s="7">
        <v>256475.27910685804</v>
      </c>
      <c r="M162" s="11">
        <v>7.6452818229216568E-2</v>
      </c>
      <c r="N162" s="21">
        <f>1+Vacant_Land[[#This Row],[Adjusted Growth Rate PA (%)]]</f>
        <v>1.0764528182292166</v>
      </c>
      <c r="O162" s="7"/>
    </row>
    <row r="163" spans="1:15" x14ac:dyDescent="0.25">
      <c r="A163" s="6" t="s">
        <v>190</v>
      </c>
      <c r="B163" s="7">
        <v>199087.98283261803</v>
      </c>
      <c r="C163" s="7">
        <v>232884.18367346938</v>
      </c>
      <c r="D163" s="7">
        <v>226701.1952191235</v>
      </c>
      <c r="E163" s="7">
        <v>181395.45884578998</v>
      </c>
      <c r="F163" s="7">
        <v>185718.83530482257</v>
      </c>
      <c r="G163" s="7">
        <v>201744.86148346739</v>
      </c>
      <c r="H163" s="7">
        <v>217150.21834061138</v>
      </c>
      <c r="I163" s="7">
        <v>261051.81128896377</v>
      </c>
      <c r="J163" s="7">
        <v>299515.73849878932</v>
      </c>
      <c r="K163" s="7">
        <v>306756.04838709679</v>
      </c>
      <c r="L163" s="7">
        <v>298892.34449760761</v>
      </c>
      <c r="M163" s="11">
        <v>4.1470503858404895E-2</v>
      </c>
      <c r="N163" s="21">
        <f>1+Vacant_Land[[#This Row],[Adjusted Growth Rate PA (%)]]</f>
        <v>1.0414705038584049</v>
      </c>
      <c r="O163" s="7"/>
    </row>
    <row r="164" spans="1:15" x14ac:dyDescent="0.25">
      <c r="A164" s="6" t="s">
        <v>191</v>
      </c>
      <c r="B164" s="7">
        <v>160597.63948497854</v>
      </c>
      <c r="C164" s="7">
        <v>183025.51020408163</v>
      </c>
      <c r="D164" s="7">
        <v>181114.54183266932</v>
      </c>
      <c r="E164" s="7">
        <v>195438.97824030276</v>
      </c>
      <c r="F164" s="7">
        <v>185718.83530482257</v>
      </c>
      <c r="G164" s="7">
        <v>176872.20732797141</v>
      </c>
      <c r="H164" s="7">
        <v>194462.88209606989</v>
      </c>
      <c r="I164" s="7">
        <v>179766.21735467567</v>
      </c>
      <c r="J164" s="7">
        <v>172221.54963680386</v>
      </c>
      <c r="K164" s="7">
        <v>171583.87096774194</v>
      </c>
      <c r="L164" s="7">
        <v>182492.02551834131</v>
      </c>
      <c r="M164" s="11">
        <v>1.286245612589898E-2</v>
      </c>
      <c r="N164" s="21">
        <f>1+Vacant_Land[[#This Row],[Adjusted Growth Rate PA (%)]]</f>
        <v>1.012862456125899</v>
      </c>
      <c r="O164" s="7"/>
    </row>
    <row r="165" spans="1:15" x14ac:dyDescent="0.25">
      <c r="A165" s="6" t="s">
        <v>192</v>
      </c>
      <c r="B165" s="7">
        <v>240896.4592274678</v>
      </c>
      <c r="C165" s="7">
        <v>325028.06122448976</v>
      </c>
      <c r="D165" s="7">
        <v>296313.24701195222</v>
      </c>
      <c r="E165" s="7">
        <v>280870.38789025543</v>
      </c>
      <c r="F165" s="7">
        <v>270136.48771610559</v>
      </c>
      <c r="G165" s="7">
        <v>263097.40840035747</v>
      </c>
      <c r="H165" s="7">
        <v>351113.53711790394</v>
      </c>
      <c r="I165" s="7">
        <v>831614.15332771698</v>
      </c>
      <c r="J165" s="7">
        <v>1055792.9782082324</v>
      </c>
      <c r="K165" s="7">
        <v>326707.66129032255</v>
      </c>
      <c r="L165" s="7">
        <v>493221.6905901116</v>
      </c>
      <c r="M165" s="11">
        <v>7.4289114313599747E-2</v>
      </c>
      <c r="N165" s="21">
        <f>1+Vacant_Land[[#This Row],[Adjusted Growth Rate PA (%)]]</f>
        <v>1.0742891143135997</v>
      </c>
      <c r="O165" s="7"/>
    </row>
    <row r="166" spans="1:15" x14ac:dyDescent="0.25">
      <c r="A166" s="6" t="s">
        <v>193</v>
      </c>
      <c r="B166" s="7">
        <v>103525.75107296137</v>
      </c>
      <c r="C166" s="7">
        <v>113602.04081632652</v>
      </c>
      <c r="D166" s="7">
        <v>115814.74103585657</v>
      </c>
      <c r="E166" s="7">
        <v>120540.20813623464</v>
      </c>
      <c r="F166" s="7">
        <v>126063.69426751594</v>
      </c>
      <c r="G166" s="7">
        <v>124915.99642537981</v>
      </c>
      <c r="H166" s="7">
        <v>148548.03493449782</v>
      </c>
      <c r="I166" s="7">
        <v>133391.74389216513</v>
      </c>
      <c r="J166" s="7">
        <v>133783.69652945924</v>
      </c>
      <c r="K166" s="7">
        <v>136668.54838709676</v>
      </c>
      <c r="L166" s="7">
        <v>145007.17703349283</v>
      </c>
      <c r="M166" s="11">
        <v>3.4270435946408329E-2</v>
      </c>
      <c r="N166" s="21">
        <f>1+Vacant_Land[[#This Row],[Adjusted Growth Rate PA (%)]]</f>
        <v>1.0342704359464083</v>
      </c>
      <c r="O166" s="7"/>
    </row>
    <row r="167" spans="1:15" x14ac:dyDescent="0.25">
      <c r="A167" s="6" t="s">
        <v>194</v>
      </c>
      <c r="B167" s="7">
        <v>108834.76394849786</v>
      </c>
      <c r="C167" s="7">
        <v>85832.653061224482</v>
      </c>
      <c r="D167" s="7">
        <v>91173.30677290837</v>
      </c>
      <c r="E167" s="7">
        <v>95964.049195837273</v>
      </c>
      <c r="F167" s="7">
        <v>86668.789808917209</v>
      </c>
      <c r="G167" s="7">
        <v>84014.298480786412</v>
      </c>
      <c r="H167" s="7">
        <v>97231.441048034947</v>
      </c>
      <c r="I167" s="7">
        <v>88580.4549283909</v>
      </c>
      <c r="J167" s="7">
        <v>82866.020984665054</v>
      </c>
      <c r="K167" s="7">
        <v>98760.483870967742</v>
      </c>
      <c r="L167" s="7">
        <v>96671.451355661877</v>
      </c>
      <c r="M167" s="11">
        <v>-1.1781317842727734E-2</v>
      </c>
      <c r="N167" s="21">
        <f>1+Vacant_Land[[#This Row],[Adjusted Growth Rate PA (%)]]</f>
        <v>0.98821868215727227</v>
      </c>
      <c r="O167" s="7"/>
    </row>
    <row r="168" spans="1:15" x14ac:dyDescent="0.25">
      <c r="A168" s="6" t="s">
        <v>195</v>
      </c>
      <c r="B168" s="7">
        <v>311904.50643776823</v>
      </c>
      <c r="C168" s="7">
        <v>403918.36734693876</v>
      </c>
      <c r="D168" s="7">
        <v>398575.19920318725</v>
      </c>
      <c r="E168" s="7">
        <v>406676.91579943238</v>
      </c>
      <c r="F168" s="7">
        <v>379316.65150136489</v>
      </c>
      <c r="G168" s="7">
        <v>425598.74888293119</v>
      </c>
      <c r="H168" s="7">
        <v>379742.79475982534</v>
      </c>
      <c r="I168" s="7">
        <v>541903.95956192084</v>
      </c>
      <c r="J168" s="7">
        <v>525650.12106537528</v>
      </c>
      <c r="K168" s="7">
        <v>491308.46774193546</v>
      </c>
      <c r="L168" s="7">
        <v>468067.38437001593</v>
      </c>
      <c r="M168" s="11">
        <v>4.142661643424117E-2</v>
      </c>
      <c r="N168" s="21">
        <f>1+Vacant_Land[[#This Row],[Adjusted Growth Rate PA (%)]]</f>
        <v>1.0414266164342412</v>
      </c>
      <c r="O168" s="7"/>
    </row>
    <row r="169" spans="1:15" x14ac:dyDescent="0.25">
      <c r="A169" s="6" t="s">
        <v>196</v>
      </c>
      <c r="B169" s="7">
        <v>136043.45493562231</v>
      </c>
      <c r="C169" s="7">
        <v>162829.59183673467</v>
      </c>
      <c r="D169" s="7">
        <v>157089.14342629482</v>
      </c>
      <c r="E169" s="7">
        <v>146286.66035950804</v>
      </c>
      <c r="F169" s="7">
        <v>148012.2838944495</v>
      </c>
      <c r="G169" s="7">
        <v>142603.21715817694</v>
      </c>
      <c r="H169" s="7">
        <v>145847.16157205243</v>
      </c>
      <c r="I169" s="7">
        <v>138081.29738837405</v>
      </c>
      <c r="J169" s="7">
        <v>145764.3260694108</v>
      </c>
      <c r="K169" s="7">
        <v>158116.53225806452</v>
      </c>
      <c r="L169" s="7">
        <v>202220.89314194577</v>
      </c>
      <c r="M169" s="11">
        <v>4.0434721653925587E-2</v>
      </c>
      <c r="N169" s="21">
        <f>1+Vacant_Land[[#This Row],[Adjusted Growth Rate PA (%)]]</f>
        <v>1.0404347216539256</v>
      </c>
      <c r="O169" s="7"/>
    </row>
    <row r="170" spans="1:15" x14ac:dyDescent="0.25">
      <c r="A170" s="6" t="s">
        <v>197</v>
      </c>
      <c r="B170" s="7">
        <v>165243.02575107297</v>
      </c>
      <c r="C170" s="7">
        <v>205745.91836734692</v>
      </c>
      <c r="D170" s="7">
        <v>199595.61752988049</v>
      </c>
      <c r="E170" s="7">
        <v>157989.59318826869</v>
      </c>
      <c r="F170" s="7">
        <v>161519.10828025479</v>
      </c>
      <c r="G170" s="7">
        <v>165817.69436997318</v>
      </c>
      <c r="H170" s="7">
        <v>172855.89519650658</v>
      </c>
      <c r="I170" s="7">
        <v>202692.92333614154</v>
      </c>
      <c r="J170" s="7">
        <v>228630.34705407586</v>
      </c>
      <c r="K170" s="7">
        <v>229443.54838709676</v>
      </c>
      <c r="L170" s="7">
        <v>219976.87400318979</v>
      </c>
      <c r="M170" s="11">
        <v>2.9023727009977796E-2</v>
      </c>
      <c r="N170" s="21">
        <f>1+Vacant_Land[[#This Row],[Adjusted Growth Rate PA (%)]]</f>
        <v>1.0290237270099778</v>
      </c>
      <c r="O170" s="7"/>
    </row>
    <row r="171" spans="1:15" x14ac:dyDescent="0.25">
      <c r="A171" s="6" t="s">
        <v>198</v>
      </c>
      <c r="B171" s="7">
        <v>248859.97854077254</v>
      </c>
      <c r="C171" s="7">
        <v>256235.71428571426</v>
      </c>
      <c r="D171" s="7">
        <v>245182.27091633467</v>
      </c>
      <c r="E171" s="7">
        <v>217674.55061494798</v>
      </c>
      <c r="F171" s="7">
        <v>213858.05277525025</v>
      </c>
      <c r="G171" s="7">
        <v>211141.19749776585</v>
      </c>
      <c r="H171" s="7">
        <v>234435.80786026202</v>
      </c>
      <c r="I171" s="7">
        <v>254278.01179443978</v>
      </c>
      <c r="J171" s="7">
        <v>303509.28167877317</v>
      </c>
      <c r="K171" s="7">
        <v>289298.38709677418</v>
      </c>
      <c r="L171" s="7">
        <v>323553.42902711325</v>
      </c>
      <c r="M171" s="11">
        <v>2.6594881901101264E-2</v>
      </c>
      <c r="N171" s="21">
        <f>1+Vacant_Land[[#This Row],[Adjusted Growth Rate PA (%)]]</f>
        <v>1.0265948819011013</v>
      </c>
      <c r="O171" s="7"/>
    </row>
    <row r="172" spans="1:15" x14ac:dyDescent="0.25">
      <c r="A172" s="6" t="s">
        <v>199</v>
      </c>
      <c r="B172" s="7">
        <v>152634.12017167383</v>
      </c>
      <c r="C172" s="7">
        <v>138846.93877551021</v>
      </c>
      <c r="D172" s="7">
        <v>121359.06374501993</v>
      </c>
      <c r="E172" s="7">
        <v>86601.702932828761</v>
      </c>
      <c r="F172" s="7">
        <v>90608.28025477707</v>
      </c>
      <c r="G172" s="7">
        <v>71854.334226988387</v>
      </c>
      <c r="H172" s="7">
        <v>70222.707423580796</v>
      </c>
      <c r="I172" s="7">
        <v>131828.55939342882</v>
      </c>
      <c r="J172" s="7">
        <v>119806.29539951573</v>
      </c>
      <c r="K172" s="7">
        <v>112227.82258064515</v>
      </c>
      <c r="L172" s="7">
        <v>113440.98883572567</v>
      </c>
      <c r="M172" s="11">
        <v>-2.9240079156472309E-2</v>
      </c>
      <c r="N172" s="21">
        <f>1+Vacant_Land[[#This Row],[Adjusted Growth Rate PA (%)]]</f>
        <v>0.97075992084352769</v>
      </c>
      <c r="O172" s="7"/>
    </row>
    <row r="173" spans="1:15" x14ac:dyDescent="0.25">
      <c r="A173" s="6" t="s">
        <v>200</v>
      </c>
      <c r="B173" s="7">
        <v>111489.2703862661</v>
      </c>
      <c r="C173" s="7">
        <v>102872.95918367346</v>
      </c>
      <c r="D173" s="7">
        <v>104110.05976095618</v>
      </c>
      <c r="E173" s="7">
        <v>104156.10217596973</v>
      </c>
      <c r="F173" s="7">
        <v>100175.61419472248</v>
      </c>
      <c r="G173" s="7">
        <v>105570.59874888293</v>
      </c>
      <c r="H173" s="7">
        <v>103713.53711790394</v>
      </c>
      <c r="I173" s="7">
        <v>112549.28390901432</v>
      </c>
      <c r="J173" s="7">
        <v>130788.53914447135</v>
      </c>
      <c r="K173" s="7">
        <v>134673.38709677418</v>
      </c>
      <c r="L173" s="7">
        <v>133169.85645933013</v>
      </c>
      <c r="M173" s="11">
        <v>1.7928527894788049E-2</v>
      </c>
      <c r="N173" s="21">
        <f>1+Vacant_Land[[#This Row],[Adjusted Growth Rate PA (%)]]</f>
        <v>1.017928527894788</v>
      </c>
      <c r="O173" s="7"/>
    </row>
    <row r="174" spans="1:15" x14ac:dyDescent="0.25">
      <c r="A174" s="6" t="s">
        <v>201</v>
      </c>
      <c r="B174" s="7">
        <v>128743.56223175966</v>
      </c>
      <c r="C174" s="7">
        <v>126224.48979591836</v>
      </c>
      <c r="D174" s="7">
        <v>155857.07171314742</v>
      </c>
      <c r="E174" s="7">
        <v>149212.39356669821</v>
      </c>
      <c r="F174" s="7">
        <v>138444.94995450409</v>
      </c>
      <c r="G174" s="7">
        <v>143708.66845397677</v>
      </c>
      <c r="H174" s="7">
        <v>142606.11353711793</v>
      </c>
      <c r="I174" s="7">
        <v>138602.35888795281</v>
      </c>
      <c r="J174" s="7">
        <v>135780.46811945116</v>
      </c>
      <c r="K174" s="7">
        <v>155622.58064516127</v>
      </c>
      <c r="L174" s="7">
        <v>198275.11961722487</v>
      </c>
      <c r="M174" s="11">
        <v>4.4129268611940331E-2</v>
      </c>
      <c r="N174" s="21">
        <f>1+Vacant_Land[[#This Row],[Adjusted Growth Rate PA (%)]]</f>
        <v>1.0441292686119403</v>
      </c>
      <c r="O174" s="7"/>
    </row>
    <row r="175" spans="1:15" x14ac:dyDescent="0.25">
      <c r="A175" s="6" t="s">
        <v>202</v>
      </c>
      <c r="B175" s="7">
        <v>119452.78969957081</v>
      </c>
      <c r="C175" s="7">
        <v>152731.63265306121</v>
      </c>
      <c r="D175" s="7">
        <v>135527.88844621513</v>
      </c>
      <c r="E175" s="7">
        <v>121710.50141911069</v>
      </c>
      <c r="F175" s="7">
        <v>110305.73248407643</v>
      </c>
      <c r="G175" s="7">
        <v>134865.05808757819</v>
      </c>
      <c r="H175" s="7">
        <v>139365.06550218342</v>
      </c>
      <c r="I175" s="7">
        <v>126617.94439764111</v>
      </c>
      <c r="J175" s="7">
        <v>123799.8385794996</v>
      </c>
      <c r="K175" s="7">
        <v>128687.90322580645</v>
      </c>
      <c r="L175" s="7">
        <v>145007.17703349283</v>
      </c>
      <c r="M175" s="11">
        <v>1.9575333599165079E-2</v>
      </c>
      <c r="N175" s="21">
        <f>1+Vacant_Land[[#This Row],[Adjusted Growth Rate PA (%)]]</f>
        <v>1.0195753335991651</v>
      </c>
      <c r="O175" s="7"/>
    </row>
    <row r="176" spans="1:15" x14ac:dyDescent="0.25">
      <c r="A176" s="6" t="s">
        <v>203</v>
      </c>
      <c r="B176" s="7">
        <v>291995.70815450646</v>
      </c>
      <c r="C176" s="7">
        <v>326921.42857142858</v>
      </c>
      <c r="D176" s="7">
        <v>246414.34262948207</v>
      </c>
      <c r="E176" s="7">
        <v>218259.69725638602</v>
      </c>
      <c r="F176" s="7">
        <v>287020.01819836214</v>
      </c>
      <c r="G176" s="7">
        <v>354849.86595174263</v>
      </c>
      <c r="H176" s="7">
        <v>351113.53711790394</v>
      </c>
      <c r="I176" s="7">
        <v>388190.81718618365</v>
      </c>
      <c r="J176" s="7">
        <v>396858.35351089586</v>
      </c>
      <c r="K176" s="7">
        <v>351148.38709677418</v>
      </c>
      <c r="L176" s="7">
        <v>361038.2775119617</v>
      </c>
      <c r="M176" s="11">
        <v>2.1451329522889528E-2</v>
      </c>
      <c r="N176" s="21">
        <f>1+Vacant_Land[[#This Row],[Adjusted Growth Rate PA (%)]]</f>
        <v>1.0214513295228895</v>
      </c>
      <c r="O176" s="7"/>
    </row>
    <row r="177" spans="1:15" x14ac:dyDescent="0.25">
      <c r="A177" s="6" t="s">
        <v>204</v>
      </c>
      <c r="B177" s="7">
        <v>124098.17596566524</v>
      </c>
      <c r="C177" s="7">
        <v>113602.04081632652</v>
      </c>
      <c r="D177" s="7">
        <v>98565.737051792836</v>
      </c>
      <c r="E177" s="7">
        <v>122880.79470198676</v>
      </c>
      <c r="F177" s="7">
        <v>119310.28207461329</v>
      </c>
      <c r="G177" s="7">
        <v>110545.12957998212</v>
      </c>
      <c r="H177" s="7">
        <v>114517.03056768559</v>
      </c>
      <c r="I177" s="7">
        <v>109422.91491154171</v>
      </c>
      <c r="J177" s="7">
        <v>104830.50847457627</v>
      </c>
      <c r="K177" s="7">
        <v>109733.87096774194</v>
      </c>
      <c r="L177" s="7">
        <v>116400.31897926635</v>
      </c>
      <c r="M177" s="11">
        <v>-6.3833113847555634E-3</v>
      </c>
      <c r="N177" s="21">
        <f>1+Vacant_Land[[#This Row],[Adjusted Growth Rate PA (%)]]</f>
        <v>0.99361668861524444</v>
      </c>
      <c r="O177" s="7"/>
    </row>
    <row r="178" spans="1:15" x14ac:dyDescent="0.25">
      <c r="A178" s="6" t="s">
        <v>205</v>
      </c>
      <c r="B178" s="7">
        <v>379594.42060085834</v>
      </c>
      <c r="C178" s="7">
        <v>345223.97959183669</v>
      </c>
      <c r="D178" s="7">
        <v>344980.07968127489</v>
      </c>
      <c r="E178" s="7">
        <v>298424.78713339643</v>
      </c>
      <c r="F178" s="7">
        <v>388321.20109190175</v>
      </c>
      <c r="G178" s="7">
        <v>326108.13226094726</v>
      </c>
      <c r="H178" s="7">
        <v>469411.79039301316</v>
      </c>
      <c r="I178" s="7">
        <v>875383.31929233368</v>
      </c>
      <c r="J178" s="7">
        <v>827661.82405165455</v>
      </c>
      <c r="K178" s="7">
        <v>780606.8548387097</v>
      </c>
      <c r="L178" s="7">
        <v>802964.91228070168</v>
      </c>
      <c r="M178" s="11">
        <v>7.7798747974661131E-2</v>
      </c>
      <c r="N178" s="21">
        <f>1+Vacant_Land[[#This Row],[Adjusted Growth Rate PA (%)]]</f>
        <v>1.0777987479746611</v>
      </c>
      <c r="O178" s="7"/>
    </row>
    <row r="179" spans="1:15" x14ac:dyDescent="0.25">
      <c r="A179" s="6" t="s">
        <v>206</v>
      </c>
      <c r="B179" s="7">
        <v>119452.78969957081</v>
      </c>
      <c r="C179" s="7">
        <v>151469.38775510204</v>
      </c>
      <c r="D179" s="7">
        <v>131215.6374501992</v>
      </c>
      <c r="E179" s="7">
        <v>134583.72753074739</v>
      </c>
      <c r="F179" s="7">
        <v>119310.28207461329</v>
      </c>
      <c r="G179" s="7">
        <v>121599.64253798034</v>
      </c>
      <c r="H179" s="7">
        <v>103713.53711790394</v>
      </c>
      <c r="I179" s="7">
        <v>111507.16090985679</v>
      </c>
      <c r="J179" s="7">
        <v>118807.90960451977</v>
      </c>
      <c r="K179" s="7">
        <v>120707.25806451612</v>
      </c>
      <c r="L179" s="7">
        <v>113440.98883572567</v>
      </c>
      <c r="M179" s="11">
        <v>-5.15053512026864E-3</v>
      </c>
      <c r="N179" s="21">
        <f>1+Vacant_Land[[#This Row],[Adjusted Growth Rate PA (%)]]</f>
        <v>0.99484946487973136</v>
      </c>
      <c r="O179" s="7"/>
    </row>
    <row r="180" spans="1:15" x14ac:dyDescent="0.25">
      <c r="A180" s="6" t="s">
        <v>207</v>
      </c>
      <c r="B180" s="7">
        <v>138034.33476394849</v>
      </c>
      <c r="C180" s="7">
        <v>199434.69387755101</v>
      </c>
      <c r="D180" s="7">
        <v>196515.43824701195</v>
      </c>
      <c r="E180" s="7">
        <v>187832.07190160835</v>
      </c>
      <c r="F180" s="7">
        <v>189095.54140127389</v>
      </c>
      <c r="G180" s="7">
        <v>163606.79177837356</v>
      </c>
      <c r="H180" s="7">
        <v>151248.90829694323</v>
      </c>
      <c r="I180" s="7">
        <v>185497.89385004214</v>
      </c>
      <c r="J180" s="7">
        <v>144765.94027441484</v>
      </c>
      <c r="K180" s="7">
        <v>159612.90322580645</v>
      </c>
      <c r="L180" s="7">
        <v>156844.4976076555</v>
      </c>
      <c r="M180" s="11">
        <v>1.2857191644888077E-2</v>
      </c>
      <c r="N180" s="21">
        <f>1+Vacant_Land[[#This Row],[Adjusted Growth Rate PA (%)]]</f>
        <v>1.0128571916448881</v>
      </c>
      <c r="O180" s="7"/>
    </row>
    <row r="181" spans="1:15" x14ac:dyDescent="0.25">
      <c r="A181" s="6" t="s">
        <v>208</v>
      </c>
      <c r="B181" s="7">
        <v>382248.92703862663</v>
      </c>
      <c r="C181" s="7">
        <v>363526.53061224485</v>
      </c>
      <c r="D181" s="7">
        <v>246414.34262948207</v>
      </c>
      <c r="E181" s="7">
        <v>232888.36329233681</v>
      </c>
      <c r="F181" s="7">
        <v>200351.22838944496</v>
      </c>
      <c r="G181" s="7">
        <v>207272.11796246649</v>
      </c>
      <c r="H181" s="7">
        <v>209047.59825327512</v>
      </c>
      <c r="I181" s="7">
        <v>228224.93681550128</v>
      </c>
      <c r="J181" s="7">
        <v>265570.62146892655</v>
      </c>
      <c r="K181" s="7">
        <v>274334.67741935485</v>
      </c>
      <c r="L181" s="7">
        <v>281136.36363636365</v>
      </c>
      <c r="M181" s="11">
        <v>-3.0256058955212661E-2</v>
      </c>
      <c r="N181" s="21">
        <f>1+Vacant_Land[[#This Row],[Adjusted Growth Rate PA (%)]]</f>
        <v>0.96974394104478734</v>
      </c>
      <c r="O181" s="7"/>
    </row>
    <row r="182" spans="1:15" x14ac:dyDescent="0.25">
      <c r="A182" s="6" t="s">
        <v>209</v>
      </c>
      <c r="B182" s="7">
        <v>643717.81115879829</v>
      </c>
      <c r="C182" s="7">
        <v>719479.59183673467</v>
      </c>
      <c r="D182" s="7">
        <v>628356.57370517927</v>
      </c>
      <c r="E182" s="7">
        <v>567592.24219489121</v>
      </c>
      <c r="F182" s="7">
        <v>529017.28844404011</v>
      </c>
      <c r="G182" s="7">
        <v>486398.57015192136</v>
      </c>
      <c r="H182" s="7">
        <v>606075.98253275116</v>
      </c>
      <c r="I182" s="7">
        <v>633089.72198820557</v>
      </c>
      <c r="J182" s="7">
        <v>733813.55932203389</v>
      </c>
      <c r="K182" s="7">
        <v>847943.54838709673</v>
      </c>
      <c r="L182" s="7">
        <v>833544.65709728864</v>
      </c>
      <c r="M182" s="11">
        <v>2.6179500285067991E-2</v>
      </c>
      <c r="N182" s="21">
        <f>1+Vacant_Land[[#This Row],[Adjusted Growth Rate PA (%)]]</f>
        <v>1.026179500285068</v>
      </c>
      <c r="O182" s="7"/>
    </row>
    <row r="183" spans="1:15" x14ac:dyDescent="0.25">
      <c r="A183" s="6" t="s">
        <v>210</v>
      </c>
      <c r="B183" s="7">
        <v>127416.30901287554</v>
      </c>
      <c r="C183" s="7">
        <v>148944.89795918367</v>
      </c>
      <c r="D183" s="7">
        <v>117046.81274900399</v>
      </c>
      <c r="E183" s="7">
        <v>117029.32828760643</v>
      </c>
      <c r="F183" s="7">
        <v>123812.55686988172</v>
      </c>
      <c r="G183" s="7">
        <v>109992.40393208222</v>
      </c>
      <c r="H183" s="7">
        <v>102633.18777292577</v>
      </c>
      <c r="I183" s="7">
        <v>109422.91491154171</v>
      </c>
      <c r="J183" s="7">
        <v>121803.06698950767</v>
      </c>
      <c r="K183" s="7">
        <v>154625</v>
      </c>
      <c r="L183" s="7">
        <v>206659.88835725677</v>
      </c>
      <c r="M183" s="11">
        <v>4.9549961440404466E-2</v>
      </c>
      <c r="N183" s="21">
        <f>1+Vacant_Land[[#This Row],[Adjusted Growth Rate PA (%)]]</f>
        <v>1.0495499614404045</v>
      </c>
      <c r="O183" s="7"/>
    </row>
    <row r="184" spans="1:15" x14ac:dyDescent="0.25">
      <c r="A184" s="6" t="s">
        <v>211</v>
      </c>
      <c r="B184" s="7">
        <v>597263.94849785406</v>
      </c>
      <c r="C184" s="7">
        <v>599566.32653061219</v>
      </c>
      <c r="D184" s="7">
        <v>505149.40239043825</v>
      </c>
      <c r="E184" s="7">
        <v>456414.38032166508</v>
      </c>
      <c r="F184" s="7">
        <v>472738.85350318474</v>
      </c>
      <c r="G184" s="7">
        <v>590863.71760500444</v>
      </c>
      <c r="H184" s="7">
        <v>723834.06113537122</v>
      </c>
      <c r="I184" s="7">
        <v>906647.00926705985</v>
      </c>
      <c r="J184" s="7">
        <v>1063280.8716707022</v>
      </c>
      <c r="K184" s="7">
        <v>800558.46774193551</v>
      </c>
      <c r="L184" s="7">
        <v>877934.6092503987</v>
      </c>
      <c r="M184" s="11">
        <v>3.9272861875451426E-2</v>
      </c>
      <c r="N184" s="21">
        <f>1+Vacant_Land[[#This Row],[Adjusted Growth Rate PA (%)]]</f>
        <v>1.0392728618754514</v>
      </c>
      <c r="O184" s="7"/>
    </row>
    <row r="185" spans="1:15" x14ac:dyDescent="0.25">
      <c r="A185" s="6" t="s">
        <v>212</v>
      </c>
      <c r="B185" s="7">
        <v>234260.1931330472</v>
      </c>
      <c r="C185" s="7">
        <v>188074.48979591834</v>
      </c>
      <c r="D185" s="7">
        <v>163249.50199203187</v>
      </c>
      <c r="E185" s="7">
        <v>169692.52601702933</v>
      </c>
      <c r="F185" s="7">
        <v>143510.00909918107</v>
      </c>
      <c r="G185" s="7">
        <v>151446.82752457552</v>
      </c>
      <c r="H185" s="7">
        <v>117758.07860262009</v>
      </c>
      <c r="I185" s="7">
        <v>104212.299915754</v>
      </c>
      <c r="J185" s="7">
        <v>109822.43744955609</v>
      </c>
      <c r="K185" s="7">
        <v>126193.95161290323</v>
      </c>
      <c r="L185" s="7">
        <v>147966.50717703349</v>
      </c>
      <c r="M185" s="11">
        <v>-4.4905173702508128E-2</v>
      </c>
      <c r="N185" s="21">
        <f>1+Vacant_Land[[#This Row],[Adjusted Growth Rate PA (%)]]</f>
        <v>0.95509482629749187</v>
      </c>
      <c r="O185" s="7"/>
    </row>
    <row r="186" spans="1:15" x14ac:dyDescent="0.25">
      <c r="A186" s="6" t="s">
        <v>213</v>
      </c>
      <c r="B186" s="7">
        <v>110825.64377682403</v>
      </c>
      <c r="C186" s="7">
        <v>109184.18367346938</v>
      </c>
      <c r="D186" s="7">
        <v>113966.63346613546</v>
      </c>
      <c r="E186" s="7">
        <v>102400.66225165564</v>
      </c>
      <c r="F186" s="7">
        <v>90045.495905368516</v>
      </c>
      <c r="G186" s="7">
        <v>105017.87310098302</v>
      </c>
      <c r="H186" s="7">
        <v>101552.8384279476</v>
      </c>
      <c r="I186" s="7">
        <v>133391.74389216513</v>
      </c>
      <c r="J186" s="7">
        <v>129790.15334947538</v>
      </c>
      <c r="K186" s="7">
        <v>144649.19354838709</v>
      </c>
      <c r="L186" s="7">
        <v>152898.72408293461</v>
      </c>
      <c r="M186" s="11">
        <v>3.2705190528780737E-2</v>
      </c>
      <c r="N186" s="21">
        <f>1+Vacant_Land[[#This Row],[Adjusted Growth Rate PA (%)]]</f>
        <v>1.0327051905287807</v>
      </c>
      <c r="O186" s="7"/>
    </row>
    <row r="187" spans="1:15" x14ac:dyDescent="0.25">
      <c r="A187" s="6" t="s">
        <v>214</v>
      </c>
      <c r="B187" s="7">
        <v>132725.32188841203</v>
      </c>
      <c r="C187" s="7">
        <v>126224.48979591836</v>
      </c>
      <c r="D187" s="7">
        <v>135527.88844621513</v>
      </c>
      <c r="E187" s="7">
        <v>132828.2876064333</v>
      </c>
      <c r="F187" s="7">
        <v>126626.47861692449</v>
      </c>
      <c r="G187" s="7">
        <v>127126.89901697944</v>
      </c>
      <c r="H187" s="7">
        <v>129641.92139737992</v>
      </c>
      <c r="I187" s="7">
        <v>130265.3748946925</v>
      </c>
      <c r="J187" s="7">
        <v>124798.22437449556</v>
      </c>
      <c r="K187" s="7">
        <v>152629.83870967742</v>
      </c>
      <c r="L187" s="7">
        <v>182492.02551834131</v>
      </c>
      <c r="M187" s="11">
        <v>3.2354868996875341E-2</v>
      </c>
      <c r="N187" s="21">
        <f>1+Vacant_Land[[#This Row],[Adjusted Growth Rate PA (%)]]</f>
        <v>1.0323548689968753</v>
      </c>
      <c r="O187" s="7"/>
    </row>
    <row r="188" spans="1:15" x14ac:dyDescent="0.25">
      <c r="A188" s="6" t="s">
        <v>215</v>
      </c>
      <c r="B188" s="7">
        <v>291995.70815450646</v>
      </c>
      <c r="C188" s="7">
        <v>277693.87755102041</v>
      </c>
      <c r="D188" s="7">
        <v>283376.49402390438</v>
      </c>
      <c r="E188" s="7">
        <v>286721.85430463578</v>
      </c>
      <c r="F188" s="7">
        <v>278578.25295723387</v>
      </c>
      <c r="G188" s="7">
        <v>258675.60321715818</v>
      </c>
      <c r="H188" s="7">
        <v>261984.71615720526</v>
      </c>
      <c r="I188" s="7">
        <v>354321.8197135636</v>
      </c>
      <c r="J188" s="7">
        <v>444281.67877320421</v>
      </c>
      <c r="K188" s="7">
        <v>437937.90322580643</v>
      </c>
      <c r="L188" s="7">
        <v>370409.4896331738</v>
      </c>
      <c r="M188" s="11">
        <v>2.4072169165389568E-2</v>
      </c>
      <c r="N188" s="21">
        <f>1+Vacant_Land[[#This Row],[Adjusted Growth Rate PA (%)]]</f>
        <v>1.0240721691653896</v>
      </c>
      <c r="O188" s="7"/>
    </row>
    <row r="189" spans="1:15" x14ac:dyDescent="0.25">
      <c r="A189" s="6" t="s">
        <v>216</v>
      </c>
      <c r="B189" s="7">
        <v>362340.1287553648</v>
      </c>
      <c r="C189" s="7">
        <v>384984.69387755101</v>
      </c>
      <c r="D189" s="7">
        <v>369621.51394422312</v>
      </c>
      <c r="E189" s="7">
        <v>359865.18448438979</v>
      </c>
      <c r="F189" s="7">
        <v>314596.45131938125</v>
      </c>
      <c r="G189" s="7">
        <v>287417.33690795355</v>
      </c>
      <c r="H189" s="7">
        <v>325185.15283842798</v>
      </c>
      <c r="I189" s="7">
        <v>432481.0446503791</v>
      </c>
      <c r="J189" s="7">
        <v>449273.607748184</v>
      </c>
      <c r="K189" s="7">
        <v>299274.19354838709</v>
      </c>
      <c r="L189" s="7">
        <v>418745.21531100478</v>
      </c>
      <c r="M189" s="11">
        <v>1.4573097482265762E-2</v>
      </c>
      <c r="N189" s="21">
        <f>1+Vacant_Land[[#This Row],[Adjusted Growth Rate PA (%)]]</f>
        <v>1.0145730974822658</v>
      </c>
      <c r="O189" s="7"/>
    </row>
    <row r="190" spans="1:15" x14ac:dyDescent="0.25">
      <c r="A190" s="6" t="s">
        <v>217</v>
      </c>
      <c r="B190" s="7">
        <v>119452.78969957081</v>
      </c>
      <c r="C190" s="7">
        <v>71947.959183673462</v>
      </c>
      <c r="D190" s="7">
        <v>72692.231075697215</v>
      </c>
      <c r="E190" s="7">
        <v>70217.596972563857</v>
      </c>
      <c r="F190" s="7">
        <v>74287.534121929028</v>
      </c>
      <c r="G190" s="7">
        <v>87330.652368185882</v>
      </c>
      <c r="H190" s="7">
        <v>77785.152838427952</v>
      </c>
      <c r="I190" s="7">
        <v>64611.625947767483</v>
      </c>
      <c r="J190" s="7">
        <v>72382.97013720742</v>
      </c>
      <c r="K190" s="7">
        <v>96765.322580645166</v>
      </c>
      <c r="L190" s="7">
        <v>115413.87559808612</v>
      </c>
      <c r="M190" s="11">
        <v>-3.4337553358425588E-3</v>
      </c>
      <c r="N190" s="21">
        <f>1+Vacant_Land[[#This Row],[Adjusted Growth Rate PA (%)]]</f>
        <v>0.99656624466415744</v>
      </c>
      <c r="O190" s="7"/>
    </row>
    <row r="191" spans="1:15" x14ac:dyDescent="0.25">
      <c r="A191" s="6" t="s">
        <v>218</v>
      </c>
      <c r="B191" s="7">
        <v>140688.84120171674</v>
      </c>
      <c r="C191" s="7">
        <v>129380.10204081632</v>
      </c>
      <c r="D191" s="7">
        <v>145384.46215139443</v>
      </c>
      <c r="E191" s="7">
        <v>127561.96783349101</v>
      </c>
      <c r="F191" s="7">
        <v>123812.55686988172</v>
      </c>
      <c r="G191" s="7">
        <v>143708.66845397677</v>
      </c>
      <c r="H191" s="7">
        <v>125320.52401746727</v>
      </c>
      <c r="I191" s="7">
        <v>132870.68239258634</v>
      </c>
      <c r="J191" s="7">
        <v>141770.78288942695</v>
      </c>
      <c r="K191" s="7">
        <v>184552.4193548387</v>
      </c>
      <c r="L191" s="7">
        <v>202220.89314194577</v>
      </c>
      <c r="M191" s="11">
        <v>3.6947185487853362E-2</v>
      </c>
      <c r="N191" s="21">
        <f>1+Vacant_Land[[#This Row],[Adjusted Growth Rate PA (%)]]</f>
        <v>1.0369471854878534</v>
      </c>
      <c r="O191" s="7"/>
    </row>
    <row r="192" spans="1:15" x14ac:dyDescent="0.25">
      <c r="A192" s="6" t="s">
        <v>219</v>
      </c>
      <c r="B192" s="7">
        <v>165906.65236051503</v>
      </c>
      <c r="C192" s="7">
        <v>171665.30612244896</v>
      </c>
      <c r="D192" s="7">
        <v>192203.18725099601</v>
      </c>
      <c r="E192" s="7">
        <v>205971.61778618733</v>
      </c>
      <c r="F192" s="7">
        <v>199788.44404003641</v>
      </c>
      <c r="G192" s="7">
        <v>126021.44772117962</v>
      </c>
      <c r="H192" s="7">
        <v>183659.38864628822</v>
      </c>
      <c r="I192" s="7">
        <v>260530.74978938501</v>
      </c>
      <c r="J192" s="7">
        <v>199677.15899919291</v>
      </c>
      <c r="K192" s="7">
        <v>246901.20967741936</v>
      </c>
      <c r="L192" s="7">
        <v>248090.51036682614</v>
      </c>
      <c r="M192" s="11">
        <v>4.1057303359853359E-2</v>
      </c>
      <c r="N192" s="21">
        <f>1+Vacant_Land[[#This Row],[Adjusted Growth Rate PA (%)]]</f>
        <v>1.0410573033598534</v>
      </c>
      <c r="O192" s="7"/>
    </row>
    <row r="193" spans="1:15" x14ac:dyDescent="0.25">
      <c r="A193" s="6" t="s">
        <v>220</v>
      </c>
      <c r="B193" s="7">
        <v>201078.8626609442</v>
      </c>
      <c r="C193" s="7">
        <v>290316.32653061225</v>
      </c>
      <c r="D193" s="7">
        <v>323418.82470119523</v>
      </c>
      <c r="E193" s="7">
        <v>269167.45506149478</v>
      </c>
      <c r="F193" s="7">
        <v>420962.69335759786</v>
      </c>
      <c r="G193" s="7">
        <v>265308.31099195709</v>
      </c>
      <c r="H193" s="7">
        <v>253882.09606986903</v>
      </c>
      <c r="I193" s="7">
        <v>265741.36478517269</v>
      </c>
      <c r="J193" s="7">
        <v>264572.23567393061</v>
      </c>
      <c r="K193" s="7">
        <v>254383.06451612903</v>
      </c>
      <c r="L193" s="7">
        <v>337856.85805422644</v>
      </c>
      <c r="M193" s="11">
        <v>5.3262524004336953E-2</v>
      </c>
      <c r="N193" s="21">
        <f>1+Vacant_Land[[#This Row],[Adjusted Growth Rate PA (%)]]</f>
        <v>1.053262524004337</v>
      </c>
      <c r="O193" s="7"/>
    </row>
    <row r="194" spans="1:15" x14ac:dyDescent="0.25">
      <c r="A194" s="6" t="s">
        <v>221</v>
      </c>
      <c r="B194" s="7">
        <v>126089.05579399141</v>
      </c>
      <c r="C194" s="7">
        <v>150207.14285714284</v>
      </c>
      <c r="D194" s="7">
        <v>175570.21912350599</v>
      </c>
      <c r="E194" s="7">
        <v>135754.02081362347</v>
      </c>
      <c r="F194" s="7">
        <v>129440.40036396724</v>
      </c>
      <c r="G194" s="7">
        <v>96726.988382484356</v>
      </c>
      <c r="H194" s="7">
        <v>111816.15720524019</v>
      </c>
      <c r="I194" s="7">
        <v>112028.22240943555</v>
      </c>
      <c r="J194" s="7">
        <v>121803.06698950767</v>
      </c>
      <c r="K194" s="7">
        <v>149637.09677419355</v>
      </c>
      <c r="L194" s="7">
        <v>156844.4976076555</v>
      </c>
      <c r="M194" s="11">
        <v>2.2066584068489714E-2</v>
      </c>
      <c r="N194" s="21">
        <f>1+Vacant_Land[[#This Row],[Adjusted Growth Rate PA (%)]]</f>
        <v>1.0220665840684897</v>
      </c>
      <c r="O194" s="7"/>
    </row>
    <row r="195" spans="1:15" x14ac:dyDescent="0.25">
      <c r="A195" s="6" t="s">
        <v>222</v>
      </c>
      <c r="B195" s="7">
        <v>295313.84120171674</v>
      </c>
      <c r="C195" s="7">
        <v>326921.42857142858</v>
      </c>
      <c r="D195" s="7">
        <v>289536.85258964146</v>
      </c>
      <c r="E195" s="7">
        <v>264486.28192999057</v>
      </c>
      <c r="F195" s="7">
        <v>328103.27570518653</v>
      </c>
      <c r="G195" s="7">
        <v>420071.49240393209</v>
      </c>
      <c r="H195" s="7">
        <v>266846.28820960701</v>
      </c>
      <c r="I195" s="7">
        <v>278767.90227464197</v>
      </c>
      <c r="J195" s="7">
        <v>434797.01372074254</v>
      </c>
      <c r="K195" s="7">
        <v>459385.88709677418</v>
      </c>
      <c r="L195" s="7">
        <v>623925.43859649124</v>
      </c>
      <c r="M195" s="11">
        <v>7.7667756375326524E-2</v>
      </c>
      <c r="N195" s="21">
        <f>1+Vacant_Land[[#This Row],[Adjusted Growth Rate PA (%)]]</f>
        <v>1.0776677563753265</v>
      </c>
      <c r="O195" s="7"/>
    </row>
    <row r="196" spans="1:15" x14ac:dyDescent="0.25">
      <c r="A196" s="6" t="s">
        <v>223</v>
      </c>
      <c r="B196" s="7">
        <v>102198.49785407726</v>
      </c>
      <c r="C196" s="7">
        <v>126224.48979591836</v>
      </c>
      <c r="D196" s="7">
        <v>146616.53386454182</v>
      </c>
      <c r="E196" s="7">
        <v>111177.86187322611</v>
      </c>
      <c r="F196" s="7">
        <v>106929.02638762513</v>
      </c>
      <c r="G196" s="7">
        <v>128232.35031277926</v>
      </c>
      <c r="H196" s="7">
        <v>143686.46288209609</v>
      </c>
      <c r="I196" s="7">
        <v>119844.14490311711</v>
      </c>
      <c r="J196" s="7">
        <v>129290.9604519774</v>
      </c>
      <c r="K196" s="7">
        <v>144649.19354838709</v>
      </c>
      <c r="L196" s="7">
        <v>145500.39872408292</v>
      </c>
      <c r="M196" s="11">
        <v>3.5957567246175381E-2</v>
      </c>
      <c r="N196" s="21">
        <f>1+Vacant_Land[[#This Row],[Adjusted Growth Rate PA (%)]]</f>
        <v>1.0359575672461754</v>
      </c>
      <c r="O196" s="7"/>
    </row>
    <row r="197" spans="1:15" x14ac:dyDescent="0.25">
      <c r="A197" s="6" t="s">
        <v>224</v>
      </c>
      <c r="B197" s="7">
        <v>195769.84978540771</v>
      </c>
      <c r="C197" s="7">
        <v>186181.12244897959</v>
      </c>
      <c r="D197" s="7">
        <v>168793.82470119523</v>
      </c>
      <c r="E197" s="7">
        <v>157989.59318826869</v>
      </c>
      <c r="F197" s="7">
        <v>151951.77434030938</v>
      </c>
      <c r="G197" s="7">
        <v>142603.21715817694</v>
      </c>
      <c r="H197" s="7">
        <v>136664.19213973801</v>
      </c>
      <c r="I197" s="7">
        <v>135475.98989048021</v>
      </c>
      <c r="J197" s="7">
        <v>154749.79822437451</v>
      </c>
      <c r="K197" s="7">
        <v>164600.80645161291</v>
      </c>
      <c r="L197" s="7">
        <v>202220.89314194577</v>
      </c>
      <c r="M197" s="11">
        <v>3.2473509421750979E-3</v>
      </c>
      <c r="N197" s="21">
        <f>1+Vacant_Land[[#This Row],[Adjusted Growth Rate PA (%)]]</f>
        <v>1.0032473509421751</v>
      </c>
      <c r="O197" s="7"/>
    </row>
    <row r="198" spans="1:15" x14ac:dyDescent="0.25">
      <c r="A198" s="6" t="s">
        <v>225</v>
      </c>
      <c r="B198" s="7">
        <v>99543.991416309014</v>
      </c>
      <c r="C198" s="7">
        <v>107290.81632653061</v>
      </c>
      <c r="D198" s="7">
        <v>94869.521912350596</v>
      </c>
      <c r="E198" s="7">
        <v>105326.3954588458</v>
      </c>
      <c r="F198" s="7">
        <v>94547.770700636946</v>
      </c>
      <c r="G198" s="7">
        <v>91752.45755138516</v>
      </c>
      <c r="H198" s="7">
        <v>91829.694323144111</v>
      </c>
      <c r="I198" s="7">
        <v>116717.77590564448</v>
      </c>
      <c r="J198" s="7">
        <v>97342.615012106529</v>
      </c>
      <c r="K198" s="7">
        <v>106242.33870967742</v>
      </c>
      <c r="L198" s="7">
        <v>103576.55502392344</v>
      </c>
      <c r="M198" s="11">
        <v>3.979028407854468E-3</v>
      </c>
      <c r="N198" s="21">
        <f>1+Vacant_Land[[#This Row],[Adjusted Growth Rate PA (%)]]</f>
        <v>1.0039790284078545</v>
      </c>
      <c r="O198" s="7"/>
    </row>
    <row r="199" spans="1:15" x14ac:dyDescent="0.25">
      <c r="A199" s="6" t="s">
        <v>226</v>
      </c>
      <c r="B199" s="7">
        <v>277395.92274678114</v>
      </c>
      <c r="C199" s="7">
        <v>235408.67346938775</v>
      </c>
      <c r="D199" s="7">
        <v>231629.48207171314</v>
      </c>
      <c r="E199" s="7">
        <v>233473.50993377485</v>
      </c>
      <c r="F199" s="7">
        <v>241434.48589626935</v>
      </c>
      <c r="G199" s="7">
        <v>242646.55942806078</v>
      </c>
      <c r="H199" s="7">
        <v>243078.60262008736</v>
      </c>
      <c r="I199" s="7">
        <v>254278.01179443978</v>
      </c>
      <c r="J199" s="7">
        <v>319483.45439870865</v>
      </c>
      <c r="K199" s="7">
        <v>349153.22580645158</v>
      </c>
      <c r="L199" s="7">
        <v>364490.82934609248</v>
      </c>
      <c r="M199" s="11">
        <v>2.768177137682537E-2</v>
      </c>
      <c r="N199" s="21">
        <f>1+Vacant_Land[[#This Row],[Adjusted Growth Rate PA (%)]]</f>
        <v>1.0276817713768254</v>
      </c>
      <c r="O199" s="7"/>
    </row>
    <row r="200" spans="1:15" x14ac:dyDescent="0.25">
      <c r="A200" s="6" t="s">
        <v>227</v>
      </c>
      <c r="B200" s="7">
        <v>224305.79399141631</v>
      </c>
      <c r="C200" s="7">
        <v>227835.20408163263</v>
      </c>
      <c r="D200" s="7">
        <v>221772.90836653387</v>
      </c>
      <c r="E200" s="7">
        <v>214748.8174077578</v>
      </c>
      <c r="F200" s="7">
        <v>208230.20928116472</v>
      </c>
      <c r="G200" s="7">
        <v>233250.22341376229</v>
      </c>
      <c r="H200" s="7">
        <v>251181.22270742361</v>
      </c>
      <c r="I200" s="7">
        <v>285020.64026958722</v>
      </c>
      <c r="J200" s="7">
        <v>329966.50524616626</v>
      </c>
      <c r="K200" s="7">
        <v>329201.61290322582</v>
      </c>
      <c r="L200" s="7">
        <v>340322.96650717704</v>
      </c>
      <c r="M200" s="11">
        <v>4.256964640255978E-2</v>
      </c>
      <c r="N200" s="21">
        <f>1+Vacant_Land[[#This Row],[Adjusted Growth Rate PA (%)]]</f>
        <v>1.0425696464025598</v>
      </c>
      <c r="O200" s="7"/>
    </row>
    <row r="201" spans="1:15" x14ac:dyDescent="0.25">
      <c r="A201" s="6" t="s">
        <v>228</v>
      </c>
      <c r="B201" s="7">
        <v>215015.02145922746</v>
      </c>
      <c r="C201" s="7">
        <v>214581.63265306121</v>
      </c>
      <c r="D201" s="7">
        <v>220540.83665338645</v>
      </c>
      <c r="E201" s="7">
        <v>202460.73793755914</v>
      </c>
      <c r="F201" s="7">
        <v>191346.67879890811</v>
      </c>
      <c r="G201" s="7">
        <v>206719.39231456659</v>
      </c>
      <c r="H201" s="7">
        <v>214989.51965065504</v>
      </c>
      <c r="I201" s="7">
        <v>241772.53580454929</v>
      </c>
      <c r="J201" s="7">
        <v>299515.73849878932</v>
      </c>
      <c r="K201" s="7">
        <v>294286.29032258067</v>
      </c>
      <c r="L201" s="7">
        <v>315661.88197767141</v>
      </c>
      <c r="M201" s="11">
        <v>3.9143042002155681E-2</v>
      </c>
      <c r="N201" s="21">
        <f>1+Vacant_Land[[#This Row],[Adjusted Growth Rate PA (%)]]</f>
        <v>1.0391430420021557</v>
      </c>
      <c r="O201" s="7"/>
    </row>
    <row r="202" spans="1:15" x14ac:dyDescent="0.25">
      <c r="A202" s="6" t="s">
        <v>229</v>
      </c>
      <c r="B202" s="7">
        <v>58399.141630901286</v>
      </c>
      <c r="C202" s="7">
        <v>59325.510204081627</v>
      </c>
      <c r="D202" s="7">
        <v>61603.585657370517</v>
      </c>
      <c r="E202" s="7">
        <v>45641.438032166508</v>
      </c>
      <c r="F202" s="7">
        <v>50650.591446769795</v>
      </c>
      <c r="G202" s="7">
        <v>52508.936550491511</v>
      </c>
      <c r="H202" s="7">
        <v>56718.34061135372</v>
      </c>
      <c r="I202" s="7">
        <v>52106.149957877002</v>
      </c>
      <c r="J202" s="7">
        <v>59903.147699757865</v>
      </c>
      <c r="K202" s="7">
        <v>52372.983870967742</v>
      </c>
      <c r="L202" s="7">
        <v>63132.376395534287</v>
      </c>
      <c r="M202" s="11">
        <v>7.8237007405639325E-3</v>
      </c>
      <c r="N202" s="21">
        <f>1+Vacant_Land[[#This Row],[Adjusted Growth Rate PA (%)]]</f>
        <v>1.0078237007405639</v>
      </c>
      <c r="O202" s="7"/>
    </row>
    <row r="203" spans="1:15" x14ac:dyDescent="0.25">
      <c r="A203" s="6" t="s">
        <v>230</v>
      </c>
      <c r="B203" s="7">
        <v>159270.38626609443</v>
      </c>
      <c r="C203" s="7">
        <v>138846.93877551021</v>
      </c>
      <c r="D203" s="7">
        <v>138608.06772908368</v>
      </c>
      <c r="E203" s="7">
        <v>145116.36707663198</v>
      </c>
      <c r="F203" s="7">
        <v>168835.30482256599</v>
      </c>
      <c r="G203" s="7">
        <v>156421.35835567472</v>
      </c>
      <c r="H203" s="7">
        <v>124240.1746724891</v>
      </c>
      <c r="I203" s="7">
        <v>151107.8348778433</v>
      </c>
      <c r="J203" s="7">
        <v>154749.79822437451</v>
      </c>
      <c r="K203" s="7">
        <v>131181.85483870967</v>
      </c>
      <c r="L203" s="7">
        <v>140568.18181818182</v>
      </c>
      <c r="M203" s="11">
        <v>-1.2413375417631989E-2</v>
      </c>
      <c r="N203" s="21">
        <f>1+Vacant_Land[[#This Row],[Adjusted Growth Rate PA (%)]]</f>
        <v>0.98758662458236801</v>
      </c>
      <c r="O203" s="7"/>
    </row>
    <row r="204" spans="1:15" x14ac:dyDescent="0.25">
      <c r="A204" s="6" t="s">
        <v>231</v>
      </c>
      <c r="B204" s="7">
        <v>303940.98712446354</v>
      </c>
      <c r="C204" s="7">
        <v>335757.14285714284</v>
      </c>
      <c r="D204" s="7">
        <v>308017.92828685261</v>
      </c>
      <c r="E204" s="7">
        <v>286136.70766319777</v>
      </c>
      <c r="F204" s="7">
        <v>287020.01819836214</v>
      </c>
      <c r="G204" s="7">
        <v>309526.36282394995</v>
      </c>
      <c r="H204" s="7">
        <v>329506.55021834065</v>
      </c>
      <c r="I204" s="7">
        <v>343900.58972198819</v>
      </c>
      <c r="J204" s="7">
        <v>438790.5569007264</v>
      </c>
      <c r="K204" s="7">
        <v>409008.06451612903</v>
      </c>
      <c r="L204" s="7">
        <v>407401.11642743222</v>
      </c>
      <c r="M204" s="11">
        <v>2.9729831468598311E-2</v>
      </c>
      <c r="N204" s="21">
        <f>1+Vacant_Land[[#This Row],[Adjusted Growth Rate PA (%)]]</f>
        <v>1.0297298314685983</v>
      </c>
      <c r="O204" s="7"/>
    </row>
    <row r="205" spans="1:15" x14ac:dyDescent="0.25">
      <c r="A205" s="6" t="s">
        <v>232</v>
      </c>
      <c r="B205" s="7">
        <v>315222.63948497851</v>
      </c>
      <c r="C205" s="7">
        <v>366682.14285714284</v>
      </c>
      <c r="D205" s="7">
        <v>289536.85258964146</v>
      </c>
      <c r="E205" s="7">
        <v>333533.58561967837</v>
      </c>
      <c r="F205" s="7">
        <v>261131.9381255687</v>
      </c>
      <c r="G205" s="7">
        <v>292944.59338695265</v>
      </c>
      <c r="H205" s="7">
        <v>271707.86026200873</v>
      </c>
      <c r="I205" s="7">
        <v>333479.35973041283</v>
      </c>
      <c r="J205" s="7">
        <v>366906.77966101695</v>
      </c>
      <c r="K205" s="7">
        <v>396039.51612903224</v>
      </c>
      <c r="L205" s="7">
        <v>461655.50239234447</v>
      </c>
      <c r="M205" s="11">
        <v>3.8891185489531743E-2</v>
      </c>
      <c r="N205" s="21">
        <f>1+Vacant_Land[[#This Row],[Adjusted Growth Rate PA (%)]]</f>
        <v>1.0388911854895317</v>
      </c>
      <c r="O205" s="7"/>
    </row>
    <row r="206" spans="1:15" x14ac:dyDescent="0.25">
      <c r="A206" s="6" t="s">
        <v>233</v>
      </c>
      <c r="B206" s="7">
        <v>85607.832618025757</v>
      </c>
      <c r="C206" s="7">
        <v>95930.612244897959</v>
      </c>
      <c r="D206" s="7">
        <v>106574.203187251</v>
      </c>
      <c r="E206" s="7">
        <v>140435.19394512771</v>
      </c>
      <c r="F206" s="7">
        <v>104115.10464058236</v>
      </c>
      <c r="G206" s="7">
        <v>117177.83735478105</v>
      </c>
      <c r="H206" s="7">
        <v>57258.515283842797</v>
      </c>
      <c r="I206" s="7">
        <v>102128.05391743893</v>
      </c>
      <c r="J206" s="7">
        <v>72382.97013720742</v>
      </c>
      <c r="K206" s="7">
        <v>88784.677419354834</v>
      </c>
      <c r="L206" s="7">
        <v>88779.904306220094</v>
      </c>
      <c r="M206" s="11">
        <v>3.6449808465466305E-3</v>
      </c>
      <c r="N206" s="21">
        <f>1+Vacant_Land[[#This Row],[Adjusted Growth Rate PA (%)]]</f>
        <v>1.0036449808465466</v>
      </c>
      <c r="O206" s="7"/>
    </row>
    <row r="207" spans="1:15" x14ac:dyDescent="0.25">
      <c r="A207" s="6" t="s">
        <v>234</v>
      </c>
      <c r="B207" s="7">
        <v>195106.22317596566</v>
      </c>
      <c r="C207" s="7">
        <v>208270.4081632653</v>
      </c>
      <c r="D207" s="7">
        <v>197131.47410358567</v>
      </c>
      <c r="E207" s="7">
        <v>204801.32450331128</v>
      </c>
      <c r="F207" s="7">
        <v>241997.27024567791</v>
      </c>
      <c r="G207" s="7">
        <v>204508.48972296694</v>
      </c>
      <c r="H207" s="7">
        <v>237676.85589519652</v>
      </c>
      <c r="I207" s="7">
        <v>224056.4448188711</v>
      </c>
      <c r="J207" s="7">
        <v>234620.66182405164</v>
      </c>
      <c r="K207" s="7">
        <v>305758.46774193546</v>
      </c>
      <c r="L207" s="7">
        <v>335390.74960127589</v>
      </c>
      <c r="M207" s="11">
        <v>5.5669552381921505E-2</v>
      </c>
      <c r="N207" s="21">
        <f>1+Vacant_Land[[#This Row],[Adjusted Growth Rate PA (%)]]</f>
        <v>1.0556695523819215</v>
      </c>
      <c r="O207" s="7"/>
    </row>
    <row r="208" spans="1:15" x14ac:dyDescent="0.25">
      <c r="A208" s="6" t="s">
        <v>235</v>
      </c>
      <c r="B208" s="7">
        <v>119452.78969957081</v>
      </c>
      <c r="C208" s="7">
        <v>155256.12244897959</v>
      </c>
      <c r="D208" s="7">
        <v>135527.88844621513</v>
      </c>
      <c r="E208" s="7">
        <v>121710.50141911069</v>
      </c>
      <c r="F208" s="7">
        <v>123812.55686988172</v>
      </c>
      <c r="G208" s="7">
        <v>132654.15549597854</v>
      </c>
      <c r="H208" s="7">
        <v>135043.66812227076</v>
      </c>
      <c r="I208" s="7">
        <v>211029.90732940185</v>
      </c>
      <c r="J208" s="7">
        <v>109822.43744955609</v>
      </c>
      <c r="K208" s="7">
        <v>112227.82258064515</v>
      </c>
      <c r="L208" s="7">
        <v>147966.50717703349</v>
      </c>
      <c r="M208" s="11">
        <v>2.1637233901565356E-2</v>
      </c>
      <c r="N208" s="21">
        <f>1+Vacant_Land[[#This Row],[Adjusted Growth Rate PA (%)]]</f>
        <v>1.0216372339015654</v>
      </c>
      <c r="O208" s="7"/>
    </row>
    <row r="209" spans="1:15" x14ac:dyDescent="0.25">
      <c r="A209" s="6" t="s">
        <v>236</v>
      </c>
      <c r="B209" s="7">
        <v>265450.64377682406</v>
      </c>
      <c r="C209" s="7">
        <v>311143.36734693876</v>
      </c>
      <c r="D209" s="7">
        <v>267359.56175298803</v>
      </c>
      <c r="E209" s="7">
        <v>227036.89687795649</v>
      </c>
      <c r="F209" s="7">
        <v>202039.58143767063</v>
      </c>
      <c r="G209" s="7">
        <v>212246.64879356569</v>
      </c>
      <c r="H209" s="7">
        <v>194462.88209606989</v>
      </c>
      <c r="I209" s="7">
        <v>208424.59983150801</v>
      </c>
      <c r="J209" s="7">
        <v>249596.44874899113</v>
      </c>
      <c r="K209" s="7">
        <v>359129.03225806449</v>
      </c>
      <c r="L209" s="7">
        <v>301358.45295055822</v>
      </c>
      <c r="M209" s="11">
        <v>1.2767973894516782E-2</v>
      </c>
      <c r="N209" s="21">
        <f>1+Vacant_Land[[#This Row],[Adjusted Growth Rate PA (%)]]</f>
        <v>1.0127679738945168</v>
      </c>
      <c r="O209" s="7"/>
    </row>
    <row r="212" spans="1:15" x14ac:dyDescent="0.25">
      <c r="A212" t="s">
        <v>315</v>
      </c>
      <c r="B212" s="4">
        <f>AVERAGE(Vacant_Land[2010])</f>
        <v>204274.57914913117</v>
      </c>
      <c r="C212" s="4">
        <f>AVERAGE(Vacant_Land[2011])</f>
        <v>213610.43936992271</v>
      </c>
      <c r="D212" s="4">
        <f>AVERAGE(Vacant_Land[2012])</f>
        <v>198659.60188372721</v>
      </c>
      <c r="E212" s="4">
        <f>AVERAGE(Vacant_Land[2013])</f>
        <v>188420.05906072335</v>
      </c>
      <c r="F212" s="4">
        <f>AVERAGE(Vacant_Land[2014])</f>
        <v>190363.17216887354</v>
      </c>
      <c r="G212" s="4">
        <f>AVERAGE(Vacant_Land[2015])</f>
        <v>192131.19159790713</v>
      </c>
      <c r="H212" s="4">
        <f>AVERAGE(Vacant_Land[2016])</f>
        <v>198634.81366854624</v>
      </c>
      <c r="I212" s="4">
        <f>AVERAGE(Vacant_Land[2017])</f>
        <v>228849.70473004464</v>
      </c>
      <c r="J212" s="4">
        <f>AVERAGE(Vacant_Land[2018])</f>
        <v>251653.80200130085</v>
      </c>
      <c r="K212" s="4">
        <f>AVERAGE(Vacant_Land[2019])</f>
        <v>242148.17373943003</v>
      </c>
      <c r="L212" s="4">
        <f>AVERAGE(Vacant_Land[2020])</f>
        <v>257739.45897400143</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D09003E3-723F-497D-B375-6AAD662480B3}">
          <x14:formula1>
            <xm:f>'Suburb List'!$A$1:$A$206</xm:f>
          </x14:formula1>
          <xm:sqref>A4:A209</xm:sqref>
        </x14:dataValidation>
      </x14:dataValidations>
    </ext>
    <ext xmlns:x14="http://schemas.microsoft.com/office/spreadsheetml/2009/9/main" uri="{05C60535-1F16-4fd2-B633-F4F36F0B64E0}">
      <x14:sparklineGroups xmlns:xm="http://schemas.microsoft.com/office/excel/2006/main">
        <x14:sparklineGroup displayEmptyCellsAs="gap" xr2:uid="{A850FD28-CFF4-4CAE-860F-8ABDC1A330DB}">
          <x14:colorSeries rgb="FF376092"/>
          <x14:colorNegative rgb="FFD00000"/>
          <x14:colorAxis rgb="FF000000"/>
          <x14:colorMarkers rgb="FFD00000"/>
          <x14:colorFirst rgb="FFD00000"/>
          <x14:colorLast rgb="FFD00000"/>
          <x14:colorHigh rgb="FFD00000"/>
          <x14:colorLow rgb="FFD00000"/>
          <x14:sparklines>
            <x14:sparkline>
              <xm:f>'Land Price (Adjusted_Clean)'!B4:L4</xm:f>
              <xm:sqref>O4</xm:sqref>
            </x14:sparkline>
            <x14:sparkline>
              <xm:f>'Land Price (Adjusted_Clean)'!B5:L5</xm:f>
              <xm:sqref>O5</xm:sqref>
            </x14:sparkline>
            <x14:sparkline>
              <xm:f>'Land Price (Adjusted_Clean)'!B6:L6</xm:f>
              <xm:sqref>O6</xm:sqref>
            </x14:sparkline>
            <x14:sparkline>
              <xm:f>'Land Price (Adjusted_Clean)'!B7:L7</xm:f>
              <xm:sqref>O7</xm:sqref>
            </x14:sparkline>
            <x14:sparkline>
              <xm:f>'Land Price (Adjusted_Clean)'!B8:L8</xm:f>
              <xm:sqref>O8</xm:sqref>
            </x14:sparkline>
            <x14:sparkline>
              <xm:f>'Land Price (Adjusted_Clean)'!B9:L9</xm:f>
              <xm:sqref>O9</xm:sqref>
            </x14:sparkline>
            <x14:sparkline>
              <xm:f>'Land Price (Adjusted_Clean)'!B10:L10</xm:f>
              <xm:sqref>O10</xm:sqref>
            </x14:sparkline>
            <x14:sparkline>
              <xm:f>'Land Price (Adjusted_Clean)'!B11:L11</xm:f>
              <xm:sqref>O11</xm:sqref>
            </x14:sparkline>
            <x14:sparkline>
              <xm:f>'Land Price (Adjusted_Clean)'!B12:L12</xm:f>
              <xm:sqref>O12</xm:sqref>
            </x14:sparkline>
            <x14:sparkline>
              <xm:f>'Land Price (Adjusted_Clean)'!B13:L13</xm:f>
              <xm:sqref>O13</xm:sqref>
            </x14:sparkline>
            <x14:sparkline>
              <xm:f>'Land Price (Adjusted_Clean)'!B14:L14</xm:f>
              <xm:sqref>O14</xm:sqref>
            </x14:sparkline>
            <x14:sparkline>
              <xm:f>'Land Price (Adjusted_Clean)'!B15:L15</xm:f>
              <xm:sqref>O15</xm:sqref>
            </x14:sparkline>
            <x14:sparkline>
              <xm:f>'Land Price (Adjusted_Clean)'!B16:L16</xm:f>
              <xm:sqref>O16</xm:sqref>
            </x14:sparkline>
            <x14:sparkline>
              <xm:f>'Land Price (Adjusted_Clean)'!B17:L17</xm:f>
              <xm:sqref>O17</xm:sqref>
            </x14:sparkline>
            <x14:sparkline>
              <xm:f>'Land Price (Adjusted_Clean)'!B18:L18</xm:f>
              <xm:sqref>O18</xm:sqref>
            </x14:sparkline>
            <x14:sparkline>
              <xm:f>'Land Price (Adjusted_Clean)'!B19:L19</xm:f>
              <xm:sqref>O19</xm:sqref>
            </x14:sparkline>
            <x14:sparkline>
              <xm:f>'Land Price (Adjusted_Clean)'!B20:L20</xm:f>
              <xm:sqref>O20</xm:sqref>
            </x14:sparkline>
            <x14:sparkline>
              <xm:f>'Land Price (Adjusted_Clean)'!B21:L21</xm:f>
              <xm:sqref>O21</xm:sqref>
            </x14:sparkline>
            <x14:sparkline>
              <xm:f>'Land Price (Adjusted_Clean)'!B22:L22</xm:f>
              <xm:sqref>O22</xm:sqref>
            </x14:sparkline>
            <x14:sparkline>
              <xm:f>'Land Price (Adjusted_Clean)'!B23:L23</xm:f>
              <xm:sqref>O23</xm:sqref>
            </x14:sparkline>
            <x14:sparkline>
              <xm:f>'Land Price (Adjusted_Clean)'!B24:L24</xm:f>
              <xm:sqref>O24</xm:sqref>
            </x14:sparkline>
            <x14:sparkline>
              <xm:f>'Land Price (Adjusted_Clean)'!B25:L25</xm:f>
              <xm:sqref>O25</xm:sqref>
            </x14:sparkline>
            <x14:sparkline>
              <xm:f>'Land Price (Adjusted_Clean)'!B26:L26</xm:f>
              <xm:sqref>O26</xm:sqref>
            </x14:sparkline>
            <x14:sparkline>
              <xm:f>'Land Price (Adjusted_Clean)'!B27:L27</xm:f>
              <xm:sqref>O27</xm:sqref>
            </x14:sparkline>
            <x14:sparkline>
              <xm:f>'Land Price (Adjusted_Clean)'!B28:L28</xm:f>
              <xm:sqref>O28</xm:sqref>
            </x14:sparkline>
            <x14:sparkline>
              <xm:f>'Land Price (Adjusted_Clean)'!B29:L29</xm:f>
              <xm:sqref>O29</xm:sqref>
            </x14:sparkline>
            <x14:sparkline>
              <xm:f>'Land Price (Adjusted_Clean)'!B30:L30</xm:f>
              <xm:sqref>O30</xm:sqref>
            </x14:sparkline>
            <x14:sparkline>
              <xm:f>'Land Price (Adjusted_Clean)'!B31:L31</xm:f>
              <xm:sqref>O31</xm:sqref>
            </x14:sparkline>
            <x14:sparkline>
              <xm:f>'Land Price (Adjusted_Clean)'!B32:L32</xm:f>
              <xm:sqref>O32</xm:sqref>
            </x14:sparkline>
            <x14:sparkline>
              <xm:f>'Land Price (Adjusted_Clean)'!B33:L33</xm:f>
              <xm:sqref>O33</xm:sqref>
            </x14:sparkline>
            <x14:sparkline>
              <xm:f>'Land Price (Adjusted_Clean)'!B34:L34</xm:f>
              <xm:sqref>O34</xm:sqref>
            </x14:sparkline>
            <x14:sparkline>
              <xm:f>'Land Price (Adjusted_Clean)'!B35:L35</xm:f>
              <xm:sqref>O35</xm:sqref>
            </x14:sparkline>
            <x14:sparkline>
              <xm:f>'Land Price (Adjusted_Clean)'!B36:L36</xm:f>
              <xm:sqref>O36</xm:sqref>
            </x14:sparkline>
            <x14:sparkline>
              <xm:f>'Land Price (Adjusted_Clean)'!B37:L37</xm:f>
              <xm:sqref>O37</xm:sqref>
            </x14:sparkline>
            <x14:sparkline>
              <xm:f>'Land Price (Adjusted_Clean)'!B38:L38</xm:f>
              <xm:sqref>O38</xm:sqref>
            </x14:sparkline>
            <x14:sparkline>
              <xm:f>'Land Price (Adjusted_Clean)'!B39:L39</xm:f>
              <xm:sqref>O39</xm:sqref>
            </x14:sparkline>
            <x14:sparkline>
              <xm:f>'Land Price (Adjusted_Clean)'!B40:L40</xm:f>
              <xm:sqref>O40</xm:sqref>
            </x14:sparkline>
            <x14:sparkline>
              <xm:f>'Land Price (Adjusted_Clean)'!B41:L41</xm:f>
              <xm:sqref>O41</xm:sqref>
            </x14:sparkline>
            <x14:sparkline>
              <xm:f>'Land Price (Adjusted_Clean)'!B42:L42</xm:f>
              <xm:sqref>O42</xm:sqref>
            </x14:sparkline>
            <x14:sparkline>
              <xm:f>'Land Price (Adjusted_Clean)'!B43:L43</xm:f>
              <xm:sqref>O43</xm:sqref>
            </x14:sparkline>
            <x14:sparkline>
              <xm:f>'Land Price (Adjusted_Clean)'!B44:L44</xm:f>
              <xm:sqref>O44</xm:sqref>
            </x14:sparkline>
            <x14:sparkline>
              <xm:f>'Land Price (Adjusted_Clean)'!B45:L45</xm:f>
              <xm:sqref>O45</xm:sqref>
            </x14:sparkline>
            <x14:sparkline>
              <xm:f>'Land Price (Adjusted_Clean)'!B46:L46</xm:f>
              <xm:sqref>O46</xm:sqref>
            </x14:sparkline>
            <x14:sparkline>
              <xm:f>'Land Price (Adjusted_Clean)'!B47:L47</xm:f>
              <xm:sqref>O47</xm:sqref>
            </x14:sparkline>
            <x14:sparkline>
              <xm:f>'Land Price (Adjusted_Clean)'!B48:L48</xm:f>
              <xm:sqref>O48</xm:sqref>
            </x14:sparkline>
            <x14:sparkline>
              <xm:f>'Land Price (Adjusted_Clean)'!B49:L49</xm:f>
              <xm:sqref>O49</xm:sqref>
            </x14:sparkline>
            <x14:sparkline>
              <xm:f>'Land Price (Adjusted_Clean)'!B50:L50</xm:f>
              <xm:sqref>O50</xm:sqref>
            </x14:sparkline>
            <x14:sparkline>
              <xm:f>'Land Price (Adjusted_Clean)'!B51:L51</xm:f>
              <xm:sqref>O51</xm:sqref>
            </x14:sparkline>
            <x14:sparkline>
              <xm:f>'Land Price (Adjusted_Clean)'!B52:L52</xm:f>
              <xm:sqref>O52</xm:sqref>
            </x14:sparkline>
            <x14:sparkline>
              <xm:f>'Land Price (Adjusted_Clean)'!B53:L53</xm:f>
              <xm:sqref>O53</xm:sqref>
            </x14:sparkline>
            <x14:sparkline>
              <xm:f>'Land Price (Adjusted_Clean)'!B54:L54</xm:f>
              <xm:sqref>O54</xm:sqref>
            </x14:sparkline>
            <x14:sparkline>
              <xm:f>'Land Price (Adjusted_Clean)'!B55:L55</xm:f>
              <xm:sqref>O55</xm:sqref>
            </x14:sparkline>
            <x14:sparkline>
              <xm:f>'Land Price (Adjusted_Clean)'!B56:L56</xm:f>
              <xm:sqref>O56</xm:sqref>
            </x14:sparkline>
            <x14:sparkline>
              <xm:f>'Land Price (Adjusted_Clean)'!B57:L57</xm:f>
              <xm:sqref>O57</xm:sqref>
            </x14:sparkline>
            <x14:sparkline>
              <xm:f>'Land Price (Adjusted_Clean)'!B58:L58</xm:f>
              <xm:sqref>O58</xm:sqref>
            </x14:sparkline>
            <x14:sparkline>
              <xm:f>'Land Price (Adjusted_Clean)'!B59:L59</xm:f>
              <xm:sqref>O59</xm:sqref>
            </x14:sparkline>
            <x14:sparkline>
              <xm:f>'Land Price (Adjusted_Clean)'!B60:L60</xm:f>
              <xm:sqref>O60</xm:sqref>
            </x14:sparkline>
            <x14:sparkline>
              <xm:f>'Land Price (Adjusted_Clean)'!B61:L61</xm:f>
              <xm:sqref>O61</xm:sqref>
            </x14:sparkline>
            <x14:sparkline>
              <xm:f>'Land Price (Adjusted_Clean)'!B62:L62</xm:f>
              <xm:sqref>O62</xm:sqref>
            </x14:sparkline>
            <x14:sparkline>
              <xm:f>'Land Price (Adjusted_Clean)'!B63:L63</xm:f>
              <xm:sqref>O63</xm:sqref>
            </x14:sparkline>
            <x14:sparkline>
              <xm:f>'Land Price (Adjusted_Clean)'!B64:L64</xm:f>
              <xm:sqref>O64</xm:sqref>
            </x14:sparkline>
            <x14:sparkline>
              <xm:f>'Land Price (Adjusted_Clean)'!B65:L65</xm:f>
              <xm:sqref>O65</xm:sqref>
            </x14:sparkline>
            <x14:sparkline>
              <xm:f>'Land Price (Adjusted_Clean)'!B66:L66</xm:f>
              <xm:sqref>O66</xm:sqref>
            </x14:sparkline>
            <x14:sparkline>
              <xm:f>'Land Price (Adjusted_Clean)'!B67:L67</xm:f>
              <xm:sqref>O67</xm:sqref>
            </x14:sparkline>
            <x14:sparkline>
              <xm:f>'Land Price (Adjusted_Clean)'!B68:L68</xm:f>
              <xm:sqref>O68</xm:sqref>
            </x14:sparkline>
            <x14:sparkline>
              <xm:f>'Land Price (Adjusted_Clean)'!B69:L69</xm:f>
              <xm:sqref>O69</xm:sqref>
            </x14:sparkline>
            <x14:sparkline>
              <xm:f>'Land Price (Adjusted_Clean)'!B70:L70</xm:f>
              <xm:sqref>O70</xm:sqref>
            </x14:sparkline>
            <x14:sparkline>
              <xm:f>'Land Price (Adjusted_Clean)'!B71:L71</xm:f>
              <xm:sqref>O71</xm:sqref>
            </x14:sparkline>
            <x14:sparkline>
              <xm:f>'Land Price (Adjusted_Clean)'!B72:L72</xm:f>
              <xm:sqref>O72</xm:sqref>
            </x14:sparkline>
            <x14:sparkline>
              <xm:f>'Land Price (Adjusted_Clean)'!B73:L73</xm:f>
              <xm:sqref>O73</xm:sqref>
            </x14:sparkline>
            <x14:sparkline>
              <xm:f>'Land Price (Adjusted_Clean)'!B74:L74</xm:f>
              <xm:sqref>O74</xm:sqref>
            </x14:sparkline>
            <x14:sparkline>
              <xm:f>'Land Price (Adjusted_Clean)'!B75:L75</xm:f>
              <xm:sqref>O75</xm:sqref>
            </x14:sparkline>
            <x14:sparkline>
              <xm:f>'Land Price (Adjusted_Clean)'!B76:L76</xm:f>
              <xm:sqref>O76</xm:sqref>
            </x14:sparkline>
            <x14:sparkline>
              <xm:f>'Land Price (Adjusted_Clean)'!B77:L77</xm:f>
              <xm:sqref>O77</xm:sqref>
            </x14:sparkline>
            <x14:sparkline>
              <xm:f>'Land Price (Adjusted_Clean)'!B78:L78</xm:f>
              <xm:sqref>O78</xm:sqref>
            </x14:sparkline>
            <x14:sparkline>
              <xm:f>'Land Price (Adjusted_Clean)'!B79:L79</xm:f>
              <xm:sqref>O79</xm:sqref>
            </x14:sparkline>
            <x14:sparkline>
              <xm:f>'Land Price (Adjusted_Clean)'!B80:L80</xm:f>
              <xm:sqref>O80</xm:sqref>
            </x14:sparkline>
            <x14:sparkline>
              <xm:f>'Land Price (Adjusted_Clean)'!B81:L81</xm:f>
              <xm:sqref>O81</xm:sqref>
            </x14:sparkline>
            <x14:sparkline>
              <xm:f>'Land Price (Adjusted_Clean)'!B82:L82</xm:f>
              <xm:sqref>O82</xm:sqref>
            </x14:sparkline>
            <x14:sparkline>
              <xm:f>'Land Price (Adjusted_Clean)'!B83:L83</xm:f>
              <xm:sqref>O83</xm:sqref>
            </x14:sparkline>
            <x14:sparkline>
              <xm:f>'Land Price (Adjusted_Clean)'!B84:L84</xm:f>
              <xm:sqref>O84</xm:sqref>
            </x14:sparkline>
            <x14:sparkline>
              <xm:f>'Land Price (Adjusted_Clean)'!B85:L85</xm:f>
              <xm:sqref>O85</xm:sqref>
            </x14:sparkline>
            <x14:sparkline>
              <xm:f>'Land Price (Adjusted_Clean)'!B86:L86</xm:f>
              <xm:sqref>O86</xm:sqref>
            </x14:sparkline>
            <x14:sparkline>
              <xm:f>'Land Price (Adjusted_Clean)'!B87:L87</xm:f>
              <xm:sqref>O87</xm:sqref>
            </x14:sparkline>
            <x14:sparkline>
              <xm:f>'Land Price (Adjusted_Clean)'!B88:L88</xm:f>
              <xm:sqref>O88</xm:sqref>
            </x14:sparkline>
            <x14:sparkline>
              <xm:f>'Land Price (Adjusted_Clean)'!B89:L89</xm:f>
              <xm:sqref>O89</xm:sqref>
            </x14:sparkline>
            <x14:sparkline>
              <xm:f>'Land Price (Adjusted_Clean)'!B90:L90</xm:f>
              <xm:sqref>O90</xm:sqref>
            </x14:sparkline>
            <x14:sparkline>
              <xm:f>'Land Price (Adjusted_Clean)'!B91:L91</xm:f>
              <xm:sqref>O91</xm:sqref>
            </x14:sparkline>
            <x14:sparkline>
              <xm:f>'Land Price (Adjusted_Clean)'!B92:L92</xm:f>
              <xm:sqref>O92</xm:sqref>
            </x14:sparkline>
            <x14:sparkline>
              <xm:f>'Land Price (Adjusted_Clean)'!B93:L93</xm:f>
              <xm:sqref>O93</xm:sqref>
            </x14:sparkline>
            <x14:sparkline>
              <xm:f>'Land Price (Adjusted_Clean)'!B94:L94</xm:f>
              <xm:sqref>O94</xm:sqref>
            </x14:sparkline>
            <x14:sparkline>
              <xm:f>'Land Price (Adjusted_Clean)'!B95:L95</xm:f>
              <xm:sqref>O95</xm:sqref>
            </x14:sparkline>
            <x14:sparkline>
              <xm:f>'Land Price (Adjusted_Clean)'!B96:L96</xm:f>
              <xm:sqref>O96</xm:sqref>
            </x14:sparkline>
            <x14:sparkline>
              <xm:f>'Land Price (Adjusted_Clean)'!B97:L97</xm:f>
              <xm:sqref>O97</xm:sqref>
            </x14:sparkline>
            <x14:sparkline>
              <xm:f>'Land Price (Adjusted_Clean)'!B98:L98</xm:f>
              <xm:sqref>O98</xm:sqref>
            </x14:sparkline>
            <x14:sparkline>
              <xm:f>'Land Price (Adjusted_Clean)'!B99:L99</xm:f>
              <xm:sqref>O99</xm:sqref>
            </x14:sparkline>
            <x14:sparkline>
              <xm:f>'Land Price (Adjusted_Clean)'!B100:L100</xm:f>
              <xm:sqref>O100</xm:sqref>
            </x14:sparkline>
            <x14:sparkline>
              <xm:f>'Land Price (Adjusted_Clean)'!B101:L101</xm:f>
              <xm:sqref>O101</xm:sqref>
            </x14:sparkline>
            <x14:sparkline>
              <xm:f>'Land Price (Adjusted_Clean)'!B102:L102</xm:f>
              <xm:sqref>O102</xm:sqref>
            </x14:sparkline>
            <x14:sparkline>
              <xm:f>'Land Price (Adjusted_Clean)'!B103:L103</xm:f>
              <xm:sqref>O103</xm:sqref>
            </x14:sparkline>
            <x14:sparkline>
              <xm:f>'Land Price (Adjusted_Clean)'!B104:L104</xm:f>
              <xm:sqref>O104</xm:sqref>
            </x14:sparkline>
            <x14:sparkline>
              <xm:f>'Land Price (Adjusted_Clean)'!B105:L105</xm:f>
              <xm:sqref>O105</xm:sqref>
            </x14:sparkline>
            <x14:sparkline>
              <xm:f>'Land Price (Adjusted_Clean)'!B106:L106</xm:f>
              <xm:sqref>O106</xm:sqref>
            </x14:sparkline>
            <x14:sparkline>
              <xm:f>'Land Price (Adjusted_Clean)'!B107:L107</xm:f>
              <xm:sqref>O107</xm:sqref>
            </x14:sparkline>
            <x14:sparkline>
              <xm:f>'Land Price (Adjusted_Clean)'!B108:L108</xm:f>
              <xm:sqref>O108</xm:sqref>
            </x14:sparkline>
            <x14:sparkline>
              <xm:f>'Land Price (Adjusted_Clean)'!B109:L109</xm:f>
              <xm:sqref>O109</xm:sqref>
            </x14:sparkline>
            <x14:sparkline>
              <xm:f>'Land Price (Adjusted_Clean)'!B110:L110</xm:f>
              <xm:sqref>O110</xm:sqref>
            </x14:sparkline>
            <x14:sparkline>
              <xm:f>'Land Price (Adjusted_Clean)'!B111:L111</xm:f>
              <xm:sqref>O111</xm:sqref>
            </x14:sparkline>
            <x14:sparkline>
              <xm:f>'Land Price (Adjusted_Clean)'!B112:L112</xm:f>
              <xm:sqref>O112</xm:sqref>
            </x14:sparkline>
            <x14:sparkline>
              <xm:f>'Land Price (Adjusted_Clean)'!B113:L113</xm:f>
              <xm:sqref>O113</xm:sqref>
            </x14:sparkline>
            <x14:sparkline>
              <xm:f>'Land Price (Adjusted_Clean)'!B114:L114</xm:f>
              <xm:sqref>O114</xm:sqref>
            </x14:sparkline>
            <x14:sparkline>
              <xm:f>'Land Price (Adjusted_Clean)'!B115:L115</xm:f>
              <xm:sqref>O115</xm:sqref>
            </x14:sparkline>
            <x14:sparkline>
              <xm:f>'Land Price (Adjusted_Clean)'!B116:L116</xm:f>
              <xm:sqref>O116</xm:sqref>
            </x14:sparkline>
            <x14:sparkline>
              <xm:f>'Land Price (Adjusted_Clean)'!B117:L117</xm:f>
              <xm:sqref>O117</xm:sqref>
            </x14:sparkline>
            <x14:sparkline>
              <xm:f>'Land Price (Adjusted_Clean)'!B118:L118</xm:f>
              <xm:sqref>O118</xm:sqref>
            </x14:sparkline>
            <x14:sparkline>
              <xm:f>'Land Price (Adjusted_Clean)'!B119:L119</xm:f>
              <xm:sqref>O119</xm:sqref>
            </x14:sparkline>
            <x14:sparkline>
              <xm:f>'Land Price (Adjusted_Clean)'!B120:L120</xm:f>
              <xm:sqref>O120</xm:sqref>
            </x14:sparkline>
            <x14:sparkline>
              <xm:f>'Land Price (Adjusted_Clean)'!B121:L121</xm:f>
              <xm:sqref>O121</xm:sqref>
            </x14:sparkline>
            <x14:sparkline>
              <xm:f>'Land Price (Adjusted_Clean)'!B122:L122</xm:f>
              <xm:sqref>O122</xm:sqref>
            </x14:sparkline>
            <x14:sparkline>
              <xm:f>'Land Price (Adjusted_Clean)'!B123:L123</xm:f>
              <xm:sqref>O123</xm:sqref>
            </x14:sparkline>
            <x14:sparkline>
              <xm:f>'Land Price (Adjusted_Clean)'!B124:L124</xm:f>
              <xm:sqref>O124</xm:sqref>
            </x14:sparkline>
            <x14:sparkline>
              <xm:f>'Land Price (Adjusted_Clean)'!B125:L125</xm:f>
              <xm:sqref>O125</xm:sqref>
            </x14:sparkline>
            <x14:sparkline>
              <xm:f>'Land Price (Adjusted_Clean)'!B126:L126</xm:f>
              <xm:sqref>O126</xm:sqref>
            </x14:sparkline>
            <x14:sparkline>
              <xm:f>'Land Price (Adjusted_Clean)'!B127:L127</xm:f>
              <xm:sqref>O127</xm:sqref>
            </x14:sparkline>
            <x14:sparkline>
              <xm:f>'Land Price (Adjusted_Clean)'!B128:L128</xm:f>
              <xm:sqref>O128</xm:sqref>
            </x14:sparkline>
            <x14:sparkline>
              <xm:f>'Land Price (Adjusted_Clean)'!B129:L129</xm:f>
              <xm:sqref>O129</xm:sqref>
            </x14:sparkline>
            <x14:sparkline>
              <xm:f>'Land Price (Adjusted_Clean)'!B130:L130</xm:f>
              <xm:sqref>O130</xm:sqref>
            </x14:sparkline>
            <x14:sparkline>
              <xm:f>'Land Price (Adjusted_Clean)'!B131:L131</xm:f>
              <xm:sqref>O131</xm:sqref>
            </x14:sparkline>
            <x14:sparkline>
              <xm:f>'Land Price (Adjusted_Clean)'!B132:L132</xm:f>
              <xm:sqref>O132</xm:sqref>
            </x14:sparkline>
            <x14:sparkline>
              <xm:f>'Land Price (Adjusted_Clean)'!B133:L133</xm:f>
              <xm:sqref>O133</xm:sqref>
            </x14:sparkline>
            <x14:sparkline>
              <xm:f>'Land Price (Adjusted_Clean)'!B134:L134</xm:f>
              <xm:sqref>O134</xm:sqref>
            </x14:sparkline>
            <x14:sparkline>
              <xm:f>'Land Price (Adjusted_Clean)'!B135:L135</xm:f>
              <xm:sqref>O135</xm:sqref>
            </x14:sparkline>
            <x14:sparkline>
              <xm:f>'Land Price (Adjusted_Clean)'!B136:L136</xm:f>
              <xm:sqref>O136</xm:sqref>
            </x14:sparkline>
            <x14:sparkline>
              <xm:f>'Land Price (Adjusted_Clean)'!B137:L137</xm:f>
              <xm:sqref>O137</xm:sqref>
            </x14:sparkline>
            <x14:sparkline>
              <xm:f>'Land Price (Adjusted_Clean)'!B138:L138</xm:f>
              <xm:sqref>O138</xm:sqref>
            </x14:sparkline>
            <x14:sparkline>
              <xm:f>'Land Price (Adjusted_Clean)'!B139:L139</xm:f>
              <xm:sqref>O139</xm:sqref>
            </x14:sparkline>
            <x14:sparkline>
              <xm:f>'Land Price (Adjusted_Clean)'!B140:L140</xm:f>
              <xm:sqref>O140</xm:sqref>
            </x14:sparkline>
            <x14:sparkline>
              <xm:f>'Land Price (Adjusted_Clean)'!B141:L141</xm:f>
              <xm:sqref>O141</xm:sqref>
            </x14:sparkline>
            <x14:sparkline>
              <xm:f>'Land Price (Adjusted_Clean)'!B142:L142</xm:f>
              <xm:sqref>O142</xm:sqref>
            </x14:sparkline>
            <x14:sparkline>
              <xm:f>'Land Price (Adjusted_Clean)'!B143:L143</xm:f>
              <xm:sqref>O143</xm:sqref>
            </x14:sparkline>
            <x14:sparkline>
              <xm:f>'Land Price (Adjusted_Clean)'!B144:L144</xm:f>
              <xm:sqref>O144</xm:sqref>
            </x14:sparkline>
            <x14:sparkline>
              <xm:f>'Land Price (Adjusted_Clean)'!B145:L145</xm:f>
              <xm:sqref>O145</xm:sqref>
            </x14:sparkline>
            <x14:sparkline>
              <xm:f>'Land Price (Adjusted_Clean)'!B146:L146</xm:f>
              <xm:sqref>O146</xm:sqref>
            </x14:sparkline>
            <x14:sparkline>
              <xm:f>'Land Price (Adjusted_Clean)'!B147:L147</xm:f>
              <xm:sqref>O147</xm:sqref>
            </x14:sparkline>
            <x14:sparkline>
              <xm:f>'Land Price (Adjusted_Clean)'!B148:L148</xm:f>
              <xm:sqref>O148</xm:sqref>
            </x14:sparkline>
            <x14:sparkline>
              <xm:f>'Land Price (Adjusted_Clean)'!B149:L149</xm:f>
              <xm:sqref>O149</xm:sqref>
            </x14:sparkline>
            <x14:sparkline>
              <xm:f>'Land Price (Adjusted_Clean)'!B150:L150</xm:f>
              <xm:sqref>O150</xm:sqref>
            </x14:sparkline>
            <x14:sparkline>
              <xm:f>'Land Price (Adjusted_Clean)'!B151:L151</xm:f>
              <xm:sqref>O151</xm:sqref>
            </x14:sparkline>
            <x14:sparkline>
              <xm:f>'Land Price (Adjusted_Clean)'!B152:L152</xm:f>
              <xm:sqref>O152</xm:sqref>
            </x14:sparkline>
            <x14:sparkline>
              <xm:f>'Land Price (Adjusted_Clean)'!B153:L153</xm:f>
              <xm:sqref>O153</xm:sqref>
            </x14:sparkline>
            <x14:sparkline>
              <xm:f>'Land Price (Adjusted_Clean)'!B154:L154</xm:f>
              <xm:sqref>O154</xm:sqref>
            </x14:sparkline>
            <x14:sparkline>
              <xm:f>'Land Price (Adjusted_Clean)'!B155:L155</xm:f>
              <xm:sqref>O155</xm:sqref>
            </x14:sparkline>
            <x14:sparkline>
              <xm:f>'Land Price (Adjusted_Clean)'!B156:L156</xm:f>
              <xm:sqref>O156</xm:sqref>
            </x14:sparkline>
            <x14:sparkline>
              <xm:f>'Land Price (Adjusted_Clean)'!B157:L157</xm:f>
              <xm:sqref>O157</xm:sqref>
            </x14:sparkline>
            <x14:sparkline>
              <xm:f>'Land Price (Adjusted_Clean)'!B158:L158</xm:f>
              <xm:sqref>O158</xm:sqref>
            </x14:sparkline>
            <x14:sparkline>
              <xm:f>'Land Price (Adjusted_Clean)'!B159:L159</xm:f>
              <xm:sqref>O159</xm:sqref>
            </x14:sparkline>
            <x14:sparkline>
              <xm:f>'Land Price (Adjusted_Clean)'!B160:L160</xm:f>
              <xm:sqref>O160</xm:sqref>
            </x14:sparkline>
            <x14:sparkline>
              <xm:f>'Land Price (Adjusted_Clean)'!B161:L161</xm:f>
              <xm:sqref>O161</xm:sqref>
            </x14:sparkline>
            <x14:sparkline>
              <xm:f>'Land Price (Adjusted_Clean)'!B162:L162</xm:f>
              <xm:sqref>O162</xm:sqref>
            </x14:sparkline>
            <x14:sparkline>
              <xm:f>'Land Price (Adjusted_Clean)'!B163:L163</xm:f>
              <xm:sqref>O163</xm:sqref>
            </x14:sparkline>
            <x14:sparkline>
              <xm:f>'Land Price (Adjusted_Clean)'!B164:L164</xm:f>
              <xm:sqref>O164</xm:sqref>
            </x14:sparkline>
            <x14:sparkline>
              <xm:f>'Land Price (Adjusted_Clean)'!B165:L165</xm:f>
              <xm:sqref>O165</xm:sqref>
            </x14:sparkline>
            <x14:sparkline>
              <xm:f>'Land Price (Adjusted_Clean)'!B166:L166</xm:f>
              <xm:sqref>O166</xm:sqref>
            </x14:sparkline>
            <x14:sparkline>
              <xm:f>'Land Price (Adjusted_Clean)'!B167:L167</xm:f>
              <xm:sqref>O167</xm:sqref>
            </x14:sparkline>
            <x14:sparkline>
              <xm:f>'Land Price (Adjusted_Clean)'!B168:L168</xm:f>
              <xm:sqref>O168</xm:sqref>
            </x14:sparkline>
            <x14:sparkline>
              <xm:f>'Land Price (Adjusted_Clean)'!B169:L169</xm:f>
              <xm:sqref>O169</xm:sqref>
            </x14:sparkline>
            <x14:sparkline>
              <xm:f>'Land Price (Adjusted_Clean)'!B170:L170</xm:f>
              <xm:sqref>O170</xm:sqref>
            </x14:sparkline>
            <x14:sparkline>
              <xm:f>'Land Price (Adjusted_Clean)'!B171:L171</xm:f>
              <xm:sqref>O171</xm:sqref>
            </x14:sparkline>
            <x14:sparkline>
              <xm:f>'Land Price (Adjusted_Clean)'!B172:L172</xm:f>
              <xm:sqref>O172</xm:sqref>
            </x14:sparkline>
            <x14:sparkline>
              <xm:f>'Land Price (Adjusted_Clean)'!B173:L173</xm:f>
              <xm:sqref>O173</xm:sqref>
            </x14:sparkline>
            <x14:sparkline>
              <xm:f>'Land Price (Adjusted_Clean)'!B174:L174</xm:f>
              <xm:sqref>O174</xm:sqref>
            </x14:sparkline>
            <x14:sparkline>
              <xm:f>'Land Price (Adjusted_Clean)'!B175:L175</xm:f>
              <xm:sqref>O175</xm:sqref>
            </x14:sparkline>
            <x14:sparkline>
              <xm:f>'Land Price (Adjusted_Clean)'!B176:L176</xm:f>
              <xm:sqref>O176</xm:sqref>
            </x14:sparkline>
            <x14:sparkline>
              <xm:f>'Land Price (Adjusted_Clean)'!B177:L177</xm:f>
              <xm:sqref>O177</xm:sqref>
            </x14:sparkline>
            <x14:sparkline>
              <xm:f>'Land Price (Adjusted_Clean)'!B178:L178</xm:f>
              <xm:sqref>O178</xm:sqref>
            </x14:sparkline>
            <x14:sparkline>
              <xm:f>'Land Price (Adjusted_Clean)'!B179:L179</xm:f>
              <xm:sqref>O179</xm:sqref>
            </x14:sparkline>
            <x14:sparkline>
              <xm:f>'Land Price (Adjusted_Clean)'!B180:L180</xm:f>
              <xm:sqref>O180</xm:sqref>
            </x14:sparkline>
            <x14:sparkline>
              <xm:f>'Land Price (Adjusted_Clean)'!B181:L181</xm:f>
              <xm:sqref>O181</xm:sqref>
            </x14:sparkline>
            <x14:sparkline>
              <xm:f>'Land Price (Adjusted_Clean)'!B182:L182</xm:f>
              <xm:sqref>O182</xm:sqref>
            </x14:sparkline>
            <x14:sparkline>
              <xm:f>'Land Price (Adjusted_Clean)'!B183:L183</xm:f>
              <xm:sqref>O183</xm:sqref>
            </x14:sparkline>
            <x14:sparkline>
              <xm:f>'Land Price (Adjusted_Clean)'!B184:L184</xm:f>
              <xm:sqref>O184</xm:sqref>
            </x14:sparkline>
            <x14:sparkline>
              <xm:f>'Land Price (Adjusted_Clean)'!B185:L185</xm:f>
              <xm:sqref>O185</xm:sqref>
            </x14:sparkline>
            <x14:sparkline>
              <xm:f>'Land Price (Adjusted_Clean)'!B186:L186</xm:f>
              <xm:sqref>O186</xm:sqref>
            </x14:sparkline>
            <x14:sparkline>
              <xm:f>'Land Price (Adjusted_Clean)'!B187:L187</xm:f>
              <xm:sqref>O187</xm:sqref>
            </x14:sparkline>
            <x14:sparkline>
              <xm:f>'Land Price (Adjusted_Clean)'!B188:L188</xm:f>
              <xm:sqref>O188</xm:sqref>
            </x14:sparkline>
            <x14:sparkline>
              <xm:f>'Land Price (Adjusted_Clean)'!B189:L189</xm:f>
              <xm:sqref>O189</xm:sqref>
            </x14:sparkline>
            <x14:sparkline>
              <xm:f>'Land Price (Adjusted_Clean)'!B190:L190</xm:f>
              <xm:sqref>O190</xm:sqref>
            </x14:sparkline>
            <x14:sparkline>
              <xm:f>'Land Price (Adjusted_Clean)'!B191:L191</xm:f>
              <xm:sqref>O191</xm:sqref>
            </x14:sparkline>
            <x14:sparkline>
              <xm:f>'Land Price (Adjusted_Clean)'!B192:L192</xm:f>
              <xm:sqref>O192</xm:sqref>
            </x14:sparkline>
            <x14:sparkline>
              <xm:f>'Land Price (Adjusted_Clean)'!B193:L193</xm:f>
              <xm:sqref>O193</xm:sqref>
            </x14:sparkline>
            <x14:sparkline>
              <xm:f>'Land Price (Adjusted_Clean)'!B194:L194</xm:f>
              <xm:sqref>O194</xm:sqref>
            </x14:sparkline>
            <x14:sparkline>
              <xm:f>'Land Price (Adjusted_Clean)'!B195:L195</xm:f>
              <xm:sqref>O195</xm:sqref>
            </x14:sparkline>
            <x14:sparkline>
              <xm:f>'Land Price (Adjusted_Clean)'!B196:L196</xm:f>
              <xm:sqref>O196</xm:sqref>
            </x14:sparkline>
            <x14:sparkline>
              <xm:f>'Land Price (Adjusted_Clean)'!B197:L197</xm:f>
              <xm:sqref>O197</xm:sqref>
            </x14:sparkline>
            <x14:sparkline>
              <xm:f>'Land Price (Adjusted_Clean)'!B198:L198</xm:f>
              <xm:sqref>O198</xm:sqref>
            </x14:sparkline>
            <x14:sparkline>
              <xm:f>'Land Price (Adjusted_Clean)'!B199:L199</xm:f>
              <xm:sqref>O199</xm:sqref>
            </x14:sparkline>
            <x14:sparkline>
              <xm:f>'Land Price (Adjusted_Clean)'!B200:L200</xm:f>
              <xm:sqref>O200</xm:sqref>
            </x14:sparkline>
            <x14:sparkline>
              <xm:f>'Land Price (Adjusted_Clean)'!B201:L201</xm:f>
              <xm:sqref>O201</xm:sqref>
            </x14:sparkline>
            <x14:sparkline>
              <xm:f>'Land Price (Adjusted_Clean)'!B202:L202</xm:f>
              <xm:sqref>O202</xm:sqref>
            </x14:sparkline>
            <x14:sparkline>
              <xm:f>'Land Price (Adjusted_Clean)'!B203:L203</xm:f>
              <xm:sqref>O203</xm:sqref>
            </x14:sparkline>
            <x14:sparkline>
              <xm:f>'Land Price (Adjusted_Clean)'!B204:L204</xm:f>
              <xm:sqref>O204</xm:sqref>
            </x14:sparkline>
            <x14:sparkline>
              <xm:f>'Land Price (Adjusted_Clean)'!B205:L205</xm:f>
              <xm:sqref>O205</xm:sqref>
            </x14:sparkline>
            <x14:sparkline>
              <xm:f>'Land Price (Adjusted_Clean)'!B206:L206</xm:f>
              <xm:sqref>O206</xm:sqref>
            </x14:sparkline>
            <x14:sparkline>
              <xm:f>'Land Price (Adjusted_Clean)'!B207:L207</xm:f>
              <xm:sqref>O207</xm:sqref>
            </x14:sparkline>
            <x14:sparkline>
              <xm:f>'Land Price (Adjusted_Clean)'!B208:L208</xm:f>
              <xm:sqref>O208</xm:sqref>
            </x14:sparkline>
            <x14:sparkline>
              <xm:f>'Land Price (Adjusted_Clean)'!B209:L209</xm:f>
              <xm:sqref>O209</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BBD79-A630-496C-9AB4-05C9AAC2A7E0}">
  <dimension ref="A1:L212"/>
  <sheetViews>
    <sheetView workbookViewId="0">
      <selection activeCell="B4" sqref="B4"/>
    </sheetView>
  </sheetViews>
  <sheetFormatPr defaultRowHeight="15" x14ac:dyDescent="0.25"/>
  <cols>
    <col min="1" max="1" width="32" bestFit="1" customWidth="1"/>
    <col min="2" max="12" width="15" bestFit="1" customWidth="1"/>
  </cols>
  <sheetData>
    <row r="1" spans="1:12" x14ac:dyDescent="0.25">
      <c r="A1" s="5" t="s">
        <v>29</v>
      </c>
    </row>
    <row r="2" spans="1:12" x14ac:dyDescent="0.25">
      <c r="A2" s="5"/>
      <c r="B2" s="5">
        <v>2010</v>
      </c>
      <c r="C2" s="5">
        <v>2011</v>
      </c>
      <c r="D2" s="5">
        <v>2012</v>
      </c>
      <c r="E2" s="5">
        <v>2013</v>
      </c>
      <c r="F2" s="5">
        <v>2014</v>
      </c>
      <c r="G2" s="5">
        <v>2015</v>
      </c>
      <c r="H2" s="5">
        <v>2016</v>
      </c>
      <c r="I2" s="5">
        <v>2017</v>
      </c>
      <c r="J2" s="5">
        <v>2018</v>
      </c>
      <c r="K2" s="5">
        <v>2019</v>
      </c>
      <c r="L2" s="5">
        <v>2020</v>
      </c>
    </row>
    <row r="3" spans="1:12" x14ac:dyDescent="0.25">
      <c r="A3" s="5" t="s">
        <v>30</v>
      </c>
      <c r="B3" s="5" t="s">
        <v>23</v>
      </c>
      <c r="C3" s="5" t="s">
        <v>23</v>
      </c>
      <c r="D3" s="5" t="s">
        <v>23</v>
      </c>
      <c r="E3" s="5" t="s">
        <v>23</v>
      </c>
      <c r="F3" s="5" t="s">
        <v>23</v>
      </c>
      <c r="G3" s="5" t="s">
        <v>23</v>
      </c>
      <c r="H3" s="5" t="s">
        <v>23</v>
      </c>
      <c r="I3" s="5" t="s">
        <v>23</v>
      </c>
      <c r="J3" s="5" t="s">
        <v>23</v>
      </c>
      <c r="K3" s="5" t="s">
        <v>23</v>
      </c>
      <c r="L3" s="5" t="s">
        <v>23</v>
      </c>
    </row>
    <row r="4" spans="1:12" x14ac:dyDescent="0.25">
      <c r="A4" s="6" t="s">
        <v>31</v>
      </c>
      <c r="B4" s="13">
        <v>230000</v>
      </c>
      <c r="C4" s="13">
        <v>255000</v>
      </c>
      <c r="D4" s="13">
        <v>239000</v>
      </c>
      <c r="E4" s="13">
        <v>261000</v>
      </c>
      <c r="F4" s="13">
        <v>247500</v>
      </c>
      <c r="G4" s="13">
        <v>285000</v>
      </c>
      <c r="H4" s="13">
        <v>275000</v>
      </c>
      <c r="I4" s="13">
        <v>291500</v>
      </c>
      <c r="J4" s="13">
        <v>335000</v>
      </c>
      <c r="K4" s="13">
        <v>325000</v>
      </c>
      <c r="L4" s="13">
        <v>380000</v>
      </c>
    </row>
    <row r="5" spans="1:12" x14ac:dyDescent="0.25">
      <c r="A5" s="6" t="s">
        <v>32</v>
      </c>
      <c r="B5" s="13">
        <v>316000</v>
      </c>
      <c r="C5" s="13">
        <v>333000</v>
      </c>
      <c r="D5" s="13">
        <v>340000</v>
      </c>
      <c r="E5" s="13">
        <v>361500</v>
      </c>
      <c r="F5" s="13">
        <v>362000</v>
      </c>
      <c r="G5" s="13">
        <v>340500</v>
      </c>
      <c r="H5" s="13">
        <v>375000</v>
      </c>
      <c r="I5" s="13">
        <v>412500</v>
      </c>
      <c r="J5" s="13">
        <v>439000</v>
      </c>
      <c r="K5" s="13">
        <v>480000</v>
      </c>
      <c r="L5" s="13">
        <v>510000</v>
      </c>
    </row>
    <row r="6" spans="1:12" x14ac:dyDescent="0.25">
      <c r="A6" s="6" t="s">
        <v>33</v>
      </c>
      <c r="B6" s="13">
        <v>580000</v>
      </c>
      <c r="C6" s="13">
        <v>600500</v>
      </c>
      <c r="D6" s="13">
        <v>587500</v>
      </c>
      <c r="E6" s="13">
        <v>550000</v>
      </c>
      <c r="F6" s="13">
        <v>612500</v>
      </c>
      <c r="G6" s="13">
        <v>635000</v>
      </c>
      <c r="H6" s="13">
        <v>652500</v>
      </c>
      <c r="I6" s="13">
        <v>788000</v>
      </c>
      <c r="J6" s="13">
        <v>870000</v>
      </c>
      <c r="K6" s="13">
        <v>910000</v>
      </c>
      <c r="L6" s="13">
        <v>1070000</v>
      </c>
    </row>
    <row r="7" spans="1:12" x14ac:dyDescent="0.25">
      <c r="A7" s="6" t="s">
        <v>34</v>
      </c>
      <c r="B7" s="13">
        <v>442500</v>
      </c>
      <c r="C7" s="13">
        <v>495000</v>
      </c>
      <c r="D7" s="13">
        <v>432500</v>
      </c>
      <c r="E7" s="13">
        <v>450000</v>
      </c>
      <c r="F7" s="13">
        <v>457500</v>
      </c>
      <c r="G7" s="13">
        <v>435000</v>
      </c>
      <c r="H7" s="13">
        <v>480000</v>
      </c>
      <c r="I7" s="13">
        <v>545000</v>
      </c>
      <c r="J7" s="13">
        <v>555000</v>
      </c>
      <c r="K7" s="13">
        <v>600000</v>
      </c>
      <c r="L7" s="13">
        <v>710000</v>
      </c>
    </row>
    <row r="8" spans="1:12" x14ac:dyDescent="0.25">
      <c r="A8" s="6" t="s">
        <v>35</v>
      </c>
      <c r="B8" s="13">
        <v>174000</v>
      </c>
      <c r="C8" s="13">
        <v>169000</v>
      </c>
      <c r="D8" s="13">
        <v>165000</v>
      </c>
      <c r="E8" s="13">
        <v>180000</v>
      </c>
      <c r="F8" s="13">
        <v>200000</v>
      </c>
      <c r="G8" s="13">
        <v>210000</v>
      </c>
      <c r="H8" s="13">
        <v>204500</v>
      </c>
      <c r="I8" s="13">
        <v>200000</v>
      </c>
      <c r="J8" s="13">
        <v>199000</v>
      </c>
      <c r="K8" s="13">
        <v>215000</v>
      </c>
      <c r="L8" s="13">
        <v>244000</v>
      </c>
    </row>
    <row r="9" spans="1:12" x14ac:dyDescent="0.25">
      <c r="A9" s="6" t="s">
        <v>36</v>
      </c>
      <c r="B9" s="13">
        <v>330000</v>
      </c>
      <c r="C9" s="13">
        <v>323500</v>
      </c>
      <c r="D9" s="13">
        <v>350000</v>
      </c>
      <c r="E9" s="13">
        <v>349500</v>
      </c>
      <c r="F9" s="13">
        <v>344500</v>
      </c>
      <c r="G9" s="13">
        <v>349000</v>
      </c>
      <c r="H9" s="13">
        <v>370000</v>
      </c>
      <c r="I9" s="13">
        <v>358000</v>
      </c>
      <c r="J9" s="13">
        <v>380000</v>
      </c>
      <c r="K9" s="13">
        <v>415500</v>
      </c>
      <c r="L9" s="13">
        <v>467500</v>
      </c>
    </row>
    <row r="10" spans="1:12" x14ac:dyDescent="0.25">
      <c r="A10" s="6" t="s">
        <v>37</v>
      </c>
      <c r="B10" s="13">
        <v>750000</v>
      </c>
      <c r="C10" s="13">
        <v>735000</v>
      </c>
      <c r="D10" s="13">
        <v>701500</v>
      </c>
      <c r="E10" s="13">
        <v>735000</v>
      </c>
      <c r="F10" s="13">
        <v>810000</v>
      </c>
      <c r="G10" s="13">
        <v>885000</v>
      </c>
      <c r="H10" s="13">
        <v>1010000</v>
      </c>
      <c r="I10" s="13">
        <v>1180000</v>
      </c>
      <c r="J10" s="13">
        <v>1197500</v>
      </c>
      <c r="K10" s="13">
        <v>1088500</v>
      </c>
      <c r="L10" s="13">
        <v>1275000</v>
      </c>
    </row>
    <row r="11" spans="1:12" x14ac:dyDescent="0.25">
      <c r="A11" s="6" t="s">
        <v>38</v>
      </c>
      <c r="B11" s="13">
        <v>268500</v>
      </c>
      <c r="C11" s="13">
        <v>221500</v>
      </c>
      <c r="D11" s="13">
        <v>230500</v>
      </c>
      <c r="E11" s="13">
        <v>231000</v>
      </c>
      <c r="F11" s="13">
        <v>302000</v>
      </c>
      <c r="G11" s="13">
        <v>245000</v>
      </c>
      <c r="H11" s="13">
        <v>250000</v>
      </c>
      <c r="I11" s="13">
        <v>355000</v>
      </c>
      <c r="J11" s="13">
        <v>349000</v>
      </c>
      <c r="K11" s="13">
        <v>370000</v>
      </c>
      <c r="L11" s="13">
        <v>450000</v>
      </c>
    </row>
    <row r="12" spans="1:12" x14ac:dyDescent="0.25">
      <c r="A12" s="6" t="s">
        <v>39</v>
      </c>
      <c r="B12" s="13">
        <v>305000</v>
      </c>
      <c r="C12" s="13">
        <v>330000</v>
      </c>
      <c r="D12" s="13">
        <v>325000</v>
      </c>
      <c r="E12" s="13">
        <v>335500</v>
      </c>
      <c r="F12" s="13">
        <v>348000</v>
      </c>
      <c r="G12" s="13">
        <v>355000</v>
      </c>
      <c r="H12" s="13">
        <v>376000</v>
      </c>
      <c r="I12" s="13">
        <v>415500</v>
      </c>
      <c r="J12" s="13">
        <v>480000</v>
      </c>
      <c r="K12" s="13">
        <v>500000</v>
      </c>
      <c r="L12" s="13">
        <v>518000</v>
      </c>
    </row>
    <row r="13" spans="1:12" x14ac:dyDescent="0.25">
      <c r="A13" s="6" t="s">
        <v>40</v>
      </c>
      <c r="B13" s="13">
        <v>230000</v>
      </c>
      <c r="C13" s="13">
        <v>235000</v>
      </c>
      <c r="D13" s="13">
        <v>231000</v>
      </c>
      <c r="E13" s="13">
        <v>235000</v>
      </c>
      <c r="F13" s="13">
        <v>244000</v>
      </c>
      <c r="G13" s="13">
        <v>246500</v>
      </c>
      <c r="H13" s="13">
        <v>255000</v>
      </c>
      <c r="I13" s="13">
        <v>272500</v>
      </c>
      <c r="J13" s="13">
        <v>279000</v>
      </c>
      <c r="K13" s="13">
        <v>274000</v>
      </c>
      <c r="L13" s="13">
        <v>290000</v>
      </c>
    </row>
    <row r="14" spans="1:12" x14ac:dyDescent="0.25">
      <c r="A14" s="6" t="s">
        <v>41</v>
      </c>
      <c r="B14" s="13">
        <v>260000</v>
      </c>
      <c r="C14" s="13">
        <v>310000</v>
      </c>
      <c r="D14" s="13">
        <v>305000</v>
      </c>
      <c r="E14" s="13">
        <v>352000</v>
      </c>
      <c r="F14" s="13">
        <v>330000</v>
      </c>
      <c r="G14" s="13">
        <v>359000</v>
      </c>
      <c r="H14" s="13">
        <v>370000</v>
      </c>
      <c r="I14" s="13">
        <v>417000</v>
      </c>
      <c r="J14" s="13">
        <v>462000</v>
      </c>
      <c r="K14" s="13">
        <v>450000</v>
      </c>
      <c r="L14" s="13">
        <v>500000</v>
      </c>
    </row>
    <row r="15" spans="1:12" x14ac:dyDescent="0.25">
      <c r="A15" s="6" t="s">
        <v>42</v>
      </c>
      <c r="B15" s="13">
        <v>272000</v>
      </c>
      <c r="C15" s="13">
        <v>275000</v>
      </c>
      <c r="D15" s="13">
        <v>280000</v>
      </c>
      <c r="E15" s="13">
        <v>296000</v>
      </c>
      <c r="F15" s="13">
        <v>312000</v>
      </c>
      <c r="G15" s="13">
        <v>315000</v>
      </c>
      <c r="H15" s="13">
        <v>339500</v>
      </c>
      <c r="I15" s="13">
        <v>346500</v>
      </c>
      <c r="J15" s="13">
        <v>389000</v>
      </c>
      <c r="K15" s="13">
        <v>415000</v>
      </c>
      <c r="L15" s="13">
        <v>423000</v>
      </c>
    </row>
    <row r="16" spans="1:12" x14ac:dyDescent="0.25">
      <c r="A16" s="6" t="s">
        <v>43</v>
      </c>
      <c r="B16" s="13">
        <v>342500</v>
      </c>
      <c r="C16" s="13">
        <v>378000</v>
      </c>
      <c r="D16" s="13">
        <v>351500</v>
      </c>
      <c r="E16" s="13">
        <v>370000</v>
      </c>
      <c r="F16" s="13">
        <v>405000</v>
      </c>
      <c r="G16" s="13">
        <v>393000</v>
      </c>
      <c r="H16" s="13">
        <v>382000</v>
      </c>
      <c r="I16" s="13">
        <v>430000</v>
      </c>
      <c r="J16" s="13">
        <v>487500</v>
      </c>
      <c r="K16" s="13">
        <v>530000</v>
      </c>
      <c r="L16" s="13">
        <v>555000</v>
      </c>
    </row>
    <row r="17" spans="1:12" x14ac:dyDescent="0.25">
      <c r="A17" s="6" t="s">
        <v>44</v>
      </c>
      <c r="B17" s="13">
        <v>353000</v>
      </c>
      <c r="C17" s="13">
        <v>340000</v>
      </c>
      <c r="D17" s="13">
        <v>340000</v>
      </c>
      <c r="E17" s="13">
        <v>345000</v>
      </c>
      <c r="F17" s="13">
        <v>330000</v>
      </c>
      <c r="G17" s="13">
        <v>323000</v>
      </c>
      <c r="H17" s="13">
        <v>350000</v>
      </c>
      <c r="I17" s="13">
        <v>350000</v>
      </c>
      <c r="J17" s="13">
        <v>403500</v>
      </c>
      <c r="K17" s="13">
        <v>395000</v>
      </c>
      <c r="L17" s="13">
        <v>425000</v>
      </c>
    </row>
    <row r="18" spans="1:12" x14ac:dyDescent="0.25">
      <c r="A18" s="6" t="s">
        <v>45</v>
      </c>
      <c r="B18" s="13">
        <v>460000</v>
      </c>
      <c r="C18" s="13">
        <v>505000</v>
      </c>
      <c r="D18" s="13">
        <v>511500</v>
      </c>
      <c r="E18" s="13">
        <v>486500</v>
      </c>
      <c r="F18" s="13">
        <v>525000</v>
      </c>
      <c r="G18" s="13">
        <v>559000</v>
      </c>
      <c r="H18" s="13">
        <v>585000</v>
      </c>
      <c r="I18" s="13">
        <v>694500</v>
      </c>
      <c r="J18" s="13">
        <v>730000</v>
      </c>
      <c r="K18" s="13">
        <v>685000</v>
      </c>
      <c r="L18" s="13">
        <v>717500</v>
      </c>
    </row>
    <row r="19" spans="1:12" x14ac:dyDescent="0.25">
      <c r="A19" s="6" t="s">
        <v>46</v>
      </c>
      <c r="B19" s="13">
        <v>174500</v>
      </c>
      <c r="C19" s="13">
        <v>142500</v>
      </c>
      <c r="D19" s="13">
        <v>186000</v>
      </c>
      <c r="E19" s="13">
        <v>186000</v>
      </c>
      <c r="F19" s="13">
        <v>220000</v>
      </c>
      <c r="G19" s="13">
        <v>205000</v>
      </c>
      <c r="H19" s="13">
        <v>237500</v>
      </c>
      <c r="I19" s="13">
        <v>220000</v>
      </c>
      <c r="J19" s="13">
        <v>225000</v>
      </c>
      <c r="K19" s="13">
        <v>242500</v>
      </c>
      <c r="L19" s="13">
        <v>322000</v>
      </c>
    </row>
    <row r="20" spans="1:12" x14ac:dyDescent="0.25">
      <c r="A20" s="6" t="s">
        <v>47</v>
      </c>
      <c r="B20" s="13">
        <v>310500</v>
      </c>
      <c r="C20" s="13">
        <v>320000</v>
      </c>
      <c r="D20" s="13">
        <v>304500</v>
      </c>
      <c r="E20" s="13">
        <v>295000</v>
      </c>
      <c r="F20" s="13">
        <v>295000</v>
      </c>
      <c r="G20" s="13">
        <v>332000</v>
      </c>
      <c r="H20" s="13">
        <v>345000</v>
      </c>
      <c r="I20" s="13">
        <v>399000</v>
      </c>
      <c r="J20" s="13">
        <v>400000</v>
      </c>
      <c r="K20" s="13">
        <v>478500</v>
      </c>
      <c r="L20" s="13">
        <v>490000</v>
      </c>
    </row>
    <row r="21" spans="1:12" x14ac:dyDescent="0.25">
      <c r="A21" s="6" t="s">
        <v>48</v>
      </c>
      <c r="B21" s="13">
        <v>338000</v>
      </c>
      <c r="C21" s="13">
        <v>345000</v>
      </c>
      <c r="D21" s="13">
        <v>350000</v>
      </c>
      <c r="E21" s="13">
        <v>360000</v>
      </c>
      <c r="F21" s="13">
        <v>362000</v>
      </c>
      <c r="G21" s="13">
        <v>395000</v>
      </c>
      <c r="H21" s="13">
        <v>430000</v>
      </c>
      <c r="I21" s="13">
        <v>500000</v>
      </c>
      <c r="J21" s="13">
        <v>545000</v>
      </c>
      <c r="K21" s="13">
        <v>545000</v>
      </c>
      <c r="L21" s="13">
        <v>605000</v>
      </c>
    </row>
    <row r="22" spans="1:12" x14ac:dyDescent="0.25">
      <c r="A22" s="6" t="s">
        <v>49</v>
      </c>
      <c r="B22" s="13">
        <v>220000</v>
      </c>
      <c r="C22" s="13">
        <v>225000</v>
      </c>
      <c r="D22" s="13">
        <v>216500</v>
      </c>
      <c r="E22" s="13">
        <v>228000</v>
      </c>
      <c r="F22" s="13">
        <v>235500</v>
      </c>
      <c r="G22" s="13">
        <v>222500</v>
      </c>
      <c r="H22" s="13">
        <v>231500</v>
      </c>
      <c r="I22" s="13">
        <v>250000</v>
      </c>
      <c r="J22" s="13">
        <v>284000</v>
      </c>
      <c r="K22" s="13">
        <v>290000</v>
      </c>
      <c r="L22" s="13">
        <v>302000</v>
      </c>
    </row>
    <row r="23" spans="1:12" x14ac:dyDescent="0.25">
      <c r="A23" s="6" t="s">
        <v>50</v>
      </c>
      <c r="B23" s="13">
        <v>450000</v>
      </c>
      <c r="C23" s="13">
        <v>440000</v>
      </c>
      <c r="D23" s="13">
        <v>451000</v>
      </c>
      <c r="E23" s="13">
        <v>453000</v>
      </c>
      <c r="F23" s="13">
        <v>487500</v>
      </c>
      <c r="G23" s="13">
        <v>535000</v>
      </c>
      <c r="H23" s="13">
        <v>583000</v>
      </c>
      <c r="I23" s="13">
        <v>670000</v>
      </c>
      <c r="J23" s="13">
        <v>690500</v>
      </c>
      <c r="K23" s="13">
        <v>671000</v>
      </c>
      <c r="L23" s="13">
        <v>701500</v>
      </c>
    </row>
    <row r="24" spans="1:12" x14ac:dyDescent="0.25">
      <c r="A24" s="6" t="s">
        <v>51</v>
      </c>
      <c r="B24" s="13">
        <v>522500</v>
      </c>
      <c r="C24" s="13">
        <v>416500</v>
      </c>
      <c r="D24" s="13">
        <v>412500</v>
      </c>
      <c r="E24" s="13">
        <v>396000</v>
      </c>
      <c r="F24" s="13">
        <v>351500</v>
      </c>
      <c r="G24" s="13">
        <v>400000</v>
      </c>
      <c r="H24" s="13">
        <v>430000</v>
      </c>
      <c r="I24" s="13">
        <v>495000</v>
      </c>
      <c r="J24" s="13">
        <v>540000</v>
      </c>
      <c r="K24" s="13">
        <v>590000</v>
      </c>
      <c r="L24" s="13">
        <v>552000</v>
      </c>
    </row>
    <row r="25" spans="1:12" x14ac:dyDescent="0.25">
      <c r="A25" s="6" t="s">
        <v>52</v>
      </c>
      <c r="B25" s="13">
        <v>230000</v>
      </c>
      <c r="C25" s="13">
        <v>260000</v>
      </c>
      <c r="D25" s="13">
        <v>260000</v>
      </c>
      <c r="E25" s="13">
        <v>255000</v>
      </c>
      <c r="F25" s="13">
        <v>337500</v>
      </c>
      <c r="G25" s="13">
        <v>302500</v>
      </c>
      <c r="H25" s="13">
        <v>345000</v>
      </c>
      <c r="I25" s="13">
        <v>382500</v>
      </c>
      <c r="J25" s="13">
        <v>412500</v>
      </c>
      <c r="K25" s="13">
        <v>463000</v>
      </c>
      <c r="L25" s="13">
        <v>467000</v>
      </c>
    </row>
    <row r="26" spans="1:12" x14ac:dyDescent="0.25">
      <c r="A26" s="6" t="s">
        <v>53</v>
      </c>
      <c r="B26" s="13">
        <v>625000</v>
      </c>
      <c r="C26" s="13">
        <v>600000</v>
      </c>
      <c r="D26" s="13">
        <v>580000</v>
      </c>
      <c r="E26" s="13">
        <v>609000</v>
      </c>
      <c r="F26" s="13">
        <v>627500</v>
      </c>
      <c r="G26" s="13">
        <v>621500</v>
      </c>
      <c r="H26" s="13">
        <v>770000</v>
      </c>
      <c r="I26" s="13">
        <v>883000</v>
      </c>
      <c r="J26" s="13">
        <v>990500</v>
      </c>
      <c r="K26" s="13">
        <v>921500</v>
      </c>
      <c r="L26" s="13">
        <v>1143500</v>
      </c>
    </row>
    <row r="27" spans="1:12" x14ac:dyDescent="0.25">
      <c r="A27" s="6" t="s">
        <v>54</v>
      </c>
      <c r="B27" s="13">
        <v>585000</v>
      </c>
      <c r="C27" s="13">
        <v>555000</v>
      </c>
      <c r="D27" s="13">
        <v>535000</v>
      </c>
      <c r="E27" s="13">
        <v>580000</v>
      </c>
      <c r="F27" s="13">
        <v>635000</v>
      </c>
      <c r="G27" s="13">
        <v>700000</v>
      </c>
      <c r="H27" s="13">
        <v>778000</v>
      </c>
      <c r="I27" s="13">
        <v>882500</v>
      </c>
      <c r="J27" s="13">
        <v>910000</v>
      </c>
      <c r="K27" s="13">
        <v>855000</v>
      </c>
      <c r="L27" s="13">
        <v>901500</v>
      </c>
    </row>
    <row r="28" spans="1:12" x14ac:dyDescent="0.25">
      <c r="A28" s="6" t="s">
        <v>55</v>
      </c>
      <c r="B28" s="13">
        <v>520000</v>
      </c>
      <c r="C28" s="13">
        <v>475000</v>
      </c>
      <c r="D28" s="13">
        <v>500000</v>
      </c>
      <c r="E28" s="13">
        <v>492000</v>
      </c>
      <c r="F28" s="13">
        <v>519000</v>
      </c>
      <c r="G28" s="13">
        <v>565000</v>
      </c>
      <c r="H28" s="13">
        <v>600000</v>
      </c>
      <c r="I28" s="13">
        <v>690000</v>
      </c>
      <c r="J28" s="13">
        <v>730000</v>
      </c>
      <c r="K28" s="13">
        <v>700000</v>
      </c>
      <c r="L28" s="13">
        <v>730000</v>
      </c>
    </row>
    <row r="29" spans="1:12" x14ac:dyDescent="0.25">
      <c r="A29" s="6" t="s">
        <v>56</v>
      </c>
      <c r="B29" s="13">
        <v>311500</v>
      </c>
      <c r="C29" s="13">
        <v>335000</v>
      </c>
      <c r="D29" s="13">
        <v>340000</v>
      </c>
      <c r="E29" s="13">
        <v>325000</v>
      </c>
      <c r="F29" s="13">
        <v>349000</v>
      </c>
      <c r="G29" s="13">
        <v>392500</v>
      </c>
      <c r="H29" s="13">
        <v>429500</v>
      </c>
      <c r="I29" s="13">
        <v>495000</v>
      </c>
      <c r="J29" s="13">
        <v>590000</v>
      </c>
      <c r="K29" s="13">
        <v>580000</v>
      </c>
      <c r="L29" s="13">
        <v>700000</v>
      </c>
    </row>
    <row r="30" spans="1:12" x14ac:dyDescent="0.25">
      <c r="A30" s="6" t="s">
        <v>57</v>
      </c>
      <c r="B30" s="13">
        <v>248500</v>
      </c>
      <c r="C30" s="13">
        <v>260000</v>
      </c>
      <c r="D30" s="13">
        <v>268500</v>
      </c>
      <c r="E30" s="13">
        <v>291000</v>
      </c>
      <c r="F30" s="13">
        <v>267000</v>
      </c>
      <c r="G30" s="13">
        <v>270000</v>
      </c>
      <c r="H30" s="13">
        <v>287500</v>
      </c>
      <c r="I30" s="13">
        <v>330000</v>
      </c>
      <c r="J30" s="13">
        <v>396500</v>
      </c>
      <c r="K30" s="13">
        <v>417500</v>
      </c>
      <c r="L30" s="13">
        <v>452500</v>
      </c>
    </row>
    <row r="31" spans="1:12" x14ac:dyDescent="0.25">
      <c r="A31" s="6" t="s">
        <v>58</v>
      </c>
      <c r="B31" s="13">
        <v>333500</v>
      </c>
      <c r="C31" s="13">
        <v>341000</v>
      </c>
      <c r="D31" s="13">
        <v>332000</v>
      </c>
      <c r="E31" s="13">
        <v>330000</v>
      </c>
      <c r="F31" s="13">
        <v>350500</v>
      </c>
      <c r="G31" s="13">
        <v>340000</v>
      </c>
      <c r="H31" s="13">
        <v>360000</v>
      </c>
      <c r="I31" s="13">
        <v>425000</v>
      </c>
      <c r="J31" s="13">
        <v>491500</v>
      </c>
      <c r="K31" s="13">
        <v>445000</v>
      </c>
      <c r="L31" s="13">
        <v>500000</v>
      </c>
    </row>
    <row r="32" spans="1:12" x14ac:dyDescent="0.25">
      <c r="A32" s="6" t="s">
        <v>59</v>
      </c>
      <c r="B32" s="13">
        <v>261000</v>
      </c>
      <c r="C32" s="13">
        <v>258500</v>
      </c>
      <c r="D32" s="13">
        <v>300000</v>
      </c>
      <c r="E32" s="13">
        <v>310000</v>
      </c>
      <c r="F32" s="13">
        <v>281500</v>
      </c>
      <c r="G32" s="13">
        <v>270000</v>
      </c>
      <c r="H32" s="13">
        <v>338000</v>
      </c>
      <c r="I32" s="13">
        <v>350000</v>
      </c>
      <c r="J32" s="13">
        <v>405000</v>
      </c>
      <c r="K32" s="13">
        <v>449000</v>
      </c>
      <c r="L32" s="13">
        <v>487500</v>
      </c>
    </row>
    <row r="33" spans="1:12" x14ac:dyDescent="0.25">
      <c r="A33" s="6" t="s">
        <v>60</v>
      </c>
      <c r="B33" s="13">
        <v>390000</v>
      </c>
      <c r="C33" s="13">
        <v>500000</v>
      </c>
      <c r="D33" s="13">
        <v>385000</v>
      </c>
      <c r="E33" s="13">
        <v>337500</v>
      </c>
      <c r="F33" s="13">
        <v>336500</v>
      </c>
      <c r="G33" s="13">
        <v>372500</v>
      </c>
      <c r="H33" s="13">
        <v>425000</v>
      </c>
      <c r="I33" s="13">
        <v>373000</v>
      </c>
      <c r="J33" s="13">
        <v>462000</v>
      </c>
      <c r="K33" s="13">
        <v>515000</v>
      </c>
      <c r="L33" s="13">
        <v>712500</v>
      </c>
    </row>
    <row r="34" spans="1:12" x14ac:dyDescent="0.25">
      <c r="A34" s="6" t="s">
        <v>61</v>
      </c>
      <c r="B34" s="13">
        <v>322500</v>
      </c>
      <c r="C34" s="13">
        <v>307500</v>
      </c>
      <c r="D34" s="13">
        <v>376500</v>
      </c>
      <c r="E34" s="13">
        <v>349000</v>
      </c>
      <c r="F34" s="13">
        <v>385000</v>
      </c>
      <c r="G34" s="13">
        <v>364500</v>
      </c>
      <c r="H34" s="13">
        <v>381000</v>
      </c>
      <c r="I34" s="13">
        <v>470000</v>
      </c>
      <c r="J34" s="13">
        <v>467500</v>
      </c>
      <c r="K34" s="13">
        <v>475000</v>
      </c>
      <c r="L34" s="13">
        <v>587500</v>
      </c>
    </row>
    <row r="35" spans="1:12" x14ac:dyDescent="0.25">
      <c r="A35" s="6" t="s">
        <v>62</v>
      </c>
      <c r="B35" s="13">
        <v>292500</v>
      </c>
      <c r="C35" s="13">
        <v>340000</v>
      </c>
      <c r="D35" s="13">
        <v>342500</v>
      </c>
      <c r="E35" s="13">
        <v>332500</v>
      </c>
      <c r="F35" s="13">
        <v>325000</v>
      </c>
      <c r="G35" s="13">
        <v>420000</v>
      </c>
      <c r="H35" s="13">
        <v>357500</v>
      </c>
      <c r="I35" s="13">
        <v>437500</v>
      </c>
      <c r="J35" s="13">
        <v>550000</v>
      </c>
      <c r="K35" s="13">
        <v>500500</v>
      </c>
      <c r="L35" s="13">
        <v>540000</v>
      </c>
    </row>
    <row r="36" spans="1:12" x14ac:dyDescent="0.25">
      <c r="A36" s="6" t="s">
        <v>63</v>
      </c>
      <c r="B36" s="13">
        <v>395000</v>
      </c>
      <c r="C36" s="13">
        <v>410000</v>
      </c>
      <c r="D36" s="13">
        <v>385000</v>
      </c>
      <c r="E36" s="13">
        <v>390000</v>
      </c>
      <c r="F36" s="13">
        <v>401000</v>
      </c>
      <c r="G36" s="13">
        <v>415000</v>
      </c>
      <c r="H36" s="13">
        <v>518500</v>
      </c>
      <c r="I36" s="13">
        <v>572500</v>
      </c>
      <c r="J36" s="13">
        <v>605000</v>
      </c>
      <c r="K36" s="13">
        <v>605000</v>
      </c>
      <c r="L36" s="13">
        <v>660000</v>
      </c>
    </row>
    <row r="37" spans="1:12" x14ac:dyDescent="0.25">
      <c r="A37" s="6" t="s">
        <v>64</v>
      </c>
      <c r="B37" s="13">
        <v>209500</v>
      </c>
      <c r="C37" s="13">
        <v>240000</v>
      </c>
      <c r="D37" s="13">
        <v>255000</v>
      </c>
      <c r="E37" s="13">
        <v>252500</v>
      </c>
      <c r="F37" s="13">
        <v>262000</v>
      </c>
      <c r="G37" s="13">
        <v>256500</v>
      </c>
      <c r="H37" s="13">
        <v>255000</v>
      </c>
      <c r="I37" s="13">
        <v>250000</v>
      </c>
      <c r="J37" s="13">
        <v>275000</v>
      </c>
      <c r="K37" s="13">
        <v>287000</v>
      </c>
      <c r="L37" s="13">
        <v>320000</v>
      </c>
    </row>
    <row r="38" spans="1:12" x14ac:dyDescent="0.25">
      <c r="A38" s="6" t="s">
        <v>65</v>
      </c>
      <c r="B38" s="13">
        <v>316000</v>
      </c>
      <c r="C38" s="13">
        <v>340000</v>
      </c>
      <c r="D38" s="13">
        <v>343500</v>
      </c>
      <c r="E38" s="13">
        <v>382000</v>
      </c>
      <c r="F38" s="13">
        <v>345000</v>
      </c>
      <c r="G38" s="13">
        <v>387500</v>
      </c>
      <c r="H38" s="13">
        <v>426500</v>
      </c>
      <c r="I38" s="13">
        <v>380000</v>
      </c>
      <c r="J38" s="13">
        <v>460500</v>
      </c>
      <c r="K38" s="13">
        <v>500000</v>
      </c>
      <c r="L38" s="13">
        <v>540000</v>
      </c>
    </row>
    <row r="39" spans="1:12" x14ac:dyDescent="0.25">
      <c r="A39" s="6" t="s">
        <v>66</v>
      </c>
      <c r="B39" s="13">
        <v>185000</v>
      </c>
      <c r="C39" s="13">
        <v>180000</v>
      </c>
      <c r="D39" s="13">
        <v>183500</v>
      </c>
      <c r="E39" s="13">
        <v>220000</v>
      </c>
      <c r="F39" s="13">
        <v>186000</v>
      </c>
      <c r="G39" s="13">
        <v>218000</v>
      </c>
      <c r="H39" s="13">
        <v>217500</v>
      </c>
      <c r="I39" s="13">
        <v>240000</v>
      </c>
      <c r="J39" s="13">
        <v>235000</v>
      </c>
      <c r="K39" s="13">
        <v>280000</v>
      </c>
      <c r="L39" s="13">
        <v>295000</v>
      </c>
    </row>
    <row r="40" spans="1:12" x14ac:dyDescent="0.25">
      <c r="A40" s="6" t="s">
        <v>67</v>
      </c>
      <c r="B40" s="13">
        <v>302500</v>
      </c>
      <c r="C40" s="13">
        <v>298000</v>
      </c>
      <c r="D40" s="13">
        <v>290500</v>
      </c>
      <c r="E40" s="13">
        <v>322500</v>
      </c>
      <c r="F40" s="13">
        <v>297000</v>
      </c>
      <c r="G40" s="13">
        <v>345000</v>
      </c>
      <c r="H40" s="13">
        <v>339000</v>
      </c>
      <c r="I40" s="13">
        <v>334500</v>
      </c>
      <c r="J40" s="13">
        <v>373000</v>
      </c>
      <c r="K40" s="13">
        <v>375000</v>
      </c>
      <c r="L40" s="13">
        <v>426000</v>
      </c>
    </row>
    <row r="41" spans="1:12" x14ac:dyDescent="0.25">
      <c r="A41" s="6" t="s">
        <v>68</v>
      </c>
      <c r="B41" s="13">
        <v>332500</v>
      </c>
      <c r="C41" s="13">
        <v>420000</v>
      </c>
      <c r="D41" s="13">
        <v>348000</v>
      </c>
      <c r="E41" s="13">
        <v>337000</v>
      </c>
      <c r="F41" s="13">
        <v>332000</v>
      </c>
      <c r="G41" s="13">
        <v>350000</v>
      </c>
      <c r="H41" s="13">
        <v>358000</v>
      </c>
      <c r="I41" s="13">
        <v>407500</v>
      </c>
      <c r="J41" s="13">
        <v>442000</v>
      </c>
      <c r="K41" s="13">
        <v>540000</v>
      </c>
      <c r="L41" s="13">
        <v>635500</v>
      </c>
    </row>
    <row r="42" spans="1:12" x14ac:dyDescent="0.25">
      <c r="A42" s="6" t="s">
        <v>69</v>
      </c>
      <c r="B42" s="13">
        <v>202000</v>
      </c>
      <c r="C42" s="13">
        <v>134500</v>
      </c>
      <c r="D42" s="13">
        <v>192500</v>
      </c>
      <c r="E42" s="13">
        <v>218500</v>
      </c>
      <c r="F42" s="13">
        <v>238500</v>
      </c>
      <c r="G42" s="13">
        <v>200000</v>
      </c>
      <c r="H42" s="13">
        <v>200000</v>
      </c>
      <c r="I42" s="13">
        <v>245000</v>
      </c>
      <c r="J42" s="13">
        <v>232500</v>
      </c>
      <c r="K42" s="13">
        <v>300000</v>
      </c>
      <c r="L42" s="13">
        <v>301500</v>
      </c>
    </row>
    <row r="43" spans="1:12" x14ac:dyDescent="0.25">
      <c r="A43" s="6" t="s">
        <v>70</v>
      </c>
      <c r="B43" s="13">
        <v>330000</v>
      </c>
      <c r="C43" s="13">
        <v>345000</v>
      </c>
      <c r="D43" s="13">
        <v>334000</v>
      </c>
      <c r="E43" s="13">
        <v>330000</v>
      </c>
      <c r="F43" s="13">
        <v>346000</v>
      </c>
      <c r="G43" s="13">
        <v>370000</v>
      </c>
      <c r="H43" s="13">
        <v>430000</v>
      </c>
      <c r="I43" s="13">
        <v>525000</v>
      </c>
      <c r="J43" s="13">
        <v>575000</v>
      </c>
      <c r="K43" s="13">
        <v>537000</v>
      </c>
      <c r="L43" s="13">
        <v>576000</v>
      </c>
    </row>
    <row r="44" spans="1:12" x14ac:dyDescent="0.25">
      <c r="A44" s="6" t="s">
        <v>71</v>
      </c>
      <c r="B44" s="13">
        <v>300000</v>
      </c>
      <c r="C44" s="13">
        <v>322500</v>
      </c>
      <c r="D44" s="13">
        <v>338000</v>
      </c>
      <c r="E44" s="13">
        <v>372500</v>
      </c>
      <c r="F44" s="13">
        <v>369500</v>
      </c>
      <c r="G44" s="13">
        <v>380000</v>
      </c>
      <c r="H44" s="13">
        <v>410000</v>
      </c>
      <c r="I44" s="13">
        <v>435000</v>
      </c>
      <c r="J44" s="13">
        <v>499000</v>
      </c>
      <c r="K44" s="13">
        <v>520000</v>
      </c>
      <c r="L44" s="13">
        <v>545000</v>
      </c>
    </row>
    <row r="45" spans="1:12" x14ac:dyDescent="0.25">
      <c r="A45" s="6" t="s">
        <v>72</v>
      </c>
      <c r="B45" s="13">
        <v>258000</v>
      </c>
      <c r="C45" s="13">
        <v>255000</v>
      </c>
      <c r="D45" s="13">
        <v>230500</v>
      </c>
      <c r="E45" s="13">
        <v>312500</v>
      </c>
      <c r="F45" s="13">
        <v>296000</v>
      </c>
      <c r="G45" s="13">
        <v>369000</v>
      </c>
      <c r="H45" s="13">
        <v>403500</v>
      </c>
      <c r="I45" s="13">
        <v>320000</v>
      </c>
      <c r="J45" s="13">
        <v>435000</v>
      </c>
      <c r="K45" s="13">
        <v>439500</v>
      </c>
      <c r="L45" s="13">
        <v>605000</v>
      </c>
    </row>
    <row r="46" spans="1:12" x14ac:dyDescent="0.25">
      <c r="A46" s="6" t="s">
        <v>73</v>
      </c>
      <c r="B46" s="13">
        <v>449500</v>
      </c>
      <c r="C46" s="13">
        <v>464000</v>
      </c>
      <c r="D46" s="13">
        <v>435500</v>
      </c>
      <c r="E46" s="13">
        <v>450000</v>
      </c>
      <c r="F46" s="13">
        <v>490500</v>
      </c>
      <c r="G46" s="13">
        <v>542500</v>
      </c>
      <c r="H46" s="13">
        <v>627000</v>
      </c>
      <c r="I46" s="13">
        <v>735000</v>
      </c>
      <c r="J46" s="13">
        <v>700000</v>
      </c>
      <c r="K46" s="13">
        <v>680500</v>
      </c>
      <c r="L46" s="13">
        <v>770500</v>
      </c>
    </row>
    <row r="47" spans="1:12" x14ac:dyDescent="0.25">
      <c r="A47" s="6" t="s">
        <v>74</v>
      </c>
      <c r="B47" s="13">
        <v>172000</v>
      </c>
      <c r="C47" s="13">
        <v>170000</v>
      </c>
      <c r="D47" s="13">
        <v>176500</v>
      </c>
      <c r="E47" s="13">
        <v>182000</v>
      </c>
      <c r="F47" s="13">
        <v>178500</v>
      </c>
      <c r="G47" s="13">
        <v>172500</v>
      </c>
      <c r="H47" s="13">
        <v>182000</v>
      </c>
      <c r="I47" s="13">
        <v>175000</v>
      </c>
      <c r="J47" s="13">
        <v>180000</v>
      </c>
      <c r="K47" s="13">
        <v>185000</v>
      </c>
      <c r="L47" s="13">
        <v>226000</v>
      </c>
    </row>
    <row r="48" spans="1:12" x14ac:dyDescent="0.25">
      <c r="A48" s="6" t="s">
        <v>75</v>
      </c>
      <c r="B48" s="13">
        <v>318000</v>
      </c>
      <c r="C48" s="13">
        <v>340000</v>
      </c>
      <c r="D48" s="13">
        <v>325000</v>
      </c>
      <c r="E48" s="13">
        <v>336000</v>
      </c>
      <c r="F48" s="13">
        <v>342000</v>
      </c>
      <c r="G48" s="13">
        <v>345000</v>
      </c>
      <c r="H48" s="13">
        <v>365000</v>
      </c>
      <c r="I48" s="13">
        <v>419000</v>
      </c>
      <c r="J48" s="13">
        <v>472000</v>
      </c>
      <c r="K48" s="13">
        <v>485000</v>
      </c>
      <c r="L48" s="13">
        <v>518500</v>
      </c>
    </row>
    <row r="49" spans="1:12" x14ac:dyDescent="0.25">
      <c r="A49" s="6" t="s">
        <v>76</v>
      </c>
      <c r="B49" s="13">
        <v>187500</v>
      </c>
      <c r="C49" s="13">
        <v>199000</v>
      </c>
      <c r="D49" s="13">
        <v>196500</v>
      </c>
      <c r="E49" s="13">
        <v>219000</v>
      </c>
      <c r="F49" s="13">
        <v>237500</v>
      </c>
      <c r="G49" s="13">
        <v>245000</v>
      </c>
      <c r="H49" s="13">
        <v>255000</v>
      </c>
      <c r="I49" s="13">
        <v>263000</v>
      </c>
      <c r="J49" s="13">
        <v>354000</v>
      </c>
      <c r="K49" s="13">
        <v>320000</v>
      </c>
      <c r="L49" s="13">
        <v>357500</v>
      </c>
    </row>
    <row r="50" spans="1:12" x14ac:dyDescent="0.25">
      <c r="A50" s="6" t="s">
        <v>77</v>
      </c>
      <c r="B50" s="13">
        <v>361500</v>
      </c>
      <c r="C50" s="13">
        <v>515000</v>
      </c>
      <c r="D50" s="13">
        <v>272500</v>
      </c>
      <c r="E50" s="13">
        <v>397000</v>
      </c>
      <c r="F50" s="13">
        <v>406000</v>
      </c>
      <c r="G50" s="13">
        <v>397000</v>
      </c>
      <c r="H50" s="13">
        <v>435000</v>
      </c>
      <c r="I50" s="13">
        <v>430000</v>
      </c>
      <c r="J50" s="13">
        <v>505000</v>
      </c>
      <c r="K50" s="13">
        <v>548000</v>
      </c>
      <c r="L50" s="13">
        <v>576500</v>
      </c>
    </row>
    <row r="51" spans="1:12" x14ac:dyDescent="0.25">
      <c r="A51" s="6" t="s">
        <v>78</v>
      </c>
      <c r="B51" s="13">
        <v>212000</v>
      </c>
      <c r="C51" s="13">
        <v>207500</v>
      </c>
      <c r="D51" s="13">
        <v>221500</v>
      </c>
      <c r="E51" s="13">
        <v>218000</v>
      </c>
      <c r="F51" s="13">
        <v>230000</v>
      </c>
      <c r="G51" s="13">
        <v>236000</v>
      </c>
      <c r="H51" s="13">
        <v>265000</v>
      </c>
      <c r="I51" s="13">
        <v>255000</v>
      </c>
      <c r="J51" s="13">
        <v>255000</v>
      </c>
      <c r="K51" s="13">
        <v>272500</v>
      </c>
      <c r="L51" s="13">
        <v>300000</v>
      </c>
    </row>
    <row r="52" spans="1:12" x14ac:dyDescent="0.25">
      <c r="A52" s="6" t="s">
        <v>79</v>
      </c>
      <c r="B52" s="13">
        <v>137000</v>
      </c>
      <c r="C52" s="13">
        <v>170000</v>
      </c>
      <c r="D52" s="13">
        <v>140000</v>
      </c>
      <c r="E52" s="13">
        <v>139000</v>
      </c>
      <c r="F52" s="13">
        <v>175000</v>
      </c>
      <c r="G52" s="13">
        <v>175000</v>
      </c>
      <c r="H52" s="13">
        <v>157500</v>
      </c>
      <c r="I52" s="13">
        <v>180000</v>
      </c>
      <c r="J52" s="13">
        <v>177500</v>
      </c>
      <c r="K52" s="13">
        <v>204000</v>
      </c>
      <c r="L52" s="13">
        <v>232500</v>
      </c>
    </row>
    <row r="53" spans="1:12" x14ac:dyDescent="0.25">
      <c r="A53" s="6" t="s">
        <v>80</v>
      </c>
      <c r="B53" s="13">
        <v>213000</v>
      </c>
      <c r="C53" s="13">
        <v>215000</v>
      </c>
      <c r="D53" s="13">
        <v>225000</v>
      </c>
      <c r="E53" s="13">
        <v>226500</v>
      </c>
      <c r="F53" s="13">
        <v>235000</v>
      </c>
      <c r="G53" s="13">
        <v>246500</v>
      </c>
      <c r="H53" s="13">
        <v>259500</v>
      </c>
      <c r="I53" s="13">
        <v>282500</v>
      </c>
      <c r="J53" s="13">
        <v>320000</v>
      </c>
      <c r="K53" s="13">
        <v>315000</v>
      </c>
      <c r="L53" s="13">
        <v>350000</v>
      </c>
    </row>
    <row r="54" spans="1:12" x14ac:dyDescent="0.25">
      <c r="A54" s="6" t="s">
        <v>81</v>
      </c>
      <c r="B54" s="13">
        <v>325000</v>
      </c>
      <c r="C54" s="13">
        <v>282500</v>
      </c>
      <c r="D54" s="13">
        <v>290000</v>
      </c>
      <c r="E54" s="13">
        <v>330000</v>
      </c>
      <c r="F54" s="13">
        <v>270000</v>
      </c>
      <c r="G54" s="13">
        <v>370000</v>
      </c>
      <c r="H54" s="13">
        <v>325000</v>
      </c>
      <c r="I54" s="13">
        <v>391000</v>
      </c>
      <c r="J54" s="13">
        <v>450000</v>
      </c>
      <c r="K54" s="13">
        <v>357500</v>
      </c>
      <c r="L54" s="13">
        <v>505000</v>
      </c>
    </row>
    <row r="55" spans="1:12" x14ac:dyDescent="0.25">
      <c r="A55" s="6" t="s">
        <v>82</v>
      </c>
      <c r="B55" s="13">
        <v>225000</v>
      </c>
      <c r="C55" s="13">
        <v>225000</v>
      </c>
      <c r="D55" s="13">
        <v>230000</v>
      </c>
      <c r="E55" s="13">
        <v>230000</v>
      </c>
      <c r="F55" s="13">
        <v>242000</v>
      </c>
      <c r="G55" s="13">
        <v>240000</v>
      </c>
      <c r="H55" s="13">
        <v>250000</v>
      </c>
      <c r="I55" s="13">
        <v>305000</v>
      </c>
      <c r="J55" s="13">
        <v>370000</v>
      </c>
      <c r="K55" s="13">
        <v>351500</v>
      </c>
      <c r="L55" s="13">
        <v>390000</v>
      </c>
    </row>
    <row r="56" spans="1:12" x14ac:dyDescent="0.25">
      <c r="A56" s="6" t="s">
        <v>83</v>
      </c>
      <c r="B56" s="13">
        <v>245000</v>
      </c>
      <c r="C56" s="13">
        <v>261500</v>
      </c>
      <c r="D56" s="13">
        <v>222500</v>
      </c>
      <c r="E56" s="13">
        <v>251000</v>
      </c>
      <c r="F56" s="13">
        <v>249000</v>
      </c>
      <c r="G56" s="13">
        <v>240000</v>
      </c>
      <c r="H56" s="13">
        <v>266000</v>
      </c>
      <c r="I56" s="13">
        <v>325500</v>
      </c>
      <c r="J56" s="13">
        <v>345000</v>
      </c>
      <c r="K56" s="13">
        <v>370000</v>
      </c>
      <c r="L56" s="13">
        <v>407500</v>
      </c>
    </row>
    <row r="57" spans="1:12" x14ac:dyDescent="0.25">
      <c r="A57" s="6" t="s">
        <v>84</v>
      </c>
      <c r="B57" s="13">
        <v>318500</v>
      </c>
      <c r="C57" s="13">
        <v>351000</v>
      </c>
      <c r="D57" s="13">
        <v>345000</v>
      </c>
      <c r="E57" s="13">
        <v>320000</v>
      </c>
      <c r="F57" s="13">
        <v>350000</v>
      </c>
      <c r="G57" s="13">
        <v>329000</v>
      </c>
      <c r="H57" s="13">
        <v>353500</v>
      </c>
      <c r="I57" s="13">
        <v>390000</v>
      </c>
      <c r="J57" s="13">
        <v>485500</v>
      </c>
      <c r="K57" s="13">
        <v>508000</v>
      </c>
      <c r="L57" s="13">
        <v>545000</v>
      </c>
    </row>
    <row r="58" spans="1:12" x14ac:dyDescent="0.25">
      <c r="A58" s="6" t="s">
        <v>85</v>
      </c>
      <c r="B58" s="13">
        <v>365000</v>
      </c>
      <c r="C58" s="13">
        <v>360000</v>
      </c>
      <c r="D58" s="13">
        <v>350000</v>
      </c>
      <c r="E58" s="13">
        <v>360000</v>
      </c>
      <c r="F58" s="13">
        <v>362000</v>
      </c>
      <c r="G58" s="13">
        <v>390000</v>
      </c>
      <c r="H58" s="13">
        <v>425000</v>
      </c>
      <c r="I58" s="13">
        <v>502500</v>
      </c>
      <c r="J58" s="13">
        <v>547000</v>
      </c>
      <c r="K58" s="13">
        <v>525000</v>
      </c>
      <c r="L58" s="13">
        <v>567500</v>
      </c>
    </row>
    <row r="59" spans="1:12" x14ac:dyDescent="0.25">
      <c r="A59" s="6" t="s">
        <v>86</v>
      </c>
      <c r="B59" s="13">
        <v>327000</v>
      </c>
      <c r="C59" s="13">
        <v>325000</v>
      </c>
      <c r="D59" s="13">
        <v>313000</v>
      </c>
      <c r="E59" s="13">
        <v>315000</v>
      </c>
      <c r="F59" s="13">
        <v>331500</v>
      </c>
      <c r="G59" s="13">
        <v>360000</v>
      </c>
      <c r="H59" s="13">
        <v>406000</v>
      </c>
      <c r="I59" s="13">
        <v>510000</v>
      </c>
      <c r="J59" s="13">
        <v>540000</v>
      </c>
      <c r="K59" s="13">
        <v>500000</v>
      </c>
      <c r="L59" s="13">
        <v>520000</v>
      </c>
    </row>
    <row r="60" spans="1:12" x14ac:dyDescent="0.25">
      <c r="A60" s="6" t="s">
        <v>87</v>
      </c>
      <c r="B60" s="13">
        <v>353000</v>
      </c>
      <c r="C60" s="13">
        <v>368000</v>
      </c>
      <c r="D60" s="13">
        <v>370000</v>
      </c>
      <c r="E60" s="13">
        <v>390000</v>
      </c>
      <c r="F60" s="13">
        <v>410000</v>
      </c>
      <c r="G60" s="13">
        <v>437000</v>
      </c>
      <c r="H60" s="13">
        <v>460000</v>
      </c>
      <c r="I60" s="13">
        <v>535000</v>
      </c>
      <c r="J60" s="13">
        <v>574500</v>
      </c>
      <c r="K60" s="13">
        <v>567500</v>
      </c>
      <c r="L60" s="13">
        <v>583000</v>
      </c>
    </row>
    <row r="61" spans="1:12" x14ac:dyDescent="0.25">
      <c r="A61" s="6" t="s">
        <v>88</v>
      </c>
      <c r="B61" s="13">
        <v>355000</v>
      </c>
      <c r="C61" s="13">
        <v>362000</v>
      </c>
      <c r="D61" s="13">
        <v>370000</v>
      </c>
      <c r="E61" s="13">
        <v>370000</v>
      </c>
      <c r="F61" s="13">
        <v>375000</v>
      </c>
      <c r="G61" s="13">
        <v>410000</v>
      </c>
      <c r="H61" s="13">
        <v>455000</v>
      </c>
      <c r="I61" s="13">
        <v>541000</v>
      </c>
      <c r="J61" s="13">
        <v>600000</v>
      </c>
      <c r="K61" s="13">
        <v>570000</v>
      </c>
      <c r="L61" s="13">
        <v>589000</v>
      </c>
    </row>
    <row r="62" spans="1:12" x14ac:dyDescent="0.25">
      <c r="A62" s="6" t="s">
        <v>89</v>
      </c>
      <c r="B62" s="13">
        <v>310000</v>
      </c>
      <c r="C62" s="13">
        <v>319000</v>
      </c>
      <c r="D62" s="13">
        <v>320000</v>
      </c>
      <c r="E62" s="13">
        <v>330000</v>
      </c>
      <c r="F62" s="13">
        <v>335000</v>
      </c>
      <c r="G62" s="13">
        <v>350000</v>
      </c>
      <c r="H62" s="13">
        <v>410000</v>
      </c>
      <c r="I62" s="13">
        <v>510500</v>
      </c>
      <c r="J62" s="13">
        <v>540000</v>
      </c>
      <c r="K62" s="13">
        <v>515000</v>
      </c>
      <c r="L62" s="13">
        <v>550000</v>
      </c>
    </row>
    <row r="63" spans="1:12" x14ac:dyDescent="0.25">
      <c r="A63" s="6" t="s">
        <v>90</v>
      </c>
      <c r="B63" s="13">
        <v>214000</v>
      </c>
      <c r="C63" s="13">
        <v>223000</v>
      </c>
      <c r="D63" s="13">
        <v>245000</v>
      </c>
      <c r="E63" s="13">
        <v>245000</v>
      </c>
      <c r="F63" s="13">
        <v>270000</v>
      </c>
      <c r="G63" s="13">
        <v>265000</v>
      </c>
      <c r="H63" s="13">
        <v>292500</v>
      </c>
      <c r="I63" s="13">
        <v>311500</v>
      </c>
      <c r="J63" s="13">
        <v>324000</v>
      </c>
      <c r="K63" s="13">
        <v>350000</v>
      </c>
      <c r="L63" s="13">
        <v>387500</v>
      </c>
    </row>
    <row r="64" spans="1:12" x14ac:dyDescent="0.25">
      <c r="A64" s="6" t="s">
        <v>91</v>
      </c>
      <c r="B64" s="13">
        <v>465000</v>
      </c>
      <c r="C64" s="13">
        <v>465000</v>
      </c>
      <c r="D64" s="13">
        <v>450000</v>
      </c>
      <c r="E64" s="13">
        <v>470000</v>
      </c>
      <c r="F64" s="13">
        <v>525000</v>
      </c>
      <c r="G64" s="13">
        <v>605000</v>
      </c>
      <c r="H64" s="13">
        <v>695000</v>
      </c>
      <c r="I64" s="13">
        <v>810000</v>
      </c>
      <c r="J64" s="13">
        <v>792500</v>
      </c>
      <c r="K64" s="13">
        <v>735000</v>
      </c>
      <c r="L64" s="13">
        <v>787500</v>
      </c>
    </row>
    <row r="65" spans="1:12" x14ac:dyDescent="0.25">
      <c r="A65" s="6" t="s">
        <v>92</v>
      </c>
      <c r="B65" s="13">
        <v>271000</v>
      </c>
      <c r="C65" s="13">
        <v>281500</v>
      </c>
      <c r="D65" s="13">
        <v>210000</v>
      </c>
      <c r="E65" s="13">
        <v>245000</v>
      </c>
      <c r="F65" s="13">
        <v>260000</v>
      </c>
      <c r="G65" s="13">
        <v>257000</v>
      </c>
      <c r="H65" s="13">
        <v>255000</v>
      </c>
      <c r="I65" s="13">
        <v>273500</v>
      </c>
      <c r="J65" s="13">
        <v>305000</v>
      </c>
      <c r="K65" s="13">
        <v>373000</v>
      </c>
      <c r="L65" s="13">
        <v>423000</v>
      </c>
    </row>
    <row r="66" spans="1:12" x14ac:dyDescent="0.25">
      <c r="A66" s="6" t="s">
        <v>93</v>
      </c>
      <c r="B66" s="13">
        <v>330000</v>
      </c>
      <c r="C66" s="13">
        <v>325000</v>
      </c>
      <c r="D66" s="13">
        <v>340500</v>
      </c>
      <c r="E66" s="13">
        <v>330500</v>
      </c>
      <c r="F66" s="13">
        <v>360000</v>
      </c>
      <c r="G66" s="13">
        <v>377500</v>
      </c>
      <c r="H66" s="13">
        <v>371500</v>
      </c>
      <c r="I66" s="13">
        <v>430000</v>
      </c>
      <c r="J66" s="13">
        <v>505000</v>
      </c>
      <c r="K66" s="13">
        <v>520000</v>
      </c>
      <c r="L66" s="13">
        <v>505000</v>
      </c>
    </row>
    <row r="67" spans="1:12" x14ac:dyDescent="0.25">
      <c r="A67" s="6" t="s">
        <v>94</v>
      </c>
      <c r="B67" s="13">
        <v>372500</v>
      </c>
      <c r="C67" s="13">
        <v>351500</v>
      </c>
      <c r="D67" s="13">
        <v>384500</v>
      </c>
      <c r="E67" s="13">
        <v>385000</v>
      </c>
      <c r="F67" s="13">
        <v>401500</v>
      </c>
      <c r="G67" s="13">
        <v>442500</v>
      </c>
      <c r="H67" s="13">
        <v>464000</v>
      </c>
      <c r="I67" s="13">
        <v>502000</v>
      </c>
      <c r="J67" s="13">
        <v>552500</v>
      </c>
      <c r="K67" s="13">
        <v>590000</v>
      </c>
      <c r="L67" s="13">
        <v>682500</v>
      </c>
    </row>
    <row r="68" spans="1:12" x14ac:dyDescent="0.25">
      <c r="A68" s="6" t="s">
        <v>95</v>
      </c>
      <c r="B68" s="13">
        <v>263000</v>
      </c>
      <c r="C68" s="13">
        <v>278500</v>
      </c>
      <c r="D68" s="13">
        <v>285000</v>
      </c>
      <c r="E68" s="13">
        <v>280000</v>
      </c>
      <c r="F68" s="13">
        <v>292000</v>
      </c>
      <c r="G68" s="13">
        <v>290000</v>
      </c>
      <c r="H68" s="13">
        <v>319000</v>
      </c>
      <c r="I68" s="13">
        <v>325000</v>
      </c>
      <c r="J68" s="13">
        <v>360000</v>
      </c>
      <c r="K68" s="13">
        <v>390000</v>
      </c>
      <c r="L68" s="13">
        <v>415000</v>
      </c>
    </row>
    <row r="69" spans="1:12" x14ac:dyDescent="0.25">
      <c r="A69" s="6" t="s">
        <v>96</v>
      </c>
      <c r="B69" s="13">
        <v>329000</v>
      </c>
      <c r="C69" s="13">
        <v>349000</v>
      </c>
      <c r="D69" s="13">
        <v>323500</v>
      </c>
      <c r="E69" s="13">
        <v>320000</v>
      </c>
      <c r="F69" s="13">
        <v>315000</v>
      </c>
      <c r="G69" s="13">
        <v>345000</v>
      </c>
      <c r="H69" s="13">
        <v>342500</v>
      </c>
      <c r="I69" s="13">
        <v>345000</v>
      </c>
      <c r="J69" s="13">
        <v>355000</v>
      </c>
      <c r="K69" s="13">
        <v>360000</v>
      </c>
      <c r="L69" s="13">
        <v>392500</v>
      </c>
    </row>
    <row r="70" spans="1:12" x14ac:dyDescent="0.25">
      <c r="A70" s="6" t="s">
        <v>97</v>
      </c>
      <c r="B70" s="13">
        <v>515000</v>
      </c>
      <c r="C70" s="13">
        <v>515000</v>
      </c>
      <c r="D70" s="13">
        <v>490000</v>
      </c>
      <c r="E70" s="13">
        <v>513000</v>
      </c>
      <c r="F70" s="13">
        <v>550000</v>
      </c>
      <c r="G70" s="13">
        <v>580000</v>
      </c>
      <c r="H70" s="13">
        <v>646500</v>
      </c>
      <c r="I70" s="13">
        <v>755000</v>
      </c>
      <c r="J70" s="13">
        <v>782500</v>
      </c>
      <c r="K70" s="13">
        <v>750500</v>
      </c>
      <c r="L70" s="13">
        <v>802000</v>
      </c>
    </row>
    <row r="71" spans="1:12" x14ac:dyDescent="0.25">
      <c r="A71" s="6" t="s">
        <v>98</v>
      </c>
      <c r="B71" s="13">
        <v>266500</v>
      </c>
      <c r="C71" s="13">
        <v>285000</v>
      </c>
      <c r="D71" s="13">
        <v>279000</v>
      </c>
      <c r="E71" s="13">
        <v>280000</v>
      </c>
      <c r="F71" s="13">
        <v>325000</v>
      </c>
      <c r="G71" s="13">
        <v>325000</v>
      </c>
      <c r="H71" s="13">
        <v>360000</v>
      </c>
      <c r="I71" s="13">
        <v>440500</v>
      </c>
      <c r="J71" s="13">
        <v>500000</v>
      </c>
      <c r="K71" s="13">
        <v>515000</v>
      </c>
      <c r="L71" s="13">
        <v>560000</v>
      </c>
    </row>
    <row r="72" spans="1:12" x14ac:dyDescent="0.25">
      <c r="A72" s="6" t="s">
        <v>99</v>
      </c>
      <c r="B72" s="13">
        <v>475000</v>
      </c>
      <c r="C72" s="13">
        <v>450000</v>
      </c>
      <c r="D72" s="13">
        <v>410000</v>
      </c>
      <c r="E72" s="13">
        <v>390000</v>
      </c>
      <c r="F72" s="13">
        <v>309000</v>
      </c>
      <c r="G72" s="13">
        <v>359000</v>
      </c>
      <c r="H72" s="13">
        <v>400000</v>
      </c>
      <c r="I72" s="13">
        <v>412500</v>
      </c>
      <c r="J72" s="13">
        <v>510000</v>
      </c>
      <c r="K72" s="13">
        <v>520000</v>
      </c>
      <c r="L72" s="13">
        <v>572000</v>
      </c>
    </row>
    <row r="73" spans="1:12" x14ac:dyDescent="0.25">
      <c r="A73" s="6" t="s">
        <v>100</v>
      </c>
      <c r="B73" s="13">
        <v>795000</v>
      </c>
      <c r="C73" s="13">
        <v>770000</v>
      </c>
      <c r="D73" s="13">
        <v>720000</v>
      </c>
      <c r="E73" s="13">
        <v>850000</v>
      </c>
      <c r="F73" s="13">
        <v>999000</v>
      </c>
      <c r="G73" s="13">
        <v>1176000</v>
      </c>
      <c r="H73" s="13">
        <v>1297500</v>
      </c>
      <c r="I73" s="13">
        <v>1366500</v>
      </c>
      <c r="J73" s="13">
        <v>1320000</v>
      </c>
      <c r="K73" s="13">
        <v>1260000</v>
      </c>
      <c r="L73" s="13">
        <v>1280000</v>
      </c>
    </row>
    <row r="74" spans="1:12" x14ac:dyDescent="0.25">
      <c r="A74" s="6" t="s">
        <v>101</v>
      </c>
      <c r="B74" s="13">
        <v>430000</v>
      </c>
      <c r="C74" s="13">
        <v>460000</v>
      </c>
      <c r="D74" s="13">
        <v>450000</v>
      </c>
      <c r="E74" s="13">
        <v>415000</v>
      </c>
      <c r="F74" s="13">
        <v>430000</v>
      </c>
      <c r="G74" s="13">
        <v>440000</v>
      </c>
      <c r="H74" s="13">
        <v>470500</v>
      </c>
      <c r="I74" s="13">
        <v>550000</v>
      </c>
      <c r="J74" s="13">
        <v>601000</v>
      </c>
      <c r="K74" s="13">
        <v>598000</v>
      </c>
      <c r="L74" s="13">
        <v>625000</v>
      </c>
    </row>
    <row r="75" spans="1:12" x14ac:dyDescent="0.25">
      <c r="A75" s="6" t="s">
        <v>102</v>
      </c>
      <c r="B75" s="13">
        <v>446500</v>
      </c>
      <c r="C75" s="13">
        <v>455000</v>
      </c>
      <c r="D75" s="13">
        <v>451000</v>
      </c>
      <c r="E75" s="13">
        <v>462000</v>
      </c>
      <c r="F75" s="13">
        <v>492000</v>
      </c>
      <c r="G75" s="13">
        <v>552000</v>
      </c>
      <c r="H75" s="13">
        <v>583000</v>
      </c>
      <c r="I75" s="13">
        <v>690000</v>
      </c>
      <c r="J75" s="13">
        <v>785500</v>
      </c>
      <c r="K75" s="13">
        <v>715000</v>
      </c>
      <c r="L75" s="13">
        <v>760000</v>
      </c>
    </row>
    <row r="76" spans="1:12" x14ac:dyDescent="0.25">
      <c r="A76" s="6" t="s">
        <v>103</v>
      </c>
      <c r="B76" s="13">
        <v>275500</v>
      </c>
      <c r="C76" s="13">
        <v>289000</v>
      </c>
      <c r="D76" s="13">
        <v>290000</v>
      </c>
      <c r="E76" s="13">
        <v>300000</v>
      </c>
      <c r="F76" s="13">
        <v>311000</v>
      </c>
      <c r="G76" s="13">
        <v>320000</v>
      </c>
      <c r="H76" s="13">
        <v>347000</v>
      </c>
      <c r="I76" s="13">
        <v>390000</v>
      </c>
      <c r="J76" s="13">
        <v>455000</v>
      </c>
      <c r="K76" s="13">
        <v>440000</v>
      </c>
      <c r="L76" s="13">
        <v>470000</v>
      </c>
    </row>
    <row r="77" spans="1:12" x14ac:dyDescent="0.25">
      <c r="A77" s="6" t="s">
        <v>104</v>
      </c>
      <c r="B77" s="13">
        <v>355000</v>
      </c>
      <c r="C77" s="13">
        <v>425000</v>
      </c>
      <c r="D77" s="13">
        <v>360000</v>
      </c>
      <c r="E77" s="13">
        <v>385000</v>
      </c>
      <c r="F77" s="13">
        <v>405000</v>
      </c>
      <c r="G77" s="13">
        <v>410000</v>
      </c>
      <c r="H77" s="13">
        <v>409000</v>
      </c>
      <c r="I77" s="13">
        <v>436500</v>
      </c>
      <c r="J77" s="13">
        <v>510000</v>
      </c>
      <c r="K77" s="13">
        <v>572500</v>
      </c>
      <c r="L77" s="13">
        <v>585000</v>
      </c>
    </row>
    <row r="78" spans="1:12" x14ac:dyDescent="0.25">
      <c r="A78" s="6" t="s">
        <v>105</v>
      </c>
      <c r="B78" s="13">
        <v>236000</v>
      </c>
      <c r="C78" s="13">
        <v>301500</v>
      </c>
      <c r="D78" s="13">
        <v>237000</v>
      </c>
      <c r="E78" s="13">
        <v>227000</v>
      </c>
      <c r="F78" s="13">
        <v>281500</v>
      </c>
      <c r="G78" s="13">
        <v>335000</v>
      </c>
      <c r="H78" s="13">
        <v>267500</v>
      </c>
      <c r="I78" s="13">
        <v>250000</v>
      </c>
      <c r="J78" s="13">
        <v>304500</v>
      </c>
      <c r="K78" s="13">
        <v>360000</v>
      </c>
      <c r="L78" s="13">
        <v>372000</v>
      </c>
    </row>
    <row r="79" spans="1:12" x14ac:dyDescent="0.25">
      <c r="A79" s="6" t="s">
        <v>106</v>
      </c>
      <c r="B79" s="13">
        <v>226000</v>
      </c>
      <c r="C79" s="13">
        <v>240000</v>
      </c>
      <c r="D79" s="13">
        <v>260000</v>
      </c>
      <c r="E79" s="13">
        <v>264000</v>
      </c>
      <c r="F79" s="13">
        <v>274000</v>
      </c>
      <c r="G79" s="13">
        <v>283000</v>
      </c>
      <c r="H79" s="13">
        <v>270000</v>
      </c>
      <c r="I79" s="13">
        <v>295000</v>
      </c>
      <c r="J79" s="13">
        <v>315000</v>
      </c>
      <c r="K79" s="13">
        <v>321500</v>
      </c>
      <c r="L79" s="13">
        <v>360000</v>
      </c>
    </row>
    <row r="80" spans="1:12" x14ac:dyDescent="0.25">
      <c r="A80" s="6" t="s">
        <v>107</v>
      </c>
      <c r="B80" s="13">
        <v>195000</v>
      </c>
      <c r="C80" s="13">
        <v>176500</v>
      </c>
      <c r="D80" s="13">
        <v>190000</v>
      </c>
      <c r="E80" s="13">
        <v>226000</v>
      </c>
      <c r="F80" s="13">
        <v>160000</v>
      </c>
      <c r="G80" s="13">
        <v>202500</v>
      </c>
      <c r="H80" s="13">
        <v>212500</v>
      </c>
      <c r="I80" s="13">
        <v>222000</v>
      </c>
      <c r="J80" s="13">
        <v>225000</v>
      </c>
      <c r="K80" s="13">
        <v>235000</v>
      </c>
      <c r="L80" s="13">
        <v>313500</v>
      </c>
    </row>
    <row r="81" spans="1:12" x14ac:dyDescent="0.25">
      <c r="A81" s="6" t="s">
        <v>108</v>
      </c>
      <c r="B81" s="13">
        <v>262500</v>
      </c>
      <c r="C81" s="13">
        <v>267000</v>
      </c>
      <c r="D81" s="13">
        <v>295000</v>
      </c>
      <c r="E81" s="13">
        <v>285000</v>
      </c>
      <c r="F81" s="13">
        <v>330000</v>
      </c>
      <c r="G81" s="13">
        <v>300000</v>
      </c>
      <c r="H81" s="13">
        <v>303500</v>
      </c>
      <c r="I81" s="13">
        <v>335000</v>
      </c>
      <c r="J81" s="13">
        <v>318000</v>
      </c>
      <c r="K81" s="13">
        <v>390000</v>
      </c>
      <c r="L81" s="13">
        <v>380000</v>
      </c>
    </row>
    <row r="82" spans="1:12" x14ac:dyDescent="0.25">
      <c r="A82" s="6" t="s">
        <v>109</v>
      </c>
      <c r="B82" s="13">
        <v>330000</v>
      </c>
      <c r="C82" s="13">
        <v>334000</v>
      </c>
      <c r="D82" s="13">
        <v>332000</v>
      </c>
      <c r="E82" s="13">
        <v>335000</v>
      </c>
      <c r="F82" s="13">
        <v>342000</v>
      </c>
      <c r="G82" s="13">
        <v>335000</v>
      </c>
      <c r="H82" s="13">
        <v>357500</v>
      </c>
      <c r="I82" s="13">
        <v>380000</v>
      </c>
      <c r="J82" s="13">
        <v>385000</v>
      </c>
      <c r="K82" s="13">
        <v>410000</v>
      </c>
      <c r="L82" s="13">
        <v>415000</v>
      </c>
    </row>
    <row r="83" spans="1:12" x14ac:dyDescent="0.25">
      <c r="A83" s="6" t="s">
        <v>110</v>
      </c>
      <c r="B83" s="13">
        <v>271000</v>
      </c>
      <c r="C83" s="13">
        <v>278000</v>
      </c>
      <c r="D83" s="13">
        <v>270000</v>
      </c>
      <c r="E83" s="13">
        <v>285000</v>
      </c>
      <c r="F83" s="13">
        <v>285000</v>
      </c>
      <c r="G83" s="13">
        <v>300000</v>
      </c>
      <c r="H83" s="13">
        <v>310000</v>
      </c>
      <c r="I83" s="13">
        <v>320000</v>
      </c>
      <c r="J83" s="13">
        <v>365000</v>
      </c>
      <c r="K83" s="13">
        <v>370000</v>
      </c>
      <c r="L83" s="13">
        <v>411000</v>
      </c>
    </row>
    <row r="84" spans="1:12" x14ac:dyDescent="0.25">
      <c r="A84" s="6" t="s">
        <v>111</v>
      </c>
      <c r="B84" s="13">
        <v>335000</v>
      </c>
      <c r="C84" s="13">
        <v>260000</v>
      </c>
      <c r="D84" s="13">
        <v>323000</v>
      </c>
      <c r="E84" s="13">
        <v>332000</v>
      </c>
      <c r="F84" s="13">
        <v>313000</v>
      </c>
      <c r="G84" s="13">
        <v>318000</v>
      </c>
      <c r="H84" s="13">
        <v>364000</v>
      </c>
      <c r="I84" s="13">
        <v>366500</v>
      </c>
      <c r="J84" s="13">
        <v>385000</v>
      </c>
      <c r="K84" s="13">
        <v>445000</v>
      </c>
      <c r="L84" s="13">
        <v>465000</v>
      </c>
    </row>
    <row r="85" spans="1:12" x14ac:dyDescent="0.25">
      <c r="A85" s="6" t="s">
        <v>112</v>
      </c>
      <c r="B85" s="13">
        <v>182500</v>
      </c>
      <c r="C85" s="13">
        <v>188000</v>
      </c>
      <c r="D85" s="13">
        <v>160000</v>
      </c>
      <c r="E85" s="13">
        <v>184000</v>
      </c>
      <c r="F85" s="13">
        <v>176000</v>
      </c>
      <c r="G85" s="13">
        <v>200000</v>
      </c>
      <c r="H85" s="13">
        <v>220000</v>
      </c>
      <c r="I85" s="13">
        <v>162000</v>
      </c>
      <c r="J85" s="13">
        <v>227500</v>
      </c>
      <c r="K85" s="13">
        <v>235000</v>
      </c>
      <c r="L85" s="13">
        <v>235000</v>
      </c>
    </row>
    <row r="86" spans="1:12" x14ac:dyDescent="0.25">
      <c r="A86" s="6" t="s">
        <v>113</v>
      </c>
      <c r="B86" s="13">
        <v>380000</v>
      </c>
      <c r="C86" s="13">
        <v>385000</v>
      </c>
      <c r="D86" s="13">
        <v>365000</v>
      </c>
      <c r="E86" s="13">
        <v>366500</v>
      </c>
      <c r="F86" s="13">
        <v>386500</v>
      </c>
      <c r="G86" s="13">
        <v>400000</v>
      </c>
      <c r="H86" s="13">
        <v>455000</v>
      </c>
      <c r="I86" s="13">
        <v>556000</v>
      </c>
      <c r="J86" s="13">
        <v>600000</v>
      </c>
      <c r="K86" s="13">
        <v>546000</v>
      </c>
      <c r="L86" s="13">
        <v>576500</v>
      </c>
    </row>
    <row r="87" spans="1:12" x14ac:dyDescent="0.25">
      <c r="A87" s="6" t="s">
        <v>114</v>
      </c>
      <c r="B87" s="13">
        <v>275000</v>
      </c>
      <c r="C87" s="13">
        <v>325000</v>
      </c>
      <c r="D87" s="13">
        <v>315000</v>
      </c>
      <c r="E87" s="13">
        <v>322500</v>
      </c>
      <c r="F87" s="13">
        <v>342500</v>
      </c>
      <c r="G87" s="13">
        <v>340000</v>
      </c>
      <c r="H87" s="13">
        <v>340000</v>
      </c>
      <c r="I87" s="13">
        <v>352000</v>
      </c>
      <c r="J87" s="13">
        <v>357000</v>
      </c>
      <c r="K87" s="13">
        <v>371500</v>
      </c>
      <c r="L87" s="13">
        <v>431000</v>
      </c>
    </row>
    <row r="88" spans="1:12" x14ac:dyDescent="0.25">
      <c r="A88" s="6" t="s">
        <v>115</v>
      </c>
      <c r="B88" s="13">
        <v>167000</v>
      </c>
      <c r="C88" s="13">
        <v>185000</v>
      </c>
      <c r="D88" s="13">
        <v>215000</v>
      </c>
      <c r="E88" s="13">
        <v>208000</v>
      </c>
      <c r="F88" s="13">
        <v>230000</v>
      </c>
      <c r="G88" s="13">
        <v>235500</v>
      </c>
      <c r="H88" s="13">
        <v>265000</v>
      </c>
      <c r="I88" s="13">
        <v>239000</v>
      </c>
      <c r="J88" s="13">
        <v>270000</v>
      </c>
      <c r="K88" s="13">
        <v>309000</v>
      </c>
      <c r="L88" s="13">
        <v>360000</v>
      </c>
    </row>
    <row r="89" spans="1:12" x14ac:dyDescent="0.25">
      <c r="A89" s="6" t="s">
        <v>116</v>
      </c>
      <c r="B89" s="13">
        <v>295000</v>
      </c>
      <c r="C89" s="13">
        <v>360000</v>
      </c>
      <c r="D89" s="13">
        <v>400000</v>
      </c>
      <c r="E89" s="13">
        <v>390500</v>
      </c>
      <c r="F89" s="13">
        <v>390000</v>
      </c>
      <c r="G89" s="13">
        <v>403500</v>
      </c>
      <c r="H89" s="13">
        <v>459000</v>
      </c>
      <c r="I89" s="13">
        <v>484000</v>
      </c>
      <c r="J89" s="13">
        <v>550000</v>
      </c>
      <c r="K89" s="13">
        <v>555000</v>
      </c>
      <c r="L89" s="13">
        <v>600000</v>
      </c>
    </row>
    <row r="90" spans="1:12" x14ac:dyDescent="0.25">
      <c r="A90" s="6" t="s">
        <v>117</v>
      </c>
      <c r="B90" s="13">
        <v>760000</v>
      </c>
      <c r="C90" s="13">
        <v>822000</v>
      </c>
      <c r="D90" s="13">
        <v>710000</v>
      </c>
      <c r="E90" s="13">
        <v>765000</v>
      </c>
      <c r="F90" s="13">
        <v>808000</v>
      </c>
      <c r="G90" s="13">
        <v>839000</v>
      </c>
      <c r="H90" s="13">
        <v>1225000</v>
      </c>
      <c r="I90" s="13">
        <v>1525000</v>
      </c>
      <c r="J90" s="13">
        <v>1697500</v>
      </c>
      <c r="K90" s="13">
        <v>1670000</v>
      </c>
      <c r="L90" s="13">
        <v>2085000</v>
      </c>
    </row>
    <row r="91" spans="1:12" x14ac:dyDescent="0.25">
      <c r="A91" s="6" t="s">
        <v>118</v>
      </c>
      <c r="B91" s="13">
        <v>266000</v>
      </c>
      <c r="C91" s="13">
        <v>285000</v>
      </c>
      <c r="D91" s="13">
        <v>309000</v>
      </c>
      <c r="E91" s="13">
        <v>310000</v>
      </c>
      <c r="F91" s="13">
        <v>323500</v>
      </c>
      <c r="G91" s="13">
        <v>321000</v>
      </c>
      <c r="H91" s="13">
        <v>325000</v>
      </c>
      <c r="I91" s="13">
        <v>335000</v>
      </c>
      <c r="J91" s="13">
        <v>352500</v>
      </c>
      <c r="K91" s="13">
        <v>370000</v>
      </c>
      <c r="L91" s="13">
        <v>392500</v>
      </c>
    </row>
    <row r="92" spans="1:12" x14ac:dyDescent="0.25">
      <c r="A92" s="6" t="s">
        <v>119</v>
      </c>
      <c r="B92" s="13">
        <v>265000</v>
      </c>
      <c r="C92" s="13">
        <v>265000</v>
      </c>
      <c r="D92" s="13">
        <v>269500</v>
      </c>
      <c r="E92" s="13">
        <v>298000</v>
      </c>
      <c r="F92" s="13">
        <v>315000</v>
      </c>
      <c r="G92" s="13">
        <v>325000</v>
      </c>
      <c r="H92" s="13">
        <v>315000</v>
      </c>
      <c r="I92" s="13">
        <v>320000</v>
      </c>
      <c r="J92" s="13">
        <v>335000</v>
      </c>
      <c r="K92" s="13">
        <v>330000</v>
      </c>
      <c r="L92" s="13">
        <v>387500</v>
      </c>
    </row>
    <row r="93" spans="1:12" x14ac:dyDescent="0.25">
      <c r="A93" s="6" t="s">
        <v>120</v>
      </c>
      <c r="B93" s="13">
        <v>367000</v>
      </c>
      <c r="C93" s="13">
        <v>357000</v>
      </c>
      <c r="D93" s="13">
        <v>340000</v>
      </c>
      <c r="E93" s="13">
        <v>350000</v>
      </c>
      <c r="F93" s="13">
        <v>372000</v>
      </c>
      <c r="G93" s="13">
        <v>426000</v>
      </c>
      <c r="H93" s="13">
        <v>474000</v>
      </c>
      <c r="I93" s="13">
        <v>600000</v>
      </c>
      <c r="J93" s="13">
        <v>605000</v>
      </c>
      <c r="K93" s="13">
        <v>581000</v>
      </c>
      <c r="L93" s="13">
        <v>621500</v>
      </c>
    </row>
    <row r="94" spans="1:12" x14ac:dyDescent="0.25">
      <c r="A94" s="6" t="s">
        <v>121</v>
      </c>
      <c r="B94" s="13">
        <v>399000</v>
      </c>
      <c r="C94" s="13">
        <v>430000</v>
      </c>
      <c r="D94" s="13">
        <v>429500</v>
      </c>
      <c r="E94" s="13">
        <v>496000</v>
      </c>
      <c r="F94" s="13">
        <v>510000</v>
      </c>
      <c r="G94" s="13">
        <v>550000</v>
      </c>
      <c r="H94" s="13">
        <v>635000</v>
      </c>
      <c r="I94" s="13">
        <v>655000</v>
      </c>
      <c r="J94" s="13">
        <v>770000</v>
      </c>
      <c r="K94" s="13">
        <v>730000</v>
      </c>
      <c r="L94" s="13">
        <v>810000</v>
      </c>
    </row>
    <row r="95" spans="1:12" x14ac:dyDescent="0.25">
      <c r="A95" s="6" t="s">
        <v>122</v>
      </c>
      <c r="B95" s="13">
        <v>150000</v>
      </c>
      <c r="C95" s="13">
        <v>229000</v>
      </c>
      <c r="D95" s="13">
        <v>206000</v>
      </c>
      <c r="E95" s="13">
        <v>169500</v>
      </c>
      <c r="F95" s="13">
        <v>172500</v>
      </c>
      <c r="G95" s="13">
        <v>180000</v>
      </c>
      <c r="H95" s="13">
        <v>212500</v>
      </c>
      <c r="I95" s="13">
        <v>209500</v>
      </c>
      <c r="J95" s="13">
        <v>225500</v>
      </c>
      <c r="K95" s="13">
        <v>220000</v>
      </c>
      <c r="L95" s="13">
        <v>260000</v>
      </c>
    </row>
    <row r="96" spans="1:12" x14ac:dyDescent="0.25">
      <c r="A96" s="6" t="s">
        <v>123</v>
      </c>
      <c r="B96" s="13">
        <v>262000</v>
      </c>
      <c r="C96" s="13">
        <v>270000</v>
      </c>
      <c r="D96" s="13">
        <v>285000</v>
      </c>
      <c r="E96" s="13">
        <v>295000</v>
      </c>
      <c r="F96" s="13">
        <v>305000</v>
      </c>
      <c r="G96" s="13">
        <v>306000</v>
      </c>
      <c r="H96" s="13">
        <v>315000</v>
      </c>
      <c r="I96" s="13">
        <v>320000</v>
      </c>
      <c r="J96" s="13">
        <v>334000</v>
      </c>
      <c r="K96" s="13">
        <v>340000</v>
      </c>
      <c r="L96" s="13">
        <v>375000</v>
      </c>
    </row>
    <row r="97" spans="1:12" x14ac:dyDescent="0.25">
      <c r="A97" s="6" t="s">
        <v>124</v>
      </c>
      <c r="B97" s="13">
        <v>260000</v>
      </c>
      <c r="C97" s="13">
        <v>235000</v>
      </c>
      <c r="D97" s="13">
        <v>245000</v>
      </c>
      <c r="E97" s="13">
        <v>215000</v>
      </c>
      <c r="F97" s="13">
        <v>255000</v>
      </c>
      <c r="G97" s="13">
        <v>250000</v>
      </c>
      <c r="H97" s="13">
        <v>272500</v>
      </c>
      <c r="I97" s="13">
        <v>339500</v>
      </c>
      <c r="J97" s="13">
        <v>402500</v>
      </c>
      <c r="K97" s="13">
        <v>397500</v>
      </c>
      <c r="L97" s="13">
        <v>440000</v>
      </c>
    </row>
    <row r="98" spans="1:12" x14ac:dyDescent="0.25">
      <c r="A98" s="6" t="s">
        <v>125</v>
      </c>
      <c r="B98" s="13">
        <v>517500</v>
      </c>
      <c r="C98" s="13">
        <v>545000</v>
      </c>
      <c r="D98" s="13">
        <v>537000</v>
      </c>
      <c r="E98" s="13">
        <v>550000</v>
      </c>
      <c r="F98" s="13">
        <v>539500</v>
      </c>
      <c r="G98" s="13">
        <v>500000</v>
      </c>
      <c r="H98" s="13">
        <v>510000</v>
      </c>
      <c r="I98" s="13">
        <v>650000</v>
      </c>
      <c r="J98" s="13">
        <v>720000</v>
      </c>
      <c r="K98" s="13">
        <v>715000</v>
      </c>
      <c r="L98" s="13">
        <v>718500</v>
      </c>
    </row>
    <row r="99" spans="1:12" x14ac:dyDescent="0.25">
      <c r="A99" s="6" t="s">
        <v>126</v>
      </c>
      <c r="B99" s="13">
        <v>335000</v>
      </c>
      <c r="C99" s="13">
        <v>345000</v>
      </c>
      <c r="D99" s="13">
        <v>340000</v>
      </c>
      <c r="E99" s="13">
        <v>352000</v>
      </c>
      <c r="F99" s="13">
        <v>362000</v>
      </c>
      <c r="G99" s="13">
        <v>370000</v>
      </c>
      <c r="H99" s="13">
        <v>400000</v>
      </c>
      <c r="I99" s="13">
        <v>432000</v>
      </c>
      <c r="J99" s="13">
        <v>495000</v>
      </c>
      <c r="K99" s="13">
        <v>505000</v>
      </c>
      <c r="L99" s="13">
        <v>550000</v>
      </c>
    </row>
    <row r="100" spans="1:12" x14ac:dyDescent="0.25">
      <c r="A100" s="6" t="s">
        <v>127</v>
      </c>
      <c r="B100" s="13">
        <v>257500</v>
      </c>
      <c r="C100" s="13">
        <v>255000</v>
      </c>
      <c r="D100" s="13">
        <v>233500</v>
      </c>
      <c r="E100" s="13">
        <v>184500</v>
      </c>
      <c r="F100" s="13">
        <v>224500</v>
      </c>
      <c r="G100" s="13">
        <v>245000</v>
      </c>
      <c r="H100" s="13">
        <v>272500</v>
      </c>
      <c r="I100" s="13">
        <v>280000</v>
      </c>
      <c r="J100" s="13">
        <v>355000</v>
      </c>
      <c r="K100" s="13">
        <v>320000</v>
      </c>
      <c r="L100" s="13">
        <v>350000</v>
      </c>
    </row>
    <row r="101" spans="1:12" x14ac:dyDescent="0.25">
      <c r="A101" s="6" t="s">
        <v>128</v>
      </c>
      <c r="B101" s="13">
        <v>203500</v>
      </c>
      <c r="C101" s="13">
        <v>217500</v>
      </c>
      <c r="D101" s="13">
        <v>189000</v>
      </c>
      <c r="E101" s="13">
        <v>192500</v>
      </c>
      <c r="F101" s="13">
        <v>200000</v>
      </c>
      <c r="G101" s="13">
        <v>200000</v>
      </c>
      <c r="H101" s="13">
        <v>217000</v>
      </c>
      <c r="I101" s="13">
        <v>190000</v>
      </c>
      <c r="J101" s="13">
        <v>225000</v>
      </c>
      <c r="K101" s="13">
        <v>209500</v>
      </c>
      <c r="L101" s="13">
        <v>252500</v>
      </c>
    </row>
    <row r="102" spans="1:12" x14ac:dyDescent="0.25">
      <c r="A102" s="6" t="s">
        <v>129</v>
      </c>
      <c r="B102" s="13">
        <v>333000</v>
      </c>
      <c r="C102" s="13">
        <v>335000</v>
      </c>
      <c r="D102" s="13">
        <v>320000</v>
      </c>
      <c r="E102" s="13">
        <v>330000</v>
      </c>
      <c r="F102" s="13">
        <v>337500</v>
      </c>
      <c r="G102" s="13">
        <v>370000</v>
      </c>
      <c r="H102" s="13">
        <v>410000</v>
      </c>
      <c r="I102" s="13">
        <v>505000</v>
      </c>
      <c r="J102" s="13">
        <v>550000</v>
      </c>
      <c r="K102" s="13">
        <v>502000</v>
      </c>
      <c r="L102" s="13">
        <v>539000</v>
      </c>
    </row>
    <row r="103" spans="1:12" x14ac:dyDescent="0.25">
      <c r="A103" s="6" t="s">
        <v>130</v>
      </c>
      <c r="B103" s="13">
        <v>350000</v>
      </c>
      <c r="C103" s="13">
        <v>268000</v>
      </c>
      <c r="D103" s="13">
        <v>287500</v>
      </c>
      <c r="E103" s="13">
        <v>309000</v>
      </c>
      <c r="F103" s="13">
        <v>358000</v>
      </c>
      <c r="G103" s="13">
        <v>295000</v>
      </c>
      <c r="H103" s="13">
        <v>377500</v>
      </c>
      <c r="I103" s="13">
        <v>385000</v>
      </c>
      <c r="J103" s="13">
        <v>375000</v>
      </c>
      <c r="K103" s="13">
        <v>420000</v>
      </c>
      <c r="L103" s="13">
        <v>527500</v>
      </c>
    </row>
    <row r="104" spans="1:12" x14ac:dyDescent="0.25">
      <c r="A104" s="6" t="s">
        <v>131</v>
      </c>
      <c r="B104" s="13">
        <v>310000</v>
      </c>
      <c r="C104" s="13">
        <v>336500</v>
      </c>
      <c r="D104" s="13">
        <v>329000</v>
      </c>
      <c r="E104" s="13">
        <v>330000</v>
      </c>
      <c r="F104" s="13">
        <v>340000</v>
      </c>
      <c r="G104" s="13">
        <v>350000</v>
      </c>
      <c r="H104" s="13">
        <v>360000</v>
      </c>
      <c r="I104" s="13">
        <v>419500</v>
      </c>
      <c r="J104" s="13">
        <v>485000</v>
      </c>
      <c r="K104" s="13">
        <v>475000</v>
      </c>
      <c r="L104" s="13">
        <v>490000</v>
      </c>
    </row>
    <row r="105" spans="1:12" x14ac:dyDescent="0.25">
      <c r="A105" s="6" t="s">
        <v>132</v>
      </c>
      <c r="B105" s="13">
        <v>355000</v>
      </c>
      <c r="C105" s="13">
        <v>350000</v>
      </c>
      <c r="D105" s="13">
        <v>347000</v>
      </c>
      <c r="E105" s="13">
        <v>345000</v>
      </c>
      <c r="F105" s="13">
        <v>368000</v>
      </c>
      <c r="G105" s="13">
        <v>365000</v>
      </c>
      <c r="H105" s="13">
        <v>400000</v>
      </c>
      <c r="I105" s="13">
        <v>507500</v>
      </c>
      <c r="J105" s="13">
        <v>519500</v>
      </c>
      <c r="K105" s="13">
        <v>506000</v>
      </c>
      <c r="L105" s="13">
        <v>562000</v>
      </c>
    </row>
    <row r="106" spans="1:12" x14ac:dyDescent="0.25">
      <c r="A106" s="6" t="s">
        <v>133</v>
      </c>
      <c r="B106" s="13">
        <v>361500</v>
      </c>
      <c r="C106" s="13">
        <v>380000</v>
      </c>
      <c r="D106" s="13">
        <v>380000</v>
      </c>
      <c r="E106" s="13">
        <v>385500</v>
      </c>
      <c r="F106" s="13">
        <v>400000</v>
      </c>
      <c r="G106" s="13">
        <v>447500</v>
      </c>
      <c r="H106" s="13">
        <v>457000</v>
      </c>
      <c r="I106" s="13">
        <v>550000</v>
      </c>
      <c r="J106" s="13">
        <v>601000</v>
      </c>
      <c r="K106" s="13">
        <v>580000</v>
      </c>
      <c r="L106" s="13">
        <v>600000</v>
      </c>
    </row>
    <row r="107" spans="1:12" x14ac:dyDescent="0.25">
      <c r="A107" s="6" t="s">
        <v>134</v>
      </c>
      <c r="B107" s="13">
        <v>217000</v>
      </c>
      <c r="C107" s="13">
        <v>200000</v>
      </c>
      <c r="D107" s="13">
        <v>220000</v>
      </c>
      <c r="E107" s="13">
        <v>227500</v>
      </c>
      <c r="F107" s="13">
        <v>260000</v>
      </c>
      <c r="G107" s="13">
        <v>240000</v>
      </c>
      <c r="H107" s="13">
        <v>268500</v>
      </c>
      <c r="I107" s="13">
        <v>275000</v>
      </c>
      <c r="J107" s="13">
        <v>310000</v>
      </c>
      <c r="K107" s="13">
        <v>335000</v>
      </c>
      <c r="L107" s="13">
        <v>372500</v>
      </c>
    </row>
    <row r="108" spans="1:12" x14ac:dyDescent="0.25">
      <c r="A108" s="6" t="s">
        <v>135</v>
      </c>
      <c r="B108" s="13">
        <v>437000</v>
      </c>
      <c r="C108" s="13">
        <v>450000</v>
      </c>
      <c r="D108" s="13">
        <v>460000</v>
      </c>
      <c r="E108" s="13">
        <v>477500</v>
      </c>
      <c r="F108" s="13">
        <v>510000</v>
      </c>
      <c r="G108" s="13">
        <v>505000</v>
      </c>
      <c r="H108" s="13">
        <v>555000</v>
      </c>
      <c r="I108" s="13">
        <v>622500</v>
      </c>
      <c r="J108" s="13">
        <v>681000</v>
      </c>
      <c r="K108" s="13">
        <v>690000</v>
      </c>
      <c r="L108" s="13">
        <v>742500</v>
      </c>
    </row>
    <row r="109" spans="1:12" x14ac:dyDescent="0.25">
      <c r="A109" s="6" t="s">
        <v>136</v>
      </c>
      <c r="B109" s="13">
        <v>187000</v>
      </c>
      <c r="C109" s="13">
        <v>210000</v>
      </c>
      <c r="D109" s="13">
        <v>220000</v>
      </c>
      <c r="E109" s="13">
        <v>215000</v>
      </c>
      <c r="F109" s="13">
        <v>215000</v>
      </c>
      <c r="G109" s="13">
        <v>240000</v>
      </c>
      <c r="H109" s="13">
        <v>245000</v>
      </c>
      <c r="I109" s="13">
        <v>262500</v>
      </c>
      <c r="J109" s="13">
        <v>255000</v>
      </c>
      <c r="K109" s="13">
        <v>269000</v>
      </c>
      <c r="L109" s="13">
        <v>260000</v>
      </c>
    </row>
    <row r="110" spans="1:12" x14ac:dyDescent="0.25">
      <c r="A110" s="6" t="s">
        <v>137</v>
      </c>
      <c r="B110" s="13">
        <v>269500</v>
      </c>
      <c r="C110" s="13">
        <v>250000</v>
      </c>
      <c r="D110" s="13">
        <v>215000</v>
      </c>
      <c r="E110" s="13">
        <v>337500</v>
      </c>
      <c r="F110" s="13">
        <v>325000</v>
      </c>
      <c r="G110" s="13">
        <v>355000</v>
      </c>
      <c r="H110" s="13">
        <v>340000</v>
      </c>
      <c r="I110" s="13">
        <v>335000</v>
      </c>
      <c r="J110" s="13">
        <v>357500</v>
      </c>
      <c r="K110" s="13">
        <v>367500</v>
      </c>
      <c r="L110" s="13">
        <v>388000</v>
      </c>
    </row>
    <row r="111" spans="1:12" x14ac:dyDescent="0.25">
      <c r="A111" s="6" t="s">
        <v>138</v>
      </c>
      <c r="B111" s="13">
        <v>422500</v>
      </c>
      <c r="C111" s="13">
        <v>450000</v>
      </c>
      <c r="D111" s="13">
        <v>420000</v>
      </c>
      <c r="E111" s="13">
        <v>431000</v>
      </c>
      <c r="F111" s="13">
        <v>440000</v>
      </c>
      <c r="G111" s="13">
        <v>425000</v>
      </c>
      <c r="H111" s="13">
        <v>442500</v>
      </c>
      <c r="I111" s="13">
        <v>495000</v>
      </c>
      <c r="J111" s="13">
        <v>598000</v>
      </c>
      <c r="K111" s="13">
        <v>590000</v>
      </c>
      <c r="L111" s="13">
        <v>665000</v>
      </c>
    </row>
    <row r="112" spans="1:12" x14ac:dyDescent="0.25">
      <c r="A112" s="6" t="s">
        <v>139</v>
      </c>
      <c r="B112" s="13">
        <v>337500</v>
      </c>
      <c r="C112" s="13">
        <v>363500</v>
      </c>
      <c r="D112" s="13">
        <v>370000</v>
      </c>
      <c r="E112" s="13">
        <v>378000</v>
      </c>
      <c r="F112" s="13">
        <v>387000</v>
      </c>
      <c r="G112" s="13">
        <v>405000</v>
      </c>
      <c r="H112" s="13">
        <v>377500</v>
      </c>
      <c r="I112" s="13">
        <v>391000</v>
      </c>
      <c r="J112" s="13">
        <v>465000</v>
      </c>
      <c r="K112" s="13">
        <v>475000</v>
      </c>
      <c r="L112" s="13">
        <v>485000</v>
      </c>
    </row>
    <row r="113" spans="1:12" x14ac:dyDescent="0.25">
      <c r="A113" s="6" t="s">
        <v>140</v>
      </c>
      <c r="B113" s="13">
        <v>213500</v>
      </c>
      <c r="C113" s="13">
        <v>228000</v>
      </c>
      <c r="D113" s="13">
        <v>215000</v>
      </c>
      <c r="E113" s="13">
        <v>248000</v>
      </c>
      <c r="F113" s="13">
        <v>228500</v>
      </c>
      <c r="G113" s="13">
        <v>268000</v>
      </c>
      <c r="H113" s="13">
        <v>255000</v>
      </c>
      <c r="I113" s="13">
        <v>291000</v>
      </c>
      <c r="J113" s="13">
        <v>310000</v>
      </c>
      <c r="K113" s="13">
        <v>386500</v>
      </c>
      <c r="L113" s="13">
        <v>352000</v>
      </c>
    </row>
    <row r="114" spans="1:12" x14ac:dyDescent="0.25">
      <c r="A114" s="6" t="s">
        <v>141</v>
      </c>
      <c r="B114" s="13">
        <v>275000</v>
      </c>
      <c r="C114" s="13">
        <v>255000</v>
      </c>
      <c r="D114" s="13">
        <v>357500</v>
      </c>
      <c r="E114" s="13">
        <v>287500</v>
      </c>
      <c r="F114" s="13">
        <v>360000</v>
      </c>
      <c r="G114" s="13">
        <v>350500</v>
      </c>
      <c r="H114" s="13">
        <v>345500</v>
      </c>
      <c r="I114" s="13">
        <v>299000</v>
      </c>
      <c r="J114" s="13">
        <v>310000</v>
      </c>
      <c r="K114" s="13">
        <v>331500</v>
      </c>
      <c r="L114" s="13">
        <v>401000</v>
      </c>
    </row>
    <row r="115" spans="1:12" x14ac:dyDescent="0.25">
      <c r="A115" s="6" t="s">
        <v>142</v>
      </c>
      <c r="B115" s="13">
        <v>314500</v>
      </c>
      <c r="C115" s="13">
        <v>287500</v>
      </c>
      <c r="D115" s="13">
        <v>300000</v>
      </c>
      <c r="E115" s="13">
        <v>312000</v>
      </c>
      <c r="F115" s="13">
        <v>320000</v>
      </c>
      <c r="G115" s="13">
        <v>370000</v>
      </c>
      <c r="H115" s="13">
        <v>389000</v>
      </c>
      <c r="I115" s="13">
        <v>436000</v>
      </c>
      <c r="J115" s="13">
        <v>509000</v>
      </c>
      <c r="K115" s="13">
        <v>483500</v>
      </c>
      <c r="L115" s="13">
        <v>515000</v>
      </c>
    </row>
    <row r="116" spans="1:12" x14ac:dyDescent="0.25">
      <c r="A116" s="6" t="s">
        <v>143</v>
      </c>
      <c r="B116" s="13">
        <v>420000</v>
      </c>
      <c r="C116" s="13">
        <v>425000</v>
      </c>
      <c r="D116" s="13">
        <v>465000</v>
      </c>
      <c r="E116" s="13">
        <v>490000</v>
      </c>
      <c r="F116" s="13">
        <v>508500</v>
      </c>
      <c r="G116" s="13">
        <v>417500</v>
      </c>
      <c r="H116" s="13">
        <v>490000</v>
      </c>
      <c r="I116" s="13">
        <v>512500</v>
      </c>
      <c r="J116" s="13">
        <v>506500</v>
      </c>
      <c r="K116" s="13">
        <v>530000</v>
      </c>
      <c r="L116" s="13">
        <v>599000</v>
      </c>
    </row>
    <row r="117" spans="1:12" x14ac:dyDescent="0.25">
      <c r="A117" s="6" t="s">
        <v>144</v>
      </c>
      <c r="B117" s="13">
        <v>265000</v>
      </c>
      <c r="C117" s="13">
        <v>312500</v>
      </c>
      <c r="D117" s="13">
        <v>268000</v>
      </c>
      <c r="E117" s="13">
        <v>230000</v>
      </c>
      <c r="F117" s="13">
        <v>285000</v>
      </c>
      <c r="G117" s="13">
        <v>300000</v>
      </c>
      <c r="H117" s="13">
        <v>270000</v>
      </c>
      <c r="I117" s="13">
        <v>276500</v>
      </c>
      <c r="J117" s="13">
        <v>326500</v>
      </c>
      <c r="K117" s="13">
        <v>292500</v>
      </c>
      <c r="L117" s="13">
        <v>350000</v>
      </c>
    </row>
    <row r="118" spans="1:12" x14ac:dyDescent="0.25">
      <c r="A118" s="6" t="s">
        <v>145</v>
      </c>
      <c r="B118" s="13">
        <v>252000</v>
      </c>
      <c r="C118" s="13">
        <v>270000</v>
      </c>
      <c r="D118" s="13">
        <v>284500</v>
      </c>
      <c r="E118" s="13">
        <v>292500</v>
      </c>
      <c r="F118" s="13">
        <v>300000</v>
      </c>
      <c r="G118" s="13">
        <v>303000</v>
      </c>
      <c r="H118" s="13">
        <v>300000</v>
      </c>
      <c r="I118" s="13">
        <v>310000</v>
      </c>
      <c r="J118" s="13">
        <v>325000</v>
      </c>
      <c r="K118" s="13">
        <v>340000</v>
      </c>
      <c r="L118" s="13">
        <v>380000</v>
      </c>
    </row>
    <row r="119" spans="1:12" x14ac:dyDescent="0.25">
      <c r="A119" s="6" t="s">
        <v>146</v>
      </c>
      <c r="B119" s="13">
        <v>580000</v>
      </c>
      <c r="C119" s="13">
        <v>587500</v>
      </c>
      <c r="D119" s="13">
        <v>527500</v>
      </c>
      <c r="E119" s="13">
        <v>560000</v>
      </c>
      <c r="F119" s="13">
        <v>599000</v>
      </c>
      <c r="G119" s="13">
        <v>651000</v>
      </c>
      <c r="H119" s="13">
        <v>720000</v>
      </c>
      <c r="I119" s="13">
        <v>843000</v>
      </c>
      <c r="J119" s="13">
        <v>830000</v>
      </c>
      <c r="K119" s="13">
        <v>835000</v>
      </c>
      <c r="L119" s="13">
        <v>841000</v>
      </c>
    </row>
    <row r="120" spans="1:12" x14ac:dyDescent="0.25">
      <c r="A120" s="6" t="s">
        <v>147</v>
      </c>
      <c r="B120" s="13">
        <v>514500</v>
      </c>
      <c r="C120" s="13">
        <v>501000</v>
      </c>
      <c r="D120" s="13">
        <v>480000</v>
      </c>
      <c r="E120" s="13">
        <v>455000</v>
      </c>
      <c r="F120" s="13">
        <v>512500</v>
      </c>
      <c r="G120" s="13">
        <v>565000</v>
      </c>
      <c r="H120" s="13">
        <v>650000</v>
      </c>
      <c r="I120" s="13">
        <v>741000</v>
      </c>
      <c r="J120" s="13">
        <v>770000</v>
      </c>
      <c r="K120" s="13">
        <v>704000</v>
      </c>
      <c r="L120" s="13">
        <v>735000</v>
      </c>
    </row>
    <row r="121" spans="1:12" x14ac:dyDescent="0.25">
      <c r="A121" s="6" t="s">
        <v>148</v>
      </c>
      <c r="B121" s="13">
        <v>147500</v>
      </c>
      <c r="C121" s="13">
        <v>150000</v>
      </c>
      <c r="D121" s="13">
        <v>150000</v>
      </c>
      <c r="E121" s="13">
        <v>152000</v>
      </c>
      <c r="F121" s="13">
        <v>145000</v>
      </c>
      <c r="G121" s="13">
        <v>152000</v>
      </c>
      <c r="H121" s="13">
        <v>167000</v>
      </c>
      <c r="I121" s="13">
        <v>160000</v>
      </c>
      <c r="J121" s="13">
        <v>177000</v>
      </c>
      <c r="K121" s="13">
        <v>170000</v>
      </c>
      <c r="L121" s="13">
        <v>197000</v>
      </c>
    </row>
    <row r="122" spans="1:12" x14ac:dyDescent="0.25">
      <c r="A122" s="6" t="s">
        <v>149</v>
      </c>
      <c r="B122" s="13">
        <v>417500</v>
      </c>
      <c r="C122" s="13">
        <v>430000</v>
      </c>
      <c r="D122" s="13">
        <v>425000</v>
      </c>
      <c r="E122" s="13">
        <v>435000</v>
      </c>
      <c r="F122" s="13">
        <v>456500</v>
      </c>
      <c r="G122" s="13">
        <v>559500</v>
      </c>
      <c r="H122" s="13">
        <v>650000</v>
      </c>
      <c r="I122" s="13">
        <v>730000</v>
      </c>
      <c r="J122" s="13">
        <v>756000</v>
      </c>
      <c r="K122" s="13">
        <v>740000</v>
      </c>
      <c r="L122" s="13">
        <v>765500</v>
      </c>
    </row>
    <row r="123" spans="1:12" x14ac:dyDescent="0.25">
      <c r="A123" s="6" t="s">
        <v>150</v>
      </c>
      <c r="B123" s="13">
        <v>335000</v>
      </c>
      <c r="C123" s="13">
        <v>360000</v>
      </c>
      <c r="D123" s="13">
        <v>318500</v>
      </c>
      <c r="E123" s="13">
        <v>360000</v>
      </c>
      <c r="F123" s="13">
        <v>365000</v>
      </c>
      <c r="G123" s="13">
        <v>367500</v>
      </c>
      <c r="H123" s="13">
        <v>374000</v>
      </c>
      <c r="I123" s="13">
        <v>390000</v>
      </c>
      <c r="J123" s="13">
        <v>418000</v>
      </c>
      <c r="K123" s="13">
        <v>450000</v>
      </c>
      <c r="L123" s="13">
        <v>473500</v>
      </c>
    </row>
    <row r="124" spans="1:12" x14ac:dyDescent="0.25">
      <c r="A124" s="6" t="s">
        <v>151</v>
      </c>
      <c r="B124" s="13">
        <v>350000</v>
      </c>
      <c r="C124" s="13">
        <v>330000</v>
      </c>
      <c r="D124" s="13">
        <v>350000</v>
      </c>
      <c r="E124" s="13">
        <v>375000</v>
      </c>
      <c r="F124" s="13">
        <v>320000</v>
      </c>
      <c r="G124" s="13">
        <v>400000</v>
      </c>
      <c r="H124" s="13">
        <v>480000</v>
      </c>
      <c r="I124" s="13">
        <v>504000</v>
      </c>
      <c r="J124" s="13">
        <v>496000</v>
      </c>
      <c r="K124" s="13">
        <v>533000</v>
      </c>
      <c r="L124" s="13">
        <v>670000</v>
      </c>
    </row>
    <row r="125" spans="1:12" x14ac:dyDescent="0.25">
      <c r="A125" s="6" t="s">
        <v>152</v>
      </c>
      <c r="B125" s="13">
        <v>327500</v>
      </c>
      <c r="C125" s="13">
        <v>325000</v>
      </c>
      <c r="D125" s="13">
        <v>312000</v>
      </c>
      <c r="E125" s="13">
        <v>327500</v>
      </c>
      <c r="F125" s="13">
        <v>319000</v>
      </c>
      <c r="G125" s="13">
        <v>336500</v>
      </c>
      <c r="H125" s="13">
        <v>333000</v>
      </c>
      <c r="I125" s="13">
        <v>387500</v>
      </c>
      <c r="J125" s="13">
        <v>440000</v>
      </c>
      <c r="K125" s="13">
        <v>435000</v>
      </c>
      <c r="L125" s="13">
        <v>475000</v>
      </c>
    </row>
    <row r="126" spans="1:12" x14ac:dyDescent="0.25">
      <c r="A126" s="6" t="s">
        <v>153</v>
      </c>
      <c r="B126" s="13">
        <v>280000</v>
      </c>
      <c r="C126" s="13">
        <v>306500</v>
      </c>
      <c r="D126" s="13">
        <v>310000</v>
      </c>
      <c r="E126" s="13">
        <v>330000</v>
      </c>
      <c r="F126" s="13">
        <v>318000</v>
      </c>
      <c r="G126" s="13">
        <v>340000</v>
      </c>
      <c r="H126" s="13">
        <v>346000</v>
      </c>
      <c r="I126" s="13">
        <v>458000</v>
      </c>
      <c r="J126" s="13">
        <v>480000</v>
      </c>
      <c r="K126" s="13">
        <v>555000</v>
      </c>
      <c r="L126" s="13">
        <v>600000</v>
      </c>
    </row>
    <row r="127" spans="1:12" x14ac:dyDescent="0.25">
      <c r="A127" s="6" t="s">
        <v>154</v>
      </c>
      <c r="B127" s="13">
        <v>297000</v>
      </c>
      <c r="C127" s="13">
        <v>334500</v>
      </c>
      <c r="D127" s="13">
        <v>320000</v>
      </c>
      <c r="E127" s="13">
        <v>315000</v>
      </c>
      <c r="F127" s="13">
        <v>335000</v>
      </c>
      <c r="G127" s="13">
        <v>345000</v>
      </c>
      <c r="H127" s="13">
        <v>400000</v>
      </c>
      <c r="I127" s="13">
        <v>450000</v>
      </c>
      <c r="J127" s="13">
        <v>508500</v>
      </c>
      <c r="K127" s="13">
        <v>550000</v>
      </c>
      <c r="L127" s="13">
        <v>535000</v>
      </c>
    </row>
    <row r="128" spans="1:12" x14ac:dyDescent="0.25">
      <c r="A128" s="6" t="s">
        <v>155</v>
      </c>
      <c r="B128" s="13">
        <v>239500</v>
      </c>
      <c r="C128" s="13">
        <v>150000</v>
      </c>
      <c r="D128" s="13">
        <v>165000</v>
      </c>
      <c r="E128" s="13">
        <v>147500</v>
      </c>
      <c r="F128" s="13">
        <v>155000</v>
      </c>
      <c r="G128" s="13">
        <v>198500</v>
      </c>
      <c r="H128" s="13">
        <v>165000</v>
      </c>
      <c r="I128" s="13">
        <v>247500</v>
      </c>
      <c r="J128" s="13">
        <v>268000</v>
      </c>
      <c r="K128" s="13">
        <v>212500</v>
      </c>
      <c r="L128" s="13">
        <v>234500</v>
      </c>
    </row>
    <row r="129" spans="1:12" x14ac:dyDescent="0.25">
      <c r="A129" s="6" t="s">
        <v>156</v>
      </c>
      <c r="B129" s="13">
        <v>236000</v>
      </c>
      <c r="C129" s="13">
        <v>266000</v>
      </c>
      <c r="D129" s="13">
        <v>290000</v>
      </c>
      <c r="E129" s="13">
        <v>275000</v>
      </c>
      <c r="F129" s="13">
        <v>300000</v>
      </c>
      <c r="G129" s="13">
        <v>296000</v>
      </c>
      <c r="H129" s="13">
        <v>294000</v>
      </c>
      <c r="I129" s="13">
        <v>325000</v>
      </c>
      <c r="J129" s="13">
        <v>349000</v>
      </c>
      <c r="K129" s="13">
        <v>345000</v>
      </c>
      <c r="L129" s="13">
        <v>395000</v>
      </c>
    </row>
    <row r="130" spans="1:12" x14ac:dyDescent="0.25">
      <c r="A130" s="6" t="s">
        <v>157</v>
      </c>
      <c r="B130" s="13">
        <v>234000</v>
      </c>
      <c r="C130" s="13">
        <v>237500</v>
      </c>
      <c r="D130" s="13">
        <v>240000</v>
      </c>
      <c r="E130" s="13">
        <v>236000</v>
      </c>
      <c r="F130" s="13">
        <v>222500</v>
      </c>
      <c r="G130" s="13">
        <v>262500</v>
      </c>
      <c r="H130" s="13">
        <v>257500</v>
      </c>
      <c r="I130" s="13">
        <v>292000</v>
      </c>
      <c r="J130" s="13">
        <v>317500</v>
      </c>
      <c r="K130" s="13">
        <v>319500</v>
      </c>
      <c r="L130" s="13">
        <v>379000</v>
      </c>
    </row>
    <row r="131" spans="1:12" x14ac:dyDescent="0.25">
      <c r="A131" s="6" t="s">
        <v>158</v>
      </c>
      <c r="B131" s="13">
        <v>288000</v>
      </c>
      <c r="C131" s="13">
        <v>300000</v>
      </c>
      <c r="D131" s="13">
        <v>281000</v>
      </c>
      <c r="E131" s="13">
        <v>287000</v>
      </c>
      <c r="F131" s="13">
        <v>280000</v>
      </c>
      <c r="G131" s="13">
        <v>289500</v>
      </c>
      <c r="H131" s="13">
        <v>310000</v>
      </c>
      <c r="I131" s="13">
        <v>370000</v>
      </c>
      <c r="J131" s="13">
        <v>435000</v>
      </c>
      <c r="K131" s="13">
        <v>420000</v>
      </c>
      <c r="L131" s="13">
        <v>431000</v>
      </c>
    </row>
    <row r="132" spans="1:12" x14ac:dyDescent="0.25">
      <c r="A132" s="6" t="s">
        <v>159</v>
      </c>
      <c r="B132" s="13">
        <v>209500</v>
      </c>
      <c r="C132" s="13">
        <v>200000</v>
      </c>
      <c r="D132" s="13">
        <v>217500</v>
      </c>
      <c r="E132" s="13">
        <v>237000</v>
      </c>
      <c r="F132" s="13">
        <v>235000</v>
      </c>
      <c r="G132" s="13">
        <v>240000</v>
      </c>
      <c r="H132" s="13">
        <v>234000</v>
      </c>
      <c r="I132" s="13">
        <v>239000</v>
      </c>
      <c r="J132" s="13">
        <v>261000</v>
      </c>
      <c r="K132" s="13">
        <v>263000</v>
      </c>
      <c r="L132" s="13">
        <v>280000</v>
      </c>
    </row>
    <row r="133" spans="1:12" x14ac:dyDescent="0.25">
      <c r="A133" s="6" t="s">
        <v>160</v>
      </c>
      <c r="B133" s="13">
        <v>330000</v>
      </c>
      <c r="C133" s="13">
        <v>370000</v>
      </c>
      <c r="D133" s="13">
        <v>370000</v>
      </c>
      <c r="E133" s="13">
        <v>369000</v>
      </c>
      <c r="F133" s="13">
        <v>400000</v>
      </c>
      <c r="G133" s="13">
        <v>425500</v>
      </c>
      <c r="H133" s="13">
        <v>455000</v>
      </c>
      <c r="I133" s="13">
        <v>495000</v>
      </c>
      <c r="J133" s="13">
        <v>550000</v>
      </c>
      <c r="K133" s="13">
        <v>595000</v>
      </c>
      <c r="L133" s="13">
        <v>614000</v>
      </c>
    </row>
    <row r="134" spans="1:12" x14ac:dyDescent="0.25">
      <c r="A134" s="6" t="s">
        <v>161</v>
      </c>
      <c r="B134" s="13">
        <v>187000</v>
      </c>
      <c r="C134" s="13">
        <v>212500</v>
      </c>
      <c r="D134" s="13">
        <v>200000</v>
      </c>
      <c r="E134" s="13">
        <v>200000</v>
      </c>
      <c r="F134" s="13">
        <v>143500</v>
      </c>
      <c r="G134" s="13">
        <v>245000</v>
      </c>
      <c r="H134" s="13">
        <v>222500</v>
      </c>
      <c r="I134" s="13">
        <v>182500</v>
      </c>
      <c r="J134" s="13">
        <v>232500</v>
      </c>
      <c r="K134" s="13">
        <v>239000</v>
      </c>
      <c r="L134" s="13">
        <v>230000</v>
      </c>
    </row>
    <row r="135" spans="1:12" x14ac:dyDescent="0.25">
      <c r="A135" s="6" t="s">
        <v>162</v>
      </c>
      <c r="B135" s="13">
        <v>286000</v>
      </c>
      <c r="C135" s="13">
        <v>285000</v>
      </c>
      <c r="D135" s="13">
        <v>274000</v>
      </c>
      <c r="E135" s="13">
        <v>270000</v>
      </c>
      <c r="F135" s="13">
        <v>354000</v>
      </c>
      <c r="G135" s="13">
        <v>330000</v>
      </c>
      <c r="H135" s="13">
        <v>268500</v>
      </c>
      <c r="I135" s="13">
        <v>362500</v>
      </c>
      <c r="J135" s="13">
        <v>300000</v>
      </c>
      <c r="K135" s="13">
        <v>357500</v>
      </c>
      <c r="L135" s="13">
        <v>375000</v>
      </c>
    </row>
    <row r="136" spans="1:12" x14ac:dyDescent="0.25">
      <c r="A136" s="6" t="s">
        <v>163</v>
      </c>
      <c r="B136" s="13">
        <v>256500</v>
      </c>
      <c r="C136" s="13">
        <v>300000</v>
      </c>
      <c r="D136" s="13">
        <v>251500</v>
      </c>
      <c r="E136" s="13">
        <v>269500</v>
      </c>
      <c r="F136" s="13">
        <v>254000</v>
      </c>
      <c r="G136" s="13">
        <v>255500</v>
      </c>
      <c r="H136" s="13">
        <v>280000</v>
      </c>
      <c r="I136" s="13">
        <v>281500</v>
      </c>
      <c r="J136" s="13">
        <v>328000</v>
      </c>
      <c r="K136" s="13">
        <v>300000</v>
      </c>
      <c r="L136" s="13">
        <v>350000</v>
      </c>
    </row>
    <row r="137" spans="1:12" x14ac:dyDescent="0.25">
      <c r="A137" s="6" t="s">
        <v>164</v>
      </c>
      <c r="B137" s="13">
        <v>387000</v>
      </c>
      <c r="C137" s="13">
        <v>380000</v>
      </c>
      <c r="D137" s="13">
        <v>360500</v>
      </c>
      <c r="E137" s="13">
        <v>365000</v>
      </c>
      <c r="F137" s="13">
        <v>385000</v>
      </c>
      <c r="G137" s="13">
        <v>445000</v>
      </c>
      <c r="H137" s="13">
        <v>499500</v>
      </c>
      <c r="I137" s="13">
        <v>625500</v>
      </c>
      <c r="J137" s="13">
        <v>623500</v>
      </c>
      <c r="K137" s="13">
        <v>590000</v>
      </c>
      <c r="L137" s="13">
        <v>623500</v>
      </c>
    </row>
    <row r="138" spans="1:12" x14ac:dyDescent="0.25">
      <c r="A138" s="6" t="s">
        <v>165</v>
      </c>
      <c r="B138" s="13">
        <v>281000</v>
      </c>
      <c r="C138" s="13">
        <v>321000</v>
      </c>
      <c r="D138" s="13">
        <v>315000</v>
      </c>
      <c r="E138" s="13">
        <v>377500</v>
      </c>
      <c r="F138" s="13">
        <v>362000</v>
      </c>
      <c r="G138" s="13">
        <v>360000</v>
      </c>
      <c r="H138" s="13">
        <v>360000</v>
      </c>
      <c r="I138" s="13">
        <v>415000</v>
      </c>
      <c r="J138" s="13">
        <v>456000</v>
      </c>
      <c r="K138" s="13">
        <v>500000</v>
      </c>
      <c r="L138" s="13">
        <v>540000</v>
      </c>
    </row>
    <row r="139" spans="1:12" x14ac:dyDescent="0.25">
      <c r="A139" s="6" t="s">
        <v>166</v>
      </c>
      <c r="B139" s="13">
        <v>260000</v>
      </c>
      <c r="C139" s="13">
        <v>310000</v>
      </c>
      <c r="D139" s="13">
        <v>277500</v>
      </c>
      <c r="E139" s="13">
        <v>285000</v>
      </c>
      <c r="F139" s="13">
        <v>295000</v>
      </c>
      <c r="G139" s="13">
        <v>316500</v>
      </c>
      <c r="H139" s="13">
        <v>355000</v>
      </c>
      <c r="I139" s="13">
        <v>390000</v>
      </c>
      <c r="J139" s="13">
        <v>475000</v>
      </c>
      <c r="K139" s="13">
        <v>495000</v>
      </c>
      <c r="L139" s="13">
        <v>540000</v>
      </c>
    </row>
    <row r="140" spans="1:12" x14ac:dyDescent="0.25">
      <c r="A140" s="6" t="s">
        <v>167</v>
      </c>
      <c r="B140" s="13">
        <v>395000</v>
      </c>
      <c r="C140" s="13">
        <v>387500</v>
      </c>
      <c r="D140" s="13">
        <v>375000</v>
      </c>
      <c r="E140" s="13">
        <v>385000</v>
      </c>
      <c r="F140" s="13">
        <v>420000</v>
      </c>
      <c r="G140" s="13">
        <v>450000</v>
      </c>
      <c r="H140" s="13">
        <v>503000</v>
      </c>
      <c r="I140" s="13">
        <v>600000</v>
      </c>
      <c r="J140" s="13">
        <v>642500</v>
      </c>
      <c r="K140" s="13">
        <v>617000</v>
      </c>
      <c r="L140" s="13">
        <v>660000</v>
      </c>
    </row>
    <row r="141" spans="1:12" x14ac:dyDescent="0.25">
      <c r="A141" s="6" t="s">
        <v>168</v>
      </c>
      <c r="B141" s="13">
        <v>325000</v>
      </c>
      <c r="C141" s="13">
        <v>327500</v>
      </c>
      <c r="D141" s="13">
        <v>335000</v>
      </c>
      <c r="E141" s="13">
        <v>350000</v>
      </c>
      <c r="F141" s="13">
        <v>340000</v>
      </c>
      <c r="G141" s="13">
        <v>348000</v>
      </c>
      <c r="H141" s="13">
        <v>355000</v>
      </c>
      <c r="I141" s="13">
        <v>430000</v>
      </c>
      <c r="J141" s="13">
        <v>515000</v>
      </c>
      <c r="K141" s="13">
        <v>495000</v>
      </c>
      <c r="L141" s="13">
        <v>535000</v>
      </c>
    </row>
    <row r="142" spans="1:12" x14ac:dyDescent="0.25">
      <c r="A142" s="6" t="s">
        <v>169</v>
      </c>
      <c r="B142" s="13">
        <v>340000</v>
      </c>
      <c r="C142" s="13">
        <v>355000</v>
      </c>
      <c r="D142" s="13">
        <v>355000</v>
      </c>
      <c r="E142" s="13">
        <v>363500</v>
      </c>
      <c r="F142" s="13">
        <v>398000</v>
      </c>
      <c r="G142" s="13">
        <v>375000</v>
      </c>
      <c r="H142" s="13">
        <v>395000</v>
      </c>
      <c r="I142" s="13">
        <v>450500</v>
      </c>
      <c r="J142" s="13">
        <v>525000</v>
      </c>
      <c r="K142" s="13">
        <v>535500</v>
      </c>
      <c r="L142" s="13">
        <v>575000</v>
      </c>
    </row>
    <row r="143" spans="1:12" x14ac:dyDescent="0.25">
      <c r="A143" s="6" t="s">
        <v>170</v>
      </c>
      <c r="B143" s="13">
        <v>410000</v>
      </c>
      <c r="C143" s="13">
        <v>400000</v>
      </c>
      <c r="D143" s="13">
        <v>390500</v>
      </c>
      <c r="E143" s="13">
        <v>391500</v>
      </c>
      <c r="F143" s="13">
        <v>422500</v>
      </c>
      <c r="G143" s="13">
        <v>450000</v>
      </c>
      <c r="H143" s="13">
        <v>528500</v>
      </c>
      <c r="I143" s="13">
        <v>610500</v>
      </c>
      <c r="J143" s="13">
        <v>646000</v>
      </c>
      <c r="K143" s="13">
        <v>622500</v>
      </c>
      <c r="L143" s="13">
        <v>647500</v>
      </c>
    </row>
    <row r="144" spans="1:12" x14ac:dyDescent="0.25">
      <c r="A144" s="6" t="s">
        <v>171</v>
      </c>
      <c r="B144" s="13">
        <v>394000</v>
      </c>
      <c r="C144" s="13">
        <v>362000</v>
      </c>
      <c r="D144" s="13">
        <v>382000</v>
      </c>
      <c r="E144" s="13">
        <v>361500</v>
      </c>
      <c r="F144" s="13">
        <v>372500</v>
      </c>
      <c r="G144" s="13">
        <v>370500</v>
      </c>
      <c r="H144" s="13">
        <v>376000</v>
      </c>
      <c r="I144" s="13">
        <v>397500</v>
      </c>
      <c r="J144" s="13">
        <v>387500</v>
      </c>
      <c r="K144" s="13">
        <v>426000</v>
      </c>
      <c r="L144" s="13">
        <v>477500</v>
      </c>
    </row>
    <row r="145" spans="1:12" x14ac:dyDescent="0.25">
      <c r="A145" s="6" t="s">
        <v>172</v>
      </c>
      <c r="B145" s="13">
        <v>285000</v>
      </c>
      <c r="C145" s="13">
        <v>282500</v>
      </c>
      <c r="D145" s="13">
        <v>289000</v>
      </c>
      <c r="E145" s="13">
        <v>300000</v>
      </c>
      <c r="F145" s="13">
        <v>295500</v>
      </c>
      <c r="G145" s="13">
        <v>305000</v>
      </c>
      <c r="H145" s="13">
        <v>305000</v>
      </c>
      <c r="I145" s="13">
        <v>320000</v>
      </c>
      <c r="J145" s="13">
        <v>360000</v>
      </c>
      <c r="K145" s="13">
        <v>368500</v>
      </c>
      <c r="L145" s="13">
        <v>420000</v>
      </c>
    </row>
    <row r="146" spans="1:12" x14ac:dyDescent="0.25">
      <c r="A146" s="6" t="s">
        <v>173</v>
      </c>
      <c r="B146" s="13">
        <v>346000</v>
      </c>
      <c r="C146" s="13">
        <v>340000</v>
      </c>
      <c r="D146" s="13">
        <v>350000</v>
      </c>
      <c r="E146" s="13">
        <v>360000</v>
      </c>
      <c r="F146" s="13">
        <v>366500</v>
      </c>
      <c r="G146" s="13">
        <v>365000</v>
      </c>
      <c r="H146" s="13">
        <v>407000</v>
      </c>
      <c r="I146" s="13">
        <v>447000</v>
      </c>
      <c r="J146" s="13">
        <v>500500</v>
      </c>
      <c r="K146" s="13">
        <v>510000</v>
      </c>
      <c r="L146" s="13">
        <v>535000</v>
      </c>
    </row>
    <row r="147" spans="1:12" x14ac:dyDescent="0.25">
      <c r="A147" s="6" t="s">
        <v>174</v>
      </c>
      <c r="B147" s="13">
        <v>438500</v>
      </c>
      <c r="C147" s="13">
        <v>456000</v>
      </c>
      <c r="D147" s="13">
        <v>420000</v>
      </c>
      <c r="E147" s="13">
        <v>469000</v>
      </c>
      <c r="F147" s="13">
        <v>480000</v>
      </c>
      <c r="G147" s="13">
        <v>534000</v>
      </c>
      <c r="H147" s="13">
        <v>633500</v>
      </c>
      <c r="I147" s="13">
        <v>710500</v>
      </c>
      <c r="J147" s="13">
        <v>706500</v>
      </c>
      <c r="K147" s="13">
        <v>676000</v>
      </c>
      <c r="L147" s="13">
        <v>720000</v>
      </c>
    </row>
    <row r="148" spans="1:12" x14ac:dyDescent="0.25">
      <c r="A148" s="6" t="s">
        <v>175</v>
      </c>
      <c r="B148" s="13">
        <v>152500</v>
      </c>
      <c r="C148" s="13">
        <v>168500</v>
      </c>
      <c r="D148" s="13">
        <v>187500</v>
      </c>
      <c r="E148" s="13">
        <v>163500</v>
      </c>
      <c r="F148" s="13">
        <v>208000</v>
      </c>
      <c r="G148" s="13">
        <v>152000</v>
      </c>
      <c r="H148" s="13">
        <v>202500</v>
      </c>
      <c r="I148" s="13">
        <v>255000</v>
      </c>
      <c r="J148" s="13">
        <v>236500</v>
      </c>
      <c r="K148" s="13">
        <v>256500</v>
      </c>
      <c r="L148" s="13">
        <v>337500</v>
      </c>
    </row>
    <row r="149" spans="1:12" x14ac:dyDescent="0.25">
      <c r="A149" s="6" t="s">
        <v>176</v>
      </c>
      <c r="B149" s="13">
        <v>110000</v>
      </c>
      <c r="C149" s="13">
        <v>145000</v>
      </c>
      <c r="D149" s="13">
        <v>132500</v>
      </c>
      <c r="E149" s="13">
        <v>110000</v>
      </c>
      <c r="F149" s="13">
        <v>109000</v>
      </c>
      <c r="G149" s="13">
        <v>115000</v>
      </c>
      <c r="H149" s="13">
        <v>141500</v>
      </c>
      <c r="I149" s="13">
        <v>155000</v>
      </c>
      <c r="J149" s="13">
        <v>132500</v>
      </c>
      <c r="K149" s="13">
        <v>144500</v>
      </c>
      <c r="L149" s="13">
        <v>220000</v>
      </c>
    </row>
    <row r="150" spans="1:12" x14ac:dyDescent="0.25">
      <c r="A150" s="6" t="s">
        <v>177</v>
      </c>
      <c r="B150" s="13">
        <v>170000</v>
      </c>
      <c r="C150" s="13">
        <v>165000</v>
      </c>
      <c r="D150" s="13">
        <v>165000</v>
      </c>
      <c r="E150" s="13">
        <v>166000</v>
      </c>
      <c r="F150" s="13">
        <v>153500</v>
      </c>
      <c r="G150" s="13">
        <v>145000</v>
      </c>
      <c r="H150" s="13">
        <v>178000</v>
      </c>
      <c r="I150" s="13">
        <v>182000</v>
      </c>
      <c r="J150" s="13">
        <v>230000</v>
      </c>
      <c r="K150" s="13">
        <v>244000</v>
      </c>
      <c r="L150" s="13">
        <v>247000</v>
      </c>
    </row>
    <row r="151" spans="1:12" x14ac:dyDescent="0.25">
      <c r="A151" s="6" t="s">
        <v>178</v>
      </c>
      <c r="B151" s="13">
        <v>210000</v>
      </c>
      <c r="C151" s="13">
        <v>220000</v>
      </c>
      <c r="D151" s="13">
        <v>220000</v>
      </c>
      <c r="E151" s="13">
        <v>230000</v>
      </c>
      <c r="F151" s="13">
        <v>255000</v>
      </c>
      <c r="G151" s="13">
        <v>244000</v>
      </c>
      <c r="H151" s="13">
        <v>240000</v>
      </c>
      <c r="I151" s="13">
        <v>256000</v>
      </c>
      <c r="J151" s="13">
        <v>269000</v>
      </c>
      <c r="K151" s="13">
        <v>280000</v>
      </c>
      <c r="L151" s="13">
        <v>299500</v>
      </c>
    </row>
    <row r="152" spans="1:12" x14ac:dyDescent="0.25">
      <c r="A152" s="6" t="s">
        <v>179</v>
      </c>
      <c r="B152" s="13">
        <v>262500</v>
      </c>
      <c r="C152" s="13">
        <v>275000</v>
      </c>
      <c r="D152" s="13">
        <v>286500</v>
      </c>
      <c r="E152" s="13">
        <v>289500</v>
      </c>
      <c r="F152" s="13">
        <v>297500</v>
      </c>
      <c r="G152" s="13">
        <v>307000</v>
      </c>
      <c r="H152" s="13">
        <v>334000</v>
      </c>
      <c r="I152" s="13">
        <v>377000</v>
      </c>
      <c r="J152" s="13">
        <v>403000</v>
      </c>
      <c r="K152" s="13">
        <v>406000</v>
      </c>
      <c r="L152" s="13">
        <v>427500</v>
      </c>
    </row>
    <row r="153" spans="1:12" x14ac:dyDescent="0.25">
      <c r="A153" s="6" t="s">
        <v>180</v>
      </c>
      <c r="B153" s="13">
        <v>365000</v>
      </c>
      <c r="C153" s="13">
        <v>385500</v>
      </c>
      <c r="D153" s="13">
        <v>402000</v>
      </c>
      <c r="E153" s="13">
        <v>360500</v>
      </c>
      <c r="F153" s="13">
        <v>406500</v>
      </c>
      <c r="G153" s="13">
        <v>388500</v>
      </c>
      <c r="H153" s="13">
        <v>470000</v>
      </c>
      <c r="I153" s="13">
        <v>460000</v>
      </c>
      <c r="J153" s="13">
        <v>525000</v>
      </c>
      <c r="K153" s="13">
        <v>570000</v>
      </c>
      <c r="L153" s="13">
        <v>563500</v>
      </c>
    </row>
    <row r="154" spans="1:12" x14ac:dyDescent="0.25">
      <c r="A154" s="6" t="s">
        <v>181</v>
      </c>
      <c r="B154" s="13">
        <v>234000</v>
      </c>
      <c r="C154" s="13">
        <v>247500</v>
      </c>
      <c r="D154" s="13">
        <v>200000</v>
      </c>
      <c r="E154" s="13">
        <v>235000</v>
      </c>
      <c r="F154" s="13">
        <v>229000</v>
      </c>
      <c r="G154" s="13">
        <v>230000</v>
      </c>
      <c r="H154" s="13">
        <v>244500</v>
      </c>
      <c r="I154" s="13">
        <v>261500</v>
      </c>
      <c r="J154" s="13">
        <v>280000</v>
      </c>
      <c r="K154" s="13">
        <v>275000</v>
      </c>
      <c r="L154" s="13">
        <v>314500</v>
      </c>
    </row>
    <row r="155" spans="1:12" x14ac:dyDescent="0.25">
      <c r="A155" s="6" t="s">
        <v>182</v>
      </c>
      <c r="B155" s="13">
        <v>435000</v>
      </c>
      <c r="C155" s="13">
        <v>440500</v>
      </c>
      <c r="D155" s="13">
        <v>450000</v>
      </c>
      <c r="E155" s="13">
        <v>465000</v>
      </c>
      <c r="F155" s="13">
        <v>482500</v>
      </c>
      <c r="G155" s="13">
        <v>550000</v>
      </c>
      <c r="H155" s="13">
        <v>585000</v>
      </c>
      <c r="I155" s="13">
        <v>625000</v>
      </c>
      <c r="J155" s="13">
        <v>695000</v>
      </c>
      <c r="K155" s="13">
        <v>665500</v>
      </c>
      <c r="L155" s="13">
        <v>701500</v>
      </c>
    </row>
    <row r="156" spans="1:12" x14ac:dyDescent="0.25">
      <c r="A156" s="6" t="s">
        <v>183</v>
      </c>
      <c r="B156" s="13">
        <v>292500</v>
      </c>
      <c r="C156" s="13">
        <v>300000</v>
      </c>
      <c r="D156" s="13">
        <v>308000</v>
      </c>
      <c r="E156" s="13">
        <v>316500</v>
      </c>
      <c r="F156" s="13">
        <v>320000</v>
      </c>
      <c r="G156" s="13">
        <v>332500</v>
      </c>
      <c r="H156" s="13">
        <v>346000</v>
      </c>
      <c r="I156" s="13">
        <v>395000</v>
      </c>
      <c r="J156" s="13">
        <v>442000</v>
      </c>
      <c r="K156" s="13">
        <v>460000</v>
      </c>
      <c r="L156" s="13">
        <v>520000</v>
      </c>
    </row>
    <row r="157" spans="1:12" x14ac:dyDescent="0.25">
      <c r="A157" s="6" t="s">
        <v>184</v>
      </c>
      <c r="B157" s="13">
        <v>230500</v>
      </c>
      <c r="C157" s="13">
        <v>230000</v>
      </c>
      <c r="D157" s="13">
        <v>235000</v>
      </c>
      <c r="E157" s="13">
        <v>229000</v>
      </c>
      <c r="F157" s="13">
        <v>215000</v>
      </c>
      <c r="G157" s="13">
        <v>230000</v>
      </c>
      <c r="H157" s="13">
        <v>258000</v>
      </c>
      <c r="I157" s="13">
        <v>251500</v>
      </c>
      <c r="J157" s="13">
        <v>261500</v>
      </c>
      <c r="K157" s="13">
        <v>255000</v>
      </c>
      <c r="L157" s="13">
        <v>315000</v>
      </c>
    </row>
    <row r="158" spans="1:12" x14ac:dyDescent="0.25">
      <c r="A158" s="6" t="s">
        <v>185</v>
      </c>
      <c r="B158" s="13">
        <v>385000</v>
      </c>
      <c r="C158" s="13">
        <v>408500</v>
      </c>
      <c r="D158" s="13">
        <v>422500</v>
      </c>
      <c r="E158" s="13">
        <v>440000</v>
      </c>
      <c r="F158" s="13">
        <v>415000</v>
      </c>
      <c r="G158" s="13">
        <v>430000</v>
      </c>
      <c r="H158" s="13">
        <v>477000</v>
      </c>
      <c r="I158" s="13">
        <v>471000</v>
      </c>
      <c r="J158" s="13">
        <v>495500</v>
      </c>
      <c r="K158" s="13">
        <v>514000</v>
      </c>
      <c r="L158" s="13">
        <v>585000</v>
      </c>
    </row>
    <row r="159" spans="1:12" x14ac:dyDescent="0.25">
      <c r="A159" s="6" t="s">
        <v>186</v>
      </c>
      <c r="B159" s="13">
        <v>563500</v>
      </c>
      <c r="C159" s="13">
        <v>540000</v>
      </c>
      <c r="D159" s="13">
        <v>499000</v>
      </c>
      <c r="E159" s="13">
        <v>535000</v>
      </c>
      <c r="F159" s="13">
        <v>587500</v>
      </c>
      <c r="G159" s="13">
        <v>630000</v>
      </c>
      <c r="H159" s="13">
        <v>695000</v>
      </c>
      <c r="I159" s="13">
        <v>825000</v>
      </c>
      <c r="J159" s="13">
        <v>798500</v>
      </c>
      <c r="K159" s="13">
        <v>790000</v>
      </c>
      <c r="L159" s="13">
        <v>780000</v>
      </c>
    </row>
    <row r="160" spans="1:12" x14ac:dyDescent="0.25">
      <c r="A160" s="6" t="s">
        <v>187</v>
      </c>
      <c r="B160" s="13">
        <v>280000</v>
      </c>
      <c r="C160" s="13">
        <v>267500</v>
      </c>
      <c r="D160" s="13">
        <v>272500</v>
      </c>
      <c r="E160" s="13">
        <v>315000</v>
      </c>
      <c r="F160" s="13">
        <v>325000</v>
      </c>
      <c r="G160" s="13">
        <v>339000</v>
      </c>
      <c r="H160" s="13">
        <v>395000</v>
      </c>
      <c r="I160" s="13">
        <v>426500</v>
      </c>
      <c r="J160" s="13">
        <v>420000</v>
      </c>
      <c r="K160" s="13">
        <v>510000</v>
      </c>
      <c r="L160" s="13">
        <v>545000</v>
      </c>
    </row>
    <row r="161" spans="1:12" x14ac:dyDescent="0.25">
      <c r="A161" s="6" t="s">
        <v>188</v>
      </c>
      <c r="B161" s="13">
        <v>300000</v>
      </c>
      <c r="C161" s="13">
        <v>263000</v>
      </c>
      <c r="D161" s="13">
        <v>267500</v>
      </c>
      <c r="E161" s="13">
        <v>285000</v>
      </c>
      <c r="F161" s="13">
        <v>285000</v>
      </c>
      <c r="G161" s="13">
        <v>288500</v>
      </c>
      <c r="H161" s="13">
        <v>322500</v>
      </c>
      <c r="I161" s="13">
        <v>345000</v>
      </c>
      <c r="J161" s="13">
        <v>280000</v>
      </c>
      <c r="K161" s="13">
        <v>406500</v>
      </c>
      <c r="L161" s="13">
        <v>407500</v>
      </c>
    </row>
    <row r="162" spans="1:12" x14ac:dyDescent="0.25">
      <c r="A162" s="6" t="s">
        <v>189</v>
      </c>
      <c r="B162" s="13">
        <v>314000</v>
      </c>
      <c r="C162" s="13">
        <v>300000</v>
      </c>
      <c r="D162" s="13">
        <v>332500</v>
      </c>
      <c r="E162" s="13">
        <v>292500</v>
      </c>
      <c r="F162" s="13">
        <v>317500</v>
      </c>
      <c r="G162" s="13">
        <v>397500</v>
      </c>
      <c r="H162" s="13">
        <v>344000</v>
      </c>
      <c r="I162" s="13">
        <v>447000</v>
      </c>
      <c r="J162" s="13">
        <v>462000</v>
      </c>
      <c r="K162" s="13">
        <v>475000</v>
      </c>
      <c r="L162" s="13">
        <v>470000</v>
      </c>
    </row>
    <row r="163" spans="1:12" x14ac:dyDescent="0.25">
      <c r="A163" s="6" t="s">
        <v>190</v>
      </c>
      <c r="B163" s="13">
        <v>348500</v>
      </c>
      <c r="C163" s="13">
        <v>360000</v>
      </c>
      <c r="D163" s="13">
        <v>345000</v>
      </c>
      <c r="E163" s="13">
        <v>340500</v>
      </c>
      <c r="F163" s="13">
        <v>360000</v>
      </c>
      <c r="G163" s="13">
        <v>385000</v>
      </c>
      <c r="H163" s="13">
        <v>417500</v>
      </c>
      <c r="I163" s="13">
        <v>490000</v>
      </c>
      <c r="J163" s="13">
        <v>526000</v>
      </c>
      <c r="K163" s="13">
        <v>533000</v>
      </c>
      <c r="L163" s="13">
        <v>570000</v>
      </c>
    </row>
    <row r="164" spans="1:12" x14ac:dyDescent="0.25">
      <c r="A164" s="6" t="s">
        <v>191</v>
      </c>
      <c r="B164" s="13">
        <v>280000</v>
      </c>
      <c r="C164" s="13">
        <v>301500</v>
      </c>
      <c r="D164" s="13">
        <v>315000</v>
      </c>
      <c r="E164" s="13">
        <v>364000</v>
      </c>
      <c r="F164" s="13">
        <v>347000</v>
      </c>
      <c r="G164" s="13">
        <v>367500</v>
      </c>
      <c r="H164" s="13">
        <v>359000</v>
      </c>
      <c r="I164" s="13">
        <v>385000</v>
      </c>
      <c r="J164" s="13">
        <v>430000</v>
      </c>
      <c r="K164" s="13">
        <v>450000</v>
      </c>
      <c r="L164" s="13">
        <v>510000</v>
      </c>
    </row>
    <row r="165" spans="1:12" x14ac:dyDescent="0.25">
      <c r="A165" s="6" t="s">
        <v>192</v>
      </c>
      <c r="B165" s="13">
        <v>705000</v>
      </c>
      <c r="C165" s="13">
        <v>645000</v>
      </c>
      <c r="D165" s="13">
        <v>646000</v>
      </c>
      <c r="E165" s="13">
        <v>714000</v>
      </c>
      <c r="F165" s="13">
        <v>750500</v>
      </c>
      <c r="G165" s="13">
        <v>837500</v>
      </c>
      <c r="H165" s="13">
        <v>940000</v>
      </c>
      <c r="I165" s="13">
        <v>1056000</v>
      </c>
      <c r="J165" s="13">
        <v>1028500</v>
      </c>
      <c r="K165" s="13">
        <v>961500</v>
      </c>
      <c r="L165" s="13">
        <v>935000</v>
      </c>
    </row>
    <row r="166" spans="1:12" x14ac:dyDescent="0.25">
      <c r="A166" s="6" t="s">
        <v>193</v>
      </c>
      <c r="B166" s="13">
        <v>257500</v>
      </c>
      <c r="C166" s="13">
        <v>285000</v>
      </c>
      <c r="D166" s="13">
        <v>312500</v>
      </c>
      <c r="E166" s="13">
        <v>310000</v>
      </c>
      <c r="F166" s="13">
        <v>345000</v>
      </c>
      <c r="G166" s="13">
        <v>364000</v>
      </c>
      <c r="H166" s="13">
        <v>330000</v>
      </c>
      <c r="I166" s="13">
        <v>348000</v>
      </c>
      <c r="J166" s="13">
        <v>365000</v>
      </c>
      <c r="K166" s="13">
        <v>420000</v>
      </c>
      <c r="L166" s="13">
        <v>465000</v>
      </c>
    </row>
    <row r="167" spans="1:12" x14ac:dyDescent="0.25">
      <c r="A167" s="6" t="s">
        <v>194</v>
      </c>
      <c r="B167" s="13">
        <v>160000</v>
      </c>
      <c r="C167" s="13">
        <v>180000</v>
      </c>
      <c r="D167" s="13">
        <v>184000</v>
      </c>
      <c r="E167" s="13">
        <v>194000</v>
      </c>
      <c r="F167" s="13">
        <v>200000</v>
      </c>
      <c r="G167" s="13">
        <v>192500</v>
      </c>
      <c r="H167" s="13">
        <v>206500</v>
      </c>
      <c r="I167" s="13">
        <v>194000</v>
      </c>
      <c r="J167" s="13">
        <v>229500</v>
      </c>
      <c r="K167" s="13">
        <v>236000</v>
      </c>
      <c r="L167" s="13">
        <v>267000</v>
      </c>
    </row>
    <row r="168" spans="1:12" x14ac:dyDescent="0.25">
      <c r="A168" s="6" t="s">
        <v>195</v>
      </c>
      <c r="B168" s="13">
        <v>560000</v>
      </c>
      <c r="C168" s="13">
        <v>623000</v>
      </c>
      <c r="D168" s="13">
        <v>555000</v>
      </c>
      <c r="E168" s="13">
        <v>530000</v>
      </c>
      <c r="F168" s="13">
        <v>535000</v>
      </c>
      <c r="G168" s="13">
        <v>597500</v>
      </c>
      <c r="H168" s="13">
        <v>689000</v>
      </c>
      <c r="I168" s="13">
        <v>775000</v>
      </c>
      <c r="J168" s="13">
        <v>847500</v>
      </c>
      <c r="K168" s="13">
        <v>795000</v>
      </c>
      <c r="L168" s="13">
        <v>952500</v>
      </c>
    </row>
    <row r="169" spans="1:12" x14ac:dyDescent="0.25">
      <c r="A169" s="6" t="s">
        <v>196</v>
      </c>
      <c r="B169" s="13">
        <v>350000</v>
      </c>
      <c r="C169" s="13">
        <v>394000</v>
      </c>
      <c r="D169" s="13">
        <v>465000</v>
      </c>
      <c r="E169" s="13">
        <v>397000</v>
      </c>
      <c r="F169" s="13">
        <v>140000</v>
      </c>
      <c r="G169" s="13">
        <v>429500</v>
      </c>
      <c r="H169" s="13">
        <v>475000</v>
      </c>
      <c r="I169" s="13">
        <v>471500</v>
      </c>
      <c r="J169" s="13">
        <v>495000</v>
      </c>
      <c r="K169" s="13">
        <v>536500</v>
      </c>
      <c r="L169" s="13">
        <v>544500</v>
      </c>
    </row>
    <row r="170" spans="1:12" x14ac:dyDescent="0.25">
      <c r="A170" s="6" t="s">
        <v>197</v>
      </c>
      <c r="B170" s="13">
        <v>248500</v>
      </c>
      <c r="C170" s="13">
        <v>247000</v>
      </c>
      <c r="D170" s="13">
        <v>230000</v>
      </c>
      <c r="E170" s="13">
        <v>230000</v>
      </c>
      <c r="F170" s="13">
        <v>238000</v>
      </c>
      <c r="G170" s="13">
        <v>260000</v>
      </c>
      <c r="H170" s="13">
        <v>276000</v>
      </c>
      <c r="I170" s="13">
        <v>377000</v>
      </c>
      <c r="J170" s="13">
        <v>417000</v>
      </c>
      <c r="K170" s="13">
        <v>390000</v>
      </c>
      <c r="L170" s="13">
        <v>425000</v>
      </c>
    </row>
    <row r="171" spans="1:12" x14ac:dyDescent="0.25">
      <c r="A171" s="6" t="s">
        <v>198</v>
      </c>
      <c r="B171" s="13">
        <v>390000</v>
      </c>
      <c r="C171" s="13">
        <v>397000</v>
      </c>
      <c r="D171" s="13">
        <v>374500</v>
      </c>
      <c r="E171" s="13">
        <v>375000</v>
      </c>
      <c r="F171" s="13">
        <v>370000</v>
      </c>
      <c r="G171" s="13">
        <v>410000</v>
      </c>
      <c r="H171" s="13">
        <v>430000</v>
      </c>
      <c r="I171" s="13">
        <v>525500</v>
      </c>
      <c r="J171" s="13">
        <v>573500</v>
      </c>
      <c r="K171" s="13">
        <v>552000</v>
      </c>
      <c r="L171" s="13">
        <v>570500</v>
      </c>
    </row>
    <row r="172" spans="1:12" x14ac:dyDescent="0.25">
      <c r="A172" s="6" t="s">
        <v>199</v>
      </c>
      <c r="B172" s="13">
        <v>302000</v>
      </c>
      <c r="C172" s="13">
        <v>267500</v>
      </c>
      <c r="D172" s="13">
        <v>350000</v>
      </c>
      <c r="E172" s="13">
        <v>337500</v>
      </c>
      <c r="F172" s="13">
        <v>287500</v>
      </c>
      <c r="G172" s="13">
        <v>299000</v>
      </c>
      <c r="H172" s="13">
        <v>360000</v>
      </c>
      <c r="I172" s="13">
        <v>347500</v>
      </c>
      <c r="J172" s="13">
        <v>371500</v>
      </c>
      <c r="K172" s="13">
        <v>440000</v>
      </c>
      <c r="L172" s="13">
        <v>450000</v>
      </c>
    </row>
    <row r="173" spans="1:12" x14ac:dyDescent="0.25">
      <c r="A173" s="6" t="s">
        <v>200</v>
      </c>
      <c r="B173" s="13">
        <v>220000</v>
      </c>
      <c r="C173" s="13">
        <v>222000</v>
      </c>
      <c r="D173" s="13">
        <v>225000</v>
      </c>
      <c r="E173" s="13">
        <v>225500</v>
      </c>
      <c r="F173" s="13">
        <v>245000</v>
      </c>
      <c r="G173" s="13">
        <v>252000</v>
      </c>
      <c r="H173" s="13">
        <v>260000</v>
      </c>
      <c r="I173" s="13">
        <v>264000</v>
      </c>
      <c r="J173" s="13">
        <v>281500</v>
      </c>
      <c r="K173" s="13">
        <v>310000</v>
      </c>
      <c r="L173" s="13">
        <v>336000</v>
      </c>
    </row>
    <row r="174" spans="1:12" x14ac:dyDescent="0.25">
      <c r="A174" s="6" t="s">
        <v>201</v>
      </c>
      <c r="B174" s="13">
        <v>320000</v>
      </c>
      <c r="C174" s="13">
        <v>339000</v>
      </c>
      <c r="D174" s="13">
        <v>325000</v>
      </c>
      <c r="E174" s="13">
        <v>330000</v>
      </c>
      <c r="F174" s="13">
        <v>327500</v>
      </c>
      <c r="G174" s="13">
        <v>335000</v>
      </c>
      <c r="H174" s="13">
        <v>334000</v>
      </c>
      <c r="I174" s="13">
        <v>370000</v>
      </c>
      <c r="J174" s="13">
        <v>400000</v>
      </c>
      <c r="K174" s="13">
        <v>427500</v>
      </c>
      <c r="L174" s="13">
        <v>440000</v>
      </c>
    </row>
    <row r="175" spans="1:12" x14ac:dyDescent="0.25">
      <c r="A175" s="6" t="s">
        <v>202</v>
      </c>
      <c r="B175" s="13">
        <v>150000</v>
      </c>
      <c r="C175" s="13">
        <v>165000</v>
      </c>
      <c r="D175" s="13">
        <v>165000</v>
      </c>
      <c r="E175" s="13">
        <v>155000</v>
      </c>
      <c r="F175" s="13">
        <v>170000</v>
      </c>
      <c r="G175" s="13">
        <v>162500</v>
      </c>
      <c r="H175" s="13">
        <v>173000</v>
      </c>
      <c r="I175" s="13">
        <v>175000</v>
      </c>
      <c r="J175" s="13">
        <v>200000</v>
      </c>
      <c r="K175" s="13">
        <v>210000</v>
      </c>
      <c r="L175" s="13">
        <v>250000</v>
      </c>
    </row>
    <row r="176" spans="1:12" x14ac:dyDescent="0.25">
      <c r="A176" s="6" t="s">
        <v>203</v>
      </c>
      <c r="B176" s="13">
        <v>445000</v>
      </c>
      <c r="C176" s="13">
        <v>435000</v>
      </c>
      <c r="D176" s="13">
        <v>425000</v>
      </c>
      <c r="E176" s="13">
        <v>440000</v>
      </c>
      <c r="F176" s="13">
        <v>465000</v>
      </c>
      <c r="G176" s="13">
        <v>558500</v>
      </c>
      <c r="H176" s="13">
        <v>620000</v>
      </c>
      <c r="I176" s="13">
        <v>726000</v>
      </c>
      <c r="J176" s="13">
        <v>720000</v>
      </c>
      <c r="K176" s="13">
        <v>670000</v>
      </c>
      <c r="L176" s="13">
        <v>720500</v>
      </c>
    </row>
    <row r="177" spans="1:12" x14ac:dyDescent="0.25">
      <c r="A177" s="6" t="s">
        <v>204</v>
      </c>
      <c r="B177" s="13">
        <v>222000</v>
      </c>
      <c r="C177" s="13">
        <v>215000</v>
      </c>
      <c r="D177" s="13">
        <v>217500</v>
      </c>
      <c r="E177" s="13">
        <v>207500</v>
      </c>
      <c r="F177" s="13">
        <v>215000</v>
      </c>
      <c r="G177" s="13">
        <v>230000</v>
      </c>
      <c r="H177" s="13">
        <v>215500</v>
      </c>
      <c r="I177" s="13">
        <v>225000</v>
      </c>
      <c r="J177" s="13">
        <v>230000</v>
      </c>
      <c r="K177" s="13">
        <v>247500</v>
      </c>
      <c r="L177" s="13">
        <v>265000</v>
      </c>
    </row>
    <row r="178" spans="1:12" x14ac:dyDescent="0.25">
      <c r="A178" s="6" t="s">
        <v>205</v>
      </c>
      <c r="B178" s="13">
        <v>512000</v>
      </c>
      <c r="C178" s="13">
        <v>525000</v>
      </c>
      <c r="D178" s="13">
        <v>501500</v>
      </c>
      <c r="E178" s="13">
        <v>525000</v>
      </c>
      <c r="F178" s="13">
        <v>558000</v>
      </c>
      <c r="G178" s="13">
        <v>641000</v>
      </c>
      <c r="H178" s="13">
        <v>745000</v>
      </c>
      <c r="I178" s="13">
        <v>800000</v>
      </c>
      <c r="J178" s="13">
        <v>850000</v>
      </c>
      <c r="K178" s="13">
        <v>807000</v>
      </c>
      <c r="L178" s="13">
        <v>890000</v>
      </c>
    </row>
    <row r="179" spans="1:12" x14ac:dyDescent="0.25">
      <c r="A179" s="6" t="s">
        <v>206</v>
      </c>
      <c r="B179" s="13">
        <v>152500</v>
      </c>
      <c r="C179" s="13">
        <v>158500</v>
      </c>
      <c r="D179" s="13">
        <v>150500</v>
      </c>
      <c r="E179" s="13">
        <v>160000</v>
      </c>
      <c r="F179" s="13">
        <v>150000</v>
      </c>
      <c r="G179" s="13">
        <v>150000</v>
      </c>
      <c r="H179" s="13">
        <v>153000</v>
      </c>
      <c r="I179" s="13">
        <v>170000</v>
      </c>
      <c r="J179" s="13">
        <v>167000</v>
      </c>
      <c r="K179" s="13">
        <v>179000</v>
      </c>
      <c r="L179" s="13">
        <v>200500</v>
      </c>
    </row>
    <row r="180" spans="1:12" x14ac:dyDescent="0.25">
      <c r="A180" s="6" t="s">
        <v>207</v>
      </c>
      <c r="B180" s="13">
        <v>265000</v>
      </c>
      <c r="C180" s="13">
        <v>287000</v>
      </c>
      <c r="D180" s="13">
        <v>305000</v>
      </c>
      <c r="E180" s="13">
        <v>286000</v>
      </c>
      <c r="F180" s="13">
        <v>288000</v>
      </c>
      <c r="G180" s="13">
        <v>322500</v>
      </c>
      <c r="H180" s="13">
        <v>345000</v>
      </c>
      <c r="I180" s="13">
        <v>345000</v>
      </c>
      <c r="J180" s="13">
        <v>379000</v>
      </c>
      <c r="K180" s="13">
        <v>396500</v>
      </c>
      <c r="L180" s="13">
        <v>413000</v>
      </c>
    </row>
    <row r="181" spans="1:12" x14ac:dyDescent="0.25">
      <c r="A181" s="6" t="s">
        <v>208</v>
      </c>
      <c r="B181" s="13">
        <v>267000</v>
      </c>
      <c r="C181" s="13">
        <v>190000</v>
      </c>
      <c r="D181" s="13">
        <v>480000</v>
      </c>
      <c r="E181" s="13">
        <v>286000</v>
      </c>
      <c r="F181" s="13">
        <v>532000</v>
      </c>
      <c r="G181" s="13">
        <v>545000</v>
      </c>
      <c r="H181" s="13">
        <v>425000</v>
      </c>
      <c r="I181" s="13">
        <v>500000</v>
      </c>
      <c r="J181" s="13">
        <v>555000</v>
      </c>
      <c r="K181" s="13">
        <v>557000</v>
      </c>
      <c r="L181" s="13">
        <v>595000</v>
      </c>
    </row>
    <row r="182" spans="1:12" x14ac:dyDescent="0.25">
      <c r="A182" s="6" t="s">
        <v>209</v>
      </c>
      <c r="B182" s="13">
        <v>732000</v>
      </c>
      <c r="C182" s="13">
        <v>725000</v>
      </c>
      <c r="D182" s="13">
        <v>680000</v>
      </c>
      <c r="E182" s="13">
        <v>750000</v>
      </c>
      <c r="F182" s="13">
        <v>777500</v>
      </c>
      <c r="G182" s="13">
        <v>832000</v>
      </c>
      <c r="H182" s="13">
        <v>950000</v>
      </c>
      <c r="I182" s="13">
        <v>1137500</v>
      </c>
      <c r="J182" s="13">
        <v>1222500</v>
      </c>
      <c r="K182" s="13">
        <v>1180000</v>
      </c>
      <c r="L182" s="13">
        <v>1301500</v>
      </c>
    </row>
    <row r="183" spans="1:12" x14ac:dyDescent="0.25">
      <c r="A183" s="6" t="s">
        <v>210</v>
      </c>
      <c r="B183" s="13">
        <v>311000</v>
      </c>
      <c r="C183" s="13">
        <v>355000</v>
      </c>
      <c r="D183" s="13">
        <v>325000</v>
      </c>
      <c r="E183" s="13">
        <v>344000</v>
      </c>
      <c r="F183" s="13">
        <v>368000</v>
      </c>
      <c r="G183" s="13">
        <v>342000</v>
      </c>
      <c r="H183" s="13">
        <v>355000</v>
      </c>
      <c r="I183" s="13">
        <v>376000</v>
      </c>
      <c r="J183" s="13">
        <v>420000</v>
      </c>
      <c r="K183" s="13">
        <v>417000</v>
      </c>
      <c r="L183" s="13">
        <v>470000</v>
      </c>
    </row>
    <row r="184" spans="1:12" x14ac:dyDescent="0.25">
      <c r="A184" s="6" t="s">
        <v>211</v>
      </c>
      <c r="B184" s="13">
        <v>705500</v>
      </c>
      <c r="C184" s="13">
        <v>690000</v>
      </c>
      <c r="D184" s="13">
        <v>715500</v>
      </c>
      <c r="E184" s="13">
        <v>727500</v>
      </c>
      <c r="F184" s="13">
        <v>745000</v>
      </c>
      <c r="G184" s="13">
        <v>785000</v>
      </c>
      <c r="H184" s="13">
        <v>965000</v>
      </c>
      <c r="I184" s="13">
        <v>1050000</v>
      </c>
      <c r="J184" s="13">
        <v>1202500</v>
      </c>
      <c r="K184" s="13">
        <v>1262500</v>
      </c>
      <c r="L184" s="13">
        <v>1400500</v>
      </c>
    </row>
    <row r="185" spans="1:12" x14ac:dyDescent="0.25">
      <c r="A185" s="6" t="s">
        <v>212</v>
      </c>
      <c r="B185" s="13">
        <v>239000</v>
      </c>
      <c r="C185" s="13">
        <v>248500</v>
      </c>
      <c r="D185" s="13">
        <v>259000</v>
      </c>
      <c r="E185" s="13">
        <v>276500</v>
      </c>
      <c r="F185" s="13">
        <v>269500</v>
      </c>
      <c r="G185" s="13">
        <v>293500</v>
      </c>
      <c r="H185" s="13">
        <v>297500</v>
      </c>
      <c r="I185" s="13">
        <v>293000</v>
      </c>
      <c r="J185" s="13">
        <v>350000</v>
      </c>
      <c r="K185" s="13">
        <v>377500</v>
      </c>
      <c r="L185" s="13">
        <v>412500</v>
      </c>
    </row>
    <row r="186" spans="1:12" x14ac:dyDescent="0.25">
      <c r="A186" s="6" t="s">
        <v>213</v>
      </c>
      <c r="B186" s="13">
        <v>179000</v>
      </c>
      <c r="C186" s="13">
        <v>219000</v>
      </c>
      <c r="D186" s="13">
        <v>220000</v>
      </c>
      <c r="E186" s="13">
        <v>220000</v>
      </c>
      <c r="F186" s="13">
        <v>245000</v>
      </c>
      <c r="G186" s="13">
        <v>242000</v>
      </c>
      <c r="H186" s="13">
        <v>270500</v>
      </c>
      <c r="I186" s="13">
        <v>265000</v>
      </c>
      <c r="J186" s="13">
        <v>295000</v>
      </c>
      <c r="K186" s="13">
        <v>325000</v>
      </c>
      <c r="L186" s="13">
        <v>382500</v>
      </c>
    </row>
    <row r="187" spans="1:12" x14ac:dyDescent="0.25">
      <c r="A187" s="6" t="s">
        <v>214</v>
      </c>
      <c r="B187" s="13">
        <v>351500</v>
      </c>
      <c r="C187" s="13">
        <v>248000</v>
      </c>
      <c r="D187" s="13">
        <v>255000</v>
      </c>
      <c r="E187" s="13">
        <v>312500</v>
      </c>
      <c r="F187" s="13">
        <v>378000</v>
      </c>
      <c r="G187" s="13">
        <v>360500</v>
      </c>
      <c r="H187" s="13">
        <v>336000</v>
      </c>
      <c r="I187" s="13">
        <v>330000</v>
      </c>
      <c r="J187" s="13">
        <v>385000</v>
      </c>
      <c r="K187" s="13">
        <v>414000</v>
      </c>
      <c r="L187" s="13">
        <v>460000</v>
      </c>
    </row>
    <row r="188" spans="1:12" x14ac:dyDescent="0.25">
      <c r="A188" s="6" t="s">
        <v>215</v>
      </c>
      <c r="B188" s="13">
        <v>368500</v>
      </c>
      <c r="C188" s="13">
        <v>365000</v>
      </c>
      <c r="D188" s="13">
        <v>356000</v>
      </c>
      <c r="E188" s="13">
        <v>370000</v>
      </c>
      <c r="F188" s="13">
        <v>386000</v>
      </c>
      <c r="G188" s="13">
        <v>430000</v>
      </c>
      <c r="H188" s="13">
        <v>486500</v>
      </c>
      <c r="I188" s="13">
        <v>590000</v>
      </c>
      <c r="J188" s="13">
        <v>614000</v>
      </c>
      <c r="K188" s="13">
        <v>589000</v>
      </c>
      <c r="L188" s="13">
        <v>610000</v>
      </c>
    </row>
    <row r="189" spans="1:12" x14ac:dyDescent="0.25">
      <c r="A189" s="6" t="s">
        <v>216</v>
      </c>
      <c r="B189" s="13">
        <v>405000</v>
      </c>
      <c r="C189" s="13">
        <v>405000</v>
      </c>
      <c r="D189" s="13">
        <v>405000</v>
      </c>
      <c r="E189" s="13">
        <v>410000</v>
      </c>
      <c r="F189" s="13">
        <v>440000</v>
      </c>
      <c r="G189" s="13">
        <v>476000</v>
      </c>
      <c r="H189" s="13">
        <v>530000</v>
      </c>
      <c r="I189" s="13">
        <v>620000</v>
      </c>
      <c r="J189" s="13">
        <v>636500</v>
      </c>
      <c r="K189" s="13">
        <v>625000</v>
      </c>
      <c r="L189" s="13">
        <v>660000</v>
      </c>
    </row>
    <row r="190" spans="1:12" x14ac:dyDescent="0.25">
      <c r="A190" s="6" t="s">
        <v>217</v>
      </c>
      <c r="B190" s="13">
        <v>155000</v>
      </c>
      <c r="C190" s="13">
        <v>150000</v>
      </c>
      <c r="D190" s="13">
        <v>205000</v>
      </c>
      <c r="E190" s="13">
        <v>165000</v>
      </c>
      <c r="F190" s="13">
        <v>190500</v>
      </c>
      <c r="G190" s="13">
        <v>178000</v>
      </c>
      <c r="H190" s="13">
        <v>185000</v>
      </c>
      <c r="I190" s="13">
        <v>232500</v>
      </c>
      <c r="J190" s="13">
        <v>210000</v>
      </c>
      <c r="K190" s="13">
        <v>229000</v>
      </c>
      <c r="L190" s="13">
        <v>250000</v>
      </c>
    </row>
    <row r="191" spans="1:12" x14ac:dyDescent="0.25">
      <c r="A191" s="6" t="s">
        <v>218</v>
      </c>
      <c r="B191" s="13">
        <v>240000</v>
      </c>
      <c r="C191" s="13">
        <v>260000</v>
      </c>
      <c r="D191" s="13">
        <v>265000</v>
      </c>
      <c r="E191" s="13">
        <v>340000</v>
      </c>
      <c r="F191" s="13">
        <v>336500</v>
      </c>
      <c r="G191" s="13">
        <v>280000</v>
      </c>
      <c r="H191" s="13">
        <v>330000</v>
      </c>
      <c r="I191" s="13">
        <v>320000</v>
      </c>
      <c r="J191" s="13">
        <v>406500</v>
      </c>
      <c r="K191" s="13">
        <v>413000</v>
      </c>
      <c r="L191" s="13">
        <v>487000</v>
      </c>
    </row>
    <row r="192" spans="1:12" x14ac:dyDescent="0.25">
      <c r="A192" s="6" t="s">
        <v>219</v>
      </c>
      <c r="B192" s="13">
        <v>381000</v>
      </c>
      <c r="C192" s="13">
        <v>387000</v>
      </c>
      <c r="D192" s="13">
        <v>467500</v>
      </c>
      <c r="E192" s="13">
        <v>455000</v>
      </c>
      <c r="F192" s="13">
        <v>482500</v>
      </c>
      <c r="G192" s="13">
        <v>522500</v>
      </c>
      <c r="H192" s="13">
        <v>517500</v>
      </c>
      <c r="I192" s="13">
        <v>570000</v>
      </c>
      <c r="J192" s="13">
        <v>575000</v>
      </c>
      <c r="K192" s="13">
        <v>617500</v>
      </c>
      <c r="L192" s="13">
        <v>635000</v>
      </c>
    </row>
    <row r="193" spans="1:12" x14ac:dyDescent="0.25">
      <c r="A193" s="6" t="s">
        <v>220</v>
      </c>
      <c r="B193" s="13">
        <v>465000</v>
      </c>
      <c r="C193" s="13">
        <v>492000</v>
      </c>
      <c r="D193" s="13">
        <v>475000</v>
      </c>
      <c r="E193" s="13">
        <v>500000</v>
      </c>
      <c r="F193" s="13">
        <v>510000</v>
      </c>
      <c r="G193" s="13">
        <v>498000</v>
      </c>
      <c r="H193" s="13">
        <v>545000</v>
      </c>
      <c r="I193" s="13">
        <v>625000</v>
      </c>
      <c r="J193" s="13">
        <v>757500</v>
      </c>
      <c r="K193" s="13">
        <v>695000</v>
      </c>
      <c r="L193" s="13">
        <v>721500</v>
      </c>
    </row>
    <row r="194" spans="1:12" x14ac:dyDescent="0.25">
      <c r="A194" s="6" t="s">
        <v>221</v>
      </c>
      <c r="B194" s="13">
        <v>192500</v>
      </c>
      <c r="C194" s="13">
        <v>187000</v>
      </c>
      <c r="D194" s="13">
        <v>213500</v>
      </c>
      <c r="E194" s="13">
        <v>213000</v>
      </c>
      <c r="F194" s="13">
        <v>215000</v>
      </c>
      <c r="G194" s="13">
        <v>220000</v>
      </c>
      <c r="H194" s="13">
        <v>224500</v>
      </c>
      <c r="I194" s="13">
        <v>220000</v>
      </c>
      <c r="J194" s="13">
        <v>250000</v>
      </c>
      <c r="K194" s="13">
        <v>255000</v>
      </c>
      <c r="L194" s="13">
        <v>290000</v>
      </c>
    </row>
    <row r="195" spans="1:12" x14ac:dyDescent="0.25">
      <c r="A195" s="6" t="s">
        <v>222</v>
      </c>
      <c r="B195" s="13">
        <v>559500</v>
      </c>
      <c r="C195" s="13">
        <v>533000</v>
      </c>
      <c r="D195" s="13">
        <v>527500</v>
      </c>
      <c r="E195" s="13">
        <v>570000</v>
      </c>
      <c r="F195" s="13">
        <v>620000</v>
      </c>
      <c r="G195" s="13">
        <v>642500</v>
      </c>
      <c r="H195" s="13">
        <v>712500</v>
      </c>
      <c r="I195" s="13">
        <v>780000</v>
      </c>
      <c r="J195" s="13">
        <v>843000</v>
      </c>
      <c r="K195" s="13">
        <v>832000</v>
      </c>
      <c r="L195" s="13">
        <v>945000</v>
      </c>
    </row>
    <row r="196" spans="1:12" x14ac:dyDescent="0.25">
      <c r="A196" s="6" t="s">
        <v>223</v>
      </c>
      <c r="B196" s="13">
        <v>218000</v>
      </c>
      <c r="C196" s="13">
        <v>230000</v>
      </c>
      <c r="D196" s="13">
        <v>267000</v>
      </c>
      <c r="E196" s="13">
        <v>271000</v>
      </c>
      <c r="F196" s="13">
        <v>280000</v>
      </c>
      <c r="G196" s="13">
        <v>286000</v>
      </c>
      <c r="H196" s="13">
        <v>279000</v>
      </c>
      <c r="I196" s="13">
        <v>302000</v>
      </c>
      <c r="J196" s="13">
        <v>310000</v>
      </c>
      <c r="K196" s="13">
        <v>325000</v>
      </c>
      <c r="L196" s="13">
        <v>375000</v>
      </c>
    </row>
    <row r="197" spans="1:12" x14ac:dyDescent="0.25">
      <c r="A197" s="6" t="s">
        <v>224</v>
      </c>
      <c r="B197" s="13">
        <v>285000</v>
      </c>
      <c r="C197" s="13">
        <v>284000</v>
      </c>
      <c r="D197" s="13">
        <v>256000</v>
      </c>
      <c r="E197" s="13">
        <v>230000</v>
      </c>
      <c r="F197" s="13">
        <v>268500</v>
      </c>
      <c r="G197" s="13">
        <v>274500</v>
      </c>
      <c r="H197" s="13">
        <v>259500</v>
      </c>
      <c r="I197" s="13">
        <v>294000</v>
      </c>
      <c r="J197" s="13">
        <v>369000</v>
      </c>
      <c r="K197" s="13">
        <v>389000</v>
      </c>
      <c r="L197" s="13">
        <v>417000</v>
      </c>
    </row>
    <row r="198" spans="1:12" x14ac:dyDescent="0.25">
      <c r="A198" s="6" t="s">
        <v>225</v>
      </c>
      <c r="B198" s="13">
        <v>178000</v>
      </c>
      <c r="C198" s="13">
        <v>190500</v>
      </c>
      <c r="D198" s="13">
        <v>200500</v>
      </c>
      <c r="E198" s="13">
        <v>195000</v>
      </c>
      <c r="F198" s="13">
        <v>215000</v>
      </c>
      <c r="G198" s="13">
        <v>219000</v>
      </c>
      <c r="H198" s="13">
        <v>195000</v>
      </c>
      <c r="I198" s="13">
        <v>219000</v>
      </c>
      <c r="J198" s="13">
        <v>225000</v>
      </c>
      <c r="K198" s="13">
        <v>250000</v>
      </c>
      <c r="L198" s="13">
        <v>238000</v>
      </c>
    </row>
    <row r="199" spans="1:12" x14ac:dyDescent="0.25">
      <c r="A199" s="6" t="s">
        <v>226</v>
      </c>
      <c r="B199" s="13">
        <v>427500</v>
      </c>
      <c r="C199" s="13">
        <v>479000</v>
      </c>
      <c r="D199" s="13">
        <v>465000</v>
      </c>
      <c r="E199" s="13">
        <v>459000</v>
      </c>
      <c r="F199" s="13">
        <v>515000</v>
      </c>
      <c r="G199" s="13">
        <v>516500</v>
      </c>
      <c r="H199" s="13">
        <v>555000</v>
      </c>
      <c r="I199" s="13">
        <v>637000</v>
      </c>
      <c r="J199" s="13">
        <v>691000</v>
      </c>
      <c r="K199" s="13">
        <v>695000</v>
      </c>
      <c r="L199" s="13">
        <v>782000</v>
      </c>
    </row>
    <row r="200" spans="1:12" x14ac:dyDescent="0.25">
      <c r="A200" s="6" t="s">
        <v>227</v>
      </c>
      <c r="B200" s="13">
        <v>385000</v>
      </c>
      <c r="C200" s="13">
        <v>396000</v>
      </c>
      <c r="D200" s="13">
        <v>429000</v>
      </c>
      <c r="E200" s="13">
        <v>342000</v>
      </c>
      <c r="F200" s="13">
        <v>339000</v>
      </c>
      <c r="G200" s="13">
        <v>375000</v>
      </c>
      <c r="H200" s="13">
        <v>440000</v>
      </c>
      <c r="I200" s="13">
        <v>480000</v>
      </c>
      <c r="J200" s="13">
        <v>548000</v>
      </c>
      <c r="K200" s="13">
        <v>545500</v>
      </c>
      <c r="L200" s="13">
        <v>590000</v>
      </c>
    </row>
    <row r="201" spans="1:12" x14ac:dyDescent="0.25">
      <c r="A201" s="6" t="s">
        <v>228</v>
      </c>
      <c r="B201" s="13">
        <v>335000</v>
      </c>
      <c r="C201" s="13">
        <v>340000</v>
      </c>
      <c r="D201" s="13">
        <v>335000</v>
      </c>
      <c r="E201" s="13">
        <v>335000</v>
      </c>
      <c r="F201" s="13">
        <v>350000</v>
      </c>
      <c r="G201" s="13">
        <v>367000</v>
      </c>
      <c r="H201" s="13">
        <v>400000</v>
      </c>
      <c r="I201" s="13">
        <v>470000</v>
      </c>
      <c r="J201" s="13">
        <v>520000</v>
      </c>
      <c r="K201" s="13">
        <v>486000</v>
      </c>
      <c r="L201" s="13">
        <v>526000</v>
      </c>
    </row>
    <row r="202" spans="1:12" x14ac:dyDescent="0.25">
      <c r="A202" s="6" t="s">
        <v>229</v>
      </c>
      <c r="B202" s="13">
        <v>152500</v>
      </c>
      <c r="C202" s="13">
        <v>159500</v>
      </c>
      <c r="D202" s="13">
        <v>212500</v>
      </c>
      <c r="E202" s="13">
        <v>163500</v>
      </c>
      <c r="F202" s="13">
        <v>178000</v>
      </c>
      <c r="G202" s="13">
        <v>188500</v>
      </c>
      <c r="H202" s="13">
        <v>200000</v>
      </c>
      <c r="I202" s="13">
        <v>180000</v>
      </c>
      <c r="J202" s="13">
        <v>199000</v>
      </c>
      <c r="K202" s="13">
        <v>200000</v>
      </c>
      <c r="L202" s="13">
        <v>248000</v>
      </c>
    </row>
    <row r="203" spans="1:12" x14ac:dyDescent="0.25">
      <c r="A203" s="6" t="s">
        <v>230</v>
      </c>
      <c r="B203" s="13">
        <v>290000</v>
      </c>
      <c r="C203" s="13">
        <v>323500</v>
      </c>
      <c r="D203" s="13">
        <v>290000</v>
      </c>
      <c r="E203" s="13">
        <v>283000</v>
      </c>
      <c r="F203" s="13">
        <v>300000</v>
      </c>
      <c r="G203" s="13">
        <v>302500</v>
      </c>
      <c r="H203" s="13">
        <v>308000</v>
      </c>
      <c r="I203" s="13">
        <v>335000</v>
      </c>
      <c r="J203" s="13">
        <v>353000</v>
      </c>
      <c r="K203" s="13">
        <v>340000</v>
      </c>
      <c r="L203" s="13">
        <v>392500</v>
      </c>
    </row>
    <row r="204" spans="1:12" x14ac:dyDescent="0.25">
      <c r="A204" s="6" t="s">
        <v>231</v>
      </c>
      <c r="B204" s="13">
        <v>435000</v>
      </c>
      <c r="C204" s="13">
        <v>445000</v>
      </c>
      <c r="D204" s="13">
        <v>435000</v>
      </c>
      <c r="E204" s="13">
        <v>450000</v>
      </c>
      <c r="F204" s="13">
        <v>445000</v>
      </c>
      <c r="G204" s="13">
        <v>465000</v>
      </c>
      <c r="H204" s="13">
        <v>505000</v>
      </c>
      <c r="I204" s="13">
        <v>590000</v>
      </c>
      <c r="J204" s="13">
        <v>630000</v>
      </c>
      <c r="K204" s="13">
        <v>640000</v>
      </c>
      <c r="L204" s="13">
        <v>667000</v>
      </c>
    </row>
    <row r="205" spans="1:12" x14ac:dyDescent="0.25">
      <c r="A205" s="6" t="s">
        <v>232</v>
      </c>
      <c r="B205" s="13">
        <v>695000</v>
      </c>
      <c r="C205" s="13">
        <v>670000</v>
      </c>
      <c r="D205" s="13">
        <v>700000</v>
      </c>
      <c r="E205" s="13">
        <v>700000</v>
      </c>
      <c r="F205" s="13">
        <v>707500</v>
      </c>
      <c r="G205" s="13">
        <v>655000</v>
      </c>
      <c r="H205" s="13">
        <v>641000</v>
      </c>
      <c r="I205" s="13">
        <v>780000</v>
      </c>
      <c r="J205" s="13">
        <v>840000</v>
      </c>
      <c r="K205" s="13">
        <v>827500</v>
      </c>
      <c r="L205" s="13">
        <v>880000</v>
      </c>
    </row>
    <row r="206" spans="1:12" x14ac:dyDescent="0.25">
      <c r="A206" s="6" t="s">
        <v>233</v>
      </c>
      <c r="B206" s="13">
        <v>250000</v>
      </c>
      <c r="C206" s="13">
        <v>180000</v>
      </c>
      <c r="D206" s="13">
        <v>235000</v>
      </c>
      <c r="E206" s="13">
        <v>262500</v>
      </c>
      <c r="F206" s="13">
        <v>190000</v>
      </c>
      <c r="G206" s="13">
        <v>197500</v>
      </c>
      <c r="H206" s="13">
        <v>218500</v>
      </c>
      <c r="I206" s="13">
        <v>270000</v>
      </c>
      <c r="J206" s="13">
        <v>240000</v>
      </c>
      <c r="K206" s="13">
        <v>250000</v>
      </c>
      <c r="L206" s="13">
        <v>315000</v>
      </c>
    </row>
    <row r="207" spans="1:12" x14ac:dyDescent="0.25">
      <c r="A207" s="6" t="s">
        <v>234</v>
      </c>
      <c r="B207" s="13">
        <v>392000</v>
      </c>
      <c r="C207" s="13">
        <v>380000</v>
      </c>
      <c r="D207" s="13">
        <v>410000</v>
      </c>
      <c r="E207" s="13">
        <v>400000</v>
      </c>
      <c r="F207" s="13">
        <v>425000</v>
      </c>
      <c r="G207" s="13">
        <v>447500</v>
      </c>
      <c r="H207" s="13">
        <v>473500</v>
      </c>
      <c r="I207" s="13">
        <v>500000</v>
      </c>
      <c r="J207" s="13">
        <v>651000</v>
      </c>
      <c r="K207" s="13">
        <v>625000</v>
      </c>
      <c r="L207" s="13">
        <v>663000</v>
      </c>
    </row>
    <row r="208" spans="1:12" x14ac:dyDescent="0.25">
      <c r="A208" s="6" t="s">
        <v>235</v>
      </c>
      <c r="B208" s="13">
        <v>205000</v>
      </c>
      <c r="C208" s="13">
        <v>195000</v>
      </c>
      <c r="D208" s="13">
        <v>266000</v>
      </c>
      <c r="E208" s="13">
        <v>201500</v>
      </c>
      <c r="F208" s="13">
        <v>244000</v>
      </c>
      <c r="G208" s="13">
        <v>200000</v>
      </c>
      <c r="H208" s="13">
        <v>380000</v>
      </c>
      <c r="I208" s="13">
        <v>247500</v>
      </c>
      <c r="J208" s="13">
        <v>295000</v>
      </c>
      <c r="K208" s="13">
        <v>315000</v>
      </c>
      <c r="L208" s="13">
        <v>310000</v>
      </c>
    </row>
    <row r="209" spans="1:12" x14ac:dyDescent="0.25">
      <c r="A209" s="6" t="s">
        <v>236</v>
      </c>
      <c r="B209" s="13">
        <v>380000</v>
      </c>
      <c r="C209" s="13">
        <v>425000</v>
      </c>
      <c r="D209" s="13">
        <v>389000</v>
      </c>
      <c r="E209" s="13">
        <v>390000</v>
      </c>
      <c r="F209" s="13">
        <v>414500</v>
      </c>
      <c r="G209" s="13">
        <v>409000</v>
      </c>
      <c r="H209" s="13">
        <v>460000</v>
      </c>
      <c r="I209" s="13">
        <v>515000</v>
      </c>
      <c r="J209" s="13">
        <v>640000</v>
      </c>
      <c r="K209" s="13">
        <v>625000</v>
      </c>
      <c r="L209" s="13">
        <v>680000</v>
      </c>
    </row>
    <row r="211" spans="1:12" x14ac:dyDescent="0.25">
      <c r="A211" s="6" t="s">
        <v>268</v>
      </c>
      <c r="B211" s="6" t="s">
        <v>268</v>
      </c>
      <c r="C211" s="6" t="s">
        <v>268</v>
      </c>
      <c r="D211" s="6" t="s">
        <v>268</v>
      </c>
      <c r="E211" s="6" t="s">
        <v>268</v>
      </c>
      <c r="F211" s="6" t="s">
        <v>268</v>
      </c>
      <c r="G211" s="6" t="s">
        <v>268</v>
      </c>
      <c r="H211" s="6" t="s">
        <v>268</v>
      </c>
      <c r="I211" s="6" t="s">
        <v>268</v>
      </c>
      <c r="J211" s="6" t="s">
        <v>268</v>
      </c>
      <c r="K211" s="6" t="s">
        <v>268</v>
      </c>
      <c r="L211" s="6" t="s">
        <v>268</v>
      </c>
    </row>
    <row r="212" spans="1:12" x14ac:dyDescent="0.25">
      <c r="A212">
        <f>COUNTA(A4:A209)</f>
        <v>206</v>
      </c>
      <c r="B212">
        <f>COUNT(B4:B209)</f>
        <v>206</v>
      </c>
      <c r="C212">
        <f t="shared" ref="C212:L212" si="0">COUNT(C4:C209)</f>
        <v>206</v>
      </c>
      <c r="D212">
        <f t="shared" si="0"/>
        <v>206</v>
      </c>
      <c r="E212">
        <f t="shared" si="0"/>
        <v>206</v>
      </c>
      <c r="F212">
        <f t="shared" si="0"/>
        <v>206</v>
      </c>
      <c r="G212">
        <f t="shared" si="0"/>
        <v>206</v>
      </c>
      <c r="H212">
        <f t="shared" si="0"/>
        <v>206</v>
      </c>
      <c r="I212">
        <f t="shared" si="0"/>
        <v>206</v>
      </c>
      <c r="J212">
        <f t="shared" si="0"/>
        <v>206</v>
      </c>
      <c r="K212">
        <f t="shared" si="0"/>
        <v>206</v>
      </c>
      <c r="L212">
        <f t="shared" si="0"/>
        <v>206</v>
      </c>
    </row>
  </sheetData>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CB3C0E98-89BB-417B-B40A-B987F351D9CF}">
          <x14:formula1>
            <xm:f>'Suburb List'!$A$1:$A$206</xm:f>
          </x14:formula1>
          <xm:sqref>A4:A209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09917-5121-42B7-8A9F-4154208EF82B}">
  <dimension ref="A1:L212"/>
  <sheetViews>
    <sheetView workbookViewId="0">
      <selection activeCell="Q160" sqref="Q160"/>
    </sheetView>
  </sheetViews>
  <sheetFormatPr defaultRowHeight="15" x14ac:dyDescent="0.25"/>
  <cols>
    <col min="1" max="1" width="32" bestFit="1" customWidth="1"/>
    <col min="2" max="12" width="15" bestFit="1" customWidth="1"/>
  </cols>
  <sheetData>
    <row r="1" spans="1:12" x14ac:dyDescent="0.25">
      <c r="A1" s="5" t="s">
        <v>29</v>
      </c>
    </row>
    <row r="2" spans="1:12" x14ac:dyDescent="0.25">
      <c r="A2" s="5"/>
      <c r="B2" s="5">
        <v>2010</v>
      </c>
      <c r="C2" s="5">
        <v>2011</v>
      </c>
      <c r="D2" s="5">
        <v>2012</v>
      </c>
      <c r="E2" s="5">
        <v>2013</v>
      </c>
      <c r="F2" s="5">
        <v>2014</v>
      </c>
      <c r="G2" s="5">
        <v>2015</v>
      </c>
      <c r="H2" s="5">
        <v>2016</v>
      </c>
      <c r="I2" s="5">
        <v>2017</v>
      </c>
      <c r="J2" s="5">
        <v>2018</v>
      </c>
      <c r="K2" s="5">
        <v>2019</v>
      </c>
      <c r="L2" s="5">
        <v>2020</v>
      </c>
    </row>
    <row r="3" spans="1:12" x14ac:dyDescent="0.25">
      <c r="A3" s="5" t="s">
        <v>30</v>
      </c>
      <c r="B3" s="5" t="s">
        <v>23</v>
      </c>
      <c r="C3" s="5" t="s">
        <v>23</v>
      </c>
      <c r="D3" s="5" t="s">
        <v>23</v>
      </c>
      <c r="E3" s="5" t="s">
        <v>23</v>
      </c>
      <c r="F3" s="5" t="s">
        <v>23</v>
      </c>
      <c r="G3" s="5" t="s">
        <v>23</v>
      </c>
      <c r="H3" s="5" t="s">
        <v>23</v>
      </c>
      <c r="I3" s="5" t="s">
        <v>23</v>
      </c>
      <c r="J3" s="5" t="s">
        <v>23</v>
      </c>
      <c r="K3" s="5" t="s">
        <v>23</v>
      </c>
      <c r="L3" s="5" t="s">
        <v>23</v>
      </c>
    </row>
    <row r="4" spans="1:12" x14ac:dyDescent="0.25">
      <c r="A4" s="6" t="s">
        <v>31</v>
      </c>
      <c r="B4" s="13">
        <f>'House Price'!B4*(CPI!$B$17/CPI!$B$6)</f>
        <v>305268.24034334766</v>
      </c>
      <c r="C4" s="13">
        <f>'House Price'!C4*(CPI!$B$17/CPI!$B$7)</f>
        <v>321872.44897959183</v>
      </c>
      <c r="D4" s="13">
        <f>'House Price'!D4*(CPI!$B$17/CPI!$B$8)</f>
        <v>294465.1394422311</v>
      </c>
      <c r="E4" s="13">
        <f>'House Price'!E4*(CPI!$B$17/CPI!$B$9)</f>
        <v>305446.54683065281</v>
      </c>
      <c r="F4" s="13">
        <f>'House Price'!F4*(CPI!$B$17/CPI!$B$10)</f>
        <v>278578.25295723387</v>
      </c>
      <c r="G4" s="13">
        <f>'House Price'!G4*(CPI!$B$17/CPI!$B$11)</f>
        <v>315053.61930294905</v>
      </c>
      <c r="H4" s="13">
        <f>'House Price'!H4*(CPI!$B$17/CPI!$B$12)</f>
        <v>297096.06986899563</v>
      </c>
      <c r="I4" s="13">
        <f>'House Price'!I4*(CPI!$B$17/CPI!$B$13)</f>
        <v>303778.85425442294</v>
      </c>
      <c r="J4" s="13">
        <f>'House Price'!J4*(CPI!$B$17/CPI!$B$14)</f>
        <v>334459.24132364808</v>
      </c>
      <c r="K4" s="13">
        <f>'House Price'!K4*(CPI!$B$17/CPI!$B$15)</f>
        <v>324213.70967741933</v>
      </c>
      <c r="L4" s="13">
        <f>'House Price'!L4*(CPI!$B$17/CPI!$B$16)</f>
        <v>374848.4848484848</v>
      </c>
    </row>
    <row r="5" spans="1:12" x14ac:dyDescent="0.25">
      <c r="A5" s="6" t="s">
        <v>32</v>
      </c>
      <c r="B5" s="13">
        <f>'House Price'!B5*(CPI!$B$17/CPI!$B$6)</f>
        <v>419412.017167382</v>
      </c>
      <c r="C5" s="13">
        <f>'House Price'!C5*(CPI!$B$17/CPI!$B$7)</f>
        <v>420327.55102040817</v>
      </c>
      <c r="D5" s="13">
        <f>'House Price'!D5*(CPI!$B$17/CPI!$B$8)</f>
        <v>418904.38247011951</v>
      </c>
      <c r="E5" s="13">
        <f>'House Price'!E5*(CPI!$B$17/CPI!$B$9)</f>
        <v>423061.02175969729</v>
      </c>
      <c r="F5" s="13">
        <f>'House Price'!F5*(CPI!$B$17/CPI!$B$10)</f>
        <v>407455.86897179257</v>
      </c>
      <c r="G5" s="13">
        <f>'House Price'!G5*(CPI!$B$17/CPI!$B$11)</f>
        <v>376406.16621983913</v>
      </c>
      <c r="H5" s="13">
        <f>'House Price'!H5*(CPI!$B$17/CPI!$B$12)</f>
        <v>405131.00436681224</v>
      </c>
      <c r="I5" s="13">
        <f>'House Price'!I5*(CPI!$B$17/CPI!$B$13)</f>
        <v>429875.73715248524</v>
      </c>
      <c r="J5" s="13">
        <f>'House Price'!J5*(CPI!$B$17/CPI!$B$14)</f>
        <v>438291.36400322843</v>
      </c>
      <c r="K5" s="13">
        <f>'House Price'!K5*(CPI!$B$17/CPI!$B$15)</f>
        <v>478838.70967741933</v>
      </c>
      <c r="L5" s="13">
        <f>'House Price'!L5*(CPI!$B$17/CPI!$B$16)</f>
        <v>503086.12440191384</v>
      </c>
    </row>
    <row r="6" spans="1:12" x14ac:dyDescent="0.25">
      <c r="A6" s="6" t="s">
        <v>33</v>
      </c>
      <c r="B6" s="13">
        <f>'House Price'!B6*(CPI!$B$17/CPI!$B$6)</f>
        <v>769806.86695278971</v>
      </c>
      <c r="C6" s="13">
        <f>'House Price'!C6*(CPI!$B$17/CPI!$B$7)</f>
        <v>757978.06122448971</v>
      </c>
      <c r="D6" s="13">
        <f>'House Price'!D6*(CPI!$B$17/CPI!$B$8)</f>
        <v>723842.13147410355</v>
      </c>
      <c r="E6" s="13">
        <f>'House Price'!E6*(CPI!$B$17/CPI!$B$9)</f>
        <v>643661.30558183545</v>
      </c>
      <c r="F6" s="13">
        <f>'House Price'!F6*(CPI!$B$17/CPI!$B$10)</f>
        <v>689410.82802547771</v>
      </c>
      <c r="G6" s="13">
        <f>'House Price'!G6*(CPI!$B$17/CPI!$B$11)</f>
        <v>701961.57283288648</v>
      </c>
      <c r="H6" s="13">
        <f>'House Price'!H6*(CPI!$B$17/CPI!$B$12)</f>
        <v>704927.94759825338</v>
      </c>
      <c r="I6" s="13">
        <f>'House Price'!I6*(CPI!$B$17/CPI!$B$13)</f>
        <v>821192.92333614151</v>
      </c>
      <c r="J6" s="13">
        <f>'House Price'!J6*(CPI!$B$17/CPI!$B$14)</f>
        <v>868595.64164648904</v>
      </c>
      <c r="K6" s="13">
        <f>'House Price'!K6*(CPI!$B$17/CPI!$B$15)</f>
        <v>907798.38709677418</v>
      </c>
      <c r="L6" s="13">
        <f>'House Price'!L6*(CPI!$B$17/CPI!$B$16)</f>
        <v>1055494.4178628388</v>
      </c>
    </row>
    <row r="7" spans="1:12" x14ac:dyDescent="0.25">
      <c r="A7" s="6" t="s">
        <v>34</v>
      </c>
      <c r="B7" s="13">
        <f>'House Price'!B7*(CPI!$B$17/CPI!$B$6)</f>
        <v>587309.5493562232</v>
      </c>
      <c r="C7" s="13">
        <f>'House Price'!C7*(CPI!$B$17/CPI!$B$7)</f>
        <v>624811.22448979586</v>
      </c>
      <c r="D7" s="13">
        <f>'House Price'!D7*(CPI!$B$17/CPI!$B$8)</f>
        <v>532871.01593625499</v>
      </c>
      <c r="E7" s="13">
        <f>'House Price'!E7*(CPI!$B$17/CPI!$B$9)</f>
        <v>526631.97729422897</v>
      </c>
      <c r="F7" s="13">
        <f>'House Price'!F7*(CPI!$B$17/CPI!$B$10)</f>
        <v>514947.67970882624</v>
      </c>
      <c r="G7" s="13">
        <f>'House Price'!G7*(CPI!$B$17/CPI!$B$11)</f>
        <v>480871.31367292226</v>
      </c>
      <c r="H7" s="13">
        <f>'House Price'!H7*(CPI!$B$17/CPI!$B$12)</f>
        <v>518567.68558951968</v>
      </c>
      <c r="I7" s="13">
        <f>'House Price'!I7*(CPI!$B$17/CPI!$B$13)</f>
        <v>567957.03454085928</v>
      </c>
      <c r="J7" s="13">
        <f>'House Price'!J7*(CPI!$B$17/CPI!$B$14)</f>
        <v>554104.11622276029</v>
      </c>
      <c r="K7" s="13">
        <f>'House Price'!K7*(CPI!$B$17/CPI!$B$15)</f>
        <v>598548.38709677418</v>
      </c>
      <c r="L7" s="13">
        <f>'House Price'!L7*(CPI!$B$17/CPI!$B$16)</f>
        <v>700374.80063795845</v>
      </c>
    </row>
    <row r="8" spans="1:12" x14ac:dyDescent="0.25">
      <c r="A8" s="6" t="s">
        <v>35</v>
      </c>
      <c r="B8" s="13">
        <f>'House Price'!B8*(CPI!$B$17/CPI!$B$6)</f>
        <v>230942.06008583691</v>
      </c>
      <c r="C8" s="13">
        <f>'House Price'!C8*(CPI!$B$17/CPI!$B$7)</f>
        <v>213319.38775510204</v>
      </c>
      <c r="D8" s="13">
        <f>'House Price'!D8*(CPI!$B$17/CPI!$B$8)</f>
        <v>203291.8326693227</v>
      </c>
      <c r="E8" s="13">
        <f>'House Price'!E8*(CPI!$B$17/CPI!$B$9)</f>
        <v>210652.7909176916</v>
      </c>
      <c r="F8" s="13">
        <f>'House Price'!F8*(CPI!$B$17/CPI!$B$10)</f>
        <v>225113.7397634213</v>
      </c>
      <c r="G8" s="13">
        <f>'House Price'!G8*(CPI!$B$17/CPI!$B$11)</f>
        <v>232144.77211796248</v>
      </c>
      <c r="H8" s="13">
        <f>'House Price'!H8*(CPI!$B$17/CPI!$B$12)</f>
        <v>220931.44104803496</v>
      </c>
      <c r="I8" s="13">
        <f>'House Price'!I8*(CPI!$B$17/CPI!$B$13)</f>
        <v>208424.59983150801</v>
      </c>
      <c r="J8" s="13">
        <f>'House Price'!J8*(CPI!$B$17/CPI!$B$14)</f>
        <v>198678.77320419694</v>
      </c>
      <c r="K8" s="13">
        <f>'House Price'!K8*(CPI!$B$17/CPI!$B$15)</f>
        <v>214479.83870967742</v>
      </c>
      <c r="L8" s="13">
        <f>'House Price'!L8*(CPI!$B$17/CPI!$B$16)</f>
        <v>240692.18500797448</v>
      </c>
    </row>
    <row r="9" spans="1:12" x14ac:dyDescent="0.25">
      <c r="A9" s="6" t="s">
        <v>36</v>
      </c>
      <c r="B9" s="13">
        <f>'House Price'!B9*(CPI!$B$17/CPI!$B$6)</f>
        <v>437993.56223175966</v>
      </c>
      <c r="C9" s="13">
        <f>'House Price'!C9*(CPI!$B$17/CPI!$B$7)</f>
        <v>408336.22448979592</v>
      </c>
      <c r="D9" s="13">
        <f>'House Price'!D9*(CPI!$B$17/CPI!$B$8)</f>
        <v>431225.09960159363</v>
      </c>
      <c r="E9" s="13">
        <f>'House Price'!E9*(CPI!$B$17/CPI!$B$9)</f>
        <v>409017.50236518448</v>
      </c>
      <c r="F9" s="13">
        <f>'House Price'!F9*(CPI!$B$17/CPI!$B$10)</f>
        <v>387758.41674249322</v>
      </c>
      <c r="G9" s="13">
        <f>'House Price'!G9*(CPI!$B$17/CPI!$B$11)</f>
        <v>385802.50223413762</v>
      </c>
      <c r="H9" s="13">
        <f>'House Price'!H9*(CPI!$B$17/CPI!$B$12)</f>
        <v>399729.25764192146</v>
      </c>
      <c r="I9" s="13">
        <f>'House Price'!I9*(CPI!$B$17/CPI!$B$13)</f>
        <v>373080.03369839932</v>
      </c>
      <c r="J9" s="13">
        <f>'House Price'!J9*(CPI!$B$17/CPI!$B$14)</f>
        <v>379386.60209846648</v>
      </c>
      <c r="K9" s="13">
        <f>'House Price'!K9*(CPI!$B$17/CPI!$B$15)</f>
        <v>414494.75806451612</v>
      </c>
      <c r="L9" s="13">
        <f>'House Price'!L9*(CPI!$B$17/CPI!$B$16)</f>
        <v>461162.28070175438</v>
      </c>
    </row>
    <row r="10" spans="1:12" x14ac:dyDescent="0.25">
      <c r="A10" s="6" t="s">
        <v>37</v>
      </c>
      <c r="B10" s="13">
        <f>'House Price'!B10*(CPI!$B$17/CPI!$B$6)</f>
        <v>995439.91416309017</v>
      </c>
      <c r="C10" s="13">
        <f>'House Price'!C10*(CPI!$B$17/CPI!$B$7)</f>
        <v>927750</v>
      </c>
      <c r="D10" s="13">
        <f>'House Price'!D10*(CPI!$B$17/CPI!$B$8)</f>
        <v>864298.30677290843</v>
      </c>
      <c r="E10" s="13">
        <f>'House Price'!E10*(CPI!$B$17/CPI!$B$9)</f>
        <v>860165.56291390734</v>
      </c>
      <c r="F10" s="13">
        <f>'House Price'!F10*(CPI!$B$17/CPI!$B$10)</f>
        <v>911710.64604185626</v>
      </c>
      <c r="G10" s="13">
        <f>'House Price'!G10*(CPI!$B$17/CPI!$B$11)</f>
        <v>978324.39678284177</v>
      </c>
      <c r="H10" s="13">
        <f>'House Price'!H10*(CPI!$B$17/CPI!$B$12)</f>
        <v>1091152.8384279476</v>
      </c>
      <c r="I10" s="13">
        <f>'House Price'!I10*(CPI!$B$17/CPI!$B$13)</f>
        <v>1229705.1390058973</v>
      </c>
      <c r="J10" s="13">
        <f>'House Price'!J10*(CPI!$B$17/CPI!$B$14)</f>
        <v>1195566.9895076675</v>
      </c>
      <c r="K10" s="13">
        <f>'House Price'!K10*(CPI!$B$17/CPI!$B$15)</f>
        <v>1085866.5322580645</v>
      </c>
      <c r="L10" s="13">
        <f>'House Price'!L10*(CPI!$B$17/CPI!$B$16)</f>
        <v>1257715.3110047847</v>
      </c>
    </row>
    <row r="11" spans="1:12" x14ac:dyDescent="0.25">
      <c r="A11" s="6" t="s">
        <v>38</v>
      </c>
      <c r="B11" s="13">
        <f>'House Price'!B11*(CPI!$B$17/CPI!$B$6)</f>
        <v>356367.48927038629</v>
      </c>
      <c r="C11" s="13">
        <f>'House Price'!C11*(CPI!$B$17/CPI!$B$7)</f>
        <v>279587.24489795917</v>
      </c>
      <c r="D11" s="13">
        <f>'House Price'!D11*(CPI!$B$17/CPI!$B$8)</f>
        <v>283992.52988047811</v>
      </c>
      <c r="E11" s="13">
        <f>'House Price'!E11*(CPI!$B$17/CPI!$B$9)</f>
        <v>270337.74834437086</v>
      </c>
      <c r="F11" s="13">
        <f>'House Price'!F11*(CPI!$B$17/CPI!$B$10)</f>
        <v>339921.74704276619</v>
      </c>
      <c r="G11" s="13">
        <f>'House Price'!G11*(CPI!$B$17/CPI!$B$11)</f>
        <v>270835.56747095619</v>
      </c>
      <c r="H11" s="13">
        <f>'House Price'!H11*(CPI!$B$17/CPI!$B$12)</f>
        <v>270087.33624454151</v>
      </c>
      <c r="I11" s="13">
        <f>'House Price'!I11*(CPI!$B$17/CPI!$B$13)</f>
        <v>369953.66470092669</v>
      </c>
      <c r="J11" s="13">
        <f>'House Price'!J11*(CPI!$B$17/CPI!$B$14)</f>
        <v>348436.64245359157</v>
      </c>
      <c r="K11" s="13">
        <f>'House Price'!K11*(CPI!$B$17/CPI!$B$15)</f>
        <v>369104.83870967739</v>
      </c>
      <c r="L11" s="13">
        <f>'House Price'!L11*(CPI!$B$17/CPI!$B$16)</f>
        <v>443899.52153110044</v>
      </c>
    </row>
    <row r="12" spans="1:12" x14ac:dyDescent="0.25">
      <c r="A12" s="6" t="s">
        <v>39</v>
      </c>
      <c r="B12" s="13">
        <f>'House Price'!B12*(CPI!$B$17/CPI!$B$6)</f>
        <v>404812.23175965663</v>
      </c>
      <c r="C12" s="13">
        <f>'House Price'!C12*(CPI!$B$17/CPI!$B$7)</f>
        <v>416540.81632653059</v>
      </c>
      <c r="D12" s="13">
        <f>'House Price'!D12*(CPI!$B$17/CPI!$B$8)</f>
        <v>400423.30677290837</v>
      </c>
      <c r="E12" s="13">
        <f>'House Price'!E12*(CPI!$B$17/CPI!$B$9)</f>
        <v>392633.39640491962</v>
      </c>
      <c r="F12" s="13">
        <f>'House Price'!F12*(CPI!$B$17/CPI!$B$10)</f>
        <v>391697.90718835307</v>
      </c>
      <c r="G12" s="13">
        <f>'House Price'!G12*(CPI!$B$17/CPI!$B$11)</f>
        <v>392435.21000893653</v>
      </c>
      <c r="H12" s="13">
        <f>'House Price'!H12*(CPI!$B$17/CPI!$B$12)</f>
        <v>406211.35371179041</v>
      </c>
      <c r="I12" s="13">
        <f>'House Price'!I12*(CPI!$B$17/CPI!$B$13)</f>
        <v>433002.10614995786</v>
      </c>
      <c r="J12" s="13">
        <f>'House Price'!J12*(CPI!$B$17/CPI!$B$14)</f>
        <v>479225.18159806292</v>
      </c>
      <c r="K12" s="13">
        <f>'House Price'!K12*(CPI!$B$17/CPI!$B$15)</f>
        <v>498790.32258064515</v>
      </c>
      <c r="L12" s="13">
        <f>'House Price'!L12*(CPI!$B$17/CPI!$B$16)</f>
        <v>510977.67145135562</v>
      </c>
    </row>
    <row r="13" spans="1:12" x14ac:dyDescent="0.25">
      <c r="A13" s="6" t="s">
        <v>40</v>
      </c>
      <c r="B13" s="13">
        <f>'House Price'!B13*(CPI!$B$17/CPI!$B$6)</f>
        <v>305268.24034334766</v>
      </c>
      <c r="C13" s="13">
        <f>'House Price'!C13*(CPI!$B$17/CPI!$B$7)</f>
        <v>296627.55102040817</v>
      </c>
      <c r="D13" s="13">
        <f>'House Price'!D13*(CPI!$B$17/CPI!$B$8)</f>
        <v>284608.56573705177</v>
      </c>
      <c r="E13" s="13">
        <f>'House Price'!E13*(CPI!$B$17/CPI!$B$9)</f>
        <v>275018.92147587513</v>
      </c>
      <c r="F13" s="13">
        <f>'House Price'!F13*(CPI!$B$17/CPI!$B$10)</f>
        <v>274638.76251137402</v>
      </c>
      <c r="G13" s="13">
        <f>'House Price'!G13*(CPI!$B$17/CPI!$B$11)</f>
        <v>272493.74441465596</v>
      </c>
      <c r="H13" s="13">
        <f>'House Price'!H13*(CPI!$B$17/CPI!$B$12)</f>
        <v>275489.08296943235</v>
      </c>
      <c r="I13" s="13">
        <f>'House Price'!I13*(CPI!$B$17/CPI!$B$13)</f>
        <v>283978.51727042964</v>
      </c>
      <c r="J13" s="13">
        <f>'House Price'!J13*(CPI!$B$17/CPI!$B$14)</f>
        <v>278549.63680387411</v>
      </c>
      <c r="K13" s="13">
        <f>'House Price'!K13*(CPI!$B$17/CPI!$B$15)</f>
        <v>273337.09677419352</v>
      </c>
      <c r="L13" s="13">
        <f>'House Price'!L13*(CPI!$B$17/CPI!$B$16)</f>
        <v>286068.58054226474</v>
      </c>
    </row>
    <row r="14" spans="1:12" x14ac:dyDescent="0.25">
      <c r="A14" s="6" t="s">
        <v>41</v>
      </c>
      <c r="B14" s="13">
        <f>'House Price'!B14*(CPI!$B$17/CPI!$B$6)</f>
        <v>345085.83690987126</v>
      </c>
      <c r="C14" s="13">
        <f>'House Price'!C14*(CPI!$B$17/CPI!$B$7)</f>
        <v>391295.91836734692</v>
      </c>
      <c r="D14" s="13">
        <f>'House Price'!D14*(CPI!$B$17/CPI!$B$8)</f>
        <v>375781.87250996014</v>
      </c>
      <c r="E14" s="13">
        <f>'House Price'!E14*(CPI!$B$17/CPI!$B$9)</f>
        <v>411943.23557237466</v>
      </c>
      <c r="F14" s="13">
        <f>'House Price'!F14*(CPI!$B$17/CPI!$B$10)</f>
        <v>371437.67060964514</v>
      </c>
      <c r="G14" s="13">
        <f>'House Price'!G14*(CPI!$B$17/CPI!$B$11)</f>
        <v>396857.01519213582</v>
      </c>
      <c r="H14" s="13">
        <f>'House Price'!H14*(CPI!$B$17/CPI!$B$12)</f>
        <v>399729.25764192146</v>
      </c>
      <c r="I14" s="13">
        <f>'House Price'!I14*(CPI!$B$17/CPI!$B$13)</f>
        <v>434565.29064869421</v>
      </c>
      <c r="J14" s="13">
        <f>'House Price'!J14*(CPI!$B$17/CPI!$B$14)</f>
        <v>461254.23728813557</v>
      </c>
      <c r="K14" s="13">
        <f>'House Price'!K14*(CPI!$B$17/CPI!$B$15)</f>
        <v>448911.29032258061</v>
      </c>
      <c r="L14" s="13">
        <f>'House Price'!L14*(CPI!$B$17/CPI!$B$16)</f>
        <v>493221.6905901116</v>
      </c>
    </row>
    <row r="15" spans="1:12" x14ac:dyDescent="0.25">
      <c r="A15" s="6" t="s">
        <v>42</v>
      </c>
      <c r="B15" s="13">
        <f>'House Price'!B15*(CPI!$B$17/CPI!$B$6)</f>
        <v>361012.87553648069</v>
      </c>
      <c r="C15" s="13">
        <f>'House Price'!C15*(CPI!$B$17/CPI!$B$7)</f>
        <v>347117.3469387755</v>
      </c>
      <c r="D15" s="13">
        <f>'House Price'!D15*(CPI!$B$17/CPI!$B$8)</f>
        <v>344980.07968127489</v>
      </c>
      <c r="E15" s="13">
        <f>'House Price'!E15*(CPI!$B$17/CPI!$B$9)</f>
        <v>346406.81173131504</v>
      </c>
      <c r="F15" s="13">
        <f>'House Price'!F15*(CPI!$B$17/CPI!$B$10)</f>
        <v>351177.43403093726</v>
      </c>
      <c r="G15" s="13">
        <f>'House Price'!G15*(CPI!$B$17/CPI!$B$11)</f>
        <v>348217.15817694372</v>
      </c>
      <c r="H15" s="13">
        <f>'House Price'!H15*(CPI!$B$17/CPI!$B$12)</f>
        <v>366778.60262008739</v>
      </c>
      <c r="I15" s="13">
        <f>'House Price'!I15*(CPI!$B$17/CPI!$B$13)</f>
        <v>361095.61920808762</v>
      </c>
      <c r="J15" s="13">
        <f>'House Price'!J15*(CPI!$B$17/CPI!$B$14)</f>
        <v>388372.07425343018</v>
      </c>
      <c r="K15" s="13">
        <f>'House Price'!K15*(CPI!$B$17/CPI!$B$15)</f>
        <v>413995.96774193546</v>
      </c>
      <c r="L15" s="13">
        <f>'House Price'!L15*(CPI!$B$17/CPI!$B$16)</f>
        <v>417265.55023923441</v>
      </c>
    </row>
    <row r="16" spans="1:12" x14ac:dyDescent="0.25">
      <c r="A16" s="6" t="s">
        <v>43</v>
      </c>
      <c r="B16" s="13">
        <f>'House Price'!B16*(CPI!$B$17/CPI!$B$6)</f>
        <v>454584.22746781114</v>
      </c>
      <c r="C16" s="13">
        <f>'House Price'!C16*(CPI!$B$17/CPI!$B$7)</f>
        <v>477128.57142857142</v>
      </c>
      <c r="D16" s="13">
        <f>'House Price'!D16*(CPI!$B$17/CPI!$B$8)</f>
        <v>433073.20717131475</v>
      </c>
      <c r="E16" s="13">
        <f>'House Price'!E16*(CPI!$B$17/CPI!$B$9)</f>
        <v>433008.51466414385</v>
      </c>
      <c r="F16" s="13">
        <f>'House Price'!F16*(CPI!$B$17/CPI!$B$10)</f>
        <v>455855.32302092813</v>
      </c>
      <c r="G16" s="13">
        <f>'House Price'!G16*(CPI!$B$17/CPI!$B$11)</f>
        <v>434442.35924932978</v>
      </c>
      <c r="H16" s="13">
        <f>'House Price'!H16*(CPI!$B$17/CPI!$B$12)</f>
        <v>412693.44978165941</v>
      </c>
      <c r="I16" s="13">
        <f>'House Price'!I16*(CPI!$B$17/CPI!$B$13)</f>
        <v>448112.88963774219</v>
      </c>
      <c r="J16" s="13">
        <f>'House Price'!J16*(CPI!$B$17/CPI!$B$14)</f>
        <v>486713.07506053266</v>
      </c>
      <c r="K16" s="13">
        <f>'House Price'!K16*(CPI!$B$17/CPI!$B$15)</f>
        <v>528717.74193548388</v>
      </c>
      <c r="L16" s="13">
        <f>'House Price'!L16*(CPI!$B$17/CPI!$B$16)</f>
        <v>547476.0765550239</v>
      </c>
    </row>
    <row r="17" spans="1:12" x14ac:dyDescent="0.25">
      <c r="A17" s="6" t="s">
        <v>44</v>
      </c>
      <c r="B17" s="13">
        <f>'House Price'!B17*(CPI!$B$17/CPI!$B$6)</f>
        <v>468520.3862660944</v>
      </c>
      <c r="C17" s="13">
        <f>'House Price'!C17*(CPI!$B$17/CPI!$B$7)</f>
        <v>429163.26530612243</v>
      </c>
      <c r="D17" s="13">
        <f>'House Price'!D17*(CPI!$B$17/CPI!$B$8)</f>
        <v>418904.38247011951</v>
      </c>
      <c r="E17" s="13">
        <f>'House Price'!E17*(CPI!$B$17/CPI!$B$9)</f>
        <v>403751.1825922422</v>
      </c>
      <c r="F17" s="13">
        <f>'House Price'!F17*(CPI!$B$17/CPI!$B$10)</f>
        <v>371437.67060964514</v>
      </c>
      <c r="G17" s="13">
        <f>'House Price'!G17*(CPI!$B$17/CPI!$B$11)</f>
        <v>357060.76854334224</v>
      </c>
      <c r="H17" s="13">
        <f>'House Price'!H17*(CPI!$B$17/CPI!$B$12)</f>
        <v>378122.27074235812</v>
      </c>
      <c r="I17" s="13">
        <f>'House Price'!I17*(CPI!$B$17/CPI!$B$13)</f>
        <v>364743.04970513901</v>
      </c>
      <c r="J17" s="13">
        <f>'House Price'!J17*(CPI!$B$17/CPI!$B$14)</f>
        <v>402848.66828087164</v>
      </c>
      <c r="K17" s="13">
        <f>'House Price'!K17*(CPI!$B$17/CPI!$B$15)</f>
        <v>394044.3548387097</v>
      </c>
      <c r="L17" s="13">
        <f>'House Price'!L17*(CPI!$B$17/CPI!$B$16)</f>
        <v>419238.43700159487</v>
      </c>
    </row>
    <row r="18" spans="1:12" x14ac:dyDescent="0.25">
      <c r="A18" s="6" t="s">
        <v>45</v>
      </c>
      <c r="B18" s="13">
        <f>'House Price'!B18*(CPI!$B$17/CPI!$B$6)</f>
        <v>610536.48068669531</v>
      </c>
      <c r="C18" s="13">
        <f>'House Price'!C18*(CPI!$B$17/CPI!$B$7)</f>
        <v>637433.67346938769</v>
      </c>
      <c r="D18" s="13">
        <f>'House Price'!D18*(CPI!$B$17/CPI!$B$8)</f>
        <v>630204.68127490045</v>
      </c>
      <c r="E18" s="13">
        <f>'House Price'!E18*(CPI!$B$17/CPI!$B$9)</f>
        <v>569347.68211920536</v>
      </c>
      <c r="F18" s="13">
        <f>'House Price'!F18*(CPI!$B$17/CPI!$B$10)</f>
        <v>590923.56687898096</v>
      </c>
      <c r="G18" s="13">
        <f>'House Price'!G18*(CPI!$B$17/CPI!$B$11)</f>
        <v>617947.2743521001</v>
      </c>
      <c r="H18" s="13">
        <f>'House Price'!H18*(CPI!$B$17/CPI!$B$12)</f>
        <v>632004.36681222718</v>
      </c>
      <c r="I18" s="13">
        <f>'House Price'!I18*(CPI!$B$17/CPI!$B$13)</f>
        <v>723754.42291491153</v>
      </c>
      <c r="J18" s="13">
        <f>'House Price'!J18*(CPI!$B$17/CPI!$B$14)</f>
        <v>728821.6303470541</v>
      </c>
      <c r="K18" s="13">
        <f>'House Price'!K18*(CPI!$B$17/CPI!$B$15)</f>
        <v>683342.74193548388</v>
      </c>
      <c r="L18" s="13">
        <f>'House Price'!L18*(CPI!$B$17/CPI!$B$16)</f>
        <v>707773.12599681015</v>
      </c>
    </row>
    <row r="19" spans="1:12" x14ac:dyDescent="0.25">
      <c r="A19" s="6" t="s">
        <v>46</v>
      </c>
      <c r="B19" s="13">
        <f>'House Price'!B19*(CPI!$B$17/CPI!$B$6)</f>
        <v>231605.68669527897</v>
      </c>
      <c r="C19" s="13">
        <f>'House Price'!C19*(CPI!$B$17/CPI!$B$7)</f>
        <v>179869.89795918367</v>
      </c>
      <c r="D19" s="13">
        <f>'House Price'!D19*(CPI!$B$17/CPI!$B$8)</f>
        <v>229165.33864541832</v>
      </c>
      <c r="E19" s="13">
        <f>'House Price'!E19*(CPI!$B$17/CPI!$B$9)</f>
        <v>217674.55061494798</v>
      </c>
      <c r="F19" s="13">
        <f>'House Price'!F19*(CPI!$B$17/CPI!$B$10)</f>
        <v>247625.11373976344</v>
      </c>
      <c r="G19" s="13">
        <f>'House Price'!G19*(CPI!$B$17/CPI!$B$11)</f>
        <v>226617.51563896335</v>
      </c>
      <c r="H19" s="13">
        <f>'House Price'!H19*(CPI!$B$17/CPI!$B$12)</f>
        <v>256582.96943231442</v>
      </c>
      <c r="I19" s="13">
        <f>'House Price'!I19*(CPI!$B$17/CPI!$B$13)</f>
        <v>229267.0598146588</v>
      </c>
      <c r="J19" s="13">
        <f>'House Price'!J19*(CPI!$B$17/CPI!$B$14)</f>
        <v>224636.803874092</v>
      </c>
      <c r="K19" s="13">
        <f>'House Price'!K19*(CPI!$B$17/CPI!$B$15)</f>
        <v>241913.30645161291</v>
      </c>
      <c r="L19" s="13">
        <f>'House Price'!L19*(CPI!$B$17/CPI!$B$16)</f>
        <v>317634.76874003187</v>
      </c>
    </row>
    <row r="20" spans="1:12" x14ac:dyDescent="0.25">
      <c r="A20" s="6" t="s">
        <v>47</v>
      </c>
      <c r="B20" s="13">
        <f>'House Price'!B20*(CPI!$B$17/CPI!$B$6)</f>
        <v>412112.12446351931</v>
      </c>
      <c r="C20" s="13">
        <f>'House Price'!C20*(CPI!$B$17/CPI!$B$7)</f>
        <v>403918.36734693876</v>
      </c>
      <c r="D20" s="13">
        <f>'House Price'!D20*(CPI!$B$17/CPI!$B$8)</f>
        <v>375165.83665338648</v>
      </c>
      <c r="E20" s="13">
        <f>'House Price'!E20*(CPI!$B$17/CPI!$B$9)</f>
        <v>345236.51844843902</v>
      </c>
      <c r="F20" s="13">
        <f>'House Price'!F20*(CPI!$B$17/CPI!$B$10)</f>
        <v>332042.76615104644</v>
      </c>
      <c r="G20" s="13">
        <f>'House Price'!G20*(CPI!$B$17/CPI!$B$11)</f>
        <v>367009.83020554064</v>
      </c>
      <c r="H20" s="13">
        <f>'House Price'!H20*(CPI!$B$17/CPI!$B$12)</f>
        <v>372720.52401746728</v>
      </c>
      <c r="I20" s="13">
        <f>'House Price'!I20*(CPI!$B$17/CPI!$B$13)</f>
        <v>415807.07666385849</v>
      </c>
      <c r="J20" s="13">
        <f>'House Price'!J20*(CPI!$B$17/CPI!$B$14)</f>
        <v>399354.31799838581</v>
      </c>
      <c r="K20" s="13">
        <f>'House Price'!K20*(CPI!$B$17/CPI!$B$15)</f>
        <v>477342.33870967739</v>
      </c>
      <c r="L20" s="13">
        <f>'House Price'!L20*(CPI!$B$17/CPI!$B$16)</f>
        <v>483357.25677830941</v>
      </c>
    </row>
    <row r="21" spans="1:12" x14ac:dyDescent="0.25">
      <c r="A21" s="6" t="s">
        <v>48</v>
      </c>
      <c r="B21" s="13">
        <f>'House Price'!B21*(CPI!$B$17/CPI!$B$6)</f>
        <v>448611.58798283263</v>
      </c>
      <c r="C21" s="13">
        <f>'House Price'!C21*(CPI!$B$17/CPI!$B$7)</f>
        <v>435474.48979591834</v>
      </c>
      <c r="D21" s="13">
        <f>'House Price'!D21*(CPI!$B$17/CPI!$B$8)</f>
        <v>431225.09960159363</v>
      </c>
      <c r="E21" s="13">
        <f>'House Price'!E21*(CPI!$B$17/CPI!$B$9)</f>
        <v>421305.5818353832</v>
      </c>
      <c r="F21" s="13">
        <f>'House Price'!F21*(CPI!$B$17/CPI!$B$10)</f>
        <v>407455.86897179257</v>
      </c>
      <c r="G21" s="13">
        <f>'House Price'!G21*(CPI!$B$17/CPI!$B$11)</f>
        <v>436653.26184092939</v>
      </c>
      <c r="H21" s="13">
        <f>'House Price'!H21*(CPI!$B$17/CPI!$B$12)</f>
        <v>464550.21834061138</v>
      </c>
      <c r="I21" s="13">
        <f>'House Price'!I21*(CPI!$B$17/CPI!$B$13)</f>
        <v>521061.49957877002</v>
      </c>
      <c r="J21" s="13">
        <f>'House Price'!J21*(CPI!$B$17/CPI!$B$14)</f>
        <v>544120.25827280059</v>
      </c>
      <c r="K21" s="13">
        <f>'House Price'!K21*(CPI!$B$17/CPI!$B$15)</f>
        <v>543681.45161290327</v>
      </c>
      <c r="L21" s="13">
        <f>'House Price'!L21*(CPI!$B$17/CPI!$B$16)</f>
        <v>596798.24561403506</v>
      </c>
    </row>
    <row r="22" spans="1:12" x14ac:dyDescent="0.25">
      <c r="A22" s="6" t="s">
        <v>49</v>
      </c>
      <c r="B22" s="13">
        <f>'House Price'!B22*(CPI!$B$17/CPI!$B$6)</f>
        <v>291995.70815450646</v>
      </c>
      <c r="C22" s="13">
        <f>'House Price'!C22*(CPI!$B$17/CPI!$B$7)</f>
        <v>284005.10204081633</v>
      </c>
      <c r="D22" s="13">
        <f>'House Price'!D22*(CPI!$B$17/CPI!$B$8)</f>
        <v>266743.52589641436</v>
      </c>
      <c r="E22" s="13">
        <f>'House Price'!E22*(CPI!$B$17/CPI!$B$9)</f>
        <v>266826.86849574267</v>
      </c>
      <c r="F22" s="13">
        <f>'House Price'!F22*(CPI!$B$17/CPI!$B$10)</f>
        <v>265071.42857142858</v>
      </c>
      <c r="G22" s="13">
        <f>'House Price'!G22*(CPI!$B$17/CPI!$B$11)</f>
        <v>245962.91331546023</v>
      </c>
      <c r="H22" s="13">
        <f>'House Price'!H22*(CPI!$B$17/CPI!$B$12)</f>
        <v>250100.87336244545</v>
      </c>
      <c r="I22" s="13">
        <f>'House Price'!I22*(CPI!$B$17/CPI!$B$13)</f>
        <v>260530.74978938501</v>
      </c>
      <c r="J22" s="13">
        <f>'House Price'!J22*(CPI!$B$17/CPI!$B$14)</f>
        <v>283541.5657788539</v>
      </c>
      <c r="K22" s="13">
        <f>'House Price'!K22*(CPI!$B$17/CPI!$B$15)</f>
        <v>289298.38709677418</v>
      </c>
      <c r="L22" s="13">
        <f>'House Price'!L22*(CPI!$B$17/CPI!$B$16)</f>
        <v>297905.90111642744</v>
      </c>
    </row>
    <row r="23" spans="1:12" x14ac:dyDescent="0.25">
      <c r="A23" s="6" t="s">
        <v>50</v>
      </c>
      <c r="B23" s="13">
        <f>'House Price'!B23*(CPI!$B$17/CPI!$B$6)</f>
        <v>597263.94849785406</v>
      </c>
      <c r="C23" s="13">
        <f>'House Price'!C23*(CPI!$B$17/CPI!$B$7)</f>
        <v>555387.75510204083</v>
      </c>
      <c r="D23" s="13">
        <f>'House Price'!D23*(CPI!$B$17/CPI!$B$8)</f>
        <v>555664.34262948204</v>
      </c>
      <c r="E23" s="13">
        <f>'House Price'!E23*(CPI!$B$17/CPI!$B$9)</f>
        <v>530142.85714285716</v>
      </c>
      <c r="F23" s="13">
        <f>'House Price'!F23*(CPI!$B$17/CPI!$B$10)</f>
        <v>548714.74067333946</v>
      </c>
      <c r="G23" s="13">
        <f>'House Price'!G23*(CPI!$B$17/CPI!$B$11)</f>
        <v>591416.44325290434</v>
      </c>
      <c r="H23" s="13">
        <f>'House Price'!H23*(CPI!$B$17/CPI!$B$12)</f>
        <v>629843.66812227084</v>
      </c>
      <c r="I23" s="13">
        <f>'House Price'!I23*(CPI!$B$17/CPI!$B$13)</f>
        <v>698222.40943555185</v>
      </c>
      <c r="J23" s="13">
        <f>'House Price'!J23*(CPI!$B$17/CPI!$B$14)</f>
        <v>689385.39144471346</v>
      </c>
      <c r="K23" s="13">
        <f>'House Price'!K23*(CPI!$B$17/CPI!$B$15)</f>
        <v>669376.61290322582</v>
      </c>
      <c r="L23" s="13">
        <f>'House Price'!L23*(CPI!$B$17/CPI!$B$16)</f>
        <v>691990.03189792659</v>
      </c>
    </row>
    <row r="24" spans="1:12" x14ac:dyDescent="0.25">
      <c r="A24" s="6" t="s">
        <v>51</v>
      </c>
      <c r="B24" s="13">
        <f>'House Price'!B24*(CPI!$B$17/CPI!$B$6)</f>
        <v>693489.8068669528</v>
      </c>
      <c r="C24" s="13">
        <f>'House Price'!C24*(CPI!$B$17/CPI!$B$7)</f>
        <v>525725</v>
      </c>
      <c r="D24" s="13">
        <f>'House Price'!D24*(CPI!$B$17/CPI!$B$8)</f>
        <v>508229.58167330676</v>
      </c>
      <c r="E24" s="13">
        <f>'House Price'!E24*(CPI!$B$17/CPI!$B$9)</f>
        <v>463436.14001892152</v>
      </c>
      <c r="F24" s="13">
        <f>'House Price'!F24*(CPI!$B$17/CPI!$B$10)</f>
        <v>395637.39763421292</v>
      </c>
      <c r="G24" s="13">
        <f>'House Price'!G24*(CPI!$B$17/CPI!$B$11)</f>
        <v>442180.51831992849</v>
      </c>
      <c r="H24" s="13">
        <f>'House Price'!H24*(CPI!$B$17/CPI!$B$12)</f>
        <v>464550.21834061138</v>
      </c>
      <c r="I24" s="13">
        <f>'House Price'!I24*(CPI!$B$17/CPI!$B$13)</f>
        <v>515850.88458298234</v>
      </c>
      <c r="J24" s="13">
        <f>'House Price'!J24*(CPI!$B$17/CPI!$B$14)</f>
        <v>539128.3292978208</v>
      </c>
      <c r="K24" s="13">
        <f>'House Price'!K24*(CPI!$B$17/CPI!$B$15)</f>
        <v>588572.58064516133</v>
      </c>
      <c r="L24" s="13">
        <f>'House Price'!L24*(CPI!$B$17/CPI!$B$16)</f>
        <v>544516.74641148327</v>
      </c>
    </row>
    <row r="25" spans="1:12" x14ac:dyDescent="0.25">
      <c r="A25" s="6" t="s">
        <v>52</v>
      </c>
      <c r="B25" s="13">
        <f>'House Price'!B25*(CPI!$B$17/CPI!$B$6)</f>
        <v>305268.24034334766</v>
      </c>
      <c r="C25" s="13">
        <f>'House Price'!C25*(CPI!$B$17/CPI!$B$7)</f>
        <v>328183.67346938775</v>
      </c>
      <c r="D25" s="13">
        <f>'House Price'!D25*(CPI!$B$17/CPI!$B$8)</f>
        <v>320338.64541832672</v>
      </c>
      <c r="E25" s="13">
        <f>'House Price'!E25*(CPI!$B$17/CPI!$B$9)</f>
        <v>298424.78713339643</v>
      </c>
      <c r="F25" s="13">
        <f>'House Price'!F25*(CPI!$B$17/CPI!$B$10)</f>
        <v>379879.43585077347</v>
      </c>
      <c r="G25" s="13">
        <f>'House Price'!G25*(CPI!$B$17/CPI!$B$11)</f>
        <v>334399.01697944594</v>
      </c>
      <c r="H25" s="13">
        <f>'House Price'!H25*(CPI!$B$17/CPI!$B$12)</f>
        <v>372720.52401746728</v>
      </c>
      <c r="I25" s="13">
        <f>'House Price'!I25*(CPI!$B$17/CPI!$B$13)</f>
        <v>398612.04717775906</v>
      </c>
      <c r="J25" s="13">
        <f>'House Price'!J25*(CPI!$B$17/CPI!$B$14)</f>
        <v>411834.14043583535</v>
      </c>
      <c r="K25" s="13">
        <f>'House Price'!K25*(CPI!$B$17/CPI!$B$15)</f>
        <v>461879.83870967739</v>
      </c>
      <c r="L25" s="13">
        <f>'House Price'!L25*(CPI!$B$17/CPI!$B$16)</f>
        <v>460669.05901116424</v>
      </c>
    </row>
    <row r="26" spans="1:12" x14ac:dyDescent="0.25">
      <c r="A26" s="6" t="s">
        <v>53</v>
      </c>
      <c r="B26" s="13">
        <f>'House Price'!B26*(CPI!$B$17/CPI!$B$6)</f>
        <v>829533.26180257509</v>
      </c>
      <c r="C26" s="13">
        <f>'House Price'!C26*(CPI!$B$17/CPI!$B$7)</f>
        <v>757346.93877551018</v>
      </c>
      <c r="D26" s="13">
        <f>'House Price'!D26*(CPI!$B$17/CPI!$B$8)</f>
        <v>714601.593625498</v>
      </c>
      <c r="E26" s="13">
        <f>'House Price'!E26*(CPI!$B$17/CPI!$B$9)</f>
        <v>712708.60927152319</v>
      </c>
      <c r="F26" s="13">
        <f>'House Price'!F26*(CPI!$B$17/CPI!$B$10)</f>
        <v>706294.35850773437</v>
      </c>
      <c r="G26" s="13">
        <f>'House Price'!G26*(CPI!$B$17/CPI!$B$11)</f>
        <v>687037.98033958895</v>
      </c>
      <c r="H26" s="13">
        <f>'House Price'!H26*(CPI!$B$17/CPI!$B$12)</f>
        <v>831868.99563318782</v>
      </c>
      <c r="I26" s="13">
        <f>'House Price'!I26*(CPI!$B$17/CPI!$B$13)</f>
        <v>920194.60825610789</v>
      </c>
      <c r="J26" s="13">
        <f>'House Price'!J26*(CPI!$B$17/CPI!$B$14)</f>
        <v>988901.12994350283</v>
      </c>
      <c r="K26" s="13">
        <f>'House Price'!K26*(CPI!$B$17/CPI!$B$15)</f>
        <v>919270.56451612897</v>
      </c>
      <c r="L26" s="13">
        <f>'House Price'!L26*(CPI!$B$17/CPI!$B$16)</f>
        <v>1127998.0063795852</v>
      </c>
    </row>
    <row r="27" spans="1:12" x14ac:dyDescent="0.25">
      <c r="A27" s="6" t="s">
        <v>54</v>
      </c>
      <c r="B27" s="13">
        <f>'House Price'!B27*(CPI!$B$17/CPI!$B$6)</f>
        <v>776443.13304721029</v>
      </c>
      <c r="C27" s="13">
        <f>'House Price'!C27*(CPI!$B$17/CPI!$B$7)</f>
        <v>700545.91836734687</v>
      </c>
      <c r="D27" s="13">
        <f>'House Price'!D27*(CPI!$B$17/CPI!$B$8)</f>
        <v>659158.36653386452</v>
      </c>
      <c r="E27" s="13">
        <f>'House Price'!E27*(CPI!$B$17/CPI!$B$9)</f>
        <v>678770.10406811733</v>
      </c>
      <c r="F27" s="13">
        <f>'House Price'!F27*(CPI!$B$17/CPI!$B$10)</f>
        <v>714736.12374886265</v>
      </c>
      <c r="G27" s="13">
        <f>'House Price'!G27*(CPI!$B$17/CPI!$B$11)</f>
        <v>773815.90705987485</v>
      </c>
      <c r="H27" s="13">
        <f>'House Price'!H27*(CPI!$B$17/CPI!$B$12)</f>
        <v>840511.79039301316</v>
      </c>
      <c r="I27" s="13">
        <f>'House Price'!I27*(CPI!$B$17/CPI!$B$13)</f>
        <v>919673.54675652913</v>
      </c>
      <c r="J27" s="13">
        <f>'House Price'!J27*(CPI!$B$17/CPI!$B$14)</f>
        <v>908531.0734463277</v>
      </c>
      <c r="K27" s="13">
        <f>'House Price'!K27*(CPI!$B$17/CPI!$B$15)</f>
        <v>852931.45161290315</v>
      </c>
      <c r="L27" s="13">
        <f>'House Price'!L27*(CPI!$B$17/CPI!$B$16)</f>
        <v>889278.7081339712</v>
      </c>
    </row>
    <row r="28" spans="1:12" x14ac:dyDescent="0.25">
      <c r="A28" s="6" t="s">
        <v>55</v>
      </c>
      <c r="B28" s="13">
        <f>'House Price'!B28*(CPI!$B$17/CPI!$B$6)</f>
        <v>690171.67381974251</v>
      </c>
      <c r="C28" s="13">
        <f>'House Price'!C28*(CPI!$B$17/CPI!$B$7)</f>
        <v>599566.32653061219</v>
      </c>
      <c r="D28" s="13">
        <f>'House Price'!D28*(CPI!$B$17/CPI!$B$8)</f>
        <v>616035.85657370521</v>
      </c>
      <c r="E28" s="13">
        <f>'House Price'!E28*(CPI!$B$17/CPI!$B$9)</f>
        <v>575784.29517502373</v>
      </c>
      <c r="F28" s="13">
        <f>'House Price'!F28*(CPI!$B$17/CPI!$B$10)</f>
        <v>584170.15468607831</v>
      </c>
      <c r="G28" s="13">
        <f>'House Price'!G28*(CPI!$B$17/CPI!$B$11)</f>
        <v>624579.98212689906</v>
      </c>
      <c r="H28" s="13">
        <f>'House Price'!H28*(CPI!$B$17/CPI!$B$12)</f>
        <v>648209.60698689963</v>
      </c>
      <c r="I28" s="13">
        <f>'House Price'!I28*(CPI!$B$17/CPI!$B$13)</f>
        <v>719064.86941870267</v>
      </c>
      <c r="J28" s="13">
        <f>'House Price'!J28*(CPI!$B$17/CPI!$B$14)</f>
        <v>728821.6303470541</v>
      </c>
      <c r="K28" s="13">
        <f>'House Price'!K28*(CPI!$B$17/CPI!$B$15)</f>
        <v>698306.45161290315</v>
      </c>
      <c r="L28" s="13">
        <f>'House Price'!L28*(CPI!$B$17/CPI!$B$16)</f>
        <v>720103.66826156294</v>
      </c>
    </row>
    <row r="29" spans="1:12" x14ac:dyDescent="0.25">
      <c r="A29" s="6" t="s">
        <v>56</v>
      </c>
      <c r="B29" s="13">
        <f>'House Price'!B29*(CPI!$B$17/CPI!$B$6)</f>
        <v>413439.37768240343</v>
      </c>
      <c r="C29" s="13">
        <f>'House Price'!C29*(CPI!$B$17/CPI!$B$7)</f>
        <v>422852.04081632651</v>
      </c>
      <c r="D29" s="13">
        <f>'House Price'!D29*(CPI!$B$17/CPI!$B$8)</f>
        <v>418904.38247011951</v>
      </c>
      <c r="E29" s="13">
        <f>'House Price'!E29*(CPI!$B$17/CPI!$B$9)</f>
        <v>380345.3169347209</v>
      </c>
      <c r="F29" s="13">
        <f>'House Price'!F29*(CPI!$B$17/CPI!$B$10)</f>
        <v>392823.47588717018</v>
      </c>
      <c r="G29" s="13">
        <f>'House Price'!G29*(CPI!$B$17/CPI!$B$11)</f>
        <v>433889.63360142987</v>
      </c>
      <c r="H29" s="13">
        <f>'House Price'!H29*(CPI!$B$17/CPI!$B$12)</f>
        <v>464010.04366812232</v>
      </c>
      <c r="I29" s="13">
        <f>'House Price'!I29*(CPI!$B$17/CPI!$B$13)</f>
        <v>515850.88458298234</v>
      </c>
      <c r="J29" s="13">
        <f>'House Price'!J29*(CPI!$B$17/CPI!$B$14)</f>
        <v>589047.61904761905</v>
      </c>
      <c r="K29" s="13">
        <f>'House Price'!K29*(CPI!$B$17/CPI!$B$15)</f>
        <v>578596.77419354836</v>
      </c>
      <c r="L29" s="13">
        <f>'House Price'!L29*(CPI!$B$17/CPI!$B$16)</f>
        <v>690510.36682615627</v>
      </c>
    </row>
    <row r="30" spans="1:12" x14ac:dyDescent="0.25">
      <c r="A30" s="6" t="s">
        <v>57</v>
      </c>
      <c r="B30" s="13">
        <f>'House Price'!B30*(CPI!$B$17/CPI!$B$6)</f>
        <v>329822.42489270389</v>
      </c>
      <c r="C30" s="13">
        <f>'House Price'!C30*(CPI!$B$17/CPI!$B$7)</f>
        <v>328183.67346938775</v>
      </c>
      <c r="D30" s="13">
        <f>'House Price'!D30*(CPI!$B$17/CPI!$B$8)</f>
        <v>330811.25498007971</v>
      </c>
      <c r="E30" s="13">
        <f>'House Price'!E30*(CPI!$B$17/CPI!$B$9)</f>
        <v>340555.34531693475</v>
      </c>
      <c r="F30" s="13">
        <f>'House Price'!F30*(CPI!$B$17/CPI!$B$10)</f>
        <v>300526.84258416743</v>
      </c>
      <c r="G30" s="13">
        <f>'House Price'!G30*(CPI!$B$17/CPI!$B$11)</f>
        <v>298471.84986595175</v>
      </c>
      <c r="H30" s="13">
        <f>'House Price'!H30*(CPI!$B$17/CPI!$B$12)</f>
        <v>310600.43668122275</v>
      </c>
      <c r="I30" s="13">
        <f>'House Price'!I30*(CPI!$B$17/CPI!$B$13)</f>
        <v>343900.58972198819</v>
      </c>
      <c r="J30" s="13">
        <f>'House Price'!J30*(CPI!$B$17/CPI!$B$14)</f>
        <v>395859.96771589993</v>
      </c>
      <c r="K30" s="13">
        <f>'House Price'!K30*(CPI!$B$17/CPI!$B$15)</f>
        <v>416489.91935483873</v>
      </c>
      <c r="L30" s="13">
        <f>'House Price'!L30*(CPI!$B$17/CPI!$B$16)</f>
        <v>446365.62998405099</v>
      </c>
    </row>
    <row r="31" spans="1:12" x14ac:dyDescent="0.25">
      <c r="A31" s="6" t="s">
        <v>58</v>
      </c>
      <c r="B31" s="13">
        <f>'House Price'!B31*(CPI!$B$17/CPI!$B$6)</f>
        <v>442638.94849785406</v>
      </c>
      <c r="C31" s="13">
        <f>'House Price'!C31*(CPI!$B$17/CPI!$B$7)</f>
        <v>430425.5102040816</v>
      </c>
      <c r="D31" s="13">
        <f>'House Price'!D31*(CPI!$B$17/CPI!$B$8)</f>
        <v>409047.80876494024</v>
      </c>
      <c r="E31" s="13">
        <f>'House Price'!E31*(CPI!$B$17/CPI!$B$9)</f>
        <v>386196.78334910126</v>
      </c>
      <c r="F31" s="13">
        <f>'House Price'!F31*(CPI!$B$17/CPI!$B$10)</f>
        <v>394511.82893539581</v>
      </c>
      <c r="G31" s="13">
        <f>'House Price'!G31*(CPI!$B$17/CPI!$B$11)</f>
        <v>375853.44057193922</v>
      </c>
      <c r="H31" s="13">
        <f>'House Price'!H31*(CPI!$B$17/CPI!$B$12)</f>
        <v>388925.76419213979</v>
      </c>
      <c r="I31" s="13">
        <f>'House Price'!I31*(CPI!$B$17/CPI!$B$13)</f>
        <v>442902.27464195451</v>
      </c>
      <c r="J31" s="13">
        <f>'House Price'!J31*(CPI!$B$17/CPI!$B$14)</f>
        <v>490706.61824051652</v>
      </c>
      <c r="K31" s="13">
        <f>'House Price'!K31*(CPI!$B$17/CPI!$B$15)</f>
        <v>443923.38709677418</v>
      </c>
      <c r="L31" s="13">
        <f>'House Price'!L31*(CPI!$B$17/CPI!$B$16)</f>
        <v>493221.6905901116</v>
      </c>
    </row>
    <row r="32" spans="1:12" x14ac:dyDescent="0.25">
      <c r="A32" s="6" t="s">
        <v>59</v>
      </c>
      <c r="B32" s="13">
        <f>'House Price'!B32*(CPI!$B$17/CPI!$B$6)</f>
        <v>346413.09012875537</v>
      </c>
      <c r="C32" s="13">
        <f>'House Price'!C32*(CPI!$B$17/CPI!$B$7)</f>
        <v>326290.30612244894</v>
      </c>
      <c r="D32" s="13">
        <f>'House Price'!D32*(CPI!$B$17/CPI!$B$8)</f>
        <v>369621.51394422312</v>
      </c>
      <c r="E32" s="13">
        <f>'House Price'!E32*(CPI!$B$17/CPI!$B$9)</f>
        <v>362790.91769157996</v>
      </c>
      <c r="F32" s="13">
        <f>'House Price'!F32*(CPI!$B$17/CPI!$B$10)</f>
        <v>316847.58871701546</v>
      </c>
      <c r="G32" s="13">
        <f>'House Price'!G32*(CPI!$B$17/CPI!$B$11)</f>
        <v>298471.84986595175</v>
      </c>
      <c r="H32" s="13">
        <f>'House Price'!H32*(CPI!$B$17/CPI!$B$12)</f>
        <v>365158.07860262011</v>
      </c>
      <c r="I32" s="13">
        <f>'House Price'!I32*(CPI!$B$17/CPI!$B$13)</f>
        <v>364743.04970513901</v>
      </c>
      <c r="J32" s="13">
        <f>'House Price'!J32*(CPI!$B$17/CPI!$B$14)</f>
        <v>404346.2469733656</v>
      </c>
      <c r="K32" s="13">
        <f>'House Price'!K32*(CPI!$B$17/CPI!$B$15)</f>
        <v>447913.70967741933</v>
      </c>
      <c r="L32" s="13">
        <f>'House Price'!L32*(CPI!$B$17/CPI!$B$16)</f>
        <v>480891.14832535881</v>
      </c>
    </row>
    <row r="33" spans="1:12" x14ac:dyDescent="0.25">
      <c r="A33" s="6" t="s">
        <v>60</v>
      </c>
      <c r="B33" s="13">
        <f>'House Price'!B33*(CPI!$B$17/CPI!$B$6)</f>
        <v>517628.75536480686</v>
      </c>
      <c r="C33" s="13">
        <f>'House Price'!C33*(CPI!$B$17/CPI!$B$7)</f>
        <v>631122.44897959183</v>
      </c>
      <c r="D33" s="13">
        <f>'House Price'!D33*(CPI!$B$17/CPI!$B$8)</f>
        <v>474347.60956175299</v>
      </c>
      <c r="E33" s="13">
        <f>'House Price'!E33*(CPI!$B$17/CPI!$B$9)</f>
        <v>394973.98297067173</v>
      </c>
      <c r="F33" s="13">
        <f>'House Price'!F33*(CPI!$B$17/CPI!$B$10)</f>
        <v>378753.86715195636</v>
      </c>
      <c r="G33" s="13">
        <f>'House Price'!G33*(CPI!$B$17/CPI!$B$11)</f>
        <v>411780.60768543341</v>
      </c>
      <c r="H33" s="13">
        <f>'House Price'!H33*(CPI!$B$17/CPI!$B$12)</f>
        <v>459148.47161572054</v>
      </c>
      <c r="I33" s="13">
        <f>'House Price'!I33*(CPI!$B$17/CPI!$B$13)</f>
        <v>388711.87868576241</v>
      </c>
      <c r="J33" s="13">
        <f>'House Price'!J33*(CPI!$B$17/CPI!$B$14)</f>
        <v>461254.23728813557</v>
      </c>
      <c r="K33" s="13">
        <f>'House Price'!K33*(CPI!$B$17/CPI!$B$15)</f>
        <v>513754.03225806449</v>
      </c>
      <c r="L33" s="13">
        <f>'House Price'!L33*(CPI!$B$17/CPI!$B$16)</f>
        <v>702840.90909090906</v>
      </c>
    </row>
    <row r="34" spans="1:12" x14ac:dyDescent="0.25">
      <c r="A34" s="6" t="s">
        <v>61</v>
      </c>
      <c r="B34" s="13">
        <f>'House Price'!B34*(CPI!$B$17/CPI!$B$6)</f>
        <v>428039.16309012874</v>
      </c>
      <c r="C34" s="13">
        <f>'House Price'!C34*(CPI!$B$17/CPI!$B$7)</f>
        <v>388140.30612244894</v>
      </c>
      <c r="D34" s="13">
        <f>'House Price'!D34*(CPI!$B$17/CPI!$B$8)</f>
        <v>463875</v>
      </c>
      <c r="E34" s="13">
        <f>'House Price'!E34*(CPI!$B$17/CPI!$B$9)</f>
        <v>408432.35572374647</v>
      </c>
      <c r="F34" s="13">
        <f>'House Price'!F34*(CPI!$B$17/CPI!$B$10)</f>
        <v>433343.94904458598</v>
      </c>
      <c r="G34" s="13">
        <f>'House Price'!G34*(CPI!$B$17/CPI!$B$11)</f>
        <v>402936.99731903482</v>
      </c>
      <c r="H34" s="13">
        <f>'House Price'!H34*(CPI!$B$17/CPI!$B$12)</f>
        <v>411613.10043668124</v>
      </c>
      <c r="I34" s="13">
        <f>'House Price'!I34*(CPI!$B$17/CPI!$B$13)</f>
        <v>489797.80960404384</v>
      </c>
      <c r="J34" s="13">
        <f>'House Price'!J34*(CPI!$B$17/CPI!$B$14)</f>
        <v>466745.35916061339</v>
      </c>
      <c r="K34" s="13">
        <f>'House Price'!K34*(CPI!$B$17/CPI!$B$15)</f>
        <v>473850.80645161291</v>
      </c>
      <c r="L34" s="13">
        <f>'House Price'!L34*(CPI!$B$17/CPI!$B$16)</f>
        <v>579535.48644338117</v>
      </c>
    </row>
    <row r="35" spans="1:12" x14ac:dyDescent="0.25">
      <c r="A35" s="6" t="s">
        <v>62</v>
      </c>
      <c r="B35" s="13">
        <f>'House Price'!B35*(CPI!$B$17/CPI!$B$6)</f>
        <v>388221.56652360514</v>
      </c>
      <c r="C35" s="13">
        <f>'House Price'!C35*(CPI!$B$17/CPI!$B$7)</f>
        <v>429163.26530612243</v>
      </c>
      <c r="D35" s="13">
        <f>'House Price'!D35*(CPI!$B$17/CPI!$B$8)</f>
        <v>421984.56175298803</v>
      </c>
      <c r="E35" s="13">
        <f>'House Price'!E35*(CPI!$B$17/CPI!$B$9)</f>
        <v>389122.51655629143</v>
      </c>
      <c r="F35" s="13">
        <f>'House Price'!F35*(CPI!$B$17/CPI!$B$10)</f>
        <v>365809.8271155596</v>
      </c>
      <c r="G35" s="13">
        <f>'House Price'!G35*(CPI!$B$17/CPI!$B$11)</f>
        <v>464289.54423592496</v>
      </c>
      <c r="H35" s="13">
        <f>'House Price'!H35*(CPI!$B$17/CPI!$B$12)</f>
        <v>386224.89082969434</v>
      </c>
      <c r="I35" s="13">
        <f>'House Price'!I35*(CPI!$B$17/CPI!$B$13)</f>
        <v>455928.81213142374</v>
      </c>
      <c r="J35" s="13">
        <f>'House Price'!J35*(CPI!$B$17/CPI!$B$14)</f>
        <v>549112.1872477805</v>
      </c>
      <c r="K35" s="13">
        <f>'House Price'!K35*(CPI!$B$17/CPI!$B$15)</f>
        <v>499289.11290322582</v>
      </c>
      <c r="L35" s="13">
        <f>'House Price'!L35*(CPI!$B$17/CPI!$B$16)</f>
        <v>532679.42583732051</v>
      </c>
    </row>
    <row r="36" spans="1:12" x14ac:dyDescent="0.25">
      <c r="A36" s="6" t="s">
        <v>63</v>
      </c>
      <c r="B36" s="13">
        <f>'House Price'!B36*(CPI!$B$17/CPI!$B$6)</f>
        <v>524265.02145922749</v>
      </c>
      <c r="C36" s="13">
        <f>'House Price'!C36*(CPI!$B$17/CPI!$B$7)</f>
        <v>517520.40816326527</v>
      </c>
      <c r="D36" s="13">
        <f>'House Price'!D36*(CPI!$B$17/CPI!$B$8)</f>
        <v>474347.60956175299</v>
      </c>
      <c r="E36" s="13">
        <f>'House Price'!E36*(CPI!$B$17/CPI!$B$9)</f>
        <v>456414.38032166508</v>
      </c>
      <c r="F36" s="13">
        <f>'House Price'!F36*(CPI!$B$17/CPI!$B$10)</f>
        <v>451353.0482256597</v>
      </c>
      <c r="G36" s="13">
        <f>'House Price'!G36*(CPI!$B$17/CPI!$B$11)</f>
        <v>458762.2877569258</v>
      </c>
      <c r="H36" s="13">
        <f>'House Price'!H36*(CPI!$B$17/CPI!$B$12)</f>
        <v>560161.13537117909</v>
      </c>
      <c r="I36" s="13">
        <f>'House Price'!I36*(CPI!$B$17/CPI!$B$13)</f>
        <v>596615.41701769165</v>
      </c>
      <c r="J36" s="13">
        <f>'House Price'!J36*(CPI!$B$17/CPI!$B$14)</f>
        <v>604023.40597255854</v>
      </c>
      <c r="K36" s="13">
        <f>'House Price'!K36*(CPI!$B$17/CPI!$B$15)</f>
        <v>603536.29032258061</v>
      </c>
      <c r="L36" s="13">
        <f>'House Price'!L36*(CPI!$B$17/CPI!$B$16)</f>
        <v>651052.6315789473</v>
      </c>
    </row>
    <row r="37" spans="1:12" x14ac:dyDescent="0.25">
      <c r="A37" s="6" t="s">
        <v>64</v>
      </c>
      <c r="B37" s="13">
        <f>'House Price'!B37*(CPI!$B$17/CPI!$B$6)</f>
        <v>278059.5493562232</v>
      </c>
      <c r="C37" s="13">
        <f>'House Price'!C37*(CPI!$B$17/CPI!$B$7)</f>
        <v>302938.77551020408</v>
      </c>
      <c r="D37" s="13">
        <f>'House Price'!D37*(CPI!$B$17/CPI!$B$8)</f>
        <v>314178.28685258963</v>
      </c>
      <c r="E37" s="13">
        <f>'House Price'!E37*(CPI!$B$17/CPI!$B$9)</f>
        <v>295499.05392620625</v>
      </c>
      <c r="F37" s="13">
        <f>'House Price'!F37*(CPI!$B$17/CPI!$B$10)</f>
        <v>294898.9990900819</v>
      </c>
      <c r="G37" s="13">
        <f>'House Price'!G37*(CPI!$B$17/CPI!$B$11)</f>
        <v>283548.25737265416</v>
      </c>
      <c r="H37" s="13">
        <f>'House Price'!H37*(CPI!$B$17/CPI!$B$12)</f>
        <v>275489.08296943235</v>
      </c>
      <c r="I37" s="13">
        <f>'House Price'!I37*(CPI!$B$17/CPI!$B$13)</f>
        <v>260530.74978938501</v>
      </c>
      <c r="J37" s="13">
        <f>'House Price'!J37*(CPI!$B$17/CPI!$B$14)</f>
        <v>274556.09362389025</v>
      </c>
      <c r="K37" s="13">
        <f>'House Price'!K37*(CPI!$B$17/CPI!$B$15)</f>
        <v>286305.6451612903</v>
      </c>
      <c r="L37" s="13">
        <f>'House Price'!L37*(CPI!$B$17/CPI!$B$16)</f>
        <v>315661.88197767141</v>
      </c>
    </row>
    <row r="38" spans="1:12" x14ac:dyDescent="0.25">
      <c r="A38" s="6" t="s">
        <v>65</v>
      </c>
      <c r="B38" s="13">
        <f>'House Price'!B38*(CPI!$B$17/CPI!$B$6)</f>
        <v>419412.017167382</v>
      </c>
      <c r="C38" s="13">
        <f>'House Price'!C38*(CPI!$B$17/CPI!$B$7)</f>
        <v>429163.26530612243</v>
      </c>
      <c r="D38" s="13">
        <f>'House Price'!D38*(CPI!$B$17/CPI!$B$8)</f>
        <v>423216.63346613548</v>
      </c>
      <c r="E38" s="13">
        <f>'House Price'!E38*(CPI!$B$17/CPI!$B$9)</f>
        <v>447052.0340586566</v>
      </c>
      <c r="F38" s="13">
        <f>'House Price'!F38*(CPI!$B$17/CPI!$B$10)</f>
        <v>388321.20109190175</v>
      </c>
      <c r="G38" s="13">
        <f>'House Price'!G38*(CPI!$B$17/CPI!$B$11)</f>
        <v>428362.37712243071</v>
      </c>
      <c r="H38" s="13">
        <f>'House Price'!H38*(CPI!$B$17/CPI!$B$12)</f>
        <v>460768.99563318782</v>
      </c>
      <c r="I38" s="13">
        <f>'House Price'!I38*(CPI!$B$17/CPI!$B$13)</f>
        <v>396006.73967986519</v>
      </c>
      <c r="J38" s="13">
        <f>'House Price'!J38*(CPI!$B$17/CPI!$B$14)</f>
        <v>459756.65859564167</v>
      </c>
      <c r="K38" s="13">
        <f>'House Price'!K38*(CPI!$B$17/CPI!$B$15)</f>
        <v>498790.32258064515</v>
      </c>
      <c r="L38" s="13">
        <f>'House Price'!L38*(CPI!$B$17/CPI!$B$16)</f>
        <v>532679.42583732051</v>
      </c>
    </row>
    <row r="39" spans="1:12" x14ac:dyDescent="0.25">
      <c r="A39" s="6" t="s">
        <v>66</v>
      </c>
      <c r="B39" s="13">
        <f>'House Price'!B39*(CPI!$B$17/CPI!$B$6)</f>
        <v>245541.84549356223</v>
      </c>
      <c r="C39" s="13">
        <f>'House Price'!C39*(CPI!$B$17/CPI!$B$7)</f>
        <v>227204.08163265305</v>
      </c>
      <c r="D39" s="13">
        <f>'House Price'!D39*(CPI!$B$17/CPI!$B$8)</f>
        <v>226085.15936254981</v>
      </c>
      <c r="E39" s="13">
        <f>'House Price'!E39*(CPI!$B$17/CPI!$B$9)</f>
        <v>257464.52223273416</v>
      </c>
      <c r="F39" s="13">
        <f>'House Price'!F39*(CPI!$B$17/CPI!$B$10)</f>
        <v>209355.77797998182</v>
      </c>
      <c r="G39" s="13">
        <f>'House Price'!G39*(CPI!$B$17/CPI!$B$11)</f>
        <v>240988.38248436103</v>
      </c>
      <c r="H39" s="13">
        <f>'House Price'!H39*(CPI!$B$17/CPI!$B$12)</f>
        <v>234975.98253275111</v>
      </c>
      <c r="I39" s="13">
        <f>'House Price'!I39*(CPI!$B$17/CPI!$B$13)</f>
        <v>250109.5197978096</v>
      </c>
      <c r="J39" s="13">
        <f>'House Price'!J39*(CPI!$B$17/CPI!$B$14)</f>
        <v>234620.66182405164</v>
      </c>
      <c r="K39" s="13">
        <f>'House Price'!K39*(CPI!$B$17/CPI!$B$15)</f>
        <v>279322.58064516127</v>
      </c>
      <c r="L39" s="13">
        <f>'House Price'!L39*(CPI!$B$17/CPI!$B$16)</f>
        <v>291000.79744816583</v>
      </c>
    </row>
    <row r="40" spans="1:12" x14ac:dyDescent="0.25">
      <c r="A40" s="6" t="s">
        <v>67</v>
      </c>
      <c r="B40" s="13">
        <f>'House Price'!B40*(CPI!$B$17/CPI!$B$6)</f>
        <v>401494.09871244634</v>
      </c>
      <c r="C40" s="13">
        <f>'House Price'!C40*(CPI!$B$17/CPI!$B$7)</f>
        <v>376148.97959183669</v>
      </c>
      <c r="D40" s="13">
        <f>'House Price'!D40*(CPI!$B$17/CPI!$B$8)</f>
        <v>357916.83266932273</v>
      </c>
      <c r="E40" s="13">
        <f>'House Price'!E40*(CPI!$B$17/CPI!$B$9)</f>
        <v>377419.58372753079</v>
      </c>
      <c r="F40" s="13">
        <f>'House Price'!F40*(CPI!$B$17/CPI!$B$10)</f>
        <v>334293.90354868065</v>
      </c>
      <c r="G40" s="13">
        <f>'House Price'!G40*(CPI!$B$17/CPI!$B$11)</f>
        <v>381380.69705093832</v>
      </c>
      <c r="H40" s="13">
        <f>'House Price'!H40*(CPI!$B$17/CPI!$B$12)</f>
        <v>366238.42794759828</v>
      </c>
      <c r="I40" s="13">
        <f>'House Price'!I40*(CPI!$B$17/CPI!$B$13)</f>
        <v>348590.14321819716</v>
      </c>
      <c r="J40" s="13">
        <f>'House Price'!J40*(CPI!$B$17/CPI!$B$14)</f>
        <v>372397.90153349476</v>
      </c>
      <c r="K40" s="13">
        <f>'House Price'!K40*(CPI!$B$17/CPI!$B$15)</f>
        <v>374092.74193548388</v>
      </c>
      <c r="L40" s="13">
        <f>'House Price'!L40*(CPI!$B$17/CPI!$B$16)</f>
        <v>420224.8803827751</v>
      </c>
    </row>
    <row r="41" spans="1:12" x14ac:dyDescent="0.25">
      <c r="A41" s="6" t="s">
        <v>68</v>
      </c>
      <c r="B41" s="13">
        <f>'House Price'!B41*(CPI!$B$17/CPI!$B$6)</f>
        <v>441311.69527896994</v>
      </c>
      <c r="C41" s="13">
        <f>'House Price'!C41*(CPI!$B$17/CPI!$B$7)</f>
        <v>530142.85714285716</v>
      </c>
      <c r="D41" s="13">
        <f>'House Price'!D41*(CPI!$B$17/CPI!$B$8)</f>
        <v>428760.95617529884</v>
      </c>
      <c r="E41" s="13">
        <f>'House Price'!E41*(CPI!$B$17/CPI!$B$9)</f>
        <v>394388.83632923372</v>
      </c>
      <c r="F41" s="13">
        <f>'House Price'!F41*(CPI!$B$17/CPI!$B$10)</f>
        <v>373688.80800727935</v>
      </c>
      <c r="G41" s="13">
        <f>'House Price'!G41*(CPI!$B$17/CPI!$B$11)</f>
        <v>386907.95352993743</v>
      </c>
      <c r="H41" s="13">
        <f>'House Price'!H41*(CPI!$B$17/CPI!$B$12)</f>
        <v>386765.06550218345</v>
      </c>
      <c r="I41" s="13">
        <f>'House Price'!I41*(CPI!$B$17/CPI!$B$13)</f>
        <v>424665.12215669756</v>
      </c>
      <c r="J41" s="13">
        <f>'House Price'!J41*(CPI!$B$17/CPI!$B$14)</f>
        <v>441286.52138821629</v>
      </c>
      <c r="K41" s="13">
        <f>'House Price'!K41*(CPI!$B$17/CPI!$B$15)</f>
        <v>538693.54838709673</v>
      </c>
      <c r="L41" s="13">
        <f>'House Price'!L41*(CPI!$B$17/CPI!$B$16)</f>
        <v>626884.76874003187</v>
      </c>
    </row>
    <row r="42" spans="1:12" x14ac:dyDescent="0.25">
      <c r="A42" s="6" t="s">
        <v>69</v>
      </c>
      <c r="B42" s="13">
        <f>'House Price'!B42*(CPI!$B$17/CPI!$B$6)</f>
        <v>268105.15021459229</v>
      </c>
      <c r="C42" s="13">
        <f>'House Price'!C42*(CPI!$B$17/CPI!$B$7)</f>
        <v>169771.93877551021</v>
      </c>
      <c r="D42" s="13">
        <f>'House Price'!D42*(CPI!$B$17/CPI!$B$8)</f>
        <v>237173.8047808765</v>
      </c>
      <c r="E42" s="13">
        <f>'House Price'!E42*(CPI!$B$17/CPI!$B$9)</f>
        <v>255709.08230842007</v>
      </c>
      <c r="F42" s="13">
        <f>'House Price'!F42*(CPI!$B$17/CPI!$B$10)</f>
        <v>268448.1346678799</v>
      </c>
      <c r="G42" s="13">
        <f>'House Price'!G42*(CPI!$B$17/CPI!$B$11)</f>
        <v>221090.25915996425</v>
      </c>
      <c r="H42" s="13">
        <f>'House Price'!H42*(CPI!$B$17/CPI!$B$12)</f>
        <v>216069.86899563321</v>
      </c>
      <c r="I42" s="13">
        <f>'House Price'!I42*(CPI!$B$17/CPI!$B$13)</f>
        <v>255320.1347935973</v>
      </c>
      <c r="J42" s="13">
        <f>'House Price'!J42*(CPI!$B$17/CPI!$B$14)</f>
        <v>232124.69733656175</v>
      </c>
      <c r="K42" s="13">
        <f>'House Price'!K42*(CPI!$B$17/CPI!$B$15)</f>
        <v>299274.19354838709</v>
      </c>
      <c r="L42" s="13">
        <f>'House Price'!L42*(CPI!$B$17/CPI!$B$16)</f>
        <v>297412.6794258373</v>
      </c>
    </row>
    <row r="43" spans="1:12" x14ac:dyDescent="0.25">
      <c r="A43" s="6" t="s">
        <v>70</v>
      </c>
      <c r="B43" s="13">
        <f>'House Price'!B43*(CPI!$B$17/CPI!$B$6)</f>
        <v>437993.56223175966</v>
      </c>
      <c r="C43" s="13">
        <f>'House Price'!C43*(CPI!$B$17/CPI!$B$7)</f>
        <v>435474.48979591834</v>
      </c>
      <c r="D43" s="13">
        <f>'House Price'!D43*(CPI!$B$17/CPI!$B$8)</f>
        <v>411511.95219123509</v>
      </c>
      <c r="E43" s="13">
        <f>'House Price'!E43*(CPI!$B$17/CPI!$B$9)</f>
        <v>386196.78334910126</v>
      </c>
      <c r="F43" s="13">
        <f>'House Price'!F43*(CPI!$B$17/CPI!$B$10)</f>
        <v>389446.76979071886</v>
      </c>
      <c r="G43" s="13">
        <f>'House Price'!G43*(CPI!$B$17/CPI!$B$11)</f>
        <v>409016.97944593389</v>
      </c>
      <c r="H43" s="13">
        <f>'House Price'!H43*(CPI!$B$17/CPI!$B$12)</f>
        <v>464550.21834061138</v>
      </c>
      <c r="I43" s="13">
        <f>'House Price'!I43*(CPI!$B$17/CPI!$B$13)</f>
        <v>547114.57455770846</v>
      </c>
      <c r="J43" s="13">
        <f>'House Price'!J43*(CPI!$B$17/CPI!$B$14)</f>
        <v>574071.83212267957</v>
      </c>
      <c r="K43" s="13">
        <f>'House Price'!K43*(CPI!$B$17/CPI!$B$15)</f>
        <v>535700.80645161285</v>
      </c>
      <c r="L43" s="13">
        <f>'House Price'!L43*(CPI!$B$17/CPI!$B$16)</f>
        <v>568191.38755980856</v>
      </c>
    </row>
    <row r="44" spans="1:12" x14ac:dyDescent="0.25">
      <c r="A44" s="6" t="s">
        <v>71</v>
      </c>
      <c r="B44" s="13">
        <f>'House Price'!B44*(CPI!$B$17/CPI!$B$6)</f>
        <v>398175.96566523606</v>
      </c>
      <c r="C44" s="13">
        <f>'House Price'!C44*(CPI!$B$17/CPI!$B$7)</f>
        <v>407073.97959183669</v>
      </c>
      <c r="D44" s="13">
        <f>'House Price'!D44*(CPI!$B$17/CPI!$B$8)</f>
        <v>416440.23904382472</v>
      </c>
      <c r="E44" s="13">
        <f>'House Price'!E44*(CPI!$B$17/CPI!$B$9)</f>
        <v>435934.24787133397</v>
      </c>
      <c r="F44" s="13">
        <f>'House Price'!F44*(CPI!$B$17/CPI!$B$10)</f>
        <v>415897.63421292085</v>
      </c>
      <c r="G44" s="13">
        <f>'House Price'!G44*(CPI!$B$17/CPI!$B$11)</f>
        <v>420071.49240393209</v>
      </c>
      <c r="H44" s="13">
        <f>'House Price'!H44*(CPI!$B$17/CPI!$B$12)</f>
        <v>442943.23144104809</v>
      </c>
      <c r="I44" s="13">
        <f>'House Price'!I44*(CPI!$B$17/CPI!$B$13)</f>
        <v>453323.50463352993</v>
      </c>
      <c r="J44" s="13">
        <f>'House Price'!J44*(CPI!$B$17/CPI!$B$14)</f>
        <v>498194.51170298626</v>
      </c>
      <c r="K44" s="13">
        <f>'House Price'!K44*(CPI!$B$17/CPI!$B$15)</f>
        <v>518741.93548387097</v>
      </c>
      <c r="L44" s="13">
        <f>'House Price'!L44*(CPI!$B$17/CPI!$B$16)</f>
        <v>537611.64274322172</v>
      </c>
    </row>
    <row r="45" spans="1:12" x14ac:dyDescent="0.25">
      <c r="A45" s="6" t="s">
        <v>72</v>
      </c>
      <c r="B45" s="13">
        <f>'House Price'!B45*(CPI!$B$17/CPI!$B$6)</f>
        <v>342431.33047210303</v>
      </c>
      <c r="C45" s="13">
        <f>'House Price'!C45*(CPI!$B$17/CPI!$B$7)</f>
        <v>321872.44897959183</v>
      </c>
      <c r="D45" s="13">
        <f>'House Price'!D45*(CPI!$B$17/CPI!$B$8)</f>
        <v>283992.52988047811</v>
      </c>
      <c r="E45" s="13">
        <f>'House Price'!E45*(CPI!$B$17/CPI!$B$9)</f>
        <v>365716.65089877014</v>
      </c>
      <c r="F45" s="13">
        <f>'House Price'!F45*(CPI!$B$17/CPI!$B$10)</f>
        <v>333168.33484986355</v>
      </c>
      <c r="G45" s="13">
        <f>'House Price'!G45*(CPI!$B$17/CPI!$B$11)</f>
        <v>407911.52815013402</v>
      </c>
      <c r="H45" s="13">
        <f>'House Price'!H45*(CPI!$B$17/CPI!$B$12)</f>
        <v>435920.96069868997</v>
      </c>
      <c r="I45" s="13">
        <f>'House Price'!I45*(CPI!$B$17/CPI!$B$13)</f>
        <v>333479.35973041283</v>
      </c>
      <c r="J45" s="13">
        <f>'House Price'!J45*(CPI!$B$17/CPI!$B$14)</f>
        <v>434297.82082324452</v>
      </c>
      <c r="K45" s="13">
        <f>'House Price'!K45*(CPI!$B$17/CPI!$B$15)</f>
        <v>438436.69354838709</v>
      </c>
      <c r="L45" s="13">
        <f>'House Price'!L45*(CPI!$B$17/CPI!$B$16)</f>
        <v>596798.24561403506</v>
      </c>
    </row>
    <row r="46" spans="1:12" x14ac:dyDescent="0.25">
      <c r="A46" s="6" t="s">
        <v>73</v>
      </c>
      <c r="B46" s="13">
        <f>'House Price'!B46*(CPI!$B$17/CPI!$B$6)</f>
        <v>596600.321888412</v>
      </c>
      <c r="C46" s="13">
        <f>'House Price'!C46*(CPI!$B$17/CPI!$B$7)</f>
        <v>585681.63265306118</v>
      </c>
      <c r="D46" s="13">
        <f>'House Price'!D46*(CPI!$B$17/CPI!$B$8)</f>
        <v>536567.23107569723</v>
      </c>
      <c r="E46" s="13">
        <f>'House Price'!E46*(CPI!$B$17/CPI!$B$9)</f>
        <v>526631.97729422897</v>
      </c>
      <c r="F46" s="13">
        <f>'House Price'!F46*(CPI!$B$17/CPI!$B$10)</f>
        <v>552091.44676979072</v>
      </c>
      <c r="G46" s="13">
        <f>'House Price'!G46*(CPI!$B$17/CPI!$B$11)</f>
        <v>599707.32797140302</v>
      </c>
      <c r="H46" s="13">
        <f>'House Price'!H46*(CPI!$B$17/CPI!$B$12)</f>
        <v>677379.03930131008</v>
      </c>
      <c r="I46" s="13">
        <f>'House Price'!I46*(CPI!$B$17/CPI!$B$13)</f>
        <v>765960.40438079194</v>
      </c>
      <c r="J46" s="13">
        <f>'House Price'!J46*(CPI!$B$17/CPI!$B$14)</f>
        <v>698870.05649717513</v>
      </c>
      <c r="K46" s="13">
        <f>'House Price'!K46*(CPI!$B$17/CPI!$B$15)</f>
        <v>678853.62903225806</v>
      </c>
      <c r="L46" s="13">
        <f>'House Price'!L46*(CPI!$B$17/CPI!$B$16)</f>
        <v>760054.62519936205</v>
      </c>
    </row>
    <row r="47" spans="1:12" x14ac:dyDescent="0.25">
      <c r="A47" s="6" t="s">
        <v>74</v>
      </c>
      <c r="B47" s="13">
        <f>'House Price'!B47*(CPI!$B$17/CPI!$B$6)</f>
        <v>228287.55364806866</v>
      </c>
      <c r="C47" s="13">
        <f>'House Price'!C47*(CPI!$B$17/CPI!$B$7)</f>
        <v>214581.63265306121</v>
      </c>
      <c r="D47" s="13">
        <f>'House Price'!D47*(CPI!$B$17/CPI!$B$8)</f>
        <v>217460.65737051793</v>
      </c>
      <c r="E47" s="13">
        <f>'House Price'!E47*(CPI!$B$17/CPI!$B$9)</f>
        <v>212993.37748344371</v>
      </c>
      <c r="F47" s="13">
        <f>'House Price'!F47*(CPI!$B$17/CPI!$B$10)</f>
        <v>200914.01273885352</v>
      </c>
      <c r="G47" s="13">
        <f>'House Price'!G47*(CPI!$B$17/CPI!$B$11)</f>
        <v>190690.34852546916</v>
      </c>
      <c r="H47" s="13">
        <f>'House Price'!H47*(CPI!$B$17/CPI!$B$12)</f>
        <v>196623.58078602623</v>
      </c>
      <c r="I47" s="13">
        <f>'House Price'!I47*(CPI!$B$17/CPI!$B$13)</f>
        <v>182371.52485256951</v>
      </c>
      <c r="J47" s="13">
        <f>'House Price'!J47*(CPI!$B$17/CPI!$B$14)</f>
        <v>179709.4430992736</v>
      </c>
      <c r="K47" s="13">
        <f>'House Price'!K47*(CPI!$B$17/CPI!$B$15)</f>
        <v>184552.4193548387</v>
      </c>
      <c r="L47" s="13">
        <f>'House Price'!L47*(CPI!$B$17/CPI!$B$16)</f>
        <v>222936.20414673045</v>
      </c>
    </row>
    <row r="48" spans="1:12" x14ac:dyDescent="0.25">
      <c r="A48" s="6" t="s">
        <v>75</v>
      </c>
      <c r="B48" s="13">
        <f>'House Price'!B48*(CPI!$B$17/CPI!$B$6)</f>
        <v>422066.52360515023</v>
      </c>
      <c r="C48" s="13">
        <f>'House Price'!C48*(CPI!$B$17/CPI!$B$7)</f>
        <v>429163.26530612243</v>
      </c>
      <c r="D48" s="13">
        <f>'House Price'!D48*(CPI!$B$17/CPI!$B$8)</f>
        <v>400423.30677290837</v>
      </c>
      <c r="E48" s="13">
        <f>'House Price'!E48*(CPI!$B$17/CPI!$B$9)</f>
        <v>393218.54304635763</v>
      </c>
      <c r="F48" s="13">
        <f>'House Price'!F48*(CPI!$B$17/CPI!$B$10)</f>
        <v>384944.49499545043</v>
      </c>
      <c r="G48" s="13">
        <f>'House Price'!G48*(CPI!$B$17/CPI!$B$11)</f>
        <v>381380.69705093832</v>
      </c>
      <c r="H48" s="13">
        <f>'House Price'!H48*(CPI!$B$17/CPI!$B$12)</f>
        <v>394327.51091703062</v>
      </c>
      <c r="I48" s="13">
        <f>'House Price'!I48*(CPI!$B$17/CPI!$B$13)</f>
        <v>436649.53664700926</v>
      </c>
      <c r="J48" s="13">
        <f>'House Price'!J48*(CPI!$B$17/CPI!$B$14)</f>
        <v>471238.09523809521</v>
      </c>
      <c r="K48" s="13">
        <f>'House Price'!K48*(CPI!$B$17/CPI!$B$15)</f>
        <v>483826.61290322582</v>
      </c>
      <c r="L48" s="13">
        <f>'House Price'!L48*(CPI!$B$17/CPI!$B$16)</f>
        <v>511470.89314194577</v>
      </c>
    </row>
    <row r="49" spans="1:12" x14ac:dyDescent="0.25">
      <c r="A49" s="6" t="s">
        <v>76</v>
      </c>
      <c r="B49" s="13">
        <f>'House Price'!B49*(CPI!$B$17/CPI!$B$6)</f>
        <v>248859.97854077254</v>
      </c>
      <c r="C49" s="13">
        <f>'House Price'!C49*(CPI!$B$17/CPI!$B$7)</f>
        <v>251186.73469387754</v>
      </c>
      <c r="D49" s="13">
        <f>'House Price'!D49*(CPI!$B$17/CPI!$B$8)</f>
        <v>242102.09163346613</v>
      </c>
      <c r="E49" s="13">
        <f>'House Price'!E49*(CPI!$B$17/CPI!$B$9)</f>
        <v>256294.22894985811</v>
      </c>
      <c r="F49" s="13">
        <f>'House Price'!F49*(CPI!$B$17/CPI!$B$10)</f>
        <v>267322.56596906279</v>
      </c>
      <c r="G49" s="13">
        <f>'House Price'!G49*(CPI!$B$17/CPI!$B$11)</f>
        <v>270835.56747095619</v>
      </c>
      <c r="H49" s="13">
        <f>'House Price'!H49*(CPI!$B$17/CPI!$B$12)</f>
        <v>275489.08296943235</v>
      </c>
      <c r="I49" s="13">
        <f>'House Price'!I49*(CPI!$B$17/CPI!$B$13)</f>
        <v>274078.34877843305</v>
      </c>
      <c r="J49" s="13">
        <f>'House Price'!J49*(CPI!$B$17/CPI!$B$14)</f>
        <v>353428.57142857142</v>
      </c>
      <c r="K49" s="13">
        <f>'House Price'!K49*(CPI!$B$17/CPI!$B$15)</f>
        <v>319225.80645161291</v>
      </c>
      <c r="L49" s="13">
        <f>'House Price'!L49*(CPI!$B$17/CPI!$B$16)</f>
        <v>352653.50877192983</v>
      </c>
    </row>
    <row r="50" spans="1:12" x14ac:dyDescent="0.25">
      <c r="A50" s="6" t="s">
        <v>77</v>
      </c>
      <c r="B50" s="13">
        <f>'House Price'!B50*(CPI!$B$17/CPI!$B$6)</f>
        <v>479802.03862660943</v>
      </c>
      <c r="C50" s="13">
        <f>'House Price'!C50*(CPI!$B$17/CPI!$B$7)</f>
        <v>650056.12244897953</v>
      </c>
      <c r="D50" s="13">
        <f>'House Price'!D50*(CPI!$B$17/CPI!$B$8)</f>
        <v>335739.54183266935</v>
      </c>
      <c r="E50" s="13">
        <f>'House Price'!E50*(CPI!$B$17/CPI!$B$9)</f>
        <v>464606.43330179754</v>
      </c>
      <c r="F50" s="13">
        <f>'House Price'!F50*(CPI!$B$17/CPI!$B$10)</f>
        <v>456980.89171974524</v>
      </c>
      <c r="G50" s="13">
        <f>'House Price'!G50*(CPI!$B$17/CPI!$B$11)</f>
        <v>438864.16443252907</v>
      </c>
      <c r="H50" s="13">
        <f>'House Price'!H50*(CPI!$B$17/CPI!$B$12)</f>
        <v>469951.96506550221</v>
      </c>
      <c r="I50" s="13">
        <f>'House Price'!I50*(CPI!$B$17/CPI!$B$13)</f>
        <v>448112.88963774219</v>
      </c>
      <c r="J50" s="13">
        <f>'House Price'!J50*(CPI!$B$17/CPI!$B$14)</f>
        <v>504184.82647296204</v>
      </c>
      <c r="K50" s="13">
        <f>'House Price'!K50*(CPI!$B$17/CPI!$B$15)</f>
        <v>546674.19354838703</v>
      </c>
      <c r="L50" s="13">
        <f>'House Price'!L50*(CPI!$B$17/CPI!$B$16)</f>
        <v>568684.6092503987</v>
      </c>
    </row>
    <row r="51" spans="1:12" x14ac:dyDescent="0.25">
      <c r="A51" s="6" t="s">
        <v>78</v>
      </c>
      <c r="B51" s="13">
        <f>'House Price'!B51*(CPI!$B$17/CPI!$B$6)</f>
        <v>281377.68240343349</v>
      </c>
      <c r="C51" s="13">
        <f>'House Price'!C51*(CPI!$B$17/CPI!$B$7)</f>
        <v>261915.81632653059</v>
      </c>
      <c r="D51" s="13">
        <f>'House Price'!D51*(CPI!$B$17/CPI!$B$8)</f>
        <v>272903.88446215139</v>
      </c>
      <c r="E51" s="13">
        <f>'House Price'!E51*(CPI!$B$17/CPI!$B$9)</f>
        <v>255123.93566698203</v>
      </c>
      <c r="F51" s="13">
        <f>'House Price'!F51*(CPI!$B$17/CPI!$B$10)</f>
        <v>258880.80072793449</v>
      </c>
      <c r="G51" s="13">
        <f>'House Price'!G51*(CPI!$B$17/CPI!$B$11)</f>
        <v>260886.50580875782</v>
      </c>
      <c r="H51" s="13">
        <f>'House Price'!H51*(CPI!$B$17/CPI!$B$12)</f>
        <v>286292.57641921402</v>
      </c>
      <c r="I51" s="13">
        <f>'House Price'!I51*(CPI!$B$17/CPI!$B$13)</f>
        <v>265741.36478517269</v>
      </c>
      <c r="J51" s="13">
        <f>'House Price'!J51*(CPI!$B$17/CPI!$B$14)</f>
        <v>254588.37772397095</v>
      </c>
      <c r="K51" s="13">
        <f>'House Price'!K51*(CPI!$B$17/CPI!$B$15)</f>
        <v>271840.72580645164</v>
      </c>
      <c r="L51" s="13">
        <f>'House Price'!L51*(CPI!$B$17/CPI!$B$16)</f>
        <v>295933.01435406698</v>
      </c>
    </row>
    <row r="52" spans="1:12" x14ac:dyDescent="0.25">
      <c r="A52" s="6" t="s">
        <v>79</v>
      </c>
      <c r="B52" s="13">
        <f>'House Price'!B52*(CPI!$B$17/CPI!$B$6)</f>
        <v>181833.69098712446</v>
      </c>
      <c r="C52" s="13">
        <f>'House Price'!C52*(CPI!$B$17/CPI!$B$7)</f>
        <v>214581.63265306121</v>
      </c>
      <c r="D52" s="13">
        <f>'House Price'!D52*(CPI!$B$17/CPI!$B$8)</f>
        <v>172490.03984063744</v>
      </c>
      <c r="E52" s="13">
        <f>'House Price'!E52*(CPI!$B$17/CPI!$B$9)</f>
        <v>162670.76631977296</v>
      </c>
      <c r="F52" s="13">
        <f>'House Price'!F52*(CPI!$B$17/CPI!$B$10)</f>
        <v>196974.52229299364</v>
      </c>
      <c r="G52" s="13">
        <f>'House Price'!G52*(CPI!$B$17/CPI!$B$11)</f>
        <v>193453.97676496871</v>
      </c>
      <c r="H52" s="13">
        <f>'House Price'!H52*(CPI!$B$17/CPI!$B$12)</f>
        <v>170155.02183406116</v>
      </c>
      <c r="I52" s="13">
        <f>'House Price'!I52*(CPI!$B$17/CPI!$B$13)</f>
        <v>187582.13984835721</v>
      </c>
      <c r="J52" s="13">
        <f>'House Price'!J52*(CPI!$B$17/CPI!$B$14)</f>
        <v>177213.47861178371</v>
      </c>
      <c r="K52" s="13">
        <f>'House Price'!K52*(CPI!$B$17/CPI!$B$15)</f>
        <v>203506.45161290321</v>
      </c>
      <c r="L52" s="13">
        <f>'House Price'!L52*(CPI!$B$17/CPI!$B$16)</f>
        <v>229348.08612440189</v>
      </c>
    </row>
    <row r="53" spans="1:12" x14ac:dyDescent="0.25">
      <c r="A53" s="6" t="s">
        <v>80</v>
      </c>
      <c r="B53" s="13">
        <f>'House Price'!B53*(CPI!$B$17/CPI!$B$6)</f>
        <v>282704.9356223176</v>
      </c>
      <c r="C53" s="13">
        <f>'House Price'!C53*(CPI!$B$17/CPI!$B$7)</f>
        <v>271382.6530612245</v>
      </c>
      <c r="D53" s="13">
        <f>'House Price'!D53*(CPI!$B$17/CPI!$B$8)</f>
        <v>277216.13545816735</v>
      </c>
      <c r="E53" s="13">
        <f>'House Price'!E53*(CPI!$B$17/CPI!$B$9)</f>
        <v>265071.42857142858</v>
      </c>
      <c r="F53" s="13">
        <f>'House Price'!F53*(CPI!$B$17/CPI!$B$10)</f>
        <v>264508.64422202006</v>
      </c>
      <c r="G53" s="13">
        <f>'House Price'!G53*(CPI!$B$17/CPI!$B$11)</f>
        <v>272493.74441465596</v>
      </c>
      <c r="H53" s="13">
        <f>'House Price'!H53*(CPI!$B$17/CPI!$B$12)</f>
        <v>280350.65502183407</v>
      </c>
      <c r="I53" s="13">
        <f>'House Price'!I53*(CPI!$B$17/CPI!$B$13)</f>
        <v>294399.74726200505</v>
      </c>
      <c r="J53" s="13">
        <f>'House Price'!J53*(CPI!$B$17/CPI!$B$14)</f>
        <v>319483.45439870865</v>
      </c>
      <c r="K53" s="13">
        <f>'House Price'!K53*(CPI!$B$17/CPI!$B$15)</f>
        <v>314237.90322580643</v>
      </c>
      <c r="L53" s="13">
        <f>'House Price'!L53*(CPI!$B$17/CPI!$B$16)</f>
        <v>345255.18341307814</v>
      </c>
    </row>
    <row r="54" spans="1:12" x14ac:dyDescent="0.25">
      <c r="A54" s="6" t="s">
        <v>81</v>
      </c>
      <c r="B54" s="13">
        <f>'House Price'!B54*(CPI!$B$17/CPI!$B$6)</f>
        <v>431357.29613733909</v>
      </c>
      <c r="C54" s="13">
        <f>'House Price'!C54*(CPI!$B$17/CPI!$B$7)</f>
        <v>356584.18367346935</v>
      </c>
      <c r="D54" s="13">
        <f>'House Price'!D54*(CPI!$B$17/CPI!$B$8)</f>
        <v>357300.796812749</v>
      </c>
      <c r="E54" s="13">
        <f>'House Price'!E54*(CPI!$B$17/CPI!$B$9)</f>
        <v>386196.78334910126</v>
      </c>
      <c r="F54" s="13">
        <f>'House Price'!F54*(CPI!$B$17/CPI!$B$10)</f>
        <v>303903.54868061875</v>
      </c>
      <c r="G54" s="13">
        <f>'House Price'!G54*(CPI!$B$17/CPI!$B$11)</f>
        <v>409016.97944593389</v>
      </c>
      <c r="H54" s="13">
        <f>'House Price'!H54*(CPI!$B$17/CPI!$B$12)</f>
        <v>351113.53711790394</v>
      </c>
      <c r="I54" s="13">
        <f>'House Price'!I54*(CPI!$B$17/CPI!$B$13)</f>
        <v>407470.09267059813</v>
      </c>
      <c r="J54" s="13">
        <f>'House Price'!J54*(CPI!$B$17/CPI!$B$14)</f>
        <v>449273.607748184</v>
      </c>
      <c r="K54" s="13">
        <f>'House Price'!K54*(CPI!$B$17/CPI!$B$15)</f>
        <v>356635.08064516127</v>
      </c>
      <c r="L54" s="13">
        <f>'House Price'!L54*(CPI!$B$17/CPI!$B$16)</f>
        <v>498153.90749601275</v>
      </c>
    </row>
    <row r="55" spans="1:12" x14ac:dyDescent="0.25">
      <c r="A55" s="6" t="s">
        <v>82</v>
      </c>
      <c r="B55" s="13">
        <f>'House Price'!B55*(CPI!$B$17/CPI!$B$6)</f>
        <v>298631.97424892703</v>
      </c>
      <c r="C55" s="13">
        <f>'House Price'!C55*(CPI!$B$17/CPI!$B$7)</f>
        <v>284005.10204081633</v>
      </c>
      <c r="D55" s="13">
        <f>'House Price'!D55*(CPI!$B$17/CPI!$B$8)</f>
        <v>283376.49402390438</v>
      </c>
      <c r="E55" s="13">
        <f>'House Price'!E55*(CPI!$B$17/CPI!$B$9)</f>
        <v>269167.45506149478</v>
      </c>
      <c r="F55" s="13">
        <f>'House Price'!F55*(CPI!$B$17/CPI!$B$10)</f>
        <v>272387.62511373981</v>
      </c>
      <c r="G55" s="13">
        <f>'House Price'!G55*(CPI!$B$17/CPI!$B$11)</f>
        <v>265308.31099195709</v>
      </c>
      <c r="H55" s="13">
        <f>'House Price'!H55*(CPI!$B$17/CPI!$B$12)</f>
        <v>270087.33624454151</v>
      </c>
      <c r="I55" s="13">
        <f>'House Price'!I55*(CPI!$B$17/CPI!$B$13)</f>
        <v>317847.51474304969</v>
      </c>
      <c r="J55" s="13">
        <f>'House Price'!J55*(CPI!$B$17/CPI!$B$14)</f>
        <v>369402.74414850684</v>
      </c>
      <c r="K55" s="13">
        <f>'House Price'!K55*(CPI!$B$17/CPI!$B$15)</f>
        <v>350649.59677419352</v>
      </c>
      <c r="L55" s="13">
        <f>'House Price'!L55*(CPI!$B$17/CPI!$B$16)</f>
        <v>384712.91866028705</v>
      </c>
    </row>
    <row r="56" spans="1:12" x14ac:dyDescent="0.25">
      <c r="A56" s="6" t="s">
        <v>83</v>
      </c>
      <c r="B56" s="13">
        <f>'House Price'!B56*(CPI!$B$17/CPI!$B$6)</f>
        <v>325177.03862660943</v>
      </c>
      <c r="C56" s="13">
        <f>'House Price'!C56*(CPI!$B$17/CPI!$B$7)</f>
        <v>330077.04081632651</v>
      </c>
      <c r="D56" s="13">
        <f>'House Price'!D56*(CPI!$B$17/CPI!$B$8)</f>
        <v>274135.95617529878</v>
      </c>
      <c r="E56" s="13">
        <f>'House Price'!E56*(CPI!$B$17/CPI!$B$9)</f>
        <v>293743.61400189216</v>
      </c>
      <c r="F56" s="13">
        <f>'House Price'!F56*(CPI!$B$17/CPI!$B$10)</f>
        <v>280266.6060054595</v>
      </c>
      <c r="G56" s="13">
        <f>'House Price'!G56*(CPI!$B$17/CPI!$B$11)</f>
        <v>265308.31099195709</v>
      </c>
      <c r="H56" s="13">
        <f>'House Price'!H56*(CPI!$B$17/CPI!$B$12)</f>
        <v>287372.92576419219</v>
      </c>
      <c r="I56" s="13">
        <f>'House Price'!I56*(CPI!$B$17/CPI!$B$13)</f>
        <v>339211.03622577927</v>
      </c>
      <c r="J56" s="13">
        <f>'House Price'!J56*(CPI!$B$17/CPI!$B$14)</f>
        <v>344443.09927360772</v>
      </c>
      <c r="K56" s="13">
        <f>'House Price'!K56*(CPI!$B$17/CPI!$B$15)</f>
        <v>369104.83870967739</v>
      </c>
      <c r="L56" s="13">
        <f>'House Price'!L56*(CPI!$B$17/CPI!$B$16)</f>
        <v>401975.67783094099</v>
      </c>
    </row>
    <row r="57" spans="1:12" x14ac:dyDescent="0.25">
      <c r="A57" s="6" t="s">
        <v>84</v>
      </c>
      <c r="B57" s="13">
        <f>'House Price'!B57*(CPI!$B$17/CPI!$B$6)</f>
        <v>422730.15021459229</v>
      </c>
      <c r="C57" s="13">
        <f>'House Price'!C57*(CPI!$B$17/CPI!$B$7)</f>
        <v>443047.95918367343</v>
      </c>
      <c r="D57" s="13">
        <f>'House Price'!D57*(CPI!$B$17/CPI!$B$8)</f>
        <v>425064.7410358566</v>
      </c>
      <c r="E57" s="13">
        <f>'House Price'!E57*(CPI!$B$17/CPI!$B$9)</f>
        <v>374493.85052034061</v>
      </c>
      <c r="F57" s="13">
        <f>'House Price'!F57*(CPI!$B$17/CPI!$B$10)</f>
        <v>393949.04458598729</v>
      </c>
      <c r="G57" s="13">
        <f>'House Price'!G57*(CPI!$B$17/CPI!$B$11)</f>
        <v>363693.47631814121</v>
      </c>
      <c r="H57" s="13">
        <f>'House Price'!H57*(CPI!$B$17/CPI!$B$12)</f>
        <v>381903.49344978167</v>
      </c>
      <c r="I57" s="13">
        <f>'House Price'!I57*(CPI!$B$17/CPI!$B$13)</f>
        <v>406427.9696714406</v>
      </c>
      <c r="J57" s="13">
        <f>'House Price'!J57*(CPI!$B$17/CPI!$B$14)</f>
        <v>484716.30347054073</v>
      </c>
      <c r="K57" s="13">
        <f>'House Price'!K57*(CPI!$B$17/CPI!$B$15)</f>
        <v>506770.96774193546</v>
      </c>
      <c r="L57" s="13">
        <f>'House Price'!L57*(CPI!$B$17/CPI!$B$16)</f>
        <v>537611.64274322172</v>
      </c>
    </row>
    <row r="58" spans="1:12" x14ac:dyDescent="0.25">
      <c r="A58" s="6" t="s">
        <v>85</v>
      </c>
      <c r="B58" s="13">
        <f>'House Price'!B58*(CPI!$B$17/CPI!$B$6)</f>
        <v>484447.42489270389</v>
      </c>
      <c r="C58" s="13">
        <f>'House Price'!C58*(CPI!$B$17/CPI!$B$7)</f>
        <v>454408.1632653061</v>
      </c>
      <c r="D58" s="13">
        <f>'House Price'!D58*(CPI!$B$17/CPI!$B$8)</f>
        <v>431225.09960159363</v>
      </c>
      <c r="E58" s="13">
        <f>'House Price'!E58*(CPI!$B$17/CPI!$B$9)</f>
        <v>421305.5818353832</v>
      </c>
      <c r="F58" s="13">
        <f>'House Price'!F58*(CPI!$B$17/CPI!$B$10)</f>
        <v>407455.86897179257</v>
      </c>
      <c r="G58" s="13">
        <f>'House Price'!G58*(CPI!$B$17/CPI!$B$11)</f>
        <v>431126.00536193029</v>
      </c>
      <c r="H58" s="13">
        <f>'House Price'!H58*(CPI!$B$17/CPI!$B$12)</f>
        <v>459148.47161572054</v>
      </c>
      <c r="I58" s="13">
        <f>'House Price'!I58*(CPI!$B$17/CPI!$B$13)</f>
        <v>523666.80707666388</v>
      </c>
      <c r="J58" s="13">
        <f>'House Price'!J58*(CPI!$B$17/CPI!$B$14)</f>
        <v>546117.02986279258</v>
      </c>
      <c r="K58" s="13">
        <f>'House Price'!K58*(CPI!$B$17/CPI!$B$15)</f>
        <v>523729.83870967739</v>
      </c>
      <c r="L58" s="13">
        <f>'House Price'!L58*(CPI!$B$17/CPI!$B$16)</f>
        <v>559806.61881977669</v>
      </c>
    </row>
    <row r="59" spans="1:12" x14ac:dyDescent="0.25">
      <c r="A59" s="6" t="s">
        <v>86</v>
      </c>
      <c r="B59" s="13">
        <f>'House Price'!B59*(CPI!$B$17/CPI!$B$6)</f>
        <v>434011.80257510731</v>
      </c>
      <c r="C59" s="13">
        <f>'House Price'!C59*(CPI!$B$17/CPI!$B$7)</f>
        <v>410229.59183673467</v>
      </c>
      <c r="D59" s="13">
        <f>'House Price'!D59*(CPI!$B$17/CPI!$B$8)</f>
        <v>385638.44621513947</v>
      </c>
      <c r="E59" s="13">
        <f>'House Price'!E59*(CPI!$B$17/CPI!$B$9)</f>
        <v>368642.38410596026</v>
      </c>
      <c r="F59" s="13">
        <f>'House Price'!F59*(CPI!$B$17/CPI!$B$10)</f>
        <v>373126.02365787083</v>
      </c>
      <c r="G59" s="13">
        <f>'House Price'!G59*(CPI!$B$17/CPI!$B$11)</f>
        <v>397962.46648793563</v>
      </c>
      <c r="H59" s="13">
        <f>'House Price'!H59*(CPI!$B$17/CPI!$B$12)</f>
        <v>438621.83406113542</v>
      </c>
      <c r="I59" s="13">
        <f>'House Price'!I59*(CPI!$B$17/CPI!$B$13)</f>
        <v>531482.72957034537</v>
      </c>
      <c r="J59" s="13">
        <f>'House Price'!J59*(CPI!$B$17/CPI!$B$14)</f>
        <v>539128.3292978208</v>
      </c>
      <c r="K59" s="13">
        <f>'House Price'!K59*(CPI!$B$17/CPI!$B$15)</f>
        <v>498790.32258064515</v>
      </c>
      <c r="L59" s="13">
        <f>'House Price'!L59*(CPI!$B$17/CPI!$B$16)</f>
        <v>512950.55821371608</v>
      </c>
    </row>
    <row r="60" spans="1:12" x14ac:dyDescent="0.25">
      <c r="A60" s="6" t="s">
        <v>87</v>
      </c>
      <c r="B60" s="13">
        <f>'House Price'!B60*(CPI!$B$17/CPI!$B$6)</f>
        <v>468520.3862660944</v>
      </c>
      <c r="C60" s="13">
        <f>'House Price'!C60*(CPI!$B$17/CPI!$B$7)</f>
        <v>464506.12244897959</v>
      </c>
      <c r="D60" s="13">
        <f>'House Price'!D60*(CPI!$B$17/CPI!$B$8)</f>
        <v>455866.53386454185</v>
      </c>
      <c r="E60" s="13">
        <f>'House Price'!E60*(CPI!$B$17/CPI!$B$9)</f>
        <v>456414.38032166508</v>
      </c>
      <c r="F60" s="13">
        <f>'House Price'!F60*(CPI!$B$17/CPI!$B$10)</f>
        <v>461483.16651501367</v>
      </c>
      <c r="G60" s="13">
        <f>'House Price'!G60*(CPI!$B$17/CPI!$B$11)</f>
        <v>483082.21626452188</v>
      </c>
      <c r="H60" s="13">
        <f>'House Price'!H60*(CPI!$B$17/CPI!$B$12)</f>
        <v>496960.69868995639</v>
      </c>
      <c r="I60" s="13">
        <f>'House Price'!I60*(CPI!$B$17/CPI!$B$13)</f>
        <v>557535.80454928393</v>
      </c>
      <c r="J60" s="13">
        <f>'House Price'!J60*(CPI!$B$17/CPI!$B$14)</f>
        <v>573572.63922518154</v>
      </c>
      <c r="K60" s="13">
        <f>'House Price'!K60*(CPI!$B$17/CPI!$B$15)</f>
        <v>566127.01612903224</v>
      </c>
      <c r="L60" s="13">
        <f>'House Price'!L60*(CPI!$B$17/CPI!$B$16)</f>
        <v>575096.49122807011</v>
      </c>
    </row>
    <row r="61" spans="1:12" x14ac:dyDescent="0.25">
      <c r="A61" s="6" t="s">
        <v>88</v>
      </c>
      <c r="B61" s="13">
        <f>'House Price'!B61*(CPI!$B$17/CPI!$B$6)</f>
        <v>471174.89270386269</v>
      </c>
      <c r="C61" s="13">
        <f>'House Price'!C61*(CPI!$B$17/CPI!$B$7)</f>
        <v>456932.65306122444</v>
      </c>
      <c r="D61" s="13">
        <f>'House Price'!D61*(CPI!$B$17/CPI!$B$8)</f>
        <v>455866.53386454185</v>
      </c>
      <c r="E61" s="13">
        <f>'House Price'!E61*(CPI!$B$17/CPI!$B$9)</f>
        <v>433008.51466414385</v>
      </c>
      <c r="F61" s="13">
        <f>'House Price'!F61*(CPI!$B$17/CPI!$B$10)</f>
        <v>422088.26205641497</v>
      </c>
      <c r="G61" s="13">
        <f>'House Price'!G61*(CPI!$B$17/CPI!$B$11)</f>
        <v>453235.0312779267</v>
      </c>
      <c r="H61" s="13">
        <f>'House Price'!H61*(CPI!$B$17/CPI!$B$12)</f>
        <v>491558.95196506556</v>
      </c>
      <c r="I61" s="13">
        <f>'House Price'!I61*(CPI!$B$17/CPI!$B$13)</f>
        <v>563788.54254422919</v>
      </c>
      <c r="J61" s="13">
        <f>'House Price'!J61*(CPI!$B$17/CPI!$B$14)</f>
        <v>599031.47699757863</v>
      </c>
      <c r="K61" s="13">
        <f>'House Price'!K61*(CPI!$B$17/CPI!$B$15)</f>
        <v>568620.96774193551</v>
      </c>
      <c r="L61" s="13">
        <f>'House Price'!L61*(CPI!$B$17/CPI!$B$16)</f>
        <v>581015.15151515149</v>
      </c>
    </row>
    <row r="62" spans="1:12" x14ac:dyDescent="0.25">
      <c r="A62" s="6" t="s">
        <v>89</v>
      </c>
      <c r="B62" s="13">
        <f>'House Price'!B62*(CPI!$B$17/CPI!$B$6)</f>
        <v>411448.49785407726</v>
      </c>
      <c r="C62" s="13">
        <f>'House Price'!C62*(CPI!$B$17/CPI!$B$7)</f>
        <v>402656.12244897959</v>
      </c>
      <c r="D62" s="13">
        <f>'House Price'!D62*(CPI!$B$17/CPI!$B$8)</f>
        <v>394262.94820717134</v>
      </c>
      <c r="E62" s="13">
        <f>'House Price'!E62*(CPI!$B$17/CPI!$B$9)</f>
        <v>386196.78334910126</v>
      </c>
      <c r="F62" s="13">
        <f>'House Price'!F62*(CPI!$B$17/CPI!$B$10)</f>
        <v>377065.51410373067</v>
      </c>
      <c r="G62" s="13">
        <f>'House Price'!G62*(CPI!$B$17/CPI!$B$11)</f>
        <v>386907.95352993743</v>
      </c>
      <c r="H62" s="13">
        <f>'House Price'!H62*(CPI!$B$17/CPI!$B$12)</f>
        <v>442943.23144104809</v>
      </c>
      <c r="I62" s="13">
        <f>'House Price'!I62*(CPI!$B$17/CPI!$B$13)</f>
        <v>532003.79106992413</v>
      </c>
      <c r="J62" s="13">
        <f>'House Price'!J62*(CPI!$B$17/CPI!$B$14)</f>
        <v>539128.3292978208</v>
      </c>
      <c r="K62" s="13">
        <f>'House Price'!K62*(CPI!$B$17/CPI!$B$15)</f>
        <v>513754.03225806449</v>
      </c>
      <c r="L62" s="13">
        <f>'House Price'!L62*(CPI!$B$17/CPI!$B$16)</f>
        <v>542543.85964912281</v>
      </c>
    </row>
    <row r="63" spans="1:12" x14ac:dyDescent="0.25">
      <c r="A63" s="6" t="s">
        <v>90</v>
      </c>
      <c r="B63" s="13">
        <f>'House Price'!B63*(CPI!$B$17/CPI!$B$6)</f>
        <v>284032.18884120171</v>
      </c>
      <c r="C63" s="13">
        <f>'House Price'!C63*(CPI!$B$17/CPI!$B$7)</f>
        <v>281480.61224489793</v>
      </c>
      <c r="D63" s="13">
        <f>'House Price'!D63*(CPI!$B$17/CPI!$B$8)</f>
        <v>301857.56972111552</v>
      </c>
      <c r="E63" s="13">
        <f>'House Price'!E63*(CPI!$B$17/CPI!$B$9)</f>
        <v>286721.85430463578</v>
      </c>
      <c r="F63" s="13">
        <f>'House Price'!F63*(CPI!$B$17/CPI!$B$10)</f>
        <v>303903.54868061875</v>
      </c>
      <c r="G63" s="13">
        <f>'House Price'!G63*(CPI!$B$17/CPI!$B$11)</f>
        <v>292944.59338695265</v>
      </c>
      <c r="H63" s="13">
        <f>'House Price'!H63*(CPI!$B$17/CPI!$B$12)</f>
        <v>316002.18340611359</v>
      </c>
      <c r="I63" s="13">
        <f>'House Price'!I63*(CPI!$B$17/CPI!$B$13)</f>
        <v>324621.31423757371</v>
      </c>
      <c r="J63" s="13">
        <f>'House Price'!J63*(CPI!$B$17/CPI!$B$14)</f>
        <v>323476.99757869251</v>
      </c>
      <c r="K63" s="13">
        <f>'House Price'!K63*(CPI!$B$17/CPI!$B$15)</f>
        <v>349153.22580645158</v>
      </c>
      <c r="L63" s="13">
        <f>'House Price'!L63*(CPI!$B$17/CPI!$B$16)</f>
        <v>382246.8102073365</v>
      </c>
    </row>
    <row r="64" spans="1:12" x14ac:dyDescent="0.25">
      <c r="A64" s="6" t="s">
        <v>91</v>
      </c>
      <c r="B64" s="13">
        <f>'House Price'!B64*(CPI!$B$17/CPI!$B$6)</f>
        <v>617172.74678111589</v>
      </c>
      <c r="C64" s="13">
        <f>'House Price'!C64*(CPI!$B$17/CPI!$B$7)</f>
        <v>586943.87755102036</v>
      </c>
      <c r="D64" s="13">
        <f>'House Price'!D64*(CPI!$B$17/CPI!$B$8)</f>
        <v>554432.2709163347</v>
      </c>
      <c r="E64" s="13">
        <f>'House Price'!E64*(CPI!$B$17/CPI!$B$9)</f>
        <v>550037.84295175027</v>
      </c>
      <c r="F64" s="13">
        <f>'House Price'!F64*(CPI!$B$17/CPI!$B$10)</f>
        <v>590923.56687898096</v>
      </c>
      <c r="G64" s="13">
        <f>'House Price'!G64*(CPI!$B$17/CPI!$B$11)</f>
        <v>668798.03395889187</v>
      </c>
      <c r="H64" s="13">
        <f>'House Price'!H64*(CPI!$B$17/CPI!$B$12)</f>
        <v>750842.79475982545</v>
      </c>
      <c r="I64" s="13">
        <f>'House Price'!I64*(CPI!$B$17/CPI!$B$13)</f>
        <v>844119.62931760738</v>
      </c>
      <c r="J64" s="13">
        <f>'House Price'!J64*(CPI!$B$17/CPI!$B$14)</f>
        <v>791220.74253430183</v>
      </c>
      <c r="K64" s="13">
        <f>'House Price'!K64*(CPI!$B$17/CPI!$B$15)</f>
        <v>733221.77419354836</v>
      </c>
      <c r="L64" s="13">
        <f>'House Price'!L64*(CPI!$B$17/CPI!$B$16)</f>
        <v>776824.16267942579</v>
      </c>
    </row>
    <row r="65" spans="1:12" x14ac:dyDescent="0.25">
      <c r="A65" s="6" t="s">
        <v>92</v>
      </c>
      <c r="B65" s="13">
        <f>'House Price'!B65*(CPI!$B$17/CPI!$B$6)</f>
        <v>359685.62231759657</v>
      </c>
      <c r="C65" s="13">
        <f>'House Price'!C65*(CPI!$B$17/CPI!$B$7)</f>
        <v>355321.93877551018</v>
      </c>
      <c r="D65" s="13">
        <f>'House Price'!D65*(CPI!$B$17/CPI!$B$8)</f>
        <v>258735.05976095618</v>
      </c>
      <c r="E65" s="13">
        <f>'House Price'!E65*(CPI!$B$17/CPI!$B$9)</f>
        <v>286721.85430463578</v>
      </c>
      <c r="F65" s="13">
        <f>'House Price'!F65*(CPI!$B$17/CPI!$B$10)</f>
        <v>292647.86169244768</v>
      </c>
      <c r="G65" s="13">
        <f>'House Price'!G65*(CPI!$B$17/CPI!$B$11)</f>
        <v>284100.98302055406</v>
      </c>
      <c r="H65" s="13">
        <f>'House Price'!H65*(CPI!$B$17/CPI!$B$12)</f>
        <v>275489.08296943235</v>
      </c>
      <c r="I65" s="13">
        <f>'House Price'!I65*(CPI!$B$17/CPI!$B$13)</f>
        <v>285020.64026958722</v>
      </c>
      <c r="J65" s="13">
        <f>'House Price'!J65*(CPI!$B$17/CPI!$B$14)</f>
        <v>304507.66747376916</v>
      </c>
      <c r="K65" s="13">
        <f>'House Price'!K65*(CPI!$B$17/CPI!$B$15)</f>
        <v>372097.58064516127</v>
      </c>
      <c r="L65" s="13">
        <f>'House Price'!L65*(CPI!$B$17/CPI!$B$16)</f>
        <v>417265.55023923441</v>
      </c>
    </row>
    <row r="66" spans="1:12" x14ac:dyDescent="0.25">
      <c r="A66" s="6" t="s">
        <v>93</v>
      </c>
      <c r="B66" s="13">
        <f>'House Price'!B66*(CPI!$B$17/CPI!$B$6)</f>
        <v>437993.56223175966</v>
      </c>
      <c r="C66" s="13">
        <f>'House Price'!C66*(CPI!$B$17/CPI!$B$7)</f>
        <v>410229.59183673467</v>
      </c>
      <c r="D66" s="13">
        <f>'House Price'!D66*(CPI!$B$17/CPI!$B$8)</f>
        <v>419520.41832669324</v>
      </c>
      <c r="E66" s="13">
        <f>'House Price'!E66*(CPI!$B$17/CPI!$B$9)</f>
        <v>386781.92999053927</v>
      </c>
      <c r="F66" s="13">
        <f>'House Price'!F66*(CPI!$B$17/CPI!$B$10)</f>
        <v>405204.73157415836</v>
      </c>
      <c r="G66" s="13">
        <f>'House Price'!G66*(CPI!$B$17/CPI!$B$11)</f>
        <v>417307.86416443251</v>
      </c>
      <c r="H66" s="13">
        <f>'House Price'!H66*(CPI!$B$17/CPI!$B$12)</f>
        <v>401349.78165938868</v>
      </c>
      <c r="I66" s="13">
        <f>'House Price'!I66*(CPI!$B$17/CPI!$B$13)</f>
        <v>448112.88963774219</v>
      </c>
      <c r="J66" s="13">
        <f>'House Price'!J66*(CPI!$B$17/CPI!$B$14)</f>
        <v>504184.82647296204</v>
      </c>
      <c r="K66" s="13">
        <f>'House Price'!K66*(CPI!$B$17/CPI!$B$15)</f>
        <v>518741.93548387097</v>
      </c>
      <c r="L66" s="13">
        <f>'House Price'!L66*(CPI!$B$17/CPI!$B$16)</f>
        <v>498153.90749601275</v>
      </c>
    </row>
    <row r="67" spans="1:12" x14ac:dyDescent="0.25">
      <c r="A67" s="6" t="s">
        <v>94</v>
      </c>
      <c r="B67" s="13">
        <f>'House Price'!B67*(CPI!$B$17/CPI!$B$6)</f>
        <v>494401.82403433474</v>
      </c>
      <c r="C67" s="13">
        <f>'House Price'!C67*(CPI!$B$17/CPI!$B$7)</f>
        <v>443679.08163265302</v>
      </c>
      <c r="D67" s="13">
        <f>'House Price'!D67*(CPI!$B$17/CPI!$B$8)</f>
        <v>473731.57370517927</v>
      </c>
      <c r="E67" s="13">
        <f>'House Price'!E67*(CPI!$B$17/CPI!$B$9)</f>
        <v>450562.91390728479</v>
      </c>
      <c r="F67" s="13">
        <f>'House Price'!F67*(CPI!$B$17/CPI!$B$10)</f>
        <v>451915.83257506829</v>
      </c>
      <c r="G67" s="13">
        <f>'House Price'!G67*(CPI!$B$17/CPI!$B$11)</f>
        <v>489162.19839142088</v>
      </c>
      <c r="H67" s="13">
        <f>'House Price'!H67*(CPI!$B$17/CPI!$B$12)</f>
        <v>501282.09606986906</v>
      </c>
      <c r="I67" s="13">
        <f>'House Price'!I67*(CPI!$B$17/CPI!$B$13)</f>
        <v>523145.74557708512</v>
      </c>
      <c r="J67" s="13">
        <f>'House Price'!J67*(CPI!$B$17/CPI!$B$14)</f>
        <v>551608.1517352704</v>
      </c>
      <c r="K67" s="13">
        <f>'House Price'!K67*(CPI!$B$17/CPI!$B$15)</f>
        <v>588572.58064516133</v>
      </c>
      <c r="L67" s="13">
        <f>'House Price'!L67*(CPI!$B$17/CPI!$B$16)</f>
        <v>673247.60765550239</v>
      </c>
    </row>
    <row r="68" spans="1:12" x14ac:dyDescent="0.25">
      <c r="A68" s="6" t="s">
        <v>95</v>
      </c>
      <c r="B68" s="13">
        <f>'House Price'!B68*(CPI!$B$17/CPI!$B$6)</f>
        <v>349067.5965665236</v>
      </c>
      <c r="C68" s="13">
        <f>'House Price'!C68*(CPI!$B$17/CPI!$B$7)</f>
        <v>351535.2040816326</v>
      </c>
      <c r="D68" s="13">
        <f>'House Price'!D68*(CPI!$B$17/CPI!$B$8)</f>
        <v>351140.43824701197</v>
      </c>
      <c r="E68" s="13">
        <f>'House Price'!E68*(CPI!$B$17/CPI!$B$9)</f>
        <v>327682.11920529802</v>
      </c>
      <c r="F68" s="13">
        <f>'House Price'!F68*(CPI!$B$17/CPI!$B$10)</f>
        <v>328666.06005459512</v>
      </c>
      <c r="G68" s="13">
        <f>'House Price'!G68*(CPI!$B$17/CPI!$B$11)</f>
        <v>320580.87578194815</v>
      </c>
      <c r="H68" s="13">
        <f>'House Price'!H68*(CPI!$B$17/CPI!$B$12)</f>
        <v>344631.44104803499</v>
      </c>
      <c r="I68" s="13">
        <f>'House Price'!I68*(CPI!$B$17/CPI!$B$13)</f>
        <v>338689.97472620051</v>
      </c>
      <c r="J68" s="13">
        <f>'House Price'!J68*(CPI!$B$17/CPI!$B$14)</f>
        <v>359418.8861985472</v>
      </c>
      <c r="K68" s="13">
        <f>'House Price'!K68*(CPI!$B$17/CPI!$B$15)</f>
        <v>389056.45161290321</v>
      </c>
      <c r="L68" s="13">
        <f>'House Price'!L68*(CPI!$B$17/CPI!$B$16)</f>
        <v>409374.00318979262</v>
      </c>
    </row>
    <row r="69" spans="1:12" x14ac:dyDescent="0.25">
      <c r="A69" s="6" t="s">
        <v>96</v>
      </c>
      <c r="B69" s="13">
        <f>'House Price'!B69*(CPI!$B$17/CPI!$B$6)</f>
        <v>436666.30901287554</v>
      </c>
      <c r="C69" s="13">
        <f>'House Price'!C69*(CPI!$B$17/CPI!$B$7)</f>
        <v>440523.46938775509</v>
      </c>
      <c r="D69" s="13">
        <f>'House Price'!D69*(CPI!$B$17/CPI!$B$8)</f>
        <v>398575.19920318725</v>
      </c>
      <c r="E69" s="13">
        <f>'House Price'!E69*(CPI!$B$17/CPI!$B$9)</f>
        <v>374493.85052034061</v>
      </c>
      <c r="F69" s="13">
        <f>'House Price'!F69*(CPI!$B$17/CPI!$B$10)</f>
        <v>354554.14012738853</v>
      </c>
      <c r="G69" s="13">
        <f>'House Price'!G69*(CPI!$B$17/CPI!$B$11)</f>
        <v>381380.69705093832</v>
      </c>
      <c r="H69" s="13">
        <f>'House Price'!H69*(CPI!$B$17/CPI!$B$12)</f>
        <v>370019.65065502189</v>
      </c>
      <c r="I69" s="13">
        <f>'House Price'!I69*(CPI!$B$17/CPI!$B$13)</f>
        <v>359532.43470935134</v>
      </c>
      <c r="J69" s="13">
        <f>'House Price'!J69*(CPI!$B$17/CPI!$B$14)</f>
        <v>354426.95722356741</v>
      </c>
      <c r="K69" s="13">
        <f>'House Price'!K69*(CPI!$B$17/CPI!$B$15)</f>
        <v>359129.03225806449</v>
      </c>
      <c r="L69" s="13">
        <f>'House Price'!L69*(CPI!$B$17/CPI!$B$16)</f>
        <v>387179.02711323759</v>
      </c>
    </row>
    <row r="70" spans="1:12" x14ac:dyDescent="0.25">
      <c r="A70" s="6" t="s">
        <v>97</v>
      </c>
      <c r="B70" s="13">
        <f>'House Price'!B70*(CPI!$B$17/CPI!$B$6)</f>
        <v>683535.40772532194</v>
      </c>
      <c r="C70" s="13">
        <f>'House Price'!C70*(CPI!$B$17/CPI!$B$7)</f>
        <v>650056.12244897953</v>
      </c>
      <c r="D70" s="13">
        <f>'House Price'!D70*(CPI!$B$17/CPI!$B$8)</f>
        <v>603715.13944223104</v>
      </c>
      <c r="E70" s="13">
        <f>'House Price'!E70*(CPI!$B$17/CPI!$B$9)</f>
        <v>600360.45411542105</v>
      </c>
      <c r="F70" s="13">
        <f>'House Price'!F70*(CPI!$B$17/CPI!$B$10)</f>
        <v>619062.78434940858</v>
      </c>
      <c r="G70" s="13">
        <f>'House Price'!G70*(CPI!$B$17/CPI!$B$11)</f>
        <v>641161.75156389631</v>
      </c>
      <c r="H70" s="13">
        <f>'House Price'!H70*(CPI!$B$17/CPI!$B$12)</f>
        <v>698445.85152838437</v>
      </c>
      <c r="I70" s="13">
        <f>'House Price'!I70*(CPI!$B$17/CPI!$B$13)</f>
        <v>786802.86436394276</v>
      </c>
      <c r="J70" s="13">
        <f>'House Price'!J70*(CPI!$B$17/CPI!$B$14)</f>
        <v>781236.88458434225</v>
      </c>
      <c r="K70" s="13">
        <f>'House Price'!K70*(CPI!$B$17/CPI!$B$15)</f>
        <v>748684.27419354836</v>
      </c>
      <c r="L70" s="13">
        <f>'House Price'!L70*(CPI!$B$17/CPI!$B$16)</f>
        <v>791127.59170653904</v>
      </c>
    </row>
    <row r="71" spans="1:12" x14ac:dyDescent="0.25">
      <c r="A71" s="6" t="s">
        <v>98</v>
      </c>
      <c r="B71" s="13">
        <f>'House Price'!B71*(CPI!$B$17/CPI!$B$6)</f>
        <v>353712.982832618</v>
      </c>
      <c r="C71" s="13">
        <f>'House Price'!C71*(CPI!$B$17/CPI!$B$7)</f>
        <v>359739.79591836734</v>
      </c>
      <c r="D71" s="13">
        <f>'House Price'!D71*(CPI!$B$17/CPI!$B$8)</f>
        <v>343748.00796812749</v>
      </c>
      <c r="E71" s="13">
        <f>'House Price'!E71*(CPI!$B$17/CPI!$B$9)</f>
        <v>327682.11920529802</v>
      </c>
      <c r="F71" s="13">
        <f>'House Price'!F71*(CPI!$B$17/CPI!$B$10)</f>
        <v>365809.8271155596</v>
      </c>
      <c r="G71" s="13">
        <f>'House Price'!G71*(CPI!$B$17/CPI!$B$11)</f>
        <v>359271.67113494192</v>
      </c>
      <c r="H71" s="13">
        <f>'House Price'!H71*(CPI!$B$17/CPI!$B$12)</f>
        <v>388925.76419213979</v>
      </c>
      <c r="I71" s="13">
        <f>'House Price'!I71*(CPI!$B$17/CPI!$B$13)</f>
        <v>459055.18112889637</v>
      </c>
      <c r="J71" s="13">
        <f>'House Price'!J71*(CPI!$B$17/CPI!$B$14)</f>
        <v>499192.89749798225</v>
      </c>
      <c r="K71" s="13">
        <f>'House Price'!K71*(CPI!$B$17/CPI!$B$15)</f>
        <v>513754.03225806449</v>
      </c>
      <c r="L71" s="13">
        <f>'House Price'!L71*(CPI!$B$17/CPI!$B$16)</f>
        <v>552408.29346092499</v>
      </c>
    </row>
    <row r="72" spans="1:12" x14ac:dyDescent="0.25">
      <c r="A72" s="6" t="s">
        <v>99</v>
      </c>
      <c r="B72" s="13">
        <f>'House Price'!B72*(CPI!$B$17/CPI!$B$6)</f>
        <v>630445.27896995703</v>
      </c>
      <c r="C72" s="13">
        <f>'House Price'!C72*(CPI!$B$17/CPI!$B$7)</f>
        <v>568010.20408163266</v>
      </c>
      <c r="D72" s="13">
        <f>'House Price'!D72*(CPI!$B$17/CPI!$B$8)</f>
        <v>505149.40239043825</v>
      </c>
      <c r="E72" s="13">
        <f>'House Price'!E72*(CPI!$B$17/CPI!$B$9)</f>
        <v>456414.38032166508</v>
      </c>
      <c r="F72" s="13">
        <f>'House Price'!F72*(CPI!$B$17/CPI!$B$10)</f>
        <v>347800.72793448594</v>
      </c>
      <c r="G72" s="13">
        <f>'House Price'!G72*(CPI!$B$17/CPI!$B$11)</f>
        <v>396857.01519213582</v>
      </c>
      <c r="H72" s="13">
        <f>'House Price'!H72*(CPI!$B$17/CPI!$B$12)</f>
        <v>432139.73799126642</v>
      </c>
      <c r="I72" s="13">
        <f>'House Price'!I72*(CPI!$B$17/CPI!$B$13)</f>
        <v>429875.73715248524</v>
      </c>
      <c r="J72" s="13">
        <f>'House Price'!J72*(CPI!$B$17/CPI!$B$14)</f>
        <v>509176.75544794189</v>
      </c>
      <c r="K72" s="13">
        <f>'House Price'!K72*(CPI!$B$17/CPI!$B$15)</f>
        <v>518741.93548387097</v>
      </c>
      <c r="L72" s="13">
        <f>'House Price'!L72*(CPI!$B$17/CPI!$B$16)</f>
        <v>564245.61403508764</v>
      </c>
    </row>
    <row r="73" spans="1:12" x14ac:dyDescent="0.25">
      <c r="A73" s="6" t="s">
        <v>100</v>
      </c>
      <c r="B73" s="13">
        <f>'House Price'!B73*(CPI!$B$17/CPI!$B$6)</f>
        <v>1055166.3090128754</v>
      </c>
      <c r="C73" s="13">
        <f>'House Price'!C73*(CPI!$B$17/CPI!$B$7)</f>
        <v>971928.57142857136</v>
      </c>
      <c r="D73" s="13">
        <f>'House Price'!D73*(CPI!$B$17/CPI!$B$8)</f>
        <v>887091.63346613548</v>
      </c>
      <c r="E73" s="13">
        <f>'House Price'!E73*(CPI!$B$17/CPI!$B$9)</f>
        <v>994749.29044465476</v>
      </c>
      <c r="F73" s="13">
        <f>'House Price'!F73*(CPI!$B$17/CPI!$B$10)</f>
        <v>1124443.1301182895</v>
      </c>
      <c r="G73" s="13">
        <f>'House Price'!G73*(CPI!$B$17/CPI!$B$11)</f>
        <v>1300010.7238605898</v>
      </c>
      <c r="H73" s="13">
        <f>'House Price'!H73*(CPI!$B$17/CPI!$B$12)</f>
        <v>1401753.2751091705</v>
      </c>
      <c r="I73" s="13">
        <f>'House Price'!I73*(CPI!$B$17/CPI!$B$13)</f>
        <v>1424061.0783487784</v>
      </c>
      <c r="J73" s="13">
        <f>'House Price'!J73*(CPI!$B$17/CPI!$B$14)</f>
        <v>1317869.2493946732</v>
      </c>
      <c r="K73" s="13">
        <f>'House Price'!K73*(CPI!$B$17/CPI!$B$15)</f>
        <v>1256951.6129032257</v>
      </c>
      <c r="L73" s="13">
        <f>'House Price'!L73*(CPI!$B$17/CPI!$B$16)</f>
        <v>1262647.5279106856</v>
      </c>
    </row>
    <row r="74" spans="1:12" x14ac:dyDescent="0.25">
      <c r="A74" s="6" t="s">
        <v>101</v>
      </c>
      <c r="B74" s="13">
        <f>'House Price'!B74*(CPI!$B$17/CPI!$B$6)</f>
        <v>570718.88412017166</v>
      </c>
      <c r="C74" s="13">
        <f>'House Price'!C74*(CPI!$B$17/CPI!$B$7)</f>
        <v>580632.6530612245</v>
      </c>
      <c r="D74" s="13">
        <f>'House Price'!D74*(CPI!$B$17/CPI!$B$8)</f>
        <v>554432.2709163347</v>
      </c>
      <c r="E74" s="13">
        <f>'House Price'!E74*(CPI!$B$17/CPI!$B$9)</f>
        <v>485671.71239356673</v>
      </c>
      <c r="F74" s="13">
        <f>'House Price'!F74*(CPI!$B$17/CPI!$B$10)</f>
        <v>483994.54049135582</v>
      </c>
      <c r="G74" s="13">
        <f>'House Price'!G74*(CPI!$B$17/CPI!$B$11)</f>
        <v>486398.57015192136</v>
      </c>
      <c r="H74" s="13">
        <f>'House Price'!H74*(CPI!$B$17/CPI!$B$12)</f>
        <v>508304.36681222712</v>
      </c>
      <c r="I74" s="13">
        <f>'House Price'!I74*(CPI!$B$17/CPI!$B$13)</f>
        <v>573167.64953664702</v>
      </c>
      <c r="J74" s="13">
        <f>'House Price'!J74*(CPI!$B$17/CPI!$B$14)</f>
        <v>600029.86279257468</v>
      </c>
      <c r="K74" s="13">
        <f>'House Price'!K74*(CPI!$B$17/CPI!$B$15)</f>
        <v>596553.22580645164</v>
      </c>
      <c r="L74" s="13">
        <f>'House Price'!L74*(CPI!$B$17/CPI!$B$16)</f>
        <v>616527.11323763954</v>
      </c>
    </row>
    <row r="75" spans="1:12" x14ac:dyDescent="0.25">
      <c r="A75" s="6" t="s">
        <v>102</v>
      </c>
      <c r="B75" s="13">
        <f>'House Price'!B75*(CPI!$B$17/CPI!$B$6)</f>
        <v>592618.56223175966</v>
      </c>
      <c r="C75" s="13">
        <f>'House Price'!C75*(CPI!$B$17/CPI!$B$7)</f>
        <v>574321.42857142852</v>
      </c>
      <c r="D75" s="13">
        <f>'House Price'!D75*(CPI!$B$17/CPI!$B$8)</f>
        <v>555664.34262948204</v>
      </c>
      <c r="E75" s="13">
        <f>'House Price'!E75*(CPI!$B$17/CPI!$B$9)</f>
        <v>540675.49668874172</v>
      </c>
      <c r="F75" s="13">
        <f>'House Price'!F75*(CPI!$B$17/CPI!$B$10)</f>
        <v>553779.79981801636</v>
      </c>
      <c r="G75" s="13">
        <f>'House Price'!G75*(CPI!$B$17/CPI!$B$11)</f>
        <v>610209.11528150132</v>
      </c>
      <c r="H75" s="13">
        <f>'House Price'!H75*(CPI!$B$17/CPI!$B$12)</f>
        <v>629843.66812227084</v>
      </c>
      <c r="I75" s="13">
        <f>'House Price'!I75*(CPI!$B$17/CPI!$B$13)</f>
        <v>719064.86941870267</v>
      </c>
      <c r="J75" s="13">
        <f>'House Price'!J75*(CPI!$B$17/CPI!$B$14)</f>
        <v>784232.04196933005</v>
      </c>
      <c r="K75" s="13">
        <f>'House Price'!K75*(CPI!$B$17/CPI!$B$15)</f>
        <v>713270.16129032255</v>
      </c>
      <c r="L75" s="13">
        <f>'House Price'!L75*(CPI!$B$17/CPI!$B$16)</f>
        <v>749696.96969696961</v>
      </c>
    </row>
    <row r="76" spans="1:12" x14ac:dyDescent="0.25">
      <c r="A76" s="6" t="s">
        <v>103</v>
      </c>
      <c r="B76" s="13">
        <f>'House Price'!B76*(CPI!$B$17/CPI!$B$6)</f>
        <v>365658.26180257509</v>
      </c>
      <c r="C76" s="13">
        <f>'House Price'!C76*(CPI!$B$17/CPI!$B$7)</f>
        <v>364788.77551020408</v>
      </c>
      <c r="D76" s="13">
        <f>'House Price'!D76*(CPI!$B$17/CPI!$B$8)</f>
        <v>357300.796812749</v>
      </c>
      <c r="E76" s="13">
        <f>'House Price'!E76*(CPI!$B$17/CPI!$B$9)</f>
        <v>351087.98486281931</v>
      </c>
      <c r="F76" s="13">
        <f>'House Price'!F76*(CPI!$B$17/CPI!$B$10)</f>
        <v>350051.86533212016</v>
      </c>
      <c r="G76" s="13">
        <f>'House Price'!G76*(CPI!$B$17/CPI!$B$11)</f>
        <v>353744.41465594282</v>
      </c>
      <c r="H76" s="13">
        <f>'House Price'!H76*(CPI!$B$17/CPI!$B$12)</f>
        <v>374881.22270742361</v>
      </c>
      <c r="I76" s="13">
        <f>'House Price'!I76*(CPI!$B$17/CPI!$B$13)</f>
        <v>406427.9696714406</v>
      </c>
      <c r="J76" s="13">
        <f>'House Price'!J76*(CPI!$B$17/CPI!$B$14)</f>
        <v>454265.53672316385</v>
      </c>
      <c r="K76" s="13">
        <f>'House Price'!K76*(CPI!$B$17/CPI!$B$15)</f>
        <v>438935.48387096776</v>
      </c>
      <c r="L76" s="13">
        <f>'House Price'!L76*(CPI!$B$17/CPI!$B$16)</f>
        <v>463628.38915470493</v>
      </c>
    </row>
    <row r="77" spans="1:12" x14ac:dyDescent="0.25">
      <c r="A77" s="6" t="s">
        <v>104</v>
      </c>
      <c r="B77" s="13">
        <f>'House Price'!B77*(CPI!$B$17/CPI!$B$6)</f>
        <v>471174.89270386269</v>
      </c>
      <c r="C77" s="13">
        <f>'House Price'!C77*(CPI!$B$17/CPI!$B$7)</f>
        <v>536454.08163265302</v>
      </c>
      <c r="D77" s="13">
        <f>'House Price'!D77*(CPI!$B$17/CPI!$B$8)</f>
        <v>443545.81673306774</v>
      </c>
      <c r="E77" s="13">
        <f>'House Price'!E77*(CPI!$B$17/CPI!$B$9)</f>
        <v>450562.91390728479</v>
      </c>
      <c r="F77" s="13">
        <f>'House Price'!F77*(CPI!$B$17/CPI!$B$10)</f>
        <v>455855.32302092813</v>
      </c>
      <c r="G77" s="13">
        <f>'House Price'!G77*(CPI!$B$17/CPI!$B$11)</f>
        <v>453235.0312779267</v>
      </c>
      <c r="H77" s="13">
        <f>'House Price'!H77*(CPI!$B$17/CPI!$B$12)</f>
        <v>441862.88209606992</v>
      </c>
      <c r="I77" s="13">
        <f>'House Price'!I77*(CPI!$B$17/CPI!$B$13)</f>
        <v>454886.68913226621</v>
      </c>
      <c r="J77" s="13">
        <f>'House Price'!J77*(CPI!$B$17/CPI!$B$14)</f>
        <v>509176.75544794189</v>
      </c>
      <c r="K77" s="13">
        <f>'House Price'!K77*(CPI!$B$17/CPI!$B$15)</f>
        <v>571114.91935483867</v>
      </c>
      <c r="L77" s="13">
        <f>'House Price'!L77*(CPI!$B$17/CPI!$B$16)</f>
        <v>577069.37799043057</v>
      </c>
    </row>
    <row r="78" spans="1:12" x14ac:dyDescent="0.25">
      <c r="A78" s="6" t="s">
        <v>105</v>
      </c>
      <c r="B78" s="13">
        <f>'House Price'!B78*(CPI!$B$17/CPI!$B$6)</f>
        <v>313231.75965665234</v>
      </c>
      <c r="C78" s="13">
        <f>'House Price'!C78*(CPI!$B$17/CPI!$B$7)</f>
        <v>380566.83673469385</v>
      </c>
      <c r="D78" s="13">
        <f>'House Price'!D78*(CPI!$B$17/CPI!$B$8)</f>
        <v>292000.99601593625</v>
      </c>
      <c r="E78" s="13">
        <f>'House Price'!E78*(CPI!$B$17/CPI!$B$9)</f>
        <v>265656.57521286659</v>
      </c>
      <c r="F78" s="13">
        <f>'House Price'!F78*(CPI!$B$17/CPI!$B$10)</f>
        <v>316847.58871701546</v>
      </c>
      <c r="G78" s="13">
        <f>'House Price'!G78*(CPI!$B$17/CPI!$B$11)</f>
        <v>370326.18409294012</v>
      </c>
      <c r="H78" s="13">
        <f>'House Price'!H78*(CPI!$B$17/CPI!$B$12)</f>
        <v>288993.44978165941</v>
      </c>
      <c r="I78" s="13">
        <f>'House Price'!I78*(CPI!$B$17/CPI!$B$13)</f>
        <v>260530.74978938501</v>
      </c>
      <c r="J78" s="13">
        <f>'House Price'!J78*(CPI!$B$17/CPI!$B$14)</f>
        <v>304008.4745762712</v>
      </c>
      <c r="K78" s="13">
        <f>'House Price'!K78*(CPI!$B$17/CPI!$B$15)</f>
        <v>359129.03225806449</v>
      </c>
      <c r="L78" s="13">
        <f>'House Price'!L78*(CPI!$B$17/CPI!$B$16)</f>
        <v>366956.93779904302</v>
      </c>
    </row>
    <row r="79" spans="1:12" x14ac:dyDescent="0.25">
      <c r="A79" s="6" t="s">
        <v>106</v>
      </c>
      <c r="B79" s="13">
        <f>'House Price'!B79*(CPI!$B$17/CPI!$B$6)</f>
        <v>299959.22746781114</v>
      </c>
      <c r="C79" s="13">
        <f>'House Price'!C79*(CPI!$B$17/CPI!$B$7)</f>
        <v>302938.77551020408</v>
      </c>
      <c r="D79" s="13">
        <f>'House Price'!D79*(CPI!$B$17/CPI!$B$8)</f>
        <v>320338.64541832672</v>
      </c>
      <c r="E79" s="13">
        <f>'House Price'!E79*(CPI!$B$17/CPI!$B$9)</f>
        <v>308957.42667928099</v>
      </c>
      <c r="F79" s="13">
        <f>'House Price'!F79*(CPI!$B$17/CPI!$B$10)</f>
        <v>308405.82347588718</v>
      </c>
      <c r="G79" s="13">
        <f>'House Price'!G79*(CPI!$B$17/CPI!$B$11)</f>
        <v>312842.71671134944</v>
      </c>
      <c r="H79" s="13">
        <f>'House Price'!H79*(CPI!$B$17/CPI!$B$12)</f>
        <v>291694.32314410486</v>
      </c>
      <c r="I79" s="13">
        <f>'House Price'!I79*(CPI!$B$17/CPI!$B$13)</f>
        <v>307426.28475147433</v>
      </c>
      <c r="J79" s="13">
        <f>'House Price'!J79*(CPI!$B$17/CPI!$B$14)</f>
        <v>314491.5254237288</v>
      </c>
      <c r="K79" s="13">
        <f>'House Price'!K79*(CPI!$B$17/CPI!$B$15)</f>
        <v>320722.17741935485</v>
      </c>
      <c r="L79" s="13">
        <f>'House Price'!L79*(CPI!$B$17/CPI!$B$16)</f>
        <v>355119.61722488038</v>
      </c>
    </row>
    <row r="80" spans="1:12" x14ac:dyDescent="0.25">
      <c r="A80" s="6" t="s">
        <v>107</v>
      </c>
      <c r="B80" s="13">
        <f>'House Price'!B80*(CPI!$B$17/CPI!$B$6)</f>
        <v>258814.37768240343</v>
      </c>
      <c r="C80" s="13">
        <f>'House Price'!C80*(CPI!$B$17/CPI!$B$7)</f>
        <v>222786.22448979592</v>
      </c>
      <c r="D80" s="13">
        <f>'House Price'!D80*(CPI!$B$17/CPI!$B$8)</f>
        <v>234093.62549800798</v>
      </c>
      <c r="E80" s="13">
        <f>'House Price'!E80*(CPI!$B$17/CPI!$B$9)</f>
        <v>264486.28192999057</v>
      </c>
      <c r="F80" s="13">
        <f>'House Price'!F80*(CPI!$B$17/CPI!$B$10)</f>
        <v>180090.99181073703</v>
      </c>
      <c r="G80" s="13">
        <f>'House Price'!G80*(CPI!$B$17/CPI!$B$11)</f>
        <v>223853.8873994638</v>
      </c>
      <c r="H80" s="13">
        <f>'House Price'!H80*(CPI!$B$17/CPI!$B$12)</f>
        <v>229574.23580786027</v>
      </c>
      <c r="I80" s="13">
        <f>'House Price'!I80*(CPI!$B$17/CPI!$B$13)</f>
        <v>231351.30581297388</v>
      </c>
      <c r="J80" s="13">
        <f>'House Price'!J80*(CPI!$B$17/CPI!$B$14)</f>
        <v>224636.803874092</v>
      </c>
      <c r="K80" s="13">
        <f>'House Price'!K80*(CPI!$B$17/CPI!$B$15)</f>
        <v>234431.45161290321</v>
      </c>
      <c r="L80" s="13">
        <f>'House Price'!L80*(CPI!$B$17/CPI!$B$16)</f>
        <v>309250</v>
      </c>
    </row>
    <row r="81" spans="1:12" x14ac:dyDescent="0.25">
      <c r="A81" s="6" t="s">
        <v>108</v>
      </c>
      <c r="B81" s="13">
        <f>'House Price'!B81*(CPI!$B$17/CPI!$B$6)</f>
        <v>348403.96995708154</v>
      </c>
      <c r="C81" s="13">
        <f>'House Price'!C81*(CPI!$B$17/CPI!$B$7)</f>
        <v>337019.38775510201</v>
      </c>
      <c r="D81" s="13">
        <f>'House Price'!D81*(CPI!$B$17/CPI!$B$8)</f>
        <v>363461.15537848609</v>
      </c>
      <c r="E81" s="13">
        <f>'House Price'!E81*(CPI!$B$17/CPI!$B$9)</f>
        <v>333533.58561967837</v>
      </c>
      <c r="F81" s="13">
        <f>'House Price'!F81*(CPI!$B$17/CPI!$B$10)</f>
        <v>371437.67060964514</v>
      </c>
      <c r="G81" s="13">
        <f>'House Price'!G81*(CPI!$B$17/CPI!$B$11)</f>
        <v>331635.38873994636</v>
      </c>
      <c r="H81" s="13">
        <f>'House Price'!H81*(CPI!$B$17/CPI!$B$12)</f>
        <v>327886.02620087337</v>
      </c>
      <c r="I81" s="13">
        <f>'House Price'!I81*(CPI!$B$17/CPI!$B$13)</f>
        <v>349111.20471777592</v>
      </c>
      <c r="J81" s="13">
        <f>'House Price'!J81*(CPI!$B$17/CPI!$B$14)</f>
        <v>317486.68280871672</v>
      </c>
      <c r="K81" s="13">
        <f>'House Price'!K81*(CPI!$B$17/CPI!$B$15)</f>
        <v>389056.45161290321</v>
      </c>
      <c r="L81" s="13">
        <f>'House Price'!L81*(CPI!$B$17/CPI!$B$16)</f>
        <v>374848.4848484848</v>
      </c>
    </row>
    <row r="82" spans="1:12" x14ac:dyDescent="0.25">
      <c r="A82" s="6" t="s">
        <v>109</v>
      </c>
      <c r="B82" s="13">
        <f>'House Price'!B82*(CPI!$B$17/CPI!$B$6)</f>
        <v>437993.56223175966</v>
      </c>
      <c r="C82" s="13">
        <f>'House Price'!C82*(CPI!$B$17/CPI!$B$7)</f>
        <v>421589.79591836734</v>
      </c>
      <c r="D82" s="13">
        <f>'House Price'!D82*(CPI!$B$17/CPI!$B$8)</f>
        <v>409047.80876494024</v>
      </c>
      <c r="E82" s="13">
        <f>'House Price'!E82*(CPI!$B$17/CPI!$B$9)</f>
        <v>392048.24976348155</v>
      </c>
      <c r="F82" s="13">
        <f>'House Price'!F82*(CPI!$B$17/CPI!$B$10)</f>
        <v>384944.49499545043</v>
      </c>
      <c r="G82" s="13">
        <f>'House Price'!G82*(CPI!$B$17/CPI!$B$11)</f>
        <v>370326.18409294012</v>
      </c>
      <c r="H82" s="13">
        <f>'House Price'!H82*(CPI!$B$17/CPI!$B$12)</f>
        <v>386224.89082969434</v>
      </c>
      <c r="I82" s="13">
        <f>'House Price'!I82*(CPI!$B$17/CPI!$B$13)</f>
        <v>396006.73967986519</v>
      </c>
      <c r="J82" s="13">
        <f>'House Price'!J82*(CPI!$B$17/CPI!$B$14)</f>
        <v>384378.53107344633</v>
      </c>
      <c r="K82" s="13">
        <f>'House Price'!K82*(CPI!$B$17/CPI!$B$15)</f>
        <v>409008.06451612903</v>
      </c>
      <c r="L82" s="13">
        <f>'House Price'!L82*(CPI!$B$17/CPI!$B$16)</f>
        <v>409374.00318979262</v>
      </c>
    </row>
    <row r="83" spans="1:12" x14ac:dyDescent="0.25">
      <c r="A83" s="6" t="s">
        <v>110</v>
      </c>
      <c r="B83" s="13">
        <f>'House Price'!B83*(CPI!$B$17/CPI!$B$6)</f>
        <v>359685.62231759657</v>
      </c>
      <c r="C83" s="13">
        <f>'House Price'!C83*(CPI!$B$17/CPI!$B$7)</f>
        <v>350904.08163265302</v>
      </c>
      <c r="D83" s="13">
        <f>'House Price'!D83*(CPI!$B$17/CPI!$B$8)</f>
        <v>332659.36254980078</v>
      </c>
      <c r="E83" s="13">
        <f>'House Price'!E83*(CPI!$B$17/CPI!$B$9)</f>
        <v>333533.58561967837</v>
      </c>
      <c r="F83" s="13">
        <f>'House Price'!F83*(CPI!$B$17/CPI!$B$10)</f>
        <v>320787.07916287537</v>
      </c>
      <c r="G83" s="13">
        <f>'House Price'!G83*(CPI!$B$17/CPI!$B$11)</f>
        <v>331635.38873994636</v>
      </c>
      <c r="H83" s="13">
        <f>'House Price'!H83*(CPI!$B$17/CPI!$B$12)</f>
        <v>334908.29694323149</v>
      </c>
      <c r="I83" s="13">
        <f>'House Price'!I83*(CPI!$B$17/CPI!$B$13)</f>
        <v>333479.35973041283</v>
      </c>
      <c r="J83" s="13">
        <f>'House Price'!J83*(CPI!$B$17/CPI!$B$14)</f>
        <v>364410.81517352705</v>
      </c>
      <c r="K83" s="13">
        <f>'House Price'!K83*(CPI!$B$17/CPI!$B$15)</f>
        <v>369104.83870967739</v>
      </c>
      <c r="L83" s="13">
        <f>'House Price'!L83*(CPI!$B$17/CPI!$B$16)</f>
        <v>405428.22966507176</v>
      </c>
    </row>
    <row r="84" spans="1:12" x14ac:dyDescent="0.25">
      <c r="A84" s="6" t="s">
        <v>111</v>
      </c>
      <c r="B84" s="13">
        <f>'House Price'!B84*(CPI!$B$17/CPI!$B$6)</f>
        <v>444629.82832618029</v>
      </c>
      <c r="C84" s="13">
        <f>'House Price'!C84*(CPI!$B$17/CPI!$B$7)</f>
        <v>328183.67346938775</v>
      </c>
      <c r="D84" s="13">
        <f>'House Price'!D84*(CPI!$B$17/CPI!$B$8)</f>
        <v>397959.16334661352</v>
      </c>
      <c r="E84" s="13">
        <f>'House Price'!E84*(CPI!$B$17/CPI!$B$9)</f>
        <v>388537.36991485336</v>
      </c>
      <c r="F84" s="13">
        <f>'House Price'!F84*(CPI!$B$17/CPI!$B$10)</f>
        <v>352303.00272975437</v>
      </c>
      <c r="G84" s="13">
        <f>'House Price'!G84*(CPI!$B$17/CPI!$B$11)</f>
        <v>351533.51206434314</v>
      </c>
      <c r="H84" s="13">
        <f>'House Price'!H84*(CPI!$B$17/CPI!$B$12)</f>
        <v>393247.16157205246</v>
      </c>
      <c r="I84" s="13">
        <f>'House Price'!I84*(CPI!$B$17/CPI!$B$13)</f>
        <v>381938.07919123844</v>
      </c>
      <c r="J84" s="13">
        <f>'House Price'!J84*(CPI!$B$17/CPI!$B$14)</f>
        <v>384378.53107344633</v>
      </c>
      <c r="K84" s="13">
        <f>'House Price'!K84*(CPI!$B$17/CPI!$B$15)</f>
        <v>443923.38709677418</v>
      </c>
      <c r="L84" s="13">
        <f>'House Price'!L84*(CPI!$B$17/CPI!$B$16)</f>
        <v>458696.17224880378</v>
      </c>
    </row>
    <row r="85" spans="1:12" x14ac:dyDescent="0.25">
      <c r="A85" s="6" t="s">
        <v>112</v>
      </c>
      <c r="B85" s="13">
        <f>'House Price'!B85*(CPI!$B$17/CPI!$B$6)</f>
        <v>242223.71244635194</v>
      </c>
      <c r="C85" s="13">
        <f>'House Price'!C85*(CPI!$B$17/CPI!$B$7)</f>
        <v>237302.04081632651</v>
      </c>
      <c r="D85" s="13">
        <f>'House Price'!D85*(CPI!$B$17/CPI!$B$8)</f>
        <v>197131.47410358567</v>
      </c>
      <c r="E85" s="13">
        <f>'House Price'!E85*(CPI!$B$17/CPI!$B$9)</f>
        <v>215333.96404919584</v>
      </c>
      <c r="F85" s="13">
        <f>'House Price'!F85*(CPI!$B$17/CPI!$B$10)</f>
        <v>198100.09099181075</v>
      </c>
      <c r="G85" s="13">
        <f>'House Price'!G85*(CPI!$B$17/CPI!$B$11)</f>
        <v>221090.25915996425</v>
      </c>
      <c r="H85" s="13">
        <f>'House Price'!H85*(CPI!$B$17/CPI!$B$12)</f>
        <v>237676.85589519652</v>
      </c>
      <c r="I85" s="13">
        <f>'House Price'!I85*(CPI!$B$17/CPI!$B$13)</f>
        <v>168823.92586352149</v>
      </c>
      <c r="J85" s="13">
        <f>'House Price'!J85*(CPI!$B$17/CPI!$B$14)</f>
        <v>227132.76836158193</v>
      </c>
      <c r="K85" s="13">
        <f>'House Price'!K85*(CPI!$B$17/CPI!$B$15)</f>
        <v>234431.45161290321</v>
      </c>
      <c r="L85" s="13">
        <f>'House Price'!L85*(CPI!$B$17/CPI!$B$16)</f>
        <v>231814.19457735246</v>
      </c>
    </row>
    <row r="86" spans="1:12" x14ac:dyDescent="0.25">
      <c r="A86" s="6" t="s">
        <v>113</v>
      </c>
      <c r="B86" s="13">
        <f>'House Price'!B86*(CPI!$B$17/CPI!$B$6)</f>
        <v>504356.22317596566</v>
      </c>
      <c r="C86" s="13">
        <f>'House Price'!C86*(CPI!$B$17/CPI!$B$7)</f>
        <v>485964.28571428568</v>
      </c>
      <c r="D86" s="13">
        <f>'House Price'!D86*(CPI!$B$17/CPI!$B$8)</f>
        <v>449706.17529880477</v>
      </c>
      <c r="E86" s="13">
        <f>'House Price'!E86*(CPI!$B$17/CPI!$B$9)</f>
        <v>428912.48817407759</v>
      </c>
      <c r="F86" s="13">
        <f>'House Price'!F86*(CPI!$B$17/CPI!$B$10)</f>
        <v>435032.30209281167</v>
      </c>
      <c r="G86" s="13">
        <f>'House Price'!G86*(CPI!$B$17/CPI!$B$11)</f>
        <v>442180.51831992849</v>
      </c>
      <c r="H86" s="13">
        <f>'House Price'!H86*(CPI!$B$17/CPI!$B$12)</f>
        <v>491558.95196506556</v>
      </c>
      <c r="I86" s="13">
        <f>'House Price'!I86*(CPI!$B$17/CPI!$B$13)</f>
        <v>579420.38753159228</v>
      </c>
      <c r="J86" s="13">
        <f>'House Price'!J86*(CPI!$B$17/CPI!$B$14)</f>
        <v>599031.47699757863</v>
      </c>
      <c r="K86" s="13">
        <f>'House Price'!K86*(CPI!$B$17/CPI!$B$15)</f>
        <v>544679.03225806449</v>
      </c>
      <c r="L86" s="13">
        <f>'House Price'!L86*(CPI!$B$17/CPI!$B$16)</f>
        <v>568684.6092503987</v>
      </c>
    </row>
    <row r="87" spans="1:12" x14ac:dyDescent="0.25">
      <c r="A87" s="6" t="s">
        <v>114</v>
      </c>
      <c r="B87" s="13">
        <f>'House Price'!B87*(CPI!$B$17/CPI!$B$6)</f>
        <v>364994.63519313303</v>
      </c>
      <c r="C87" s="13">
        <f>'House Price'!C87*(CPI!$B$17/CPI!$B$7)</f>
        <v>410229.59183673467</v>
      </c>
      <c r="D87" s="13">
        <f>'House Price'!D87*(CPI!$B$17/CPI!$B$8)</f>
        <v>388102.58964143426</v>
      </c>
      <c r="E87" s="13">
        <f>'House Price'!E87*(CPI!$B$17/CPI!$B$9)</f>
        <v>377419.58372753079</v>
      </c>
      <c r="F87" s="13">
        <f>'House Price'!F87*(CPI!$B$17/CPI!$B$10)</f>
        <v>385507.27934485901</v>
      </c>
      <c r="G87" s="13">
        <f>'House Price'!G87*(CPI!$B$17/CPI!$B$11)</f>
        <v>375853.44057193922</v>
      </c>
      <c r="H87" s="13">
        <f>'House Price'!H87*(CPI!$B$17/CPI!$B$12)</f>
        <v>367318.77729257644</v>
      </c>
      <c r="I87" s="13">
        <f>'House Price'!I87*(CPI!$B$17/CPI!$B$13)</f>
        <v>366827.29570345412</v>
      </c>
      <c r="J87" s="13">
        <f>'House Price'!J87*(CPI!$B$17/CPI!$B$14)</f>
        <v>356423.72881355934</v>
      </c>
      <c r="K87" s="13">
        <f>'House Price'!K87*(CPI!$B$17/CPI!$B$15)</f>
        <v>370601.20967741933</v>
      </c>
      <c r="L87" s="13">
        <f>'House Price'!L87*(CPI!$B$17/CPI!$B$16)</f>
        <v>425157.09728867619</v>
      </c>
    </row>
    <row r="88" spans="1:12" x14ac:dyDescent="0.25">
      <c r="A88" s="6" t="s">
        <v>115</v>
      </c>
      <c r="B88" s="13">
        <f>'House Price'!B88*(CPI!$B$17/CPI!$B$6)</f>
        <v>221651.28755364806</v>
      </c>
      <c r="C88" s="13">
        <f>'House Price'!C88*(CPI!$B$17/CPI!$B$7)</f>
        <v>233515.30612244896</v>
      </c>
      <c r="D88" s="13">
        <f>'House Price'!D88*(CPI!$B$17/CPI!$B$8)</f>
        <v>264895.41832669324</v>
      </c>
      <c r="E88" s="13">
        <f>'House Price'!E88*(CPI!$B$17/CPI!$B$9)</f>
        <v>243421.00283822138</v>
      </c>
      <c r="F88" s="13">
        <f>'House Price'!F88*(CPI!$B$17/CPI!$B$10)</f>
        <v>258880.80072793449</v>
      </c>
      <c r="G88" s="13">
        <f>'House Price'!G88*(CPI!$B$17/CPI!$B$11)</f>
        <v>260333.78016085792</v>
      </c>
      <c r="H88" s="13">
        <f>'House Price'!H88*(CPI!$B$17/CPI!$B$12)</f>
        <v>286292.57641921402</v>
      </c>
      <c r="I88" s="13">
        <f>'House Price'!I88*(CPI!$B$17/CPI!$B$13)</f>
        <v>249067.39679865207</v>
      </c>
      <c r="J88" s="13">
        <f>'House Price'!J88*(CPI!$B$17/CPI!$B$14)</f>
        <v>269564.1646489104</v>
      </c>
      <c r="K88" s="13">
        <f>'House Price'!K88*(CPI!$B$17/CPI!$B$15)</f>
        <v>308252.41935483873</v>
      </c>
      <c r="L88" s="13">
        <f>'House Price'!L88*(CPI!$B$17/CPI!$B$16)</f>
        <v>355119.61722488038</v>
      </c>
    </row>
    <row r="89" spans="1:12" x14ac:dyDescent="0.25">
      <c r="A89" s="6" t="s">
        <v>116</v>
      </c>
      <c r="B89" s="13">
        <f>'House Price'!B89*(CPI!$B$17/CPI!$B$6)</f>
        <v>391539.69957081543</v>
      </c>
      <c r="C89" s="13">
        <f>'House Price'!C89*(CPI!$B$17/CPI!$B$7)</f>
        <v>454408.1632653061</v>
      </c>
      <c r="D89" s="13">
        <f>'House Price'!D89*(CPI!$B$17/CPI!$B$8)</f>
        <v>492828.68525896413</v>
      </c>
      <c r="E89" s="13">
        <f>'House Price'!E89*(CPI!$B$17/CPI!$B$9)</f>
        <v>456999.52696310316</v>
      </c>
      <c r="F89" s="13">
        <f>'House Price'!F89*(CPI!$B$17/CPI!$B$10)</f>
        <v>438971.79253867152</v>
      </c>
      <c r="G89" s="13">
        <f>'House Price'!G89*(CPI!$B$17/CPI!$B$11)</f>
        <v>446049.59785522788</v>
      </c>
      <c r="H89" s="13">
        <f>'House Price'!H89*(CPI!$B$17/CPI!$B$12)</f>
        <v>495880.34934497823</v>
      </c>
      <c r="I89" s="13">
        <f>'House Price'!I89*(CPI!$B$17/CPI!$B$13)</f>
        <v>504387.53159224935</v>
      </c>
      <c r="J89" s="13">
        <f>'House Price'!J89*(CPI!$B$17/CPI!$B$14)</f>
        <v>549112.1872477805</v>
      </c>
      <c r="K89" s="13">
        <f>'House Price'!K89*(CPI!$B$17/CPI!$B$15)</f>
        <v>553657.25806451612</v>
      </c>
      <c r="L89" s="13">
        <f>'House Price'!L89*(CPI!$B$17/CPI!$B$16)</f>
        <v>591866.02870813396</v>
      </c>
    </row>
    <row r="90" spans="1:12" x14ac:dyDescent="0.25">
      <c r="A90" s="6" t="s">
        <v>117</v>
      </c>
      <c r="B90" s="13">
        <f>'House Price'!B90*(CPI!$B$17/CPI!$B$6)</f>
        <v>1008712.4463519313</v>
      </c>
      <c r="C90" s="13">
        <f>'House Price'!C90*(CPI!$B$17/CPI!$B$7)</f>
        <v>1037565.3061224489</v>
      </c>
      <c r="D90" s="13">
        <f>'House Price'!D90*(CPI!$B$17/CPI!$B$8)</f>
        <v>874770.91633466142</v>
      </c>
      <c r="E90" s="13">
        <f>'House Price'!E90*(CPI!$B$17/CPI!$B$9)</f>
        <v>895274.36140018923</v>
      </c>
      <c r="F90" s="13">
        <f>'House Price'!F90*(CPI!$B$17/CPI!$B$10)</f>
        <v>909459.50864422205</v>
      </c>
      <c r="G90" s="13">
        <f>'House Price'!G90*(CPI!$B$17/CPI!$B$11)</f>
        <v>927473.63717604999</v>
      </c>
      <c r="H90" s="13">
        <f>'House Price'!H90*(CPI!$B$17/CPI!$B$12)</f>
        <v>1323427.9475982534</v>
      </c>
      <c r="I90" s="13">
        <f>'House Price'!I90*(CPI!$B$17/CPI!$B$13)</f>
        <v>1589237.5737152486</v>
      </c>
      <c r="J90" s="13">
        <f>'House Price'!J90*(CPI!$B$17/CPI!$B$14)</f>
        <v>1694759.8870056497</v>
      </c>
      <c r="K90" s="13">
        <f>'House Price'!K90*(CPI!$B$17/CPI!$B$15)</f>
        <v>1665959.6774193549</v>
      </c>
      <c r="L90" s="13">
        <f>'House Price'!L90*(CPI!$B$17/CPI!$B$16)</f>
        <v>2056734.4497607655</v>
      </c>
    </row>
    <row r="91" spans="1:12" x14ac:dyDescent="0.25">
      <c r="A91" s="6" t="s">
        <v>118</v>
      </c>
      <c r="B91" s="13">
        <f>'House Price'!B91*(CPI!$B$17/CPI!$B$6)</f>
        <v>353049.35622317594</v>
      </c>
      <c r="C91" s="13">
        <f>'House Price'!C91*(CPI!$B$17/CPI!$B$7)</f>
        <v>359739.79591836734</v>
      </c>
      <c r="D91" s="13">
        <f>'House Price'!D91*(CPI!$B$17/CPI!$B$8)</f>
        <v>380710.15936254978</v>
      </c>
      <c r="E91" s="13">
        <f>'House Price'!E91*(CPI!$B$17/CPI!$B$9)</f>
        <v>362790.91769157996</v>
      </c>
      <c r="F91" s="13">
        <f>'House Price'!F91*(CPI!$B$17/CPI!$B$10)</f>
        <v>364121.47406733397</v>
      </c>
      <c r="G91" s="13">
        <f>'House Price'!G91*(CPI!$B$17/CPI!$B$11)</f>
        <v>354849.86595174263</v>
      </c>
      <c r="H91" s="13">
        <f>'House Price'!H91*(CPI!$B$17/CPI!$B$12)</f>
        <v>351113.53711790394</v>
      </c>
      <c r="I91" s="13">
        <f>'House Price'!I91*(CPI!$B$17/CPI!$B$13)</f>
        <v>349111.20471777592</v>
      </c>
      <c r="J91" s="13">
        <f>'House Price'!J91*(CPI!$B$17/CPI!$B$14)</f>
        <v>351930.99273607746</v>
      </c>
      <c r="K91" s="13">
        <f>'House Price'!K91*(CPI!$B$17/CPI!$B$15)</f>
        <v>369104.83870967739</v>
      </c>
      <c r="L91" s="13">
        <f>'House Price'!L91*(CPI!$B$17/CPI!$B$16)</f>
        <v>387179.02711323759</v>
      </c>
    </row>
    <row r="92" spans="1:12" x14ac:dyDescent="0.25">
      <c r="A92" s="6" t="s">
        <v>119</v>
      </c>
      <c r="B92" s="13">
        <f>'House Price'!B92*(CPI!$B$17/CPI!$B$6)</f>
        <v>351722.10300429183</v>
      </c>
      <c r="C92" s="13">
        <f>'House Price'!C92*(CPI!$B$17/CPI!$B$7)</f>
        <v>334494.89795918367</v>
      </c>
      <c r="D92" s="13">
        <f>'House Price'!D92*(CPI!$B$17/CPI!$B$8)</f>
        <v>332043.32669322711</v>
      </c>
      <c r="E92" s="13">
        <f>'House Price'!E92*(CPI!$B$17/CPI!$B$9)</f>
        <v>348747.39829706721</v>
      </c>
      <c r="F92" s="13">
        <f>'House Price'!F92*(CPI!$B$17/CPI!$B$10)</f>
        <v>354554.14012738853</v>
      </c>
      <c r="G92" s="13">
        <f>'House Price'!G92*(CPI!$B$17/CPI!$B$11)</f>
        <v>359271.67113494192</v>
      </c>
      <c r="H92" s="13">
        <f>'House Price'!H92*(CPI!$B$17/CPI!$B$12)</f>
        <v>340310.04366812232</v>
      </c>
      <c r="I92" s="13">
        <f>'House Price'!I92*(CPI!$B$17/CPI!$B$13)</f>
        <v>333479.35973041283</v>
      </c>
      <c r="J92" s="13">
        <f>'House Price'!J92*(CPI!$B$17/CPI!$B$14)</f>
        <v>334459.24132364808</v>
      </c>
      <c r="K92" s="13">
        <f>'House Price'!K92*(CPI!$B$17/CPI!$B$15)</f>
        <v>329201.61290322582</v>
      </c>
      <c r="L92" s="13">
        <f>'House Price'!L92*(CPI!$B$17/CPI!$B$16)</f>
        <v>382246.8102073365</v>
      </c>
    </row>
    <row r="93" spans="1:12" x14ac:dyDescent="0.25">
      <c r="A93" s="6" t="s">
        <v>120</v>
      </c>
      <c r="B93" s="13">
        <f>'House Price'!B93*(CPI!$B$17/CPI!$B$6)</f>
        <v>487101.93133047211</v>
      </c>
      <c r="C93" s="13">
        <f>'House Price'!C93*(CPI!$B$17/CPI!$B$7)</f>
        <v>450621.42857142852</v>
      </c>
      <c r="D93" s="13">
        <f>'House Price'!D93*(CPI!$B$17/CPI!$B$8)</f>
        <v>418904.38247011951</v>
      </c>
      <c r="E93" s="13">
        <f>'House Price'!E93*(CPI!$B$17/CPI!$B$9)</f>
        <v>409602.64900662255</v>
      </c>
      <c r="F93" s="13">
        <f>'House Price'!F93*(CPI!$B$17/CPI!$B$10)</f>
        <v>418711.55595996365</v>
      </c>
      <c r="G93" s="13">
        <f>'House Price'!G93*(CPI!$B$17/CPI!$B$11)</f>
        <v>470922.25201072387</v>
      </c>
      <c r="H93" s="13">
        <f>'House Price'!H93*(CPI!$B$17/CPI!$B$12)</f>
        <v>512085.58951965068</v>
      </c>
      <c r="I93" s="13">
        <f>'House Price'!I93*(CPI!$B$17/CPI!$B$13)</f>
        <v>625273.79949452402</v>
      </c>
      <c r="J93" s="13">
        <f>'House Price'!J93*(CPI!$B$17/CPI!$B$14)</f>
        <v>604023.40597255854</v>
      </c>
      <c r="K93" s="13">
        <f>'House Price'!K93*(CPI!$B$17/CPI!$B$15)</f>
        <v>579594.3548387097</v>
      </c>
      <c r="L93" s="13">
        <f>'House Price'!L93*(CPI!$B$17/CPI!$B$16)</f>
        <v>613074.56140350876</v>
      </c>
    </row>
    <row r="94" spans="1:12" x14ac:dyDescent="0.25">
      <c r="A94" s="6" t="s">
        <v>121</v>
      </c>
      <c r="B94" s="13">
        <f>'House Price'!B94*(CPI!$B$17/CPI!$B$6)</f>
        <v>529574.034334764</v>
      </c>
      <c r="C94" s="13">
        <f>'House Price'!C94*(CPI!$B$17/CPI!$B$7)</f>
        <v>542765.30612244899</v>
      </c>
      <c r="D94" s="13">
        <f>'House Price'!D94*(CPI!$B$17/CPI!$B$8)</f>
        <v>529174.80079681275</v>
      </c>
      <c r="E94" s="13">
        <f>'House Price'!E94*(CPI!$B$17/CPI!$B$9)</f>
        <v>580465.46830652794</v>
      </c>
      <c r="F94" s="13">
        <f>'House Price'!F94*(CPI!$B$17/CPI!$B$10)</f>
        <v>574040.03639672429</v>
      </c>
      <c r="G94" s="13">
        <f>'House Price'!G94*(CPI!$B$17/CPI!$B$11)</f>
        <v>607998.2126899017</v>
      </c>
      <c r="H94" s="13">
        <f>'House Price'!H94*(CPI!$B$17/CPI!$B$12)</f>
        <v>686021.83406113542</v>
      </c>
      <c r="I94" s="13">
        <f>'House Price'!I94*(CPI!$B$17/CPI!$B$13)</f>
        <v>682590.56444818876</v>
      </c>
      <c r="J94" s="13">
        <f>'House Price'!J94*(CPI!$B$17/CPI!$B$14)</f>
        <v>768757.06214689265</v>
      </c>
      <c r="K94" s="13">
        <f>'House Price'!K94*(CPI!$B$17/CPI!$B$15)</f>
        <v>728233.87096774194</v>
      </c>
      <c r="L94" s="13">
        <f>'House Price'!L94*(CPI!$B$17/CPI!$B$16)</f>
        <v>799019.13875598076</v>
      </c>
    </row>
    <row r="95" spans="1:12" x14ac:dyDescent="0.25">
      <c r="A95" s="6" t="s">
        <v>122</v>
      </c>
      <c r="B95" s="13">
        <f>'House Price'!B95*(CPI!$B$17/CPI!$B$6)</f>
        <v>199087.98283261803</v>
      </c>
      <c r="C95" s="13">
        <f>'House Price'!C95*(CPI!$B$17/CPI!$B$7)</f>
        <v>289054.08163265302</v>
      </c>
      <c r="D95" s="13">
        <f>'House Price'!D95*(CPI!$B$17/CPI!$B$8)</f>
        <v>253806.77290836655</v>
      </c>
      <c r="E95" s="13">
        <f>'House Price'!E95*(CPI!$B$17/CPI!$B$9)</f>
        <v>198364.71144749291</v>
      </c>
      <c r="F95" s="13">
        <f>'House Price'!F95*(CPI!$B$17/CPI!$B$10)</f>
        <v>194160.60054595087</v>
      </c>
      <c r="G95" s="13">
        <f>'House Price'!G95*(CPI!$B$17/CPI!$B$11)</f>
        <v>198981.23324396781</v>
      </c>
      <c r="H95" s="13">
        <f>'House Price'!H95*(CPI!$B$17/CPI!$B$12)</f>
        <v>229574.23580786027</v>
      </c>
      <c r="I95" s="13">
        <f>'House Price'!I95*(CPI!$B$17/CPI!$B$13)</f>
        <v>218324.76832350463</v>
      </c>
      <c r="J95" s="13">
        <f>'House Price'!J95*(CPI!$B$17/CPI!$B$14)</f>
        <v>225135.99677159</v>
      </c>
      <c r="K95" s="13">
        <f>'House Price'!K95*(CPI!$B$17/CPI!$B$15)</f>
        <v>219467.74193548388</v>
      </c>
      <c r="L95" s="13">
        <f>'House Price'!L95*(CPI!$B$17/CPI!$B$16)</f>
        <v>256475.27910685804</v>
      </c>
    </row>
    <row r="96" spans="1:12" x14ac:dyDescent="0.25">
      <c r="A96" s="6" t="s">
        <v>123</v>
      </c>
      <c r="B96" s="13">
        <f>'House Price'!B96*(CPI!$B$17/CPI!$B$6)</f>
        <v>347740.34334763949</v>
      </c>
      <c r="C96" s="13">
        <f>'House Price'!C96*(CPI!$B$17/CPI!$B$7)</f>
        <v>340806.12244897959</v>
      </c>
      <c r="D96" s="13">
        <f>'House Price'!D96*(CPI!$B$17/CPI!$B$8)</f>
        <v>351140.43824701197</v>
      </c>
      <c r="E96" s="13">
        <f>'House Price'!E96*(CPI!$B$17/CPI!$B$9)</f>
        <v>345236.51844843902</v>
      </c>
      <c r="F96" s="13">
        <f>'House Price'!F96*(CPI!$B$17/CPI!$B$10)</f>
        <v>343298.45313921751</v>
      </c>
      <c r="G96" s="13">
        <f>'House Price'!G96*(CPI!$B$17/CPI!$B$11)</f>
        <v>338268.09651474532</v>
      </c>
      <c r="H96" s="13">
        <f>'House Price'!H96*(CPI!$B$17/CPI!$B$12)</f>
        <v>340310.04366812232</v>
      </c>
      <c r="I96" s="13">
        <f>'House Price'!I96*(CPI!$B$17/CPI!$B$13)</f>
        <v>333479.35973041283</v>
      </c>
      <c r="J96" s="13">
        <f>'House Price'!J96*(CPI!$B$17/CPI!$B$14)</f>
        <v>333460.85552865214</v>
      </c>
      <c r="K96" s="13">
        <f>'House Price'!K96*(CPI!$B$17/CPI!$B$15)</f>
        <v>339177.41935483873</v>
      </c>
      <c r="L96" s="13">
        <f>'House Price'!L96*(CPI!$B$17/CPI!$B$16)</f>
        <v>369916.26794258371</v>
      </c>
    </row>
    <row r="97" spans="1:12" x14ac:dyDescent="0.25">
      <c r="A97" s="6" t="s">
        <v>124</v>
      </c>
      <c r="B97" s="13">
        <f>'House Price'!B97*(CPI!$B$17/CPI!$B$6)</f>
        <v>345085.83690987126</v>
      </c>
      <c r="C97" s="13">
        <f>'House Price'!C97*(CPI!$B$17/CPI!$B$7)</f>
        <v>296627.55102040817</v>
      </c>
      <c r="D97" s="13">
        <f>'House Price'!D97*(CPI!$B$17/CPI!$B$8)</f>
        <v>301857.56972111552</v>
      </c>
      <c r="E97" s="13">
        <f>'House Price'!E97*(CPI!$B$17/CPI!$B$9)</f>
        <v>251613.05581835384</v>
      </c>
      <c r="F97" s="13">
        <f>'House Price'!F97*(CPI!$B$17/CPI!$B$10)</f>
        <v>287020.01819836214</v>
      </c>
      <c r="G97" s="13">
        <f>'House Price'!G97*(CPI!$B$17/CPI!$B$11)</f>
        <v>276362.82394995529</v>
      </c>
      <c r="H97" s="13">
        <f>'House Price'!H97*(CPI!$B$17/CPI!$B$12)</f>
        <v>294395.19650655024</v>
      </c>
      <c r="I97" s="13">
        <f>'House Price'!I97*(CPI!$B$17/CPI!$B$13)</f>
        <v>353800.75821398484</v>
      </c>
      <c r="J97" s="13">
        <f>'House Price'!J97*(CPI!$B$17/CPI!$B$14)</f>
        <v>401850.28248587571</v>
      </c>
      <c r="K97" s="13">
        <f>'House Price'!K97*(CPI!$B$17/CPI!$B$15)</f>
        <v>396538.30645161291</v>
      </c>
      <c r="L97" s="13">
        <f>'House Price'!L97*(CPI!$B$17/CPI!$B$16)</f>
        <v>434035.0877192982</v>
      </c>
    </row>
    <row r="98" spans="1:12" x14ac:dyDescent="0.25">
      <c r="A98" s="6" t="s">
        <v>125</v>
      </c>
      <c r="B98" s="13">
        <f>'House Price'!B98*(CPI!$B$17/CPI!$B$6)</f>
        <v>686853.54077253223</v>
      </c>
      <c r="C98" s="13">
        <f>'House Price'!C98*(CPI!$B$17/CPI!$B$7)</f>
        <v>687923.46938775503</v>
      </c>
      <c r="D98" s="13">
        <f>'House Price'!D98*(CPI!$B$17/CPI!$B$8)</f>
        <v>661622.50996015943</v>
      </c>
      <c r="E98" s="13">
        <f>'House Price'!E98*(CPI!$B$17/CPI!$B$9)</f>
        <v>643661.30558183545</v>
      </c>
      <c r="F98" s="13">
        <f>'House Price'!F98*(CPI!$B$17/CPI!$B$10)</f>
        <v>607244.31301182893</v>
      </c>
      <c r="G98" s="13">
        <f>'House Price'!G98*(CPI!$B$17/CPI!$B$11)</f>
        <v>552725.64789991057</v>
      </c>
      <c r="H98" s="13">
        <f>'House Price'!H98*(CPI!$B$17/CPI!$B$12)</f>
        <v>550978.16593886469</v>
      </c>
      <c r="I98" s="13">
        <f>'House Price'!I98*(CPI!$B$17/CPI!$B$13)</f>
        <v>677379.94945240102</v>
      </c>
      <c r="J98" s="13">
        <f>'House Price'!J98*(CPI!$B$17/CPI!$B$14)</f>
        <v>718837.77239709441</v>
      </c>
      <c r="K98" s="13">
        <f>'House Price'!K98*(CPI!$B$17/CPI!$B$15)</f>
        <v>713270.16129032255</v>
      </c>
      <c r="L98" s="13">
        <f>'House Price'!L98*(CPI!$B$17/CPI!$B$16)</f>
        <v>708759.56937799044</v>
      </c>
    </row>
    <row r="99" spans="1:12" x14ac:dyDescent="0.25">
      <c r="A99" s="6" t="s">
        <v>126</v>
      </c>
      <c r="B99" s="13">
        <f>'House Price'!B99*(CPI!$B$17/CPI!$B$6)</f>
        <v>444629.82832618029</v>
      </c>
      <c r="C99" s="13">
        <f>'House Price'!C99*(CPI!$B$17/CPI!$B$7)</f>
        <v>435474.48979591834</v>
      </c>
      <c r="D99" s="13">
        <f>'House Price'!D99*(CPI!$B$17/CPI!$B$8)</f>
        <v>418904.38247011951</v>
      </c>
      <c r="E99" s="13">
        <f>'House Price'!E99*(CPI!$B$17/CPI!$B$9)</f>
        <v>411943.23557237466</v>
      </c>
      <c r="F99" s="13">
        <f>'House Price'!F99*(CPI!$B$17/CPI!$B$10)</f>
        <v>407455.86897179257</v>
      </c>
      <c r="G99" s="13">
        <f>'House Price'!G99*(CPI!$B$17/CPI!$B$11)</f>
        <v>409016.97944593389</v>
      </c>
      <c r="H99" s="13">
        <f>'House Price'!H99*(CPI!$B$17/CPI!$B$12)</f>
        <v>432139.73799126642</v>
      </c>
      <c r="I99" s="13">
        <f>'House Price'!I99*(CPI!$B$17/CPI!$B$13)</f>
        <v>450197.1356360573</v>
      </c>
      <c r="J99" s="13">
        <f>'House Price'!J99*(CPI!$B$17/CPI!$B$14)</f>
        <v>494200.9685230024</v>
      </c>
      <c r="K99" s="13">
        <f>'House Price'!K99*(CPI!$B$17/CPI!$B$15)</f>
        <v>503778.22580645158</v>
      </c>
      <c r="L99" s="13">
        <f>'House Price'!L99*(CPI!$B$17/CPI!$B$16)</f>
        <v>542543.85964912281</v>
      </c>
    </row>
    <row r="100" spans="1:12" x14ac:dyDescent="0.25">
      <c r="A100" s="6" t="s">
        <v>127</v>
      </c>
      <c r="B100" s="13">
        <f>'House Price'!B100*(CPI!$B$17/CPI!$B$6)</f>
        <v>341767.70386266097</v>
      </c>
      <c r="C100" s="13">
        <f>'House Price'!C100*(CPI!$B$17/CPI!$B$7)</f>
        <v>321872.44897959183</v>
      </c>
      <c r="D100" s="13">
        <f>'House Price'!D100*(CPI!$B$17/CPI!$B$8)</f>
        <v>287688.74501992034</v>
      </c>
      <c r="E100" s="13">
        <f>'House Price'!E100*(CPI!$B$17/CPI!$B$9)</f>
        <v>215919.11069063388</v>
      </c>
      <c r="F100" s="13">
        <f>'House Price'!F100*(CPI!$B$17/CPI!$B$10)</f>
        <v>252690.17288444043</v>
      </c>
      <c r="G100" s="13">
        <f>'House Price'!G100*(CPI!$B$17/CPI!$B$11)</f>
        <v>270835.56747095619</v>
      </c>
      <c r="H100" s="13">
        <f>'House Price'!H100*(CPI!$B$17/CPI!$B$12)</f>
        <v>294395.19650655024</v>
      </c>
      <c r="I100" s="13">
        <f>'House Price'!I100*(CPI!$B$17/CPI!$B$13)</f>
        <v>291794.43976411119</v>
      </c>
      <c r="J100" s="13">
        <f>'House Price'!J100*(CPI!$B$17/CPI!$B$14)</f>
        <v>354426.95722356741</v>
      </c>
      <c r="K100" s="13">
        <f>'House Price'!K100*(CPI!$B$17/CPI!$B$15)</f>
        <v>319225.80645161291</v>
      </c>
      <c r="L100" s="13">
        <f>'House Price'!L100*(CPI!$B$17/CPI!$B$16)</f>
        <v>345255.18341307814</v>
      </c>
    </row>
    <row r="101" spans="1:12" x14ac:dyDescent="0.25">
      <c r="A101" s="6" t="s">
        <v>128</v>
      </c>
      <c r="B101" s="13">
        <f>'House Price'!B101*(CPI!$B$17/CPI!$B$6)</f>
        <v>270096.03004291846</v>
      </c>
      <c r="C101" s="13">
        <f>'House Price'!C101*(CPI!$B$17/CPI!$B$7)</f>
        <v>274538.26530612243</v>
      </c>
      <c r="D101" s="13">
        <f>'House Price'!D101*(CPI!$B$17/CPI!$B$8)</f>
        <v>232861.55378486056</v>
      </c>
      <c r="E101" s="13">
        <f>'House Price'!E101*(CPI!$B$17/CPI!$B$9)</f>
        <v>225281.4569536424</v>
      </c>
      <c r="F101" s="13">
        <f>'House Price'!F101*(CPI!$B$17/CPI!$B$10)</f>
        <v>225113.7397634213</v>
      </c>
      <c r="G101" s="13">
        <f>'House Price'!G101*(CPI!$B$17/CPI!$B$11)</f>
        <v>221090.25915996425</v>
      </c>
      <c r="H101" s="13">
        <f>'House Price'!H101*(CPI!$B$17/CPI!$B$12)</f>
        <v>234435.80786026202</v>
      </c>
      <c r="I101" s="13">
        <f>'House Price'!I101*(CPI!$B$17/CPI!$B$13)</f>
        <v>198003.36983993259</v>
      </c>
      <c r="J101" s="13">
        <f>'House Price'!J101*(CPI!$B$17/CPI!$B$14)</f>
        <v>224636.803874092</v>
      </c>
      <c r="K101" s="13">
        <f>'House Price'!K101*(CPI!$B$17/CPI!$B$15)</f>
        <v>208993.14516129033</v>
      </c>
      <c r="L101" s="13">
        <f>'House Price'!L101*(CPI!$B$17/CPI!$B$16)</f>
        <v>249076.95374800637</v>
      </c>
    </row>
    <row r="102" spans="1:12" x14ac:dyDescent="0.25">
      <c r="A102" s="6" t="s">
        <v>129</v>
      </c>
      <c r="B102" s="13">
        <f>'House Price'!B102*(CPI!$B$17/CPI!$B$6)</f>
        <v>441975.321888412</v>
      </c>
      <c r="C102" s="13">
        <f>'House Price'!C102*(CPI!$B$17/CPI!$B$7)</f>
        <v>422852.04081632651</v>
      </c>
      <c r="D102" s="13">
        <f>'House Price'!D102*(CPI!$B$17/CPI!$B$8)</f>
        <v>394262.94820717134</v>
      </c>
      <c r="E102" s="13">
        <f>'House Price'!E102*(CPI!$B$17/CPI!$B$9)</f>
        <v>386196.78334910126</v>
      </c>
      <c r="F102" s="13">
        <f>'House Price'!F102*(CPI!$B$17/CPI!$B$10)</f>
        <v>379879.43585077347</v>
      </c>
      <c r="G102" s="13">
        <f>'House Price'!G102*(CPI!$B$17/CPI!$B$11)</f>
        <v>409016.97944593389</v>
      </c>
      <c r="H102" s="13">
        <f>'House Price'!H102*(CPI!$B$17/CPI!$B$12)</f>
        <v>442943.23144104809</v>
      </c>
      <c r="I102" s="13">
        <f>'House Price'!I102*(CPI!$B$17/CPI!$B$13)</f>
        <v>526272.11457455775</v>
      </c>
      <c r="J102" s="13">
        <f>'House Price'!J102*(CPI!$B$17/CPI!$B$14)</f>
        <v>549112.1872477805</v>
      </c>
      <c r="K102" s="13">
        <f>'House Price'!K102*(CPI!$B$17/CPI!$B$15)</f>
        <v>500785.48387096776</v>
      </c>
      <c r="L102" s="13">
        <f>'House Price'!L102*(CPI!$B$17/CPI!$B$16)</f>
        <v>531692.98245614034</v>
      </c>
    </row>
    <row r="103" spans="1:12" x14ac:dyDescent="0.25">
      <c r="A103" s="6" t="s">
        <v>130</v>
      </c>
      <c r="B103" s="13">
        <f>'House Price'!B103*(CPI!$B$17/CPI!$B$6)</f>
        <v>464538.62660944206</v>
      </c>
      <c r="C103" s="13">
        <f>'House Price'!C103*(CPI!$B$17/CPI!$B$7)</f>
        <v>338281.63265306118</v>
      </c>
      <c r="D103" s="13">
        <f>'House Price'!D103*(CPI!$B$17/CPI!$B$8)</f>
        <v>354220.61752988049</v>
      </c>
      <c r="E103" s="13">
        <f>'House Price'!E103*(CPI!$B$17/CPI!$B$9)</f>
        <v>361620.62440870388</v>
      </c>
      <c r="F103" s="13">
        <f>'House Price'!F103*(CPI!$B$17/CPI!$B$10)</f>
        <v>402953.59417652414</v>
      </c>
      <c r="G103" s="13">
        <f>'House Price'!G103*(CPI!$B$17/CPI!$B$11)</f>
        <v>326108.13226094726</v>
      </c>
      <c r="H103" s="13">
        <f>'House Price'!H103*(CPI!$B$17/CPI!$B$12)</f>
        <v>407831.87772925769</v>
      </c>
      <c r="I103" s="13">
        <f>'House Price'!I103*(CPI!$B$17/CPI!$B$13)</f>
        <v>401217.35467565292</v>
      </c>
      <c r="J103" s="13">
        <f>'House Price'!J103*(CPI!$B$17/CPI!$B$14)</f>
        <v>374394.67312348669</v>
      </c>
      <c r="K103" s="13">
        <f>'House Price'!K103*(CPI!$B$17/CPI!$B$15)</f>
        <v>418983.87096774194</v>
      </c>
      <c r="L103" s="13">
        <f>'House Price'!L103*(CPI!$B$17/CPI!$B$16)</f>
        <v>520348.88357256778</v>
      </c>
    </row>
    <row r="104" spans="1:12" x14ac:dyDescent="0.25">
      <c r="A104" s="6" t="s">
        <v>131</v>
      </c>
      <c r="B104" s="13">
        <f>'House Price'!B104*(CPI!$B$17/CPI!$B$6)</f>
        <v>411448.49785407726</v>
      </c>
      <c r="C104" s="13">
        <f>'House Price'!C104*(CPI!$B$17/CPI!$B$7)</f>
        <v>424745.40816326527</v>
      </c>
      <c r="D104" s="13">
        <f>'House Price'!D104*(CPI!$B$17/CPI!$B$8)</f>
        <v>405351.593625498</v>
      </c>
      <c r="E104" s="13">
        <f>'House Price'!E104*(CPI!$B$17/CPI!$B$9)</f>
        <v>386196.78334910126</v>
      </c>
      <c r="F104" s="13">
        <f>'House Price'!F104*(CPI!$B$17/CPI!$B$10)</f>
        <v>382693.35759781621</v>
      </c>
      <c r="G104" s="13">
        <f>'House Price'!G104*(CPI!$B$17/CPI!$B$11)</f>
        <v>386907.95352993743</v>
      </c>
      <c r="H104" s="13">
        <f>'House Price'!H104*(CPI!$B$17/CPI!$B$12)</f>
        <v>388925.76419213979</v>
      </c>
      <c r="I104" s="13">
        <f>'House Price'!I104*(CPI!$B$17/CPI!$B$13)</f>
        <v>437170.59814658802</v>
      </c>
      <c r="J104" s="13">
        <f>'House Price'!J104*(CPI!$B$17/CPI!$B$14)</f>
        <v>484217.11057304277</v>
      </c>
      <c r="K104" s="13">
        <f>'House Price'!K104*(CPI!$B$17/CPI!$B$15)</f>
        <v>473850.80645161291</v>
      </c>
      <c r="L104" s="13">
        <f>'House Price'!L104*(CPI!$B$17/CPI!$B$16)</f>
        <v>483357.25677830941</v>
      </c>
    </row>
    <row r="105" spans="1:12" x14ac:dyDescent="0.25">
      <c r="A105" s="6" t="s">
        <v>132</v>
      </c>
      <c r="B105" s="13">
        <f>'House Price'!B105*(CPI!$B$17/CPI!$B$6)</f>
        <v>471174.89270386269</v>
      </c>
      <c r="C105" s="13">
        <f>'House Price'!C105*(CPI!$B$17/CPI!$B$7)</f>
        <v>441785.71428571426</v>
      </c>
      <c r="D105" s="13">
        <f>'House Price'!D105*(CPI!$B$17/CPI!$B$8)</f>
        <v>427528.88446215139</v>
      </c>
      <c r="E105" s="13">
        <f>'House Price'!E105*(CPI!$B$17/CPI!$B$9)</f>
        <v>403751.1825922422</v>
      </c>
      <c r="F105" s="13">
        <f>'House Price'!F105*(CPI!$B$17/CPI!$B$10)</f>
        <v>414209.28116469522</v>
      </c>
      <c r="G105" s="13">
        <f>'House Price'!G105*(CPI!$B$17/CPI!$B$11)</f>
        <v>403489.72296693479</v>
      </c>
      <c r="H105" s="13">
        <f>'House Price'!H105*(CPI!$B$17/CPI!$B$12)</f>
        <v>432139.73799126642</v>
      </c>
      <c r="I105" s="13">
        <f>'House Price'!I105*(CPI!$B$17/CPI!$B$13)</f>
        <v>528877.42207245156</v>
      </c>
      <c r="J105" s="13">
        <f>'House Price'!J105*(CPI!$B$17/CPI!$B$14)</f>
        <v>518661.42050040356</v>
      </c>
      <c r="K105" s="13">
        <f>'House Price'!K105*(CPI!$B$17/CPI!$B$15)</f>
        <v>504775.80645161291</v>
      </c>
      <c r="L105" s="13">
        <f>'House Price'!L105*(CPI!$B$17/CPI!$B$16)</f>
        <v>554381.18022328545</v>
      </c>
    </row>
    <row r="106" spans="1:12" x14ac:dyDescent="0.25">
      <c r="A106" s="6" t="s">
        <v>133</v>
      </c>
      <c r="B106" s="13">
        <f>'House Price'!B106*(CPI!$B$17/CPI!$B$6)</f>
        <v>479802.03862660943</v>
      </c>
      <c r="C106" s="13">
        <f>'House Price'!C106*(CPI!$B$17/CPI!$B$7)</f>
        <v>479653.06122448976</v>
      </c>
      <c r="D106" s="13">
        <f>'House Price'!D106*(CPI!$B$17/CPI!$B$8)</f>
        <v>468187.25099601597</v>
      </c>
      <c r="E106" s="13">
        <f>'House Price'!E106*(CPI!$B$17/CPI!$B$9)</f>
        <v>451148.0605487228</v>
      </c>
      <c r="F106" s="13">
        <f>'House Price'!F106*(CPI!$B$17/CPI!$B$10)</f>
        <v>450227.4795268426</v>
      </c>
      <c r="G106" s="13">
        <f>'House Price'!G106*(CPI!$B$17/CPI!$B$11)</f>
        <v>494689.45487042004</v>
      </c>
      <c r="H106" s="13">
        <f>'House Price'!H106*(CPI!$B$17/CPI!$B$12)</f>
        <v>493719.65065502189</v>
      </c>
      <c r="I106" s="13">
        <f>'House Price'!I106*(CPI!$B$17/CPI!$B$13)</f>
        <v>573167.64953664702</v>
      </c>
      <c r="J106" s="13">
        <f>'House Price'!J106*(CPI!$B$17/CPI!$B$14)</f>
        <v>600029.86279257468</v>
      </c>
      <c r="K106" s="13">
        <f>'House Price'!K106*(CPI!$B$17/CPI!$B$15)</f>
        <v>578596.77419354836</v>
      </c>
      <c r="L106" s="13">
        <f>'House Price'!L106*(CPI!$B$17/CPI!$B$16)</f>
        <v>591866.02870813396</v>
      </c>
    </row>
    <row r="107" spans="1:12" x14ac:dyDescent="0.25">
      <c r="A107" s="6" t="s">
        <v>134</v>
      </c>
      <c r="B107" s="13">
        <f>'House Price'!B107*(CPI!$B$17/CPI!$B$6)</f>
        <v>288013.94849785406</v>
      </c>
      <c r="C107" s="13">
        <f>'House Price'!C107*(CPI!$B$17/CPI!$B$7)</f>
        <v>252448.97959183672</v>
      </c>
      <c r="D107" s="13">
        <f>'House Price'!D107*(CPI!$B$17/CPI!$B$8)</f>
        <v>271055.77689243027</v>
      </c>
      <c r="E107" s="13">
        <f>'House Price'!E107*(CPI!$B$17/CPI!$B$9)</f>
        <v>266241.72185430466</v>
      </c>
      <c r="F107" s="13">
        <f>'House Price'!F107*(CPI!$B$17/CPI!$B$10)</f>
        <v>292647.86169244768</v>
      </c>
      <c r="G107" s="13">
        <f>'House Price'!G107*(CPI!$B$17/CPI!$B$11)</f>
        <v>265308.31099195709</v>
      </c>
      <c r="H107" s="13">
        <f>'House Price'!H107*(CPI!$B$17/CPI!$B$12)</f>
        <v>290073.79912663758</v>
      </c>
      <c r="I107" s="13">
        <f>'House Price'!I107*(CPI!$B$17/CPI!$B$13)</f>
        <v>286583.82476832351</v>
      </c>
      <c r="J107" s="13">
        <f>'House Price'!J107*(CPI!$B$17/CPI!$B$14)</f>
        <v>309499.59644874901</v>
      </c>
      <c r="K107" s="13">
        <f>'House Price'!K107*(CPI!$B$17/CPI!$B$15)</f>
        <v>334189.51612903224</v>
      </c>
      <c r="L107" s="13">
        <f>'House Price'!L107*(CPI!$B$17/CPI!$B$16)</f>
        <v>367450.15948963317</v>
      </c>
    </row>
    <row r="108" spans="1:12" x14ac:dyDescent="0.25">
      <c r="A108" s="6" t="s">
        <v>135</v>
      </c>
      <c r="B108" s="13">
        <f>'House Price'!B108*(CPI!$B$17/CPI!$B$6)</f>
        <v>580009.65665236057</v>
      </c>
      <c r="C108" s="13">
        <f>'House Price'!C108*(CPI!$B$17/CPI!$B$7)</f>
        <v>568010.20408163266</v>
      </c>
      <c r="D108" s="13">
        <f>'House Price'!D108*(CPI!$B$17/CPI!$B$8)</f>
        <v>566752.98804780876</v>
      </c>
      <c r="E108" s="13">
        <f>'House Price'!E108*(CPI!$B$17/CPI!$B$9)</f>
        <v>558815.0425733208</v>
      </c>
      <c r="F108" s="13">
        <f>'House Price'!F108*(CPI!$B$17/CPI!$B$10)</f>
        <v>574040.03639672429</v>
      </c>
      <c r="G108" s="13">
        <f>'House Price'!G108*(CPI!$B$17/CPI!$B$11)</f>
        <v>558252.90437890973</v>
      </c>
      <c r="H108" s="13">
        <f>'House Price'!H108*(CPI!$B$17/CPI!$B$12)</f>
        <v>599593.88646288216</v>
      </c>
      <c r="I108" s="13">
        <f>'House Price'!I108*(CPI!$B$17/CPI!$B$13)</f>
        <v>648721.56697556865</v>
      </c>
      <c r="J108" s="13">
        <f>'House Price'!J108*(CPI!$B$17/CPI!$B$14)</f>
        <v>679900.72639225179</v>
      </c>
      <c r="K108" s="13">
        <f>'House Price'!K108*(CPI!$B$17/CPI!$B$15)</f>
        <v>688330.6451612903</v>
      </c>
      <c r="L108" s="13">
        <f>'House Price'!L108*(CPI!$B$17/CPI!$B$16)</f>
        <v>732434.21052631573</v>
      </c>
    </row>
    <row r="109" spans="1:12" x14ac:dyDescent="0.25">
      <c r="A109" s="6" t="s">
        <v>136</v>
      </c>
      <c r="B109" s="13">
        <f>'House Price'!B109*(CPI!$B$17/CPI!$B$6)</f>
        <v>248196.35193133049</v>
      </c>
      <c r="C109" s="13">
        <f>'House Price'!C109*(CPI!$B$17/CPI!$B$7)</f>
        <v>265071.42857142858</v>
      </c>
      <c r="D109" s="13">
        <f>'House Price'!D109*(CPI!$B$17/CPI!$B$8)</f>
        <v>271055.77689243027</v>
      </c>
      <c r="E109" s="13">
        <f>'House Price'!E109*(CPI!$B$17/CPI!$B$9)</f>
        <v>251613.05581835384</v>
      </c>
      <c r="F109" s="13">
        <f>'House Price'!F109*(CPI!$B$17/CPI!$B$10)</f>
        <v>241997.27024567791</v>
      </c>
      <c r="G109" s="13">
        <f>'House Price'!G109*(CPI!$B$17/CPI!$B$11)</f>
        <v>265308.31099195709</v>
      </c>
      <c r="H109" s="13">
        <f>'House Price'!H109*(CPI!$B$17/CPI!$B$12)</f>
        <v>264685.58951965068</v>
      </c>
      <c r="I109" s="13">
        <f>'House Price'!I109*(CPI!$B$17/CPI!$B$13)</f>
        <v>273557.28727885423</v>
      </c>
      <c r="J109" s="13">
        <f>'House Price'!J109*(CPI!$B$17/CPI!$B$14)</f>
        <v>254588.37772397095</v>
      </c>
      <c r="K109" s="13">
        <f>'House Price'!K109*(CPI!$B$17/CPI!$B$15)</f>
        <v>268349.19354838709</v>
      </c>
      <c r="L109" s="13">
        <f>'House Price'!L109*(CPI!$B$17/CPI!$B$16)</f>
        <v>256475.27910685804</v>
      </c>
    </row>
    <row r="110" spans="1:12" x14ac:dyDescent="0.25">
      <c r="A110" s="6" t="s">
        <v>137</v>
      </c>
      <c r="B110" s="13">
        <f>'House Price'!B110*(CPI!$B$17/CPI!$B$6)</f>
        <v>357694.7424892704</v>
      </c>
      <c r="C110" s="13">
        <f>'House Price'!C110*(CPI!$B$17/CPI!$B$7)</f>
        <v>315561.22448979592</v>
      </c>
      <c r="D110" s="13">
        <f>'House Price'!D110*(CPI!$B$17/CPI!$B$8)</f>
        <v>264895.41832669324</v>
      </c>
      <c r="E110" s="13">
        <f>'House Price'!E110*(CPI!$B$17/CPI!$B$9)</f>
        <v>394973.98297067173</v>
      </c>
      <c r="F110" s="13">
        <f>'House Price'!F110*(CPI!$B$17/CPI!$B$10)</f>
        <v>365809.8271155596</v>
      </c>
      <c r="G110" s="13">
        <f>'House Price'!G110*(CPI!$B$17/CPI!$B$11)</f>
        <v>392435.21000893653</v>
      </c>
      <c r="H110" s="13">
        <f>'House Price'!H110*(CPI!$B$17/CPI!$B$12)</f>
        <v>367318.77729257644</v>
      </c>
      <c r="I110" s="13">
        <f>'House Price'!I110*(CPI!$B$17/CPI!$B$13)</f>
        <v>349111.20471777592</v>
      </c>
      <c r="J110" s="13">
        <f>'House Price'!J110*(CPI!$B$17/CPI!$B$14)</f>
        <v>356922.92171105731</v>
      </c>
      <c r="K110" s="13">
        <f>'House Price'!K110*(CPI!$B$17/CPI!$B$15)</f>
        <v>366610.88709677418</v>
      </c>
      <c r="L110" s="13">
        <f>'House Price'!L110*(CPI!$B$17/CPI!$B$16)</f>
        <v>382740.03189792659</v>
      </c>
    </row>
    <row r="111" spans="1:12" x14ac:dyDescent="0.25">
      <c r="A111" s="6" t="s">
        <v>138</v>
      </c>
      <c r="B111" s="13">
        <f>'House Price'!B111*(CPI!$B$17/CPI!$B$6)</f>
        <v>560764.4849785408</v>
      </c>
      <c r="C111" s="13">
        <f>'House Price'!C111*(CPI!$B$17/CPI!$B$7)</f>
        <v>568010.20408163266</v>
      </c>
      <c r="D111" s="13">
        <f>'House Price'!D111*(CPI!$B$17/CPI!$B$8)</f>
        <v>517470.11952191236</v>
      </c>
      <c r="E111" s="13">
        <f>'House Price'!E111*(CPI!$B$17/CPI!$B$9)</f>
        <v>504396.40491958376</v>
      </c>
      <c r="F111" s="13">
        <f>'House Price'!F111*(CPI!$B$17/CPI!$B$10)</f>
        <v>495250.22747952689</v>
      </c>
      <c r="G111" s="13">
        <f>'House Price'!G111*(CPI!$B$17/CPI!$B$11)</f>
        <v>469816.80071492406</v>
      </c>
      <c r="H111" s="13">
        <f>'House Price'!H111*(CPI!$B$17/CPI!$B$12)</f>
        <v>478054.5851528385</v>
      </c>
      <c r="I111" s="13">
        <f>'House Price'!I111*(CPI!$B$17/CPI!$B$13)</f>
        <v>515850.88458298234</v>
      </c>
      <c r="J111" s="13">
        <f>'House Price'!J111*(CPI!$B$17/CPI!$B$14)</f>
        <v>597034.70540758676</v>
      </c>
      <c r="K111" s="13">
        <f>'House Price'!K111*(CPI!$B$17/CPI!$B$15)</f>
        <v>588572.58064516133</v>
      </c>
      <c r="L111" s="13">
        <f>'House Price'!L111*(CPI!$B$17/CPI!$B$16)</f>
        <v>655984.84848484839</v>
      </c>
    </row>
    <row r="112" spans="1:12" x14ac:dyDescent="0.25">
      <c r="A112" s="6" t="s">
        <v>139</v>
      </c>
      <c r="B112" s="13">
        <f>'House Price'!B112*(CPI!$B$17/CPI!$B$6)</f>
        <v>447947.96137339057</v>
      </c>
      <c r="C112" s="13">
        <f>'House Price'!C112*(CPI!$B$17/CPI!$B$7)</f>
        <v>458826.02040816325</v>
      </c>
      <c r="D112" s="13">
        <f>'House Price'!D112*(CPI!$B$17/CPI!$B$8)</f>
        <v>455866.53386454185</v>
      </c>
      <c r="E112" s="13">
        <f>'House Price'!E112*(CPI!$B$17/CPI!$B$9)</f>
        <v>442370.86092715233</v>
      </c>
      <c r="F112" s="13">
        <f>'House Price'!F112*(CPI!$B$17/CPI!$B$10)</f>
        <v>435595.0864422202</v>
      </c>
      <c r="G112" s="13">
        <f>'House Price'!G112*(CPI!$B$17/CPI!$B$11)</f>
        <v>447707.7747989276</v>
      </c>
      <c r="H112" s="13">
        <f>'House Price'!H112*(CPI!$B$17/CPI!$B$12)</f>
        <v>407831.87772925769</v>
      </c>
      <c r="I112" s="13">
        <f>'House Price'!I112*(CPI!$B$17/CPI!$B$13)</f>
        <v>407470.09267059813</v>
      </c>
      <c r="J112" s="13">
        <f>'House Price'!J112*(CPI!$B$17/CPI!$B$14)</f>
        <v>464249.39467312349</v>
      </c>
      <c r="K112" s="13">
        <f>'House Price'!K112*(CPI!$B$17/CPI!$B$15)</f>
        <v>473850.80645161291</v>
      </c>
      <c r="L112" s="13">
        <f>'House Price'!L112*(CPI!$B$17/CPI!$B$16)</f>
        <v>478425.03987240826</v>
      </c>
    </row>
    <row r="113" spans="1:12" x14ac:dyDescent="0.25">
      <c r="A113" s="6" t="s">
        <v>140</v>
      </c>
      <c r="B113" s="13">
        <f>'House Price'!B113*(CPI!$B$17/CPI!$B$6)</f>
        <v>283368.56223175966</v>
      </c>
      <c r="C113" s="13">
        <f>'House Price'!C113*(CPI!$B$17/CPI!$B$7)</f>
        <v>287791.83673469385</v>
      </c>
      <c r="D113" s="13">
        <f>'House Price'!D113*(CPI!$B$17/CPI!$B$8)</f>
        <v>264895.41832669324</v>
      </c>
      <c r="E113" s="13">
        <f>'House Price'!E113*(CPI!$B$17/CPI!$B$9)</f>
        <v>290232.73415326397</v>
      </c>
      <c r="F113" s="13">
        <f>'House Price'!F113*(CPI!$B$17/CPI!$B$10)</f>
        <v>257192.44767970883</v>
      </c>
      <c r="G113" s="13">
        <f>'House Price'!G113*(CPI!$B$17/CPI!$B$11)</f>
        <v>296260.94727435207</v>
      </c>
      <c r="H113" s="13">
        <f>'House Price'!H113*(CPI!$B$17/CPI!$B$12)</f>
        <v>275489.08296943235</v>
      </c>
      <c r="I113" s="13">
        <f>'House Price'!I113*(CPI!$B$17/CPI!$B$13)</f>
        <v>303257.79275484412</v>
      </c>
      <c r="J113" s="13">
        <f>'House Price'!J113*(CPI!$B$17/CPI!$B$14)</f>
        <v>309499.59644874901</v>
      </c>
      <c r="K113" s="13">
        <f>'House Price'!K113*(CPI!$B$17/CPI!$B$15)</f>
        <v>385564.91935483873</v>
      </c>
      <c r="L113" s="13">
        <f>'House Price'!L113*(CPI!$B$17/CPI!$B$16)</f>
        <v>347228.0701754386</v>
      </c>
    </row>
    <row r="114" spans="1:12" x14ac:dyDescent="0.25">
      <c r="A114" s="6" t="s">
        <v>141</v>
      </c>
      <c r="B114" s="13">
        <f>'House Price'!B114*(CPI!$B$17/CPI!$B$6)</f>
        <v>364994.63519313303</v>
      </c>
      <c r="C114" s="13">
        <f>'House Price'!C114*(CPI!$B$17/CPI!$B$7)</f>
        <v>321872.44897959183</v>
      </c>
      <c r="D114" s="13">
        <f>'House Price'!D114*(CPI!$B$17/CPI!$B$8)</f>
        <v>440465.63745019922</v>
      </c>
      <c r="E114" s="13">
        <f>'House Price'!E114*(CPI!$B$17/CPI!$B$9)</f>
        <v>336459.31882686849</v>
      </c>
      <c r="F114" s="13">
        <f>'House Price'!F114*(CPI!$B$17/CPI!$B$10)</f>
        <v>405204.73157415836</v>
      </c>
      <c r="G114" s="13">
        <f>'House Price'!G114*(CPI!$B$17/CPI!$B$11)</f>
        <v>387460.67917783733</v>
      </c>
      <c r="H114" s="13">
        <f>'House Price'!H114*(CPI!$B$17/CPI!$B$12)</f>
        <v>373260.69868995639</v>
      </c>
      <c r="I114" s="13">
        <f>'House Price'!I114*(CPI!$B$17/CPI!$B$13)</f>
        <v>311594.77674810449</v>
      </c>
      <c r="J114" s="13">
        <f>'House Price'!J114*(CPI!$B$17/CPI!$B$14)</f>
        <v>309499.59644874901</v>
      </c>
      <c r="K114" s="13">
        <f>'House Price'!K114*(CPI!$B$17/CPI!$B$15)</f>
        <v>330697.98387096776</v>
      </c>
      <c r="L114" s="13">
        <f>'House Price'!L114*(CPI!$B$17/CPI!$B$16)</f>
        <v>395563.79585326952</v>
      </c>
    </row>
    <row r="115" spans="1:12" x14ac:dyDescent="0.25">
      <c r="A115" s="6" t="s">
        <v>142</v>
      </c>
      <c r="B115" s="13">
        <f>'House Price'!B115*(CPI!$B$17/CPI!$B$6)</f>
        <v>417421.13733905577</v>
      </c>
      <c r="C115" s="13">
        <f>'House Price'!C115*(CPI!$B$17/CPI!$B$7)</f>
        <v>362895.40816326527</v>
      </c>
      <c r="D115" s="13">
        <f>'House Price'!D115*(CPI!$B$17/CPI!$B$8)</f>
        <v>369621.51394422312</v>
      </c>
      <c r="E115" s="13">
        <f>'House Price'!E115*(CPI!$B$17/CPI!$B$9)</f>
        <v>365131.50425733207</v>
      </c>
      <c r="F115" s="13">
        <f>'House Price'!F115*(CPI!$B$17/CPI!$B$10)</f>
        <v>360181.98362147406</v>
      </c>
      <c r="G115" s="13">
        <f>'House Price'!G115*(CPI!$B$17/CPI!$B$11)</f>
        <v>409016.97944593389</v>
      </c>
      <c r="H115" s="13">
        <f>'House Price'!H115*(CPI!$B$17/CPI!$B$12)</f>
        <v>420255.89519650658</v>
      </c>
      <c r="I115" s="13">
        <f>'House Price'!I115*(CPI!$B$17/CPI!$B$13)</f>
        <v>454365.62763268745</v>
      </c>
      <c r="J115" s="13">
        <f>'House Price'!J115*(CPI!$B$17/CPI!$B$14)</f>
        <v>508178.3696529459</v>
      </c>
      <c r="K115" s="13">
        <f>'House Price'!K115*(CPI!$B$17/CPI!$B$15)</f>
        <v>482330.24193548388</v>
      </c>
      <c r="L115" s="13">
        <f>'House Price'!L115*(CPI!$B$17/CPI!$B$16)</f>
        <v>508018.34130781499</v>
      </c>
    </row>
    <row r="116" spans="1:12" x14ac:dyDescent="0.25">
      <c r="A116" s="6" t="s">
        <v>143</v>
      </c>
      <c r="B116" s="13">
        <f>'House Price'!B116*(CPI!$B$17/CPI!$B$6)</f>
        <v>557446.35193133052</v>
      </c>
      <c r="C116" s="13">
        <f>'House Price'!C116*(CPI!$B$17/CPI!$B$7)</f>
        <v>536454.08163265302</v>
      </c>
      <c r="D116" s="13">
        <f>'House Price'!D116*(CPI!$B$17/CPI!$B$8)</f>
        <v>572913.34661354579</v>
      </c>
      <c r="E116" s="13">
        <f>'House Price'!E116*(CPI!$B$17/CPI!$B$9)</f>
        <v>573443.70860927156</v>
      </c>
      <c r="F116" s="13">
        <f>'House Price'!F116*(CPI!$B$17/CPI!$B$10)</f>
        <v>572351.68334849866</v>
      </c>
      <c r="G116" s="13">
        <f>'House Price'!G116*(CPI!$B$17/CPI!$B$11)</f>
        <v>461525.91599642538</v>
      </c>
      <c r="H116" s="13">
        <f>'House Price'!H116*(CPI!$B$17/CPI!$B$12)</f>
        <v>529371.17903930135</v>
      </c>
      <c r="I116" s="13">
        <f>'House Price'!I116*(CPI!$B$17/CPI!$B$13)</f>
        <v>534088.0370682393</v>
      </c>
      <c r="J116" s="13">
        <f>'House Price'!J116*(CPI!$B$17/CPI!$B$14)</f>
        <v>505682.405165456</v>
      </c>
      <c r="K116" s="13">
        <f>'House Price'!K116*(CPI!$B$17/CPI!$B$15)</f>
        <v>528717.74193548388</v>
      </c>
      <c r="L116" s="13">
        <f>'House Price'!L116*(CPI!$B$17/CPI!$B$16)</f>
        <v>590879.58532695367</v>
      </c>
    </row>
    <row r="117" spans="1:12" x14ac:dyDescent="0.25">
      <c r="A117" s="6" t="s">
        <v>144</v>
      </c>
      <c r="B117" s="13">
        <f>'House Price'!B117*(CPI!$B$17/CPI!$B$6)</f>
        <v>351722.10300429183</v>
      </c>
      <c r="C117" s="13">
        <f>'House Price'!C117*(CPI!$B$17/CPI!$B$7)</f>
        <v>394451.53061224485</v>
      </c>
      <c r="D117" s="13">
        <f>'House Price'!D117*(CPI!$B$17/CPI!$B$8)</f>
        <v>330195.21912350599</v>
      </c>
      <c r="E117" s="13">
        <f>'House Price'!E117*(CPI!$B$17/CPI!$B$9)</f>
        <v>269167.45506149478</v>
      </c>
      <c r="F117" s="13">
        <f>'House Price'!F117*(CPI!$B$17/CPI!$B$10)</f>
        <v>320787.07916287537</v>
      </c>
      <c r="G117" s="13">
        <f>'House Price'!G117*(CPI!$B$17/CPI!$B$11)</f>
        <v>331635.38873994636</v>
      </c>
      <c r="H117" s="13">
        <f>'House Price'!H117*(CPI!$B$17/CPI!$B$12)</f>
        <v>291694.32314410486</v>
      </c>
      <c r="I117" s="13">
        <f>'House Price'!I117*(CPI!$B$17/CPI!$B$13)</f>
        <v>288147.0092670598</v>
      </c>
      <c r="J117" s="13">
        <f>'House Price'!J117*(CPI!$B$17/CPI!$B$14)</f>
        <v>325972.9620661824</v>
      </c>
      <c r="K117" s="13">
        <f>'House Price'!K117*(CPI!$B$17/CPI!$B$15)</f>
        <v>291792.33870967739</v>
      </c>
      <c r="L117" s="13">
        <f>'House Price'!L117*(CPI!$B$17/CPI!$B$16)</f>
        <v>345255.18341307814</v>
      </c>
    </row>
    <row r="118" spans="1:12" x14ac:dyDescent="0.25">
      <c r="A118" s="6" t="s">
        <v>145</v>
      </c>
      <c r="B118" s="13">
        <f>'House Price'!B118*(CPI!$B$17/CPI!$B$6)</f>
        <v>334467.81115879829</v>
      </c>
      <c r="C118" s="13">
        <f>'House Price'!C118*(CPI!$B$17/CPI!$B$7)</f>
        <v>340806.12244897959</v>
      </c>
      <c r="D118" s="13">
        <f>'House Price'!D118*(CPI!$B$17/CPI!$B$8)</f>
        <v>350524.40239043825</v>
      </c>
      <c r="E118" s="13">
        <f>'House Price'!E118*(CPI!$B$17/CPI!$B$9)</f>
        <v>342310.78524124884</v>
      </c>
      <c r="F118" s="13">
        <f>'House Price'!F118*(CPI!$B$17/CPI!$B$10)</f>
        <v>337670.60964513198</v>
      </c>
      <c r="G118" s="13">
        <f>'House Price'!G118*(CPI!$B$17/CPI!$B$11)</f>
        <v>334951.74262734584</v>
      </c>
      <c r="H118" s="13">
        <f>'House Price'!H118*(CPI!$B$17/CPI!$B$12)</f>
        <v>324104.80349344981</v>
      </c>
      <c r="I118" s="13">
        <f>'House Price'!I118*(CPI!$B$17/CPI!$B$13)</f>
        <v>323058.12973883742</v>
      </c>
      <c r="J118" s="13">
        <f>'House Price'!J118*(CPI!$B$17/CPI!$B$14)</f>
        <v>324475.38337368844</v>
      </c>
      <c r="K118" s="13">
        <f>'House Price'!K118*(CPI!$B$17/CPI!$B$15)</f>
        <v>339177.41935483873</v>
      </c>
      <c r="L118" s="13">
        <f>'House Price'!L118*(CPI!$B$17/CPI!$B$16)</f>
        <v>374848.4848484848</v>
      </c>
    </row>
    <row r="119" spans="1:12" x14ac:dyDescent="0.25">
      <c r="A119" s="6" t="s">
        <v>146</v>
      </c>
      <c r="B119" s="13">
        <f>'House Price'!B119*(CPI!$B$17/CPI!$B$6)</f>
        <v>769806.86695278971</v>
      </c>
      <c r="C119" s="13">
        <f>'House Price'!C119*(CPI!$B$17/CPI!$B$7)</f>
        <v>741568.87755102036</v>
      </c>
      <c r="D119" s="13">
        <f>'House Price'!D119*(CPI!$B$17/CPI!$B$8)</f>
        <v>649917.82868525898</v>
      </c>
      <c r="E119" s="13">
        <f>'House Price'!E119*(CPI!$B$17/CPI!$B$9)</f>
        <v>655364.23841059604</v>
      </c>
      <c r="F119" s="13">
        <f>'House Price'!F119*(CPI!$B$17/CPI!$B$10)</f>
        <v>674215.65059144679</v>
      </c>
      <c r="G119" s="13">
        <f>'House Price'!G119*(CPI!$B$17/CPI!$B$11)</f>
        <v>719648.79356568365</v>
      </c>
      <c r="H119" s="13">
        <f>'House Price'!H119*(CPI!$B$17/CPI!$B$12)</f>
        <v>777851.52838427958</v>
      </c>
      <c r="I119" s="13">
        <f>'House Price'!I119*(CPI!$B$17/CPI!$B$13)</f>
        <v>878509.68828980625</v>
      </c>
      <c r="J119" s="13">
        <f>'House Price'!J119*(CPI!$B$17/CPI!$B$14)</f>
        <v>828660.20984665048</v>
      </c>
      <c r="K119" s="13">
        <f>'House Price'!K119*(CPI!$B$17/CPI!$B$15)</f>
        <v>832979.83870967745</v>
      </c>
      <c r="L119" s="13">
        <f>'House Price'!L119*(CPI!$B$17/CPI!$B$16)</f>
        <v>829598.88357256772</v>
      </c>
    </row>
    <row r="120" spans="1:12" x14ac:dyDescent="0.25">
      <c r="A120" s="6" t="s">
        <v>147</v>
      </c>
      <c r="B120" s="13">
        <f>'House Price'!B120*(CPI!$B$17/CPI!$B$6)</f>
        <v>682871.78111587989</v>
      </c>
      <c r="C120" s="13">
        <f>'House Price'!C120*(CPI!$B$17/CPI!$B$7)</f>
        <v>632384.69387755101</v>
      </c>
      <c r="D120" s="13">
        <f>'House Price'!D120*(CPI!$B$17/CPI!$B$8)</f>
        <v>591394.42231075699</v>
      </c>
      <c r="E120" s="13">
        <f>'House Price'!E120*(CPI!$B$17/CPI!$B$9)</f>
        <v>532483.44370860932</v>
      </c>
      <c r="F120" s="13">
        <f>'House Price'!F120*(CPI!$B$17/CPI!$B$10)</f>
        <v>576853.95814376709</v>
      </c>
      <c r="G120" s="13">
        <f>'House Price'!G120*(CPI!$B$17/CPI!$B$11)</f>
        <v>624579.98212689906</v>
      </c>
      <c r="H120" s="13">
        <f>'House Price'!H120*(CPI!$B$17/CPI!$B$12)</f>
        <v>702227.07423580787</v>
      </c>
      <c r="I120" s="13">
        <f>'House Price'!I120*(CPI!$B$17/CPI!$B$13)</f>
        <v>772213.1423757372</v>
      </c>
      <c r="J120" s="13">
        <f>'House Price'!J120*(CPI!$B$17/CPI!$B$14)</f>
        <v>768757.06214689265</v>
      </c>
      <c r="K120" s="13">
        <f>'House Price'!K120*(CPI!$B$17/CPI!$B$15)</f>
        <v>702296.77419354836</v>
      </c>
      <c r="L120" s="13">
        <f>'House Price'!L120*(CPI!$B$17/CPI!$B$16)</f>
        <v>725035.88516746403</v>
      </c>
    </row>
    <row r="121" spans="1:12" x14ac:dyDescent="0.25">
      <c r="A121" s="6" t="s">
        <v>148</v>
      </c>
      <c r="B121" s="13">
        <f>'House Price'!B121*(CPI!$B$17/CPI!$B$6)</f>
        <v>195769.84978540771</v>
      </c>
      <c r="C121" s="13">
        <f>'House Price'!C121*(CPI!$B$17/CPI!$B$7)</f>
        <v>189336.73469387754</v>
      </c>
      <c r="D121" s="13">
        <f>'House Price'!D121*(CPI!$B$17/CPI!$B$8)</f>
        <v>184810.75697211156</v>
      </c>
      <c r="E121" s="13">
        <f>'House Price'!E121*(CPI!$B$17/CPI!$B$9)</f>
        <v>177884.57899716179</v>
      </c>
      <c r="F121" s="13">
        <f>'House Price'!F121*(CPI!$B$17/CPI!$B$10)</f>
        <v>163207.46132848045</v>
      </c>
      <c r="G121" s="13">
        <f>'House Price'!G121*(CPI!$B$17/CPI!$B$11)</f>
        <v>168028.59696157282</v>
      </c>
      <c r="H121" s="13">
        <f>'House Price'!H121*(CPI!$B$17/CPI!$B$12)</f>
        <v>180418.34061135372</v>
      </c>
      <c r="I121" s="13">
        <f>'House Price'!I121*(CPI!$B$17/CPI!$B$13)</f>
        <v>166739.67986520642</v>
      </c>
      <c r="J121" s="13">
        <f>'House Price'!J121*(CPI!$B$17/CPI!$B$14)</f>
        <v>176714.28571428571</v>
      </c>
      <c r="K121" s="13">
        <f>'House Price'!K121*(CPI!$B$17/CPI!$B$15)</f>
        <v>169588.70967741936</v>
      </c>
      <c r="L121" s="13">
        <f>'House Price'!L121*(CPI!$B$17/CPI!$B$16)</f>
        <v>194329.34609250398</v>
      </c>
    </row>
    <row r="122" spans="1:12" x14ac:dyDescent="0.25">
      <c r="A122" s="6" t="s">
        <v>149</v>
      </c>
      <c r="B122" s="13">
        <f>'House Price'!B122*(CPI!$B$17/CPI!$B$6)</f>
        <v>554128.21888412023</v>
      </c>
      <c r="C122" s="13">
        <f>'House Price'!C122*(CPI!$B$17/CPI!$B$7)</f>
        <v>542765.30612244899</v>
      </c>
      <c r="D122" s="13">
        <f>'House Price'!D122*(CPI!$B$17/CPI!$B$8)</f>
        <v>523630.47808764939</v>
      </c>
      <c r="E122" s="13">
        <f>'House Price'!E122*(CPI!$B$17/CPI!$B$9)</f>
        <v>509077.57805108803</v>
      </c>
      <c r="F122" s="13">
        <f>'House Price'!F122*(CPI!$B$17/CPI!$B$10)</f>
        <v>513822.11101000913</v>
      </c>
      <c r="G122" s="13">
        <f>'House Price'!G122*(CPI!$B$17/CPI!$B$11)</f>
        <v>618500</v>
      </c>
      <c r="H122" s="13">
        <f>'House Price'!H122*(CPI!$B$17/CPI!$B$12)</f>
        <v>702227.07423580787</v>
      </c>
      <c r="I122" s="13">
        <f>'House Price'!I122*(CPI!$B$17/CPI!$B$13)</f>
        <v>760749.7893850042</v>
      </c>
      <c r="J122" s="13">
        <f>'House Price'!J122*(CPI!$B$17/CPI!$B$14)</f>
        <v>754779.6610169491</v>
      </c>
      <c r="K122" s="13">
        <f>'House Price'!K122*(CPI!$B$17/CPI!$B$15)</f>
        <v>738209.67741935479</v>
      </c>
      <c r="L122" s="13">
        <f>'House Price'!L122*(CPI!$B$17/CPI!$B$16)</f>
        <v>755122.40829346085</v>
      </c>
    </row>
    <row r="123" spans="1:12" x14ac:dyDescent="0.25">
      <c r="A123" s="6" t="s">
        <v>150</v>
      </c>
      <c r="B123" s="13">
        <f>'House Price'!B123*(CPI!$B$17/CPI!$B$6)</f>
        <v>444629.82832618029</v>
      </c>
      <c r="C123" s="13">
        <f>'House Price'!C123*(CPI!$B$17/CPI!$B$7)</f>
        <v>454408.1632653061</v>
      </c>
      <c r="D123" s="13">
        <f>'House Price'!D123*(CPI!$B$17/CPI!$B$8)</f>
        <v>392414.84063745022</v>
      </c>
      <c r="E123" s="13">
        <f>'House Price'!E123*(CPI!$B$17/CPI!$B$9)</f>
        <v>421305.5818353832</v>
      </c>
      <c r="F123" s="13">
        <f>'House Price'!F123*(CPI!$B$17/CPI!$B$10)</f>
        <v>410832.5750682439</v>
      </c>
      <c r="G123" s="13">
        <f>'House Price'!G123*(CPI!$B$17/CPI!$B$11)</f>
        <v>406253.35120643431</v>
      </c>
      <c r="H123" s="13">
        <f>'House Price'!H123*(CPI!$B$17/CPI!$B$12)</f>
        <v>404050.65502183407</v>
      </c>
      <c r="I123" s="13">
        <f>'House Price'!I123*(CPI!$B$17/CPI!$B$13)</f>
        <v>406427.9696714406</v>
      </c>
      <c r="J123" s="13">
        <f>'House Price'!J123*(CPI!$B$17/CPI!$B$14)</f>
        <v>417325.26230831316</v>
      </c>
      <c r="K123" s="13">
        <f>'House Price'!K123*(CPI!$B$17/CPI!$B$15)</f>
        <v>448911.29032258061</v>
      </c>
      <c r="L123" s="13">
        <f>'House Price'!L123*(CPI!$B$17/CPI!$B$16)</f>
        <v>467080.9409888357</v>
      </c>
    </row>
    <row r="124" spans="1:12" x14ac:dyDescent="0.25">
      <c r="A124" s="6" t="s">
        <v>151</v>
      </c>
      <c r="B124" s="13">
        <f>'House Price'!B124*(CPI!$B$17/CPI!$B$6)</f>
        <v>464538.62660944206</v>
      </c>
      <c r="C124" s="13">
        <f>'House Price'!C124*(CPI!$B$17/CPI!$B$7)</f>
        <v>416540.81632653059</v>
      </c>
      <c r="D124" s="13">
        <f>'House Price'!D124*(CPI!$B$17/CPI!$B$8)</f>
        <v>431225.09960159363</v>
      </c>
      <c r="E124" s="13">
        <f>'House Price'!E124*(CPI!$B$17/CPI!$B$9)</f>
        <v>438859.98107852414</v>
      </c>
      <c r="F124" s="13">
        <f>'House Price'!F124*(CPI!$B$17/CPI!$B$10)</f>
        <v>360181.98362147406</v>
      </c>
      <c r="G124" s="13">
        <f>'House Price'!G124*(CPI!$B$17/CPI!$B$11)</f>
        <v>442180.51831992849</v>
      </c>
      <c r="H124" s="13">
        <f>'House Price'!H124*(CPI!$B$17/CPI!$B$12)</f>
        <v>518567.68558951968</v>
      </c>
      <c r="I124" s="13">
        <f>'House Price'!I124*(CPI!$B$17/CPI!$B$13)</f>
        <v>525229.99157540023</v>
      </c>
      <c r="J124" s="13">
        <f>'House Price'!J124*(CPI!$B$17/CPI!$B$14)</f>
        <v>495199.3543179984</v>
      </c>
      <c r="K124" s="13">
        <f>'House Price'!K124*(CPI!$B$17/CPI!$B$15)</f>
        <v>531710.48387096776</v>
      </c>
      <c r="L124" s="13">
        <f>'House Price'!L124*(CPI!$B$17/CPI!$B$16)</f>
        <v>660917.0653907496</v>
      </c>
    </row>
    <row r="125" spans="1:12" x14ac:dyDescent="0.25">
      <c r="A125" s="6" t="s">
        <v>152</v>
      </c>
      <c r="B125" s="13">
        <f>'House Price'!B125*(CPI!$B$17/CPI!$B$6)</f>
        <v>434675.42918454937</v>
      </c>
      <c r="C125" s="13">
        <f>'House Price'!C125*(CPI!$B$17/CPI!$B$7)</f>
        <v>410229.59183673467</v>
      </c>
      <c r="D125" s="13">
        <f>'House Price'!D125*(CPI!$B$17/CPI!$B$8)</f>
        <v>384406.37450199202</v>
      </c>
      <c r="E125" s="13">
        <f>'House Price'!E125*(CPI!$B$17/CPI!$B$9)</f>
        <v>383271.05014191108</v>
      </c>
      <c r="F125" s="13">
        <f>'House Price'!F125*(CPI!$B$17/CPI!$B$10)</f>
        <v>359056.41492265696</v>
      </c>
      <c r="G125" s="13">
        <f>'House Price'!G125*(CPI!$B$17/CPI!$B$11)</f>
        <v>371984.36103663984</v>
      </c>
      <c r="H125" s="13">
        <f>'House Price'!H125*(CPI!$B$17/CPI!$B$12)</f>
        <v>359756.33187772927</v>
      </c>
      <c r="I125" s="13">
        <f>'House Price'!I125*(CPI!$B$17/CPI!$B$13)</f>
        <v>403822.66217354673</v>
      </c>
      <c r="J125" s="13">
        <f>'House Price'!J125*(CPI!$B$17/CPI!$B$14)</f>
        <v>439289.74979822437</v>
      </c>
      <c r="K125" s="13">
        <f>'House Price'!K125*(CPI!$B$17/CPI!$B$15)</f>
        <v>433947.58064516127</v>
      </c>
      <c r="L125" s="13">
        <f>'House Price'!L125*(CPI!$B$17/CPI!$B$16)</f>
        <v>468560.60606060602</v>
      </c>
    </row>
    <row r="126" spans="1:12" x14ac:dyDescent="0.25">
      <c r="A126" s="6" t="s">
        <v>153</v>
      </c>
      <c r="B126" s="13">
        <f>'House Price'!B126*(CPI!$B$17/CPI!$B$6)</f>
        <v>371630.90128755366</v>
      </c>
      <c r="C126" s="13">
        <f>'House Price'!C126*(CPI!$B$17/CPI!$B$7)</f>
        <v>386878.06122448976</v>
      </c>
      <c r="D126" s="13">
        <f>'House Price'!D126*(CPI!$B$17/CPI!$B$8)</f>
        <v>381942.23107569723</v>
      </c>
      <c r="E126" s="13">
        <f>'House Price'!E126*(CPI!$B$17/CPI!$B$9)</f>
        <v>386196.78334910126</v>
      </c>
      <c r="F126" s="13">
        <f>'House Price'!F126*(CPI!$B$17/CPI!$B$10)</f>
        <v>357930.84622383985</v>
      </c>
      <c r="G126" s="13">
        <f>'House Price'!G126*(CPI!$B$17/CPI!$B$11)</f>
        <v>375853.44057193922</v>
      </c>
      <c r="H126" s="13">
        <f>'House Price'!H126*(CPI!$B$17/CPI!$B$12)</f>
        <v>373800.87336244545</v>
      </c>
      <c r="I126" s="13">
        <f>'House Price'!I126*(CPI!$B$17/CPI!$B$13)</f>
        <v>477292.33361415332</v>
      </c>
      <c r="J126" s="13">
        <f>'House Price'!J126*(CPI!$B$17/CPI!$B$14)</f>
        <v>479225.18159806292</v>
      </c>
      <c r="K126" s="13">
        <f>'House Price'!K126*(CPI!$B$17/CPI!$B$15)</f>
        <v>553657.25806451612</v>
      </c>
      <c r="L126" s="13">
        <f>'House Price'!L126*(CPI!$B$17/CPI!$B$16)</f>
        <v>591866.02870813396</v>
      </c>
    </row>
    <row r="127" spans="1:12" x14ac:dyDescent="0.25">
      <c r="A127" s="6" t="s">
        <v>154</v>
      </c>
      <c r="B127" s="13">
        <f>'House Price'!B127*(CPI!$B$17/CPI!$B$6)</f>
        <v>394194.20600858371</v>
      </c>
      <c r="C127" s="13">
        <f>'House Price'!C127*(CPI!$B$17/CPI!$B$7)</f>
        <v>422220.91836734692</v>
      </c>
      <c r="D127" s="13">
        <f>'House Price'!D127*(CPI!$B$17/CPI!$B$8)</f>
        <v>394262.94820717134</v>
      </c>
      <c r="E127" s="13">
        <f>'House Price'!E127*(CPI!$B$17/CPI!$B$9)</f>
        <v>368642.38410596026</v>
      </c>
      <c r="F127" s="13">
        <f>'House Price'!F127*(CPI!$B$17/CPI!$B$10)</f>
        <v>377065.51410373067</v>
      </c>
      <c r="G127" s="13">
        <f>'House Price'!G127*(CPI!$B$17/CPI!$B$11)</f>
        <v>381380.69705093832</v>
      </c>
      <c r="H127" s="13">
        <f>'House Price'!H127*(CPI!$B$17/CPI!$B$12)</f>
        <v>432139.73799126642</v>
      </c>
      <c r="I127" s="13">
        <f>'House Price'!I127*(CPI!$B$17/CPI!$B$13)</f>
        <v>468955.34962089302</v>
      </c>
      <c r="J127" s="13">
        <f>'House Price'!J127*(CPI!$B$17/CPI!$B$14)</f>
        <v>507679.17675544793</v>
      </c>
      <c r="K127" s="13">
        <f>'House Price'!K127*(CPI!$B$17/CPI!$B$15)</f>
        <v>548669.3548387097</v>
      </c>
      <c r="L127" s="13">
        <f>'House Price'!L127*(CPI!$B$17/CPI!$B$16)</f>
        <v>527747.20893141942</v>
      </c>
    </row>
    <row r="128" spans="1:12" x14ac:dyDescent="0.25">
      <c r="A128" s="6" t="s">
        <v>155</v>
      </c>
      <c r="B128" s="13">
        <f>'House Price'!B128*(CPI!$B$17/CPI!$B$6)</f>
        <v>317877.1459227468</v>
      </c>
      <c r="C128" s="13">
        <f>'House Price'!C128*(CPI!$B$17/CPI!$B$7)</f>
        <v>189336.73469387754</v>
      </c>
      <c r="D128" s="13">
        <f>'House Price'!D128*(CPI!$B$17/CPI!$B$8)</f>
        <v>203291.8326693227</v>
      </c>
      <c r="E128" s="13">
        <f>'House Price'!E128*(CPI!$B$17/CPI!$B$9)</f>
        <v>172618.25922421951</v>
      </c>
      <c r="F128" s="13">
        <f>'House Price'!F128*(CPI!$B$17/CPI!$B$10)</f>
        <v>174463.14831665152</v>
      </c>
      <c r="G128" s="13">
        <f>'House Price'!G128*(CPI!$B$17/CPI!$B$11)</f>
        <v>219432.08221626453</v>
      </c>
      <c r="H128" s="13">
        <f>'House Price'!H128*(CPI!$B$17/CPI!$B$12)</f>
        <v>178257.64192139739</v>
      </c>
      <c r="I128" s="13">
        <f>'House Price'!I128*(CPI!$B$17/CPI!$B$13)</f>
        <v>257925.44229149117</v>
      </c>
      <c r="J128" s="13">
        <f>'House Price'!J128*(CPI!$B$17/CPI!$B$14)</f>
        <v>267567.39305891847</v>
      </c>
      <c r="K128" s="13">
        <f>'House Price'!K128*(CPI!$B$17/CPI!$B$15)</f>
        <v>211985.88709677418</v>
      </c>
      <c r="L128" s="13">
        <f>'House Price'!L128*(CPI!$B$17/CPI!$B$16)</f>
        <v>231320.97288676235</v>
      </c>
    </row>
    <row r="129" spans="1:12" x14ac:dyDescent="0.25">
      <c r="A129" s="6" t="s">
        <v>156</v>
      </c>
      <c r="B129" s="13">
        <f>'House Price'!B129*(CPI!$B$17/CPI!$B$6)</f>
        <v>313231.75965665234</v>
      </c>
      <c r="C129" s="13">
        <f>'House Price'!C129*(CPI!$B$17/CPI!$B$7)</f>
        <v>335757.14285714284</v>
      </c>
      <c r="D129" s="13">
        <f>'House Price'!D129*(CPI!$B$17/CPI!$B$8)</f>
        <v>357300.796812749</v>
      </c>
      <c r="E129" s="13">
        <f>'House Price'!E129*(CPI!$B$17/CPI!$B$9)</f>
        <v>321830.65279091772</v>
      </c>
      <c r="F129" s="13">
        <f>'House Price'!F129*(CPI!$B$17/CPI!$B$10)</f>
        <v>337670.60964513198</v>
      </c>
      <c r="G129" s="13">
        <f>'House Price'!G129*(CPI!$B$17/CPI!$B$11)</f>
        <v>327213.58355674712</v>
      </c>
      <c r="H129" s="13">
        <f>'House Price'!H129*(CPI!$B$17/CPI!$B$12)</f>
        <v>317622.70742358081</v>
      </c>
      <c r="I129" s="13">
        <f>'House Price'!I129*(CPI!$B$17/CPI!$B$13)</f>
        <v>338689.97472620051</v>
      </c>
      <c r="J129" s="13">
        <f>'House Price'!J129*(CPI!$B$17/CPI!$B$14)</f>
        <v>348436.64245359157</v>
      </c>
      <c r="K129" s="13">
        <f>'House Price'!K129*(CPI!$B$17/CPI!$B$15)</f>
        <v>344165.32258064515</v>
      </c>
      <c r="L129" s="13">
        <f>'House Price'!L129*(CPI!$B$17/CPI!$B$16)</f>
        <v>389645.1355661882</v>
      </c>
    </row>
    <row r="130" spans="1:12" x14ac:dyDescent="0.25">
      <c r="A130" s="6" t="s">
        <v>157</v>
      </c>
      <c r="B130" s="13">
        <f>'House Price'!B130*(CPI!$B$17/CPI!$B$6)</f>
        <v>310577.25321888411</v>
      </c>
      <c r="C130" s="13">
        <f>'House Price'!C130*(CPI!$B$17/CPI!$B$7)</f>
        <v>299783.1632653061</v>
      </c>
      <c r="D130" s="13">
        <f>'House Price'!D130*(CPI!$B$17/CPI!$B$8)</f>
        <v>295697.21115537849</v>
      </c>
      <c r="E130" s="13">
        <f>'House Price'!E130*(CPI!$B$17/CPI!$B$9)</f>
        <v>276189.21475875122</v>
      </c>
      <c r="F130" s="13">
        <f>'House Price'!F130*(CPI!$B$17/CPI!$B$10)</f>
        <v>250439.03548680621</v>
      </c>
      <c r="G130" s="13">
        <f>'House Price'!G130*(CPI!$B$17/CPI!$B$11)</f>
        <v>290180.96514745307</v>
      </c>
      <c r="H130" s="13">
        <f>'House Price'!H130*(CPI!$B$17/CPI!$B$12)</f>
        <v>278189.95633187774</v>
      </c>
      <c r="I130" s="13">
        <f>'House Price'!I130*(CPI!$B$17/CPI!$B$13)</f>
        <v>304299.9157540017</v>
      </c>
      <c r="J130" s="13">
        <f>'House Price'!J130*(CPI!$B$17/CPI!$B$14)</f>
        <v>316987.4899112187</v>
      </c>
      <c r="K130" s="13">
        <f>'House Price'!K130*(CPI!$B$17/CPI!$B$15)</f>
        <v>318727.01612903224</v>
      </c>
      <c r="L130" s="13">
        <f>'House Price'!L130*(CPI!$B$17/CPI!$B$16)</f>
        <v>373862.04146730463</v>
      </c>
    </row>
    <row r="131" spans="1:12" x14ac:dyDescent="0.25">
      <c r="A131" s="6" t="s">
        <v>158</v>
      </c>
      <c r="B131" s="13">
        <f>'House Price'!B131*(CPI!$B$17/CPI!$B$6)</f>
        <v>382248.92703862663</v>
      </c>
      <c r="C131" s="13">
        <f>'House Price'!C131*(CPI!$B$17/CPI!$B$7)</f>
        <v>378673.46938775509</v>
      </c>
      <c r="D131" s="13">
        <f>'House Price'!D131*(CPI!$B$17/CPI!$B$8)</f>
        <v>346212.15139442234</v>
      </c>
      <c r="E131" s="13">
        <f>'House Price'!E131*(CPI!$B$17/CPI!$B$9)</f>
        <v>335874.17218543048</v>
      </c>
      <c r="F131" s="13">
        <f>'House Price'!F131*(CPI!$B$17/CPI!$B$10)</f>
        <v>315159.23566878983</v>
      </c>
      <c r="G131" s="13">
        <f>'House Price'!G131*(CPI!$B$17/CPI!$B$11)</f>
        <v>320028.15013404825</v>
      </c>
      <c r="H131" s="13">
        <f>'House Price'!H131*(CPI!$B$17/CPI!$B$12)</f>
        <v>334908.29694323149</v>
      </c>
      <c r="I131" s="13">
        <f>'House Price'!I131*(CPI!$B$17/CPI!$B$13)</f>
        <v>385585.50968828984</v>
      </c>
      <c r="J131" s="13">
        <f>'House Price'!J131*(CPI!$B$17/CPI!$B$14)</f>
        <v>434297.82082324452</v>
      </c>
      <c r="K131" s="13">
        <f>'House Price'!K131*(CPI!$B$17/CPI!$B$15)</f>
        <v>418983.87096774194</v>
      </c>
      <c r="L131" s="13">
        <f>'House Price'!L131*(CPI!$B$17/CPI!$B$16)</f>
        <v>425157.09728867619</v>
      </c>
    </row>
    <row r="132" spans="1:12" x14ac:dyDescent="0.25">
      <c r="A132" s="6" t="s">
        <v>159</v>
      </c>
      <c r="B132" s="13">
        <f>'House Price'!B132*(CPI!$B$17/CPI!$B$6)</f>
        <v>278059.5493562232</v>
      </c>
      <c r="C132" s="13">
        <f>'House Price'!C132*(CPI!$B$17/CPI!$B$7)</f>
        <v>252448.97959183672</v>
      </c>
      <c r="D132" s="13">
        <f>'House Price'!D132*(CPI!$B$17/CPI!$B$8)</f>
        <v>267975.59760956175</v>
      </c>
      <c r="E132" s="13">
        <f>'House Price'!E132*(CPI!$B$17/CPI!$B$9)</f>
        <v>277359.50804162724</v>
      </c>
      <c r="F132" s="13">
        <f>'House Price'!F132*(CPI!$B$17/CPI!$B$10)</f>
        <v>264508.64422202006</v>
      </c>
      <c r="G132" s="13">
        <f>'House Price'!G132*(CPI!$B$17/CPI!$B$11)</f>
        <v>265308.31099195709</v>
      </c>
      <c r="H132" s="13">
        <f>'House Price'!H132*(CPI!$B$17/CPI!$B$12)</f>
        <v>252801.74672489087</v>
      </c>
      <c r="I132" s="13">
        <f>'House Price'!I132*(CPI!$B$17/CPI!$B$13)</f>
        <v>249067.39679865207</v>
      </c>
      <c r="J132" s="13">
        <f>'House Price'!J132*(CPI!$B$17/CPI!$B$14)</f>
        <v>260578.69249394673</v>
      </c>
      <c r="K132" s="13">
        <f>'House Price'!K132*(CPI!$B$17/CPI!$B$15)</f>
        <v>262363.70967741933</v>
      </c>
      <c r="L132" s="13">
        <f>'House Price'!L132*(CPI!$B$17/CPI!$B$16)</f>
        <v>276204.1467304625</v>
      </c>
    </row>
    <row r="133" spans="1:12" x14ac:dyDescent="0.25">
      <c r="A133" s="6" t="s">
        <v>160</v>
      </c>
      <c r="B133" s="13">
        <f>'House Price'!B133*(CPI!$B$17/CPI!$B$6)</f>
        <v>437993.56223175966</v>
      </c>
      <c r="C133" s="13">
        <f>'House Price'!C133*(CPI!$B$17/CPI!$B$7)</f>
        <v>467030.61224489793</v>
      </c>
      <c r="D133" s="13">
        <f>'House Price'!D133*(CPI!$B$17/CPI!$B$8)</f>
        <v>455866.53386454185</v>
      </c>
      <c r="E133" s="13">
        <f>'House Price'!E133*(CPI!$B$17/CPI!$B$9)</f>
        <v>431838.22138126777</v>
      </c>
      <c r="F133" s="13">
        <f>'House Price'!F133*(CPI!$B$17/CPI!$B$10)</f>
        <v>450227.4795268426</v>
      </c>
      <c r="G133" s="13">
        <f>'House Price'!G133*(CPI!$B$17/CPI!$B$11)</f>
        <v>470369.52636282396</v>
      </c>
      <c r="H133" s="13">
        <f>'House Price'!H133*(CPI!$B$17/CPI!$B$12)</f>
        <v>491558.95196506556</v>
      </c>
      <c r="I133" s="13">
        <f>'House Price'!I133*(CPI!$B$17/CPI!$B$13)</f>
        <v>515850.88458298234</v>
      </c>
      <c r="J133" s="13">
        <f>'House Price'!J133*(CPI!$B$17/CPI!$B$14)</f>
        <v>549112.1872477805</v>
      </c>
      <c r="K133" s="13">
        <f>'House Price'!K133*(CPI!$B$17/CPI!$B$15)</f>
        <v>593560.48387096776</v>
      </c>
      <c r="L133" s="13">
        <f>'House Price'!L133*(CPI!$B$17/CPI!$B$16)</f>
        <v>605676.23604465707</v>
      </c>
    </row>
    <row r="134" spans="1:12" x14ac:dyDescent="0.25">
      <c r="A134" s="6" t="s">
        <v>161</v>
      </c>
      <c r="B134" s="13">
        <f>'House Price'!B134*(CPI!$B$17/CPI!$B$6)</f>
        <v>248196.35193133049</v>
      </c>
      <c r="C134" s="13">
        <f>'House Price'!C134*(CPI!$B$17/CPI!$B$7)</f>
        <v>268227.04081632651</v>
      </c>
      <c r="D134" s="13">
        <f>'House Price'!D134*(CPI!$B$17/CPI!$B$8)</f>
        <v>246414.34262948207</v>
      </c>
      <c r="E134" s="13">
        <f>'House Price'!E134*(CPI!$B$17/CPI!$B$9)</f>
        <v>234058.65657521287</v>
      </c>
      <c r="F134" s="13">
        <f>'House Price'!F134*(CPI!$B$17/CPI!$B$10)</f>
        <v>161519.10828025479</v>
      </c>
      <c r="G134" s="13">
        <f>'House Price'!G134*(CPI!$B$17/CPI!$B$11)</f>
        <v>270835.56747095619</v>
      </c>
      <c r="H134" s="13">
        <f>'House Price'!H134*(CPI!$B$17/CPI!$B$12)</f>
        <v>240377.72925764194</v>
      </c>
      <c r="I134" s="13">
        <f>'House Price'!I134*(CPI!$B$17/CPI!$B$13)</f>
        <v>190187.44734625105</v>
      </c>
      <c r="J134" s="13">
        <f>'House Price'!J134*(CPI!$B$17/CPI!$B$14)</f>
        <v>232124.69733656175</v>
      </c>
      <c r="K134" s="13">
        <f>'House Price'!K134*(CPI!$B$17/CPI!$B$15)</f>
        <v>238421.77419354839</v>
      </c>
      <c r="L134" s="13">
        <f>'House Price'!L134*(CPI!$B$17/CPI!$B$16)</f>
        <v>226881.97767145134</v>
      </c>
    </row>
    <row r="135" spans="1:12" x14ac:dyDescent="0.25">
      <c r="A135" s="6" t="s">
        <v>162</v>
      </c>
      <c r="B135" s="13">
        <f>'House Price'!B135*(CPI!$B$17/CPI!$B$6)</f>
        <v>379594.42060085834</v>
      </c>
      <c r="C135" s="13">
        <f>'House Price'!C135*(CPI!$B$17/CPI!$B$7)</f>
        <v>359739.79591836734</v>
      </c>
      <c r="D135" s="13">
        <f>'House Price'!D135*(CPI!$B$17/CPI!$B$8)</f>
        <v>337587.64940239047</v>
      </c>
      <c r="E135" s="13">
        <f>'House Price'!E135*(CPI!$B$17/CPI!$B$9)</f>
        <v>315979.18637653737</v>
      </c>
      <c r="F135" s="13">
        <f>'House Price'!F135*(CPI!$B$17/CPI!$B$10)</f>
        <v>398451.31938125571</v>
      </c>
      <c r="G135" s="13">
        <f>'House Price'!G135*(CPI!$B$17/CPI!$B$11)</f>
        <v>364798.92761394102</v>
      </c>
      <c r="H135" s="13">
        <f>'House Price'!H135*(CPI!$B$17/CPI!$B$12)</f>
        <v>290073.79912663758</v>
      </c>
      <c r="I135" s="13">
        <f>'House Price'!I135*(CPI!$B$17/CPI!$B$13)</f>
        <v>377769.58719460823</v>
      </c>
      <c r="J135" s="13">
        <f>'House Price'!J135*(CPI!$B$17/CPI!$B$14)</f>
        <v>299515.73849878932</v>
      </c>
      <c r="K135" s="13">
        <f>'House Price'!K135*(CPI!$B$17/CPI!$B$15)</f>
        <v>356635.08064516127</v>
      </c>
      <c r="L135" s="13">
        <f>'House Price'!L135*(CPI!$B$17/CPI!$B$16)</f>
        <v>369916.26794258371</v>
      </c>
    </row>
    <row r="136" spans="1:12" x14ac:dyDescent="0.25">
      <c r="A136" s="6" t="s">
        <v>163</v>
      </c>
      <c r="B136" s="13">
        <f>'House Price'!B136*(CPI!$B$17/CPI!$B$6)</f>
        <v>340440.4506437768</v>
      </c>
      <c r="C136" s="13">
        <f>'House Price'!C136*(CPI!$B$17/CPI!$B$7)</f>
        <v>378673.46938775509</v>
      </c>
      <c r="D136" s="13">
        <f>'House Price'!D136*(CPI!$B$17/CPI!$B$8)</f>
        <v>309866.03585657373</v>
      </c>
      <c r="E136" s="13">
        <f>'House Price'!E136*(CPI!$B$17/CPI!$B$9)</f>
        <v>315394.03973509936</v>
      </c>
      <c r="F136" s="13">
        <f>'House Price'!F136*(CPI!$B$17/CPI!$B$10)</f>
        <v>285894.44949954504</v>
      </c>
      <c r="G136" s="13">
        <f>'House Price'!G136*(CPI!$B$17/CPI!$B$11)</f>
        <v>282442.80607685435</v>
      </c>
      <c r="H136" s="13">
        <f>'House Price'!H136*(CPI!$B$17/CPI!$B$12)</f>
        <v>302497.81659388647</v>
      </c>
      <c r="I136" s="13">
        <f>'House Price'!I136*(CPI!$B$17/CPI!$B$13)</f>
        <v>293357.62426284753</v>
      </c>
      <c r="J136" s="13">
        <f>'House Price'!J136*(CPI!$B$17/CPI!$B$14)</f>
        <v>327470.54075867636</v>
      </c>
      <c r="K136" s="13">
        <f>'House Price'!K136*(CPI!$B$17/CPI!$B$15)</f>
        <v>299274.19354838709</v>
      </c>
      <c r="L136" s="13">
        <f>'House Price'!L136*(CPI!$B$17/CPI!$B$16)</f>
        <v>345255.18341307814</v>
      </c>
    </row>
    <row r="137" spans="1:12" x14ac:dyDescent="0.25">
      <c r="A137" s="6" t="s">
        <v>164</v>
      </c>
      <c r="B137" s="13">
        <f>'House Price'!B137*(CPI!$B$17/CPI!$B$6)</f>
        <v>513646.99570815451</v>
      </c>
      <c r="C137" s="13">
        <f>'House Price'!C137*(CPI!$B$17/CPI!$B$7)</f>
        <v>479653.06122448976</v>
      </c>
      <c r="D137" s="13">
        <f>'House Price'!D137*(CPI!$B$17/CPI!$B$8)</f>
        <v>444161.85258964146</v>
      </c>
      <c r="E137" s="13">
        <f>'House Price'!E137*(CPI!$B$17/CPI!$B$9)</f>
        <v>427157.04824976349</v>
      </c>
      <c r="F137" s="13">
        <f>'House Price'!F137*(CPI!$B$17/CPI!$B$10)</f>
        <v>433343.94904458598</v>
      </c>
      <c r="G137" s="13">
        <f>'House Price'!G137*(CPI!$B$17/CPI!$B$11)</f>
        <v>491925.82663092046</v>
      </c>
      <c r="H137" s="13">
        <f>'House Price'!H137*(CPI!$B$17/CPI!$B$12)</f>
        <v>539634.49781659397</v>
      </c>
      <c r="I137" s="13">
        <f>'House Price'!I137*(CPI!$B$17/CPI!$B$13)</f>
        <v>651847.93597304134</v>
      </c>
      <c r="J137" s="13">
        <f>'House Price'!J137*(CPI!$B$17/CPI!$B$14)</f>
        <v>622493.54317998386</v>
      </c>
      <c r="K137" s="13">
        <f>'House Price'!K137*(CPI!$B$17/CPI!$B$15)</f>
        <v>588572.58064516133</v>
      </c>
      <c r="L137" s="13">
        <f>'House Price'!L137*(CPI!$B$17/CPI!$B$16)</f>
        <v>615047.44816586922</v>
      </c>
    </row>
    <row r="138" spans="1:12" x14ac:dyDescent="0.25">
      <c r="A138" s="6" t="s">
        <v>165</v>
      </c>
      <c r="B138" s="13">
        <f>'House Price'!B138*(CPI!$B$17/CPI!$B$6)</f>
        <v>372958.15450643777</v>
      </c>
      <c r="C138" s="13">
        <f>'House Price'!C138*(CPI!$B$17/CPI!$B$7)</f>
        <v>405180.61224489793</v>
      </c>
      <c r="D138" s="13">
        <f>'House Price'!D138*(CPI!$B$17/CPI!$B$8)</f>
        <v>388102.58964143426</v>
      </c>
      <c r="E138" s="13">
        <f>'House Price'!E138*(CPI!$B$17/CPI!$B$9)</f>
        <v>441785.71428571432</v>
      </c>
      <c r="F138" s="13">
        <f>'House Price'!F138*(CPI!$B$17/CPI!$B$10)</f>
        <v>407455.86897179257</v>
      </c>
      <c r="G138" s="13">
        <f>'House Price'!G138*(CPI!$B$17/CPI!$B$11)</f>
        <v>397962.46648793563</v>
      </c>
      <c r="H138" s="13">
        <f>'House Price'!H138*(CPI!$B$17/CPI!$B$12)</f>
        <v>388925.76419213979</v>
      </c>
      <c r="I138" s="13">
        <f>'House Price'!I138*(CPI!$B$17/CPI!$B$13)</f>
        <v>432481.0446503791</v>
      </c>
      <c r="J138" s="13">
        <f>'House Price'!J138*(CPI!$B$17/CPI!$B$14)</f>
        <v>455263.92251815979</v>
      </c>
      <c r="K138" s="13">
        <f>'House Price'!K138*(CPI!$B$17/CPI!$B$15)</f>
        <v>498790.32258064515</v>
      </c>
      <c r="L138" s="13">
        <f>'House Price'!L138*(CPI!$B$17/CPI!$B$16)</f>
        <v>532679.42583732051</v>
      </c>
    </row>
    <row r="139" spans="1:12" x14ac:dyDescent="0.25">
      <c r="A139" s="6" t="s">
        <v>166</v>
      </c>
      <c r="B139" s="13">
        <f>'House Price'!B139*(CPI!$B$17/CPI!$B$6)</f>
        <v>345085.83690987126</v>
      </c>
      <c r="C139" s="13">
        <f>'House Price'!C139*(CPI!$B$17/CPI!$B$7)</f>
        <v>391295.91836734692</v>
      </c>
      <c r="D139" s="13">
        <f>'House Price'!D139*(CPI!$B$17/CPI!$B$8)</f>
        <v>341899.90039840637</v>
      </c>
      <c r="E139" s="13">
        <f>'House Price'!E139*(CPI!$B$17/CPI!$B$9)</f>
        <v>333533.58561967837</v>
      </c>
      <c r="F139" s="13">
        <f>'House Price'!F139*(CPI!$B$17/CPI!$B$10)</f>
        <v>332042.76615104644</v>
      </c>
      <c r="G139" s="13">
        <f>'House Price'!G139*(CPI!$B$17/CPI!$B$11)</f>
        <v>349875.33512064343</v>
      </c>
      <c r="H139" s="13">
        <f>'House Price'!H139*(CPI!$B$17/CPI!$B$12)</f>
        <v>383524.01746724895</v>
      </c>
      <c r="I139" s="13">
        <f>'House Price'!I139*(CPI!$B$17/CPI!$B$13)</f>
        <v>406427.9696714406</v>
      </c>
      <c r="J139" s="13">
        <f>'House Price'!J139*(CPI!$B$17/CPI!$B$14)</f>
        <v>474233.25262308313</v>
      </c>
      <c r="K139" s="13">
        <f>'House Price'!K139*(CPI!$B$17/CPI!$B$15)</f>
        <v>493802.41935483873</v>
      </c>
      <c r="L139" s="13">
        <f>'House Price'!L139*(CPI!$B$17/CPI!$B$16)</f>
        <v>532679.42583732051</v>
      </c>
    </row>
    <row r="140" spans="1:12" x14ac:dyDescent="0.25">
      <c r="A140" s="6" t="s">
        <v>167</v>
      </c>
      <c r="B140" s="13">
        <f>'House Price'!B140*(CPI!$B$17/CPI!$B$6)</f>
        <v>524265.02145922749</v>
      </c>
      <c r="C140" s="13">
        <f>'House Price'!C140*(CPI!$B$17/CPI!$B$7)</f>
        <v>489119.89795918367</v>
      </c>
      <c r="D140" s="13">
        <f>'House Price'!D140*(CPI!$B$17/CPI!$B$8)</f>
        <v>462026.89243027888</v>
      </c>
      <c r="E140" s="13">
        <f>'House Price'!E140*(CPI!$B$17/CPI!$B$9)</f>
        <v>450562.91390728479</v>
      </c>
      <c r="F140" s="13">
        <f>'House Price'!F140*(CPI!$B$17/CPI!$B$10)</f>
        <v>472738.85350318474</v>
      </c>
      <c r="G140" s="13">
        <f>'House Price'!G140*(CPI!$B$17/CPI!$B$11)</f>
        <v>497453.08310991956</v>
      </c>
      <c r="H140" s="13">
        <f>'House Price'!H140*(CPI!$B$17/CPI!$B$12)</f>
        <v>543415.72052401747</v>
      </c>
      <c r="I140" s="13">
        <f>'House Price'!I140*(CPI!$B$17/CPI!$B$13)</f>
        <v>625273.79949452402</v>
      </c>
      <c r="J140" s="13">
        <f>'House Price'!J140*(CPI!$B$17/CPI!$B$14)</f>
        <v>641462.8732849072</v>
      </c>
      <c r="K140" s="13">
        <f>'House Price'!K140*(CPI!$B$17/CPI!$B$15)</f>
        <v>615507.25806451612</v>
      </c>
      <c r="L140" s="13">
        <f>'House Price'!L140*(CPI!$B$17/CPI!$B$16)</f>
        <v>651052.6315789473</v>
      </c>
    </row>
    <row r="141" spans="1:12" x14ac:dyDescent="0.25">
      <c r="A141" s="6" t="s">
        <v>168</v>
      </c>
      <c r="B141" s="13">
        <f>'House Price'!B141*(CPI!$B$17/CPI!$B$6)</f>
        <v>431357.29613733909</v>
      </c>
      <c r="C141" s="13">
        <f>'House Price'!C141*(CPI!$B$17/CPI!$B$7)</f>
        <v>413385.2040816326</v>
      </c>
      <c r="D141" s="13">
        <f>'House Price'!D141*(CPI!$B$17/CPI!$B$8)</f>
        <v>412744.02390438248</v>
      </c>
      <c r="E141" s="13">
        <f>'House Price'!E141*(CPI!$B$17/CPI!$B$9)</f>
        <v>409602.64900662255</v>
      </c>
      <c r="F141" s="13">
        <f>'House Price'!F141*(CPI!$B$17/CPI!$B$10)</f>
        <v>382693.35759781621</v>
      </c>
      <c r="G141" s="13">
        <f>'House Price'!G141*(CPI!$B$17/CPI!$B$11)</f>
        <v>384697.05093833781</v>
      </c>
      <c r="H141" s="13">
        <f>'House Price'!H141*(CPI!$B$17/CPI!$B$12)</f>
        <v>383524.01746724895</v>
      </c>
      <c r="I141" s="13">
        <f>'House Price'!I141*(CPI!$B$17/CPI!$B$13)</f>
        <v>448112.88963774219</v>
      </c>
      <c r="J141" s="13">
        <f>'House Price'!J141*(CPI!$B$17/CPI!$B$14)</f>
        <v>514168.68442292168</v>
      </c>
      <c r="K141" s="13">
        <f>'House Price'!K141*(CPI!$B$17/CPI!$B$15)</f>
        <v>493802.41935483873</v>
      </c>
      <c r="L141" s="13">
        <f>'House Price'!L141*(CPI!$B$17/CPI!$B$16)</f>
        <v>527747.20893141942</v>
      </c>
    </row>
    <row r="142" spans="1:12" x14ac:dyDescent="0.25">
      <c r="A142" s="6" t="s">
        <v>169</v>
      </c>
      <c r="B142" s="13">
        <f>'House Price'!B142*(CPI!$B$17/CPI!$B$6)</f>
        <v>451266.09442060086</v>
      </c>
      <c r="C142" s="13">
        <f>'House Price'!C142*(CPI!$B$17/CPI!$B$7)</f>
        <v>448096.93877551018</v>
      </c>
      <c r="D142" s="13">
        <f>'House Price'!D142*(CPI!$B$17/CPI!$B$8)</f>
        <v>437385.45816733071</v>
      </c>
      <c r="E142" s="13">
        <f>'House Price'!E142*(CPI!$B$17/CPI!$B$9)</f>
        <v>425401.6083254494</v>
      </c>
      <c r="F142" s="13">
        <f>'House Price'!F142*(CPI!$B$17/CPI!$B$10)</f>
        <v>447976.34212920838</v>
      </c>
      <c r="G142" s="13">
        <f>'House Price'!G142*(CPI!$B$17/CPI!$B$11)</f>
        <v>414544.23592493299</v>
      </c>
      <c r="H142" s="13">
        <f>'House Price'!H142*(CPI!$B$17/CPI!$B$12)</f>
        <v>426737.99126637558</v>
      </c>
      <c r="I142" s="13">
        <f>'House Price'!I142*(CPI!$B$17/CPI!$B$13)</f>
        <v>469476.41112047178</v>
      </c>
      <c r="J142" s="13">
        <f>'House Price'!J142*(CPI!$B$17/CPI!$B$14)</f>
        <v>524152.54237288132</v>
      </c>
      <c r="K142" s="13">
        <f>'House Price'!K142*(CPI!$B$17/CPI!$B$15)</f>
        <v>534204.43548387091</v>
      </c>
      <c r="L142" s="13">
        <f>'House Price'!L142*(CPI!$B$17/CPI!$B$16)</f>
        <v>567204.94417862839</v>
      </c>
    </row>
    <row r="143" spans="1:12" x14ac:dyDescent="0.25">
      <c r="A143" s="6" t="s">
        <v>170</v>
      </c>
      <c r="B143" s="13">
        <f>'House Price'!B143*(CPI!$B$17/CPI!$B$6)</f>
        <v>544173.81974248926</v>
      </c>
      <c r="C143" s="13">
        <f>'House Price'!C143*(CPI!$B$17/CPI!$B$7)</f>
        <v>504897.95918367343</v>
      </c>
      <c r="D143" s="13">
        <f>'House Price'!D143*(CPI!$B$17/CPI!$B$8)</f>
        <v>481124.00398406375</v>
      </c>
      <c r="E143" s="13">
        <f>'House Price'!E143*(CPI!$B$17/CPI!$B$9)</f>
        <v>458169.82024597918</v>
      </c>
      <c r="F143" s="13">
        <f>'House Price'!F143*(CPI!$B$17/CPI!$B$10)</f>
        <v>475552.77525022748</v>
      </c>
      <c r="G143" s="13">
        <f>'House Price'!G143*(CPI!$B$17/CPI!$B$11)</f>
        <v>497453.08310991956</v>
      </c>
      <c r="H143" s="13">
        <f>'House Price'!H143*(CPI!$B$17/CPI!$B$12)</f>
        <v>570964.62882096076</v>
      </c>
      <c r="I143" s="13">
        <f>'House Price'!I143*(CPI!$B$17/CPI!$B$13)</f>
        <v>636216.09098567814</v>
      </c>
      <c r="J143" s="13">
        <f>'House Price'!J143*(CPI!$B$17/CPI!$B$14)</f>
        <v>644957.22356739303</v>
      </c>
      <c r="K143" s="13">
        <f>'House Price'!K143*(CPI!$B$17/CPI!$B$15)</f>
        <v>620993.95161290327</v>
      </c>
      <c r="L143" s="13">
        <f>'House Price'!L143*(CPI!$B$17/CPI!$B$16)</f>
        <v>638722.08931419451</v>
      </c>
    </row>
    <row r="144" spans="1:12" x14ac:dyDescent="0.25">
      <c r="A144" s="6" t="s">
        <v>171</v>
      </c>
      <c r="B144" s="13">
        <f>'House Price'!B144*(CPI!$B$17/CPI!$B$6)</f>
        <v>522937.76824034337</v>
      </c>
      <c r="C144" s="13">
        <f>'House Price'!C144*(CPI!$B$17/CPI!$B$7)</f>
        <v>456932.65306122444</v>
      </c>
      <c r="D144" s="13">
        <f>'House Price'!D144*(CPI!$B$17/CPI!$B$8)</f>
        <v>470651.39442231075</v>
      </c>
      <c r="E144" s="13">
        <f>'House Price'!E144*(CPI!$B$17/CPI!$B$9)</f>
        <v>423061.02175969729</v>
      </c>
      <c r="F144" s="13">
        <f>'House Price'!F144*(CPI!$B$17/CPI!$B$10)</f>
        <v>419274.34030937217</v>
      </c>
      <c r="G144" s="13">
        <f>'House Price'!G144*(CPI!$B$17/CPI!$B$11)</f>
        <v>409569.70509383379</v>
      </c>
      <c r="H144" s="13">
        <f>'House Price'!H144*(CPI!$B$17/CPI!$B$12)</f>
        <v>406211.35371179041</v>
      </c>
      <c r="I144" s="13">
        <f>'House Price'!I144*(CPI!$B$17/CPI!$B$13)</f>
        <v>414243.89216512215</v>
      </c>
      <c r="J144" s="13">
        <f>'House Price'!J144*(CPI!$B$17/CPI!$B$14)</f>
        <v>386874.49556093622</v>
      </c>
      <c r="K144" s="13">
        <f>'House Price'!K144*(CPI!$B$17/CPI!$B$15)</f>
        <v>424969.3548387097</v>
      </c>
      <c r="L144" s="13">
        <f>'House Price'!L144*(CPI!$B$17/CPI!$B$16)</f>
        <v>471026.71451355657</v>
      </c>
    </row>
    <row r="145" spans="1:12" x14ac:dyDescent="0.25">
      <c r="A145" s="6" t="s">
        <v>172</v>
      </c>
      <c r="B145" s="13">
        <f>'House Price'!B145*(CPI!$B$17/CPI!$B$6)</f>
        <v>378267.16738197423</v>
      </c>
      <c r="C145" s="13">
        <f>'House Price'!C145*(CPI!$B$17/CPI!$B$7)</f>
        <v>356584.18367346935</v>
      </c>
      <c r="D145" s="13">
        <f>'House Price'!D145*(CPI!$B$17/CPI!$B$8)</f>
        <v>356068.72509960161</v>
      </c>
      <c r="E145" s="13">
        <f>'House Price'!E145*(CPI!$B$17/CPI!$B$9)</f>
        <v>351087.98486281931</v>
      </c>
      <c r="F145" s="13">
        <f>'House Price'!F145*(CPI!$B$17/CPI!$B$10)</f>
        <v>332605.55050045496</v>
      </c>
      <c r="G145" s="13">
        <f>'House Price'!G145*(CPI!$B$17/CPI!$B$11)</f>
        <v>337162.64521894546</v>
      </c>
      <c r="H145" s="13">
        <f>'House Price'!H145*(CPI!$B$17/CPI!$B$12)</f>
        <v>329506.55021834065</v>
      </c>
      <c r="I145" s="13">
        <f>'House Price'!I145*(CPI!$B$17/CPI!$B$13)</f>
        <v>333479.35973041283</v>
      </c>
      <c r="J145" s="13">
        <f>'House Price'!J145*(CPI!$B$17/CPI!$B$14)</f>
        <v>359418.8861985472</v>
      </c>
      <c r="K145" s="13">
        <f>'House Price'!K145*(CPI!$B$17/CPI!$B$15)</f>
        <v>367608.46774193546</v>
      </c>
      <c r="L145" s="13">
        <f>'House Price'!L145*(CPI!$B$17/CPI!$B$16)</f>
        <v>414306.22009569377</v>
      </c>
    </row>
    <row r="146" spans="1:12" x14ac:dyDescent="0.25">
      <c r="A146" s="6" t="s">
        <v>173</v>
      </c>
      <c r="B146" s="13">
        <f>'House Price'!B146*(CPI!$B$17/CPI!$B$6)</f>
        <v>459229.6137339056</v>
      </c>
      <c r="C146" s="13">
        <f>'House Price'!C146*(CPI!$B$17/CPI!$B$7)</f>
        <v>429163.26530612243</v>
      </c>
      <c r="D146" s="13">
        <f>'House Price'!D146*(CPI!$B$17/CPI!$B$8)</f>
        <v>431225.09960159363</v>
      </c>
      <c r="E146" s="13">
        <f>'House Price'!E146*(CPI!$B$17/CPI!$B$9)</f>
        <v>421305.5818353832</v>
      </c>
      <c r="F146" s="13">
        <f>'House Price'!F146*(CPI!$B$17/CPI!$B$10)</f>
        <v>412520.92811646953</v>
      </c>
      <c r="G146" s="13">
        <f>'House Price'!G146*(CPI!$B$17/CPI!$B$11)</f>
        <v>403489.72296693479</v>
      </c>
      <c r="H146" s="13">
        <f>'House Price'!H146*(CPI!$B$17/CPI!$B$12)</f>
        <v>439702.18340611359</v>
      </c>
      <c r="I146" s="13">
        <f>'House Price'!I146*(CPI!$B$17/CPI!$B$13)</f>
        <v>465828.98062342039</v>
      </c>
      <c r="J146" s="13">
        <f>'House Price'!J146*(CPI!$B$17/CPI!$B$14)</f>
        <v>499692.09039548022</v>
      </c>
      <c r="K146" s="13">
        <f>'House Price'!K146*(CPI!$B$17/CPI!$B$15)</f>
        <v>508766.12903225806</v>
      </c>
      <c r="L146" s="13">
        <f>'House Price'!L146*(CPI!$B$17/CPI!$B$16)</f>
        <v>527747.20893141942</v>
      </c>
    </row>
    <row r="147" spans="1:12" x14ac:dyDescent="0.25">
      <c r="A147" s="6" t="s">
        <v>174</v>
      </c>
      <c r="B147" s="13">
        <f>'House Price'!B147*(CPI!$B$17/CPI!$B$6)</f>
        <v>582000.53648068674</v>
      </c>
      <c r="C147" s="13">
        <f>'House Price'!C147*(CPI!$B$17/CPI!$B$7)</f>
        <v>575583.67346938769</v>
      </c>
      <c r="D147" s="13">
        <f>'House Price'!D147*(CPI!$B$17/CPI!$B$8)</f>
        <v>517470.11952191236</v>
      </c>
      <c r="E147" s="13">
        <f>'House Price'!E147*(CPI!$B$17/CPI!$B$9)</f>
        <v>548867.54966887424</v>
      </c>
      <c r="F147" s="13">
        <f>'House Price'!F147*(CPI!$B$17/CPI!$B$10)</f>
        <v>540272.97543221118</v>
      </c>
      <c r="G147" s="13">
        <f>'House Price'!G147*(CPI!$B$17/CPI!$B$11)</f>
        <v>590310.99195710453</v>
      </c>
      <c r="H147" s="13">
        <f>'House Price'!H147*(CPI!$B$17/CPI!$B$12)</f>
        <v>684401.31004366814</v>
      </c>
      <c r="I147" s="13">
        <f>'House Price'!I147*(CPI!$B$17/CPI!$B$13)</f>
        <v>740428.39090143214</v>
      </c>
      <c r="J147" s="13">
        <f>'House Price'!J147*(CPI!$B$17/CPI!$B$14)</f>
        <v>705359.56416464888</v>
      </c>
      <c r="K147" s="13">
        <f>'House Price'!K147*(CPI!$B$17/CPI!$B$15)</f>
        <v>674364.51612903224</v>
      </c>
      <c r="L147" s="13">
        <f>'House Price'!L147*(CPI!$B$17/CPI!$B$16)</f>
        <v>710239.23444976076</v>
      </c>
    </row>
    <row r="148" spans="1:12" x14ac:dyDescent="0.25">
      <c r="A148" s="6" t="s">
        <v>175</v>
      </c>
      <c r="B148" s="13">
        <f>'House Price'!B148*(CPI!$B$17/CPI!$B$6)</f>
        <v>202406.11587982831</v>
      </c>
      <c r="C148" s="13">
        <f>'House Price'!C148*(CPI!$B$17/CPI!$B$7)</f>
        <v>212688.26530612243</v>
      </c>
      <c r="D148" s="13">
        <f>'House Price'!D148*(CPI!$B$17/CPI!$B$8)</f>
        <v>231013.44621513944</v>
      </c>
      <c r="E148" s="13">
        <f>'House Price'!E148*(CPI!$B$17/CPI!$B$9)</f>
        <v>191342.95175023653</v>
      </c>
      <c r="F148" s="13">
        <f>'House Price'!F148*(CPI!$B$17/CPI!$B$10)</f>
        <v>234118.28935395816</v>
      </c>
      <c r="G148" s="13">
        <f>'House Price'!G148*(CPI!$B$17/CPI!$B$11)</f>
        <v>168028.59696157282</v>
      </c>
      <c r="H148" s="13">
        <f>'House Price'!H148*(CPI!$B$17/CPI!$B$12)</f>
        <v>218770.74235807863</v>
      </c>
      <c r="I148" s="13">
        <f>'House Price'!I148*(CPI!$B$17/CPI!$B$13)</f>
        <v>265741.36478517269</v>
      </c>
      <c r="J148" s="13">
        <f>'House Price'!J148*(CPI!$B$17/CPI!$B$14)</f>
        <v>236118.2405165456</v>
      </c>
      <c r="K148" s="13">
        <f>'House Price'!K148*(CPI!$B$17/CPI!$B$15)</f>
        <v>255879.43548387097</v>
      </c>
      <c r="L148" s="13">
        <f>'House Price'!L148*(CPI!$B$17/CPI!$B$16)</f>
        <v>332924.64114832535</v>
      </c>
    </row>
    <row r="149" spans="1:12" x14ac:dyDescent="0.25">
      <c r="A149" s="6" t="s">
        <v>176</v>
      </c>
      <c r="B149" s="13">
        <f>'House Price'!B149*(CPI!$B$17/CPI!$B$6)</f>
        <v>145997.85407725323</v>
      </c>
      <c r="C149" s="13">
        <f>'House Price'!C149*(CPI!$B$17/CPI!$B$7)</f>
        <v>183025.51020408163</v>
      </c>
      <c r="D149" s="13">
        <f>'House Price'!D149*(CPI!$B$17/CPI!$B$8)</f>
        <v>163249.50199203187</v>
      </c>
      <c r="E149" s="13">
        <f>'House Price'!E149*(CPI!$B$17/CPI!$B$9)</f>
        <v>128732.26111636708</v>
      </c>
      <c r="F149" s="13">
        <f>'House Price'!F149*(CPI!$B$17/CPI!$B$10)</f>
        <v>122686.98817106462</v>
      </c>
      <c r="G149" s="13">
        <f>'House Price'!G149*(CPI!$B$17/CPI!$B$11)</f>
        <v>127126.89901697944</v>
      </c>
      <c r="H149" s="13">
        <f>'House Price'!H149*(CPI!$B$17/CPI!$B$12)</f>
        <v>152869.43231441049</v>
      </c>
      <c r="I149" s="13">
        <f>'House Price'!I149*(CPI!$B$17/CPI!$B$13)</f>
        <v>161529.06486941871</v>
      </c>
      <c r="J149" s="13">
        <f>'House Price'!J149*(CPI!$B$17/CPI!$B$14)</f>
        <v>132286.11783696531</v>
      </c>
      <c r="K149" s="13">
        <f>'House Price'!K149*(CPI!$B$17/CPI!$B$15)</f>
        <v>144150.40322580645</v>
      </c>
      <c r="L149" s="13">
        <f>'House Price'!L149*(CPI!$B$17/CPI!$B$16)</f>
        <v>217017.5438596491</v>
      </c>
    </row>
    <row r="150" spans="1:12" x14ac:dyDescent="0.25">
      <c r="A150" s="6" t="s">
        <v>177</v>
      </c>
      <c r="B150" s="13">
        <f>'House Price'!B150*(CPI!$B$17/CPI!$B$6)</f>
        <v>225633.04721030043</v>
      </c>
      <c r="C150" s="13">
        <f>'House Price'!C150*(CPI!$B$17/CPI!$B$7)</f>
        <v>208270.4081632653</v>
      </c>
      <c r="D150" s="13">
        <f>'House Price'!D150*(CPI!$B$17/CPI!$B$8)</f>
        <v>203291.8326693227</v>
      </c>
      <c r="E150" s="13">
        <f>'House Price'!E150*(CPI!$B$17/CPI!$B$9)</f>
        <v>194268.68495742668</v>
      </c>
      <c r="F150" s="13">
        <f>'House Price'!F150*(CPI!$B$17/CPI!$B$10)</f>
        <v>172774.79526842586</v>
      </c>
      <c r="G150" s="13">
        <f>'House Price'!G150*(CPI!$B$17/CPI!$B$11)</f>
        <v>160290.43789097408</v>
      </c>
      <c r="H150" s="13">
        <f>'House Price'!H150*(CPI!$B$17/CPI!$B$12)</f>
        <v>192302.18340611356</v>
      </c>
      <c r="I150" s="13">
        <f>'House Price'!I150*(CPI!$B$17/CPI!$B$13)</f>
        <v>189666.38584667229</v>
      </c>
      <c r="J150" s="13">
        <f>'House Price'!J150*(CPI!$B$17/CPI!$B$14)</f>
        <v>229628.73284907182</v>
      </c>
      <c r="K150" s="13">
        <f>'House Price'!K150*(CPI!$B$17/CPI!$B$15)</f>
        <v>243409.67741935485</v>
      </c>
      <c r="L150" s="13">
        <f>'House Price'!L150*(CPI!$B$17/CPI!$B$16)</f>
        <v>243651.51515151514</v>
      </c>
    </row>
    <row r="151" spans="1:12" x14ac:dyDescent="0.25">
      <c r="A151" s="6" t="s">
        <v>178</v>
      </c>
      <c r="B151" s="13">
        <f>'House Price'!B151*(CPI!$B$17/CPI!$B$6)</f>
        <v>278723.17596566526</v>
      </c>
      <c r="C151" s="13">
        <f>'House Price'!C151*(CPI!$B$17/CPI!$B$7)</f>
        <v>277693.87755102041</v>
      </c>
      <c r="D151" s="13">
        <f>'House Price'!D151*(CPI!$B$17/CPI!$B$8)</f>
        <v>271055.77689243027</v>
      </c>
      <c r="E151" s="13">
        <f>'House Price'!E151*(CPI!$B$17/CPI!$B$9)</f>
        <v>269167.45506149478</v>
      </c>
      <c r="F151" s="13">
        <f>'House Price'!F151*(CPI!$B$17/CPI!$B$10)</f>
        <v>287020.01819836214</v>
      </c>
      <c r="G151" s="13">
        <f>'House Price'!G151*(CPI!$B$17/CPI!$B$11)</f>
        <v>269730.11617515638</v>
      </c>
      <c r="H151" s="13">
        <f>'House Price'!H151*(CPI!$B$17/CPI!$B$12)</f>
        <v>259283.84279475984</v>
      </c>
      <c r="I151" s="13">
        <f>'House Price'!I151*(CPI!$B$17/CPI!$B$13)</f>
        <v>266783.48778433027</v>
      </c>
      <c r="J151" s="13">
        <f>'House Price'!J151*(CPI!$B$17/CPI!$B$14)</f>
        <v>268565.77885391447</v>
      </c>
      <c r="K151" s="13">
        <f>'House Price'!K151*(CPI!$B$17/CPI!$B$15)</f>
        <v>279322.58064516127</v>
      </c>
      <c r="L151" s="13">
        <f>'House Price'!L151*(CPI!$B$17/CPI!$B$16)</f>
        <v>295439.79266347684</v>
      </c>
    </row>
    <row r="152" spans="1:12" x14ac:dyDescent="0.25">
      <c r="A152" s="6" t="s">
        <v>179</v>
      </c>
      <c r="B152" s="13">
        <f>'House Price'!B152*(CPI!$B$17/CPI!$B$6)</f>
        <v>348403.96995708154</v>
      </c>
      <c r="C152" s="13">
        <f>'House Price'!C152*(CPI!$B$17/CPI!$B$7)</f>
        <v>347117.3469387755</v>
      </c>
      <c r="D152" s="13">
        <f>'House Price'!D152*(CPI!$B$17/CPI!$B$8)</f>
        <v>352988.54581673309</v>
      </c>
      <c r="E152" s="13">
        <f>'House Price'!E152*(CPI!$B$17/CPI!$B$9)</f>
        <v>338799.90539262065</v>
      </c>
      <c r="F152" s="13">
        <f>'House Price'!F152*(CPI!$B$17/CPI!$B$10)</f>
        <v>334856.68789808918</v>
      </c>
      <c r="G152" s="13">
        <f>'House Price'!G152*(CPI!$B$17/CPI!$B$11)</f>
        <v>339373.54781054513</v>
      </c>
      <c r="H152" s="13">
        <f>'House Price'!H152*(CPI!$B$17/CPI!$B$12)</f>
        <v>360836.68122270744</v>
      </c>
      <c r="I152" s="13">
        <f>'House Price'!I152*(CPI!$B$17/CPI!$B$13)</f>
        <v>392880.37068239262</v>
      </c>
      <c r="J152" s="13">
        <f>'House Price'!J152*(CPI!$B$17/CPI!$B$14)</f>
        <v>402349.47538337368</v>
      </c>
      <c r="K152" s="13">
        <f>'House Price'!K152*(CPI!$B$17/CPI!$B$15)</f>
        <v>405017.74193548388</v>
      </c>
      <c r="L152" s="13">
        <f>'House Price'!L152*(CPI!$B$17/CPI!$B$16)</f>
        <v>421704.54545454541</v>
      </c>
    </row>
    <row r="153" spans="1:12" x14ac:dyDescent="0.25">
      <c r="A153" s="6" t="s">
        <v>180</v>
      </c>
      <c r="B153" s="13">
        <f>'House Price'!B153*(CPI!$B$17/CPI!$B$6)</f>
        <v>484447.42489270389</v>
      </c>
      <c r="C153" s="13">
        <f>'House Price'!C153*(CPI!$B$17/CPI!$B$7)</f>
        <v>486595.40816326527</v>
      </c>
      <c r="D153" s="13">
        <f>'House Price'!D153*(CPI!$B$17/CPI!$B$8)</f>
        <v>495292.82868525898</v>
      </c>
      <c r="E153" s="13">
        <f>'House Price'!E153*(CPI!$B$17/CPI!$B$9)</f>
        <v>421890.72847682121</v>
      </c>
      <c r="F153" s="13">
        <f>'House Price'!F153*(CPI!$B$17/CPI!$B$10)</f>
        <v>457543.67606915382</v>
      </c>
      <c r="G153" s="13">
        <f>'House Price'!G153*(CPI!$B$17/CPI!$B$11)</f>
        <v>429467.82841823058</v>
      </c>
      <c r="H153" s="13">
        <f>'House Price'!H153*(CPI!$B$17/CPI!$B$12)</f>
        <v>507764.19213973806</v>
      </c>
      <c r="I153" s="13">
        <f>'House Price'!I153*(CPI!$B$17/CPI!$B$13)</f>
        <v>479376.57961246843</v>
      </c>
      <c r="J153" s="13">
        <f>'House Price'!J153*(CPI!$B$17/CPI!$B$14)</f>
        <v>524152.54237288132</v>
      </c>
      <c r="K153" s="13">
        <f>'House Price'!K153*(CPI!$B$17/CPI!$B$15)</f>
        <v>568620.96774193551</v>
      </c>
      <c r="L153" s="13">
        <f>'House Price'!L153*(CPI!$B$17/CPI!$B$16)</f>
        <v>555860.84529505577</v>
      </c>
    </row>
    <row r="154" spans="1:12" x14ac:dyDescent="0.25">
      <c r="A154" s="6" t="s">
        <v>181</v>
      </c>
      <c r="B154" s="13">
        <f>'House Price'!B154*(CPI!$B$17/CPI!$B$6)</f>
        <v>310577.25321888411</v>
      </c>
      <c r="C154" s="13">
        <f>'House Price'!C154*(CPI!$B$17/CPI!$B$7)</f>
        <v>312405.61224489793</v>
      </c>
      <c r="D154" s="13">
        <f>'House Price'!D154*(CPI!$B$17/CPI!$B$8)</f>
        <v>246414.34262948207</v>
      </c>
      <c r="E154" s="13">
        <f>'House Price'!E154*(CPI!$B$17/CPI!$B$9)</f>
        <v>275018.92147587513</v>
      </c>
      <c r="F154" s="13">
        <f>'House Price'!F154*(CPI!$B$17/CPI!$B$10)</f>
        <v>257755.23202911738</v>
      </c>
      <c r="G154" s="13">
        <f>'House Price'!G154*(CPI!$B$17/CPI!$B$11)</f>
        <v>254253.79803395888</v>
      </c>
      <c r="H154" s="13">
        <f>'House Price'!H154*(CPI!$B$17/CPI!$B$12)</f>
        <v>264145.41484716162</v>
      </c>
      <c r="I154" s="13">
        <f>'House Price'!I154*(CPI!$B$17/CPI!$B$13)</f>
        <v>272515.16427969671</v>
      </c>
      <c r="J154" s="13">
        <f>'House Price'!J154*(CPI!$B$17/CPI!$B$14)</f>
        <v>279548.02259887004</v>
      </c>
      <c r="K154" s="13">
        <f>'House Price'!K154*(CPI!$B$17/CPI!$B$15)</f>
        <v>274334.67741935485</v>
      </c>
      <c r="L154" s="13">
        <f>'House Price'!L154*(CPI!$B$17/CPI!$B$16)</f>
        <v>310236.44338118023</v>
      </c>
    </row>
    <row r="155" spans="1:12" x14ac:dyDescent="0.25">
      <c r="A155" s="6" t="s">
        <v>182</v>
      </c>
      <c r="B155" s="13">
        <f>'House Price'!B155*(CPI!$B$17/CPI!$B$6)</f>
        <v>577355.15021459223</v>
      </c>
      <c r="C155" s="13">
        <f>'House Price'!C155*(CPI!$B$17/CPI!$B$7)</f>
        <v>556018.87755102036</v>
      </c>
      <c r="D155" s="13">
        <f>'House Price'!D155*(CPI!$B$17/CPI!$B$8)</f>
        <v>554432.2709163347</v>
      </c>
      <c r="E155" s="13">
        <f>'House Price'!E155*(CPI!$B$17/CPI!$B$9)</f>
        <v>544186.37653736991</v>
      </c>
      <c r="F155" s="13">
        <f>'House Price'!F155*(CPI!$B$17/CPI!$B$10)</f>
        <v>543086.89717925387</v>
      </c>
      <c r="G155" s="13">
        <f>'House Price'!G155*(CPI!$B$17/CPI!$B$11)</f>
        <v>607998.2126899017</v>
      </c>
      <c r="H155" s="13">
        <f>'House Price'!H155*(CPI!$B$17/CPI!$B$12)</f>
        <v>632004.36681222718</v>
      </c>
      <c r="I155" s="13">
        <f>'House Price'!I155*(CPI!$B$17/CPI!$B$13)</f>
        <v>651326.87447346246</v>
      </c>
      <c r="J155" s="13">
        <f>'House Price'!J155*(CPI!$B$17/CPI!$B$14)</f>
        <v>693878.12752219534</v>
      </c>
      <c r="K155" s="13">
        <f>'House Price'!K155*(CPI!$B$17/CPI!$B$15)</f>
        <v>663889.91935483867</v>
      </c>
      <c r="L155" s="13">
        <f>'House Price'!L155*(CPI!$B$17/CPI!$B$16)</f>
        <v>691990.03189792659</v>
      </c>
    </row>
    <row r="156" spans="1:12" x14ac:dyDescent="0.25">
      <c r="A156" s="6" t="s">
        <v>183</v>
      </c>
      <c r="B156" s="13">
        <f>'House Price'!B156*(CPI!$B$17/CPI!$B$6)</f>
        <v>388221.56652360514</v>
      </c>
      <c r="C156" s="13">
        <f>'House Price'!C156*(CPI!$B$17/CPI!$B$7)</f>
        <v>378673.46938775509</v>
      </c>
      <c r="D156" s="13">
        <f>'House Price'!D156*(CPI!$B$17/CPI!$B$8)</f>
        <v>379478.08764940238</v>
      </c>
      <c r="E156" s="13">
        <f>'House Price'!E156*(CPI!$B$17/CPI!$B$9)</f>
        <v>370397.82403027435</v>
      </c>
      <c r="F156" s="13">
        <f>'House Price'!F156*(CPI!$B$17/CPI!$B$10)</f>
        <v>360181.98362147406</v>
      </c>
      <c r="G156" s="13">
        <f>'House Price'!G156*(CPI!$B$17/CPI!$B$11)</f>
        <v>367562.55585344054</v>
      </c>
      <c r="H156" s="13">
        <f>'House Price'!H156*(CPI!$B$17/CPI!$B$12)</f>
        <v>373800.87336244545</v>
      </c>
      <c r="I156" s="13">
        <f>'House Price'!I156*(CPI!$B$17/CPI!$B$13)</f>
        <v>411638.58466722834</v>
      </c>
      <c r="J156" s="13">
        <f>'House Price'!J156*(CPI!$B$17/CPI!$B$14)</f>
        <v>441286.52138821629</v>
      </c>
      <c r="K156" s="13">
        <f>'House Price'!K156*(CPI!$B$17/CPI!$B$15)</f>
        <v>458887.09677419352</v>
      </c>
      <c r="L156" s="13">
        <f>'House Price'!L156*(CPI!$B$17/CPI!$B$16)</f>
        <v>512950.55821371608</v>
      </c>
    </row>
    <row r="157" spans="1:12" x14ac:dyDescent="0.25">
      <c r="A157" s="6" t="s">
        <v>184</v>
      </c>
      <c r="B157" s="13">
        <f>'House Price'!B157*(CPI!$B$17/CPI!$B$6)</f>
        <v>305931.86695278971</v>
      </c>
      <c r="C157" s="13">
        <f>'House Price'!C157*(CPI!$B$17/CPI!$B$7)</f>
        <v>290316.32653061225</v>
      </c>
      <c r="D157" s="13">
        <f>'House Price'!D157*(CPI!$B$17/CPI!$B$8)</f>
        <v>289536.85258964146</v>
      </c>
      <c r="E157" s="13">
        <f>'House Price'!E157*(CPI!$B$17/CPI!$B$9)</f>
        <v>267997.16177861876</v>
      </c>
      <c r="F157" s="13">
        <f>'House Price'!F157*(CPI!$B$17/CPI!$B$10)</f>
        <v>241997.27024567791</v>
      </c>
      <c r="G157" s="13">
        <f>'House Price'!G157*(CPI!$B$17/CPI!$B$11)</f>
        <v>254253.79803395888</v>
      </c>
      <c r="H157" s="13">
        <f>'House Price'!H157*(CPI!$B$17/CPI!$B$12)</f>
        <v>278730.13100436685</v>
      </c>
      <c r="I157" s="13">
        <f>'House Price'!I157*(CPI!$B$17/CPI!$B$13)</f>
        <v>262093.93428812132</v>
      </c>
      <c r="J157" s="13">
        <f>'House Price'!J157*(CPI!$B$17/CPI!$B$14)</f>
        <v>261077.8853914447</v>
      </c>
      <c r="K157" s="13">
        <f>'House Price'!K157*(CPI!$B$17/CPI!$B$15)</f>
        <v>254383.06451612903</v>
      </c>
      <c r="L157" s="13">
        <f>'House Price'!L157*(CPI!$B$17/CPI!$B$16)</f>
        <v>310729.66507177032</v>
      </c>
    </row>
    <row r="158" spans="1:12" x14ac:dyDescent="0.25">
      <c r="A158" s="6" t="s">
        <v>185</v>
      </c>
      <c r="B158" s="13">
        <f>'House Price'!B158*(CPI!$B$17/CPI!$B$6)</f>
        <v>510992.48927038629</v>
      </c>
      <c r="C158" s="13">
        <f>'House Price'!C158*(CPI!$B$17/CPI!$B$7)</f>
        <v>515627.04081632651</v>
      </c>
      <c r="D158" s="13">
        <f>'House Price'!D158*(CPI!$B$17/CPI!$B$8)</f>
        <v>520550.29880478088</v>
      </c>
      <c r="E158" s="13">
        <f>'House Price'!E158*(CPI!$B$17/CPI!$B$9)</f>
        <v>514929.04446546832</v>
      </c>
      <c r="F158" s="13">
        <f>'House Price'!F158*(CPI!$B$17/CPI!$B$10)</f>
        <v>467111.01000909921</v>
      </c>
      <c r="G158" s="13">
        <f>'House Price'!G158*(CPI!$B$17/CPI!$B$11)</f>
        <v>475344.05719392316</v>
      </c>
      <c r="H158" s="13">
        <f>'House Price'!H158*(CPI!$B$17/CPI!$B$12)</f>
        <v>515326.63755458518</v>
      </c>
      <c r="I158" s="13">
        <f>'House Price'!I158*(CPI!$B$17/CPI!$B$13)</f>
        <v>490839.93260320136</v>
      </c>
      <c r="J158" s="13">
        <f>'House Price'!J158*(CPI!$B$17/CPI!$B$14)</f>
        <v>494700.16142050037</v>
      </c>
      <c r="K158" s="13">
        <f>'House Price'!K158*(CPI!$B$17/CPI!$B$15)</f>
        <v>512756.45161290321</v>
      </c>
      <c r="L158" s="13">
        <f>'House Price'!L158*(CPI!$B$17/CPI!$B$16)</f>
        <v>577069.37799043057</v>
      </c>
    </row>
    <row r="159" spans="1:12" x14ac:dyDescent="0.25">
      <c r="A159" s="6" t="s">
        <v>186</v>
      </c>
      <c r="B159" s="13">
        <f>'House Price'!B159*(CPI!$B$17/CPI!$B$6)</f>
        <v>747907.18884120171</v>
      </c>
      <c r="C159" s="13">
        <f>'House Price'!C159*(CPI!$B$17/CPI!$B$7)</f>
        <v>681612.24489795917</v>
      </c>
      <c r="D159" s="13">
        <f>'House Price'!D159*(CPI!$B$17/CPI!$B$8)</f>
        <v>614803.78486055776</v>
      </c>
      <c r="E159" s="13">
        <f>'House Price'!E159*(CPI!$B$17/CPI!$B$9)</f>
        <v>626106.90633869439</v>
      </c>
      <c r="F159" s="13">
        <f>'House Price'!F159*(CPI!$B$17/CPI!$B$10)</f>
        <v>661271.61055505008</v>
      </c>
      <c r="G159" s="13">
        <f>'House Price'!G159*(CPI!$B$17/CPI!$B$11)</f>
        <v>696434.31635388744</v>
      </c>
      <c r="H159" s="13">
        <f>'House Price'!H159*(CPI!$B$17/CPI!$B$12)</f>
        <v>750842.79475982545</v>
      </c>
      <c r="I159" s="13">
        <f>'House Price'!I159*(CPI!$B$17/CPI!$B$13)</f>
        <v>859751.47430497047</v>
      </c>
      <c r="J159" s="13">
        <f>'House Price'!J159*(CPI!$B$17/CPI!$B$14)</f>
        <v>797211.05730427767</v>
      </c>
      <c r="K159" s="13">
        <f>'House Price'!K159*(CPI!$B$17/CPI!$B$15)</f>
        <v>788088.70967741939</v>
      </c>
      <c r="L159" s="13">
        <f>'House Price'!L159*(CPI!$B$17/CPI!$B$16)</f>
        <v>769425.83732057409</v>
      </c>
    </row>
    <row r="160" spans="1:12" x14ac:dyDescent="0.25">
      <c r="A160" s="6" t="s">
        <v>187</v>
      </c>
      <c r="B160" s="13">
        <f>'House Price'!B160*(CPI!$B$17/CPI!$B$6)</f>
        <v>371630.90128755366</v>
      </c>
      <c r="C160" s="13">
        <f>'House Price'!C160*(CPI!$B$17/CPI!$B$7)</f>
        <v>337650.5102040816</v>
      </c>
      <c r="D160" s="13">
        <f>'House Price'!D160*(CPI!$B$17/CPI!$B$8)</f>
        <v>335739.54183266935</v>
      </c>
      <c r="E160" s="13">
        <f>'House Price'!E160*(CPI!$B$17/CPI!$B$9)</f>
        <v>368642.38410596026</v>
      </c>
      <c r="F160" s="13">
        <f>'House Price'!F160*(CPI!$B$17/CPI!$B$10)</f>
        <v>365809.8271155596</v>
      </c>
      <c r="G160" s="13">
        <f>'House Price'!G160*(CPI!$B$17/CPI!$B$11)</f>
        <v>374747.98927613941</v>
      </c>
      <c r="H160" s="13">
        <f>'House Price'!H160*(CPI!$B$17/CPI!$B$12)</f>
        <v>426737.99126637558</v>
      </c>
      <c r="I160" s="13">
        <f>'House Price'!I160*(CPI!$B$17/CPI!$B$13)</f>
        <v>444465.4591406908</v>
      </c>
      <c r="J160" s="13">
        <f>'House Price'!J160*(CPI!$B$17/CPI!$B$14)</f>
        <v>419322.03389830509</v>
      </c>
      <c r="K160" s="13">
        <f>'House Price'!K160*(CPI!$B$17/CPI!$B$15)</f>
        <v>508766.12903225806</v>
      </c>
      <c r="L160" s="13">
        <f>'House Price'!L160*(CPI!$B$17/CPI!$B$16)</f>
        <v>537611.64274322172</v>
      </c>
    </row>
    <row r="161" spans="1:12" x14ac:dyDescent="0.25">
      <c r="A161" s="6" t="s">
        <v>188</v>
      </c>
      <c r="B161" s="13">
        <f>'House Price'!B161*(CPI!$B$17/CPI!$B$6)</f>
        <v>398175.96566523606</v>
      </c>
      <c r="C161" s="13">
        <f>'House Price'!C161*(CPI!$B$17/CPI!$B$7)</f>
        <v>331970.40816326527</v>
      </c>
      <c r="D161" s="13">
        <f>'House Price'!D161*(CPI!$B$17/CPI!$B$8)</f>
        <v>329579.18326693226</v>
      </c>
      <c r="E161" s="13">
        <f>'House Price'!E161*(CPI!$B$17/CPI!$B$9)</f>
        <v>333533.58561967837</v>
      </c>
      <c r="F161" s="13">
        <f>'House Price'!F161*(CPI!$B$17/CPI!$B$10)</f>
        <v>320787.07916287537</v>
      </c>
      <c r="G161" s="13">
        <f>'House Price'!G161*(CPI!$B$17/CPI!$B$11)</f>
        <v>318922.69883824844</v>
      </c>
      <c r="H161" s="13">
        <f>'House Price'!H161*(CPI!$B$17/CPI!$B$12)</f>
        <v>348412.66375545855</v>
      </c>
      <c r="I161" s="13">
        <f>'House Price'!I161*(CPI!$B$17/CPI!$B$13)</f>
        <v>359532.43470935134</v>
      </c>
      <c r="J161" s="13">
        <f>'House Price'!J161*(CPI!$B$17/CPI!$B$14)</f>
        <v>279548.02259887004</v>
      </c>
      <c r="K161" s="13">
        <f>'House Price'!K161*(CPI!$B$17/CPI!$B$15)</f>
        <v>405516.53225806449</v>
      </c>
      <c r="L161" s="13">
        <f>'House Price'!L161*(CPI!$B$17/CPI!$B$16)</f>
        <v>401975.67783094099</v>
      </c>
    </row>
    <row r="162" spans="1:12" x14ac:dyDescent="0.25">
      <c r="A162" s="6" t="s">
        <v>189</v>
      </c>
      <c r="B162" s="13">
        <f>'House Price'!B162*(CPI!$B$17/CPI!$B$6)</f>
        <v>416757.51072961371</v>
      </c>
      <c r="C162" s="13">
        <f>'House Price'!C162*(CPI!$B$17/CPI!$B$7)</f>
        <v>378673.46938775509</v>
      </c>
      <c r="D162" s="13">
        <f>'House Price'!D162*(CPI!$B$17/CPI!$B$8)</f>
        <v>409663.84462151397</v>
      </c>
      <c r="E162" s="13">
        <f>'House Price'!E162*(CPI!$B$17/CPI!$B$9)</f>
        <v>342310.78524124884</v>
      </c>
      <c r="F162" s="13">
        <f>'House Price'!F162*(CPI!$B$17/CPI!$B$10)</f>
        <v>357368.06187443133</v>
      </c>
      <c r="G162" s="13">
        <f>'House Price'!G162*(CPI!$B$17/CPI!$B$11)</f>
        <v>439416.89008042897</v>
      </c>
      <c r="H162" s="13">
        <f>'House Price'!H162*(CPI!$B$17/CPI!$B$12)</f>
        <v>371640.17467248911</v>
      </c>
      <c r="I162" s="13">
        <f>'House Price'!I162*(CPI!$B$17/CPI!$B$13)</f>
        <v>465828.98062342039</v>
      </c>
      <c r="J162" s="13">
        <f>'House Price'!J162*(CPI!$B$17/CPI!$B$14)</f>
        <v>461254.23728813557</v>
      </c>
      <c r="K162" s="13">
        <f>'House Price'!K162*(CPI!$B$17/CPI!$B$15)</f>
        <v>473850.80645161291</v>
      </c>
      <c r="L162" s="13">
        <f>'House Price'!L162*(CPI!$B$17/CPI!$B$16)</f>
        <v>463628.38915470493</v>
      </c>
    </row>
    <row r="163" spans="1:12" x14ac:dyDescent="0.25">
      <c r="A163" s="6" t="s">
        <v>190</v>
      </c>
      <c r="B163" s="13">
        <f>'House Price'!B163*(CPI!$B$17/CPI!$B$6)</f>
        <v>462547.74678111589</v>
      </c>
      <c r="C163" s="13">
        <f>'House Price'!C163*(CPI!$B$17/CPI!$B$7)</f>
        <v>454408.1632653061</v>
      </c>
      <c r="D163" s="13">
        <f>'House Price'!D163*(CPI!$B$17/CPI!$B$8)</f>
        <v>425064.7410358566</v>
      </c>
      <c r="E163" s="13">
        <f>'House Price'!E163*(CPI!$B$17/CPI!$B$9)</f>
        <v>398484.86281929992</v>
      </c>
      <c r="F163" s="13">
        <f>'House Price'!F163*(CPI!$B$17/CPI!$B$10)</f>
        <v>405204.73157415836</v>
      </c>
      <c r="G163" s="13">
        <f>'House Price'!G163*(CPI!$B$17/CPI!$B$11)</f>
        <v>425598.74888293119</v>
      </c>
      <c r="H163" s="13">
        <f>'House Price'!H163*(CPI!$B$17/CPI!$B$12)</f>
        <v>451045.85152838432</v>
      </c>
      <c r="I163" s="13">
        <f>'House Price'!I163*(CPI!$B$17/CPI!$B$13)</f>
        <v>510640.26958719461</v>
      </c>
      <c r="J163" s="13">
        <f>'House Price'!J163*(CPI!$B$17/CPI!$B$14)</f>
        <v>525150.92816787737</v>
      </c>
      <c r="K163" s="13">
        <f>'House Price'!K163*(CPI!$B$17/CPI!$B$15)</f>
        <v>531710.48387096776</v>
      </c>
      <c r="L163" s="13">
        <f>'House Price'!L163*(CPI!$B$17/CPI!$B$16)</f>
        <v>562272.72727272729</v>
      </c>
    </row>
    <row r="164" spans="1:12" x14ac:dyDescent="0.25">
      <c r="A164" s="6" t="s">
        <v>191</v>
      </c>
      <c r="B164" s="13">
        <f>'House Price'!B164*(CPI!$B$17/CPI!$B$6)</f>
        <v>371630.90128755366</v>
      </c>
      <c r="C164" s="13">
        <f>'House Price'!C164*(CPI!$B$17/CPI!$B$7)</f>
        <v>380566.83673469385</v>
      </c>
      <c r="D164" s="13">
        <f>'House Price'!D164*(CPI!$B$17/CPI!$B$8)</f>
        <v>388102.58964143426</v>
      </c>
      <c r="E164" s="13">
        <f>'House Price'!E164*(CPI!$B$17/CPI!$B$9)</f>
        <v>425986.75496688741</v>
      </c>
      <c r="F164" s="13">
        <f>'House Price'!F164*(CPI!$B$17/CPI!$B$10)</f>
        <v>390572.33848953596</v>
      </c>
      <c r="G164" s="13">
        <f>'House Price'!G164*(CPI!$B$17/CPI!$B$11)</f>
        <v>406253.35120643431</v>
      </c>
      <c r="H164" s="13">
        <f>'House Price'!H164*(CPI!$B$17/CPI!$B$12)</f>
        <v>387845.41484716162</v>
      </c>
      <c r="I164" s="13">
        <f>'House Price'!I164*(CPI!$B$17/CPI!$B$13)</f>
        <v>401217.35467565292</v>
      </c>
      <c r="J164" s="13">
        <f>'House Price'!J164*(CPI!$B$17/CPI!$B$14)</f>
        <v>429305.89184826473</v>
      </c>
      <c r="K164" s="13">
        <f>'House Price'!K164*(CPI!$B$17/CPI!$B$15)</f>
        <v>448911.29032258061</v>
      </c>
      <c r="L164" s="13">
        <f>'House Price'!L164*(CPI!$B$17/CPI!$B$16)</f>
        <v>503086.12440191384</v>
      </c>
    </row>
    <row r="165" spans="1:12" x14ac:dyDescent="0.25">
      <c r="A165" s="6" t="s">
        <v>192</v>
      </c>
      <c r="B165" s="13">
        <f>'House Price'!B165*(CPI!$B$17/CPI!$B$6)</f>
        <v>935713.51931330469</v>
      </c>
      <c r="C165" s="13">
        <f>'House Price'!C165*(CPI!$B$17/CPI!$B$7)</f>
        <v>814147.95918367337</v>
      </c>
      <c r="D165" s="13">
        <f>'House Price'!D165*(CPI!$B$17/CPI!$B$8)</f>
        <v>795918.32669322705</v>
      </c>
      <c r="E165" s="13">
        <f>'House Price'!E165*(CPI!$B$17/CPI!$B$9)</f>
        <v>835589.40397351002</v>
      </c>
      <c r="F165" s="13">
        <f>'House Price'!F165*(CPI!$B$17/CPI!$B$10)</f>
        <v>844739.3084622384</v>
      </c>
      <c r="G165" s="13">
        <f>'House Price'!G165*(CPI!$B$17/CPI!$B$11)</f>
        <v>925815.46023235028</v>
      </c>
      <c r="H165" s="13">
        <f>'House Price'!H165*(CPI!$B$17/CPI!$B$12)</f>
        <v>1015528.3842794761</v>
      </c>
      <c r="I165" s="13">
        <f>'House Price'!I165*(CPI!$B$17/CPI!$B$13)</f>
        <v>1100481.8871103623</v>
      </c>
      <c r="J165" s="13">
        <f>'House Price'!J165*(CPI!$B$17/CPI!$B$14)</f>
        <v>1026839.7901533494</v>
      </c>
      <c r="K165" s="13">
        <f>'House Price'!K165*(CPI!$B$17/CPI!$B$15)</f>
        <v>959173.79032258061</v>
      </c>
      <c r="L165" s="13">
        <f>'House Price'!L165*(CPI!$B$17/CPI!$B$16)</f>
        <v>922324.56140350876</v>
      </c>
    </row>
    <row r="166" spans="1:12" x14ac:dyDescent="0.25">
      <c r="A166" s="6" t="s">
        <v>193</v>
      </c>
      <c r="B166" s="13">
        <f>'House Price'!B166*(CPI!$B$17/CPI!$B$6)</f>
        <v>341767.70386266097</v>
      </c>
      <c r="C166" s="13">
        <f>'House Price'!C166*(CPI!$B$17/CPI!$B$7)</f>
        <v>359739.79591836734</v>
      </c>
      <c r="D166" s="13">
        <f>'House Price'!D166*(CPI!$B$17/CPI!$B$8)</f>
        <v>385022.41035856574</v>
      </c>
      <c r="E166" s="13">
        <f>'House Price'!E166*(CPI!$B$17/CPI!$B$9)</f>
        <v>362790.91769157996</v>
      </c>
      <c r="F166" s="13">
        <f>'House Price'!F166*(CPI!$B$17/CPI!$B$10)</f>
        <v>388321.20109190175</v>
      </c>
      <c r="G166" s="13">
        <f>'House Price'!G166*(CPI!$B$17/CPI!$B$11)</f>
        <v>402384.27167113492</v>
      </c>
      <c r="H166" s="13">
        <f>'House Price'!H166*(CPI!$B$17/CPI!$B$12)</f>
        <v>356515.28384279477</v>
      </c>
      <c r="I166" s="13">
        <f>'House Price'!I166*(CPI!$B$17/CPI!$B$13)</f>
        <v>362658.80370682391</v>
      </c>
      <c r="J166" s="13">
        <f>'House Price'!J166*(CPI!$B$17/CPI!$B$14)</f>
        <v>364410.81517352705</v>
      </c>
      <c r="K166" s="13">
        <f>'House Price'!K166*(CPI!$B$17/CPI!$B$15)</f>
        <v>418983.87096774194</v>
      </c>
      <c r="L166" s="13">
        <f>'House Price'!L166*(CPI!$B$17/CPI!$B$16)</f>
        <v>458696.17224880378</v>
      </c>
    </row>
    <row r="167" spans="1:12" x14ac:dyDescent="0.25">
      <c r="A167" s="6" t="s">
        <v>194</v>
      </c>
      <c r="B167" s="13">
        <f>'House Price'!B167*(CPI!$B$17/CPI!$B$6)</f>
        <v>212360.51502145923</v>
      </c>
      <c r="C167" s="13">
        <f>'House Price'!C167*(CPI!$B$17/CPI!$B$7)</f>
        <v>227204.08163265305</v>
      </c>
      <c r="D167" s="13">
        <f>'House Price'!D167*(CPI!$B$17/CPI!$B$8)</f>
        <v>226701.1952191235</v>
      </c>
      <c r="E167" s="13">
        <f>'House Price'!E167*(CPI!$B$17/CPI!$B$9)</f>
        <v>227036.89687795649</v>
      </c>
      <c r="F167" s="13">
        <f>'House Price'!F167*(CPI!$B$17/CPI!$B$10)</f>
        <v>225113.7397634213</v>
      </c>
      <c r="G167" s="13">
        <f>'House Price'!G167*(CPI!$B$17/CPI!$B$11)</f>
        <v>212799.3744414656</v>
      </c>
      <c r="H167" s="13">
        <f>'House Price'!H167*(CPI!$B$17/CPI!$B$12)</f>
        <v>223092.1397379913</v>
      </c>
      <c r="I167" s="13">
        <f>'House Price'!I167*(CPI!$B$17/CPI!$B$13)</f>
        <v>202171.86183656278</v>
      </c>
      <c r="J167" s="13">
        <f>'House Price'!J167*(CPI!$B$17/CPI!$B$14)</f>
        <v>229129.53995157385</v>
      </c>
      <c r="K167" s="13">
        <f>'House Price'!K167*(CPI!$B$17/CPI!$B$15)</f>
        <v>235429.03225806452</v>
      </c>
      <c r="L167" s="13">
        <f>'House Price'!L167*(CPI!$B$17/CPI!$B$16)</f>
        <v>263380.38277511962</v>
      </c>
    </row>
    <row r="168" spans="1:12" x14ac:dyDescent="0.25">
      <c r="A168" s="6" t="s">
        <v>195</v>
      </c>
      <c r="B168" s="13">
        <f>'House Price'!B168*(CPI!$B$17/CPI!$B$6)</f>
        <v>743261.80257510731</v>
      </c>
      <c r="C168" s="13">
        <f>'House Price'!C168*(CPI!$B$17/CPI!$B$7)</f>
        <v>786378.57142857136</v>
      </c>
      <c r="D168" s="13">
        <f>'House Price'!D168*(CPI!$B$17/CPI!$B$8)</f>
        <v>683799.80079681275</v>
      </c>
      <c r="E168" s="13">
        <f>'House Price'!E168*(CPI!$B$17/CPI!$B$9)</f>
        <v>620255.43992431415</v>
      </c>
      <c r="F168" s="13">
        <f>'House Price'!F168*(CPI!$B$17/CPI!$B$10)</f>
        <v>602179.25386715203</v>
      </c>
      <c r="G168" s="13">
        <f>'House Price'!G168*(CPI!$B$17/CPI!$B$11)</f>
        <v>660507.14924039319</v>
      </c>
      <c r="H168" s="13">
        <f>'House Price'!H168*(CPI!$B$17/CPI!$B$12)</f>
        <v>744360.69868995645</v>
      </c>
      <c r="I168" s="13">
        <f>'House Price'!I168*(CPI!$B$17/CPI!$B$13)</f>
        <v>807645.32434709347</v>
      </c>
      <c r="J168" s="13">
        <f>'House Price'!J168*(CPI!$B$17/CPI!$B$14)</f>
        <v>846131.96125907986</v>
      </c>
      <c r="K168" s="13">
        <f>'House Price'!K168*(CPI!$B$17/CPI!$B$15)</f>
        <v>793076.61290322582</v>
      </c>
      <c r="L168" s="13">
        <f>'House Price'!L168*(CPI!$B$17/CPI!$B$16)</f>
        <v>939587.32057416264</v>
      </c>
    </row>
    <row r="169" spans="1:12" x14ac:dyDescent="0.25">
      <c r="A169" s="6" t="s">
        <v>196</v>
      </c>
      <c r="B169" s="13">
        <f>'House Price'!B169*(CPI!$B$17/CPI!$B$6)</f>
        <v>464538.62660944206</v>
      </c>
      <c r="C169" s="13">
        <f>'House Price'!C169*(CPI!$B$17/CPI!$B$7)</f>
        <v>497324.48979591834</v>
      </c>
      <c r="D169" s="13">
        <f>'House Price'!D169*(CPI!$B$17/CPI!$B$8)</f>
        <v>572913.34661354579</v>
      </c>
      <c r="E169" s="13">
        <f>'House Price'!E169*(CPI!$B$17/CPI!$B$9)</f>
        <v>464606.43330179754</v>
      </c>
      <c r="F169" s="13">
        <f>'House Price'!F169*(CPI!$B$17/CPI!$B$10)</f>
        <v>157579.61783439491</v>
      </c>
      <c r="G169" s="13">
        <f>'House Price'!G169*(CPI!$B$17/CPI!$B$11)</f>
        <v>474791.33154602326</v>
      </c>
      <c r="H169" s="13">
        <f>'House Price'!H169*(CPI!$B$17/CPI!$B$12)</f>
        <v>513165.93886462884</v>
      </c>
      <c r="I169" s="13">
        <f>'House Price'!I169*(CPI!$B$17/CPI!$B$13)</f>
        <v>491360.99410278013</v>
      </c>
      <c r="J169" s="13">
        <f>'House Price'!J169*(CPI!$B$17/CPI!$B$14)</f>
        <v>494200.9685230024</v>
      </c>
      <c r="K169" s="13">
        <f>'House Price'!K169*(CPI!$B$17/CPI!$B$15)</f>
        <v>535202.01612903224</v>
      </c>
      <c r="L169" s="13">
        <f>'House Price'!L169*(CPI!$B$17/CPI!$B$16)</f>
        <v>537118.42105263157</v>
      </c>
    </row>
    <row r="170" spans="1:12" x14ac:dyDescent="0.25">
      <c r="A170" s="6" t="s">
        <v>197</v>
      </c>
      <c r="B170" s="13">
        <f>'House Price'!B170*(CPI!$B$17/CPI!$B$6)</f>
        <v>329822.42489270389</v>
      </c>
      <c r="C170" s="13">
        <f>'House Price'!C170*(CPI!$B$17/CPI!$B$7)</f>
        <v>311774.48979591834</v>
      </c>
      <c r="D170" s="13">
        <f>'House Price'!D170*(CPI!$B$17/CPI!$B$8)</f>
        <v>283376.49402390438</v>
      </c>
      <c r="E170" s="13">
        <f>'House Price'!E170*(CPI!$B$17/CPI!$B$9)</f>
        <v>269167.45506149478</v>
      </c>
      <c r="F170" s="13">
        <f>'House Price'!F170*(CPI!$B$17/CPI!$B$10)</f>
        <v>267885.35031847138</v>
      </c>
      <c r="G170" s="13">
        <f>'House Price'!G170*(CPI!$B$17/CPI!$B$11)</f>
        <v>287417.33690795355</v>
      </c>
      <c r="H170" s="13">
        <f>'House Price'!H170*(CPI!$B$17/CPI!$B$12)</f>
        <v>298176.4192139738</v>
      </c>
      <c r="I170" s="13">
        <f>'House Price'!I170*(CPI!$B$17/CPI!$B$13)</f>
        <v>392880.37068239262</v>
      </c>
      <c r="J170" s="13">
        <f>'House Price'!J170*(CPI!$B$17/CPI!$B$14)</f>
        <v>416326.87651331717</v>
      </c>
      <c r="K170" s="13">
        <f>'House Price'!K170*(CPI!$B$17/CPI!$B$15)</f>
        <v>389056.45161290321</v>
      </c>
      <c r="L170" s="13">
        <f>'House Price'!L170*(CPI!$B$17/CPI!$B$16)</f>
        <v>419238.43700159487</v>
      </c>
    </row>
    <row r="171" spans="1:12" x14ac:dyDescent="0.25">
      <c r="A171" s="6" t="s">
        <v>198</v>
      </c>
      <c r="B171" s="13">
        <f>'House Price'!B171*(CPI!$B$17/CPI!$B$6)</f>
        <v>517628.75536480686</v>
      </c>
      <c r="C171" s="13">
        <f>'House Price'!C171*(CPI!$B$17/CPI!$B$7)</f>
        <v>501111.22448979592</v>
      </c>
      <c r="D171" s="13">
        <f>'House Price'!D171*(CPI!$B$17/CPI!$B$8)</f>
        <v>461410.85657370521</v>
      </c>
      <c r="E171" s="13">
        <f>'House Price'!E171*(CPI!$B$17/CPI!$B$9)</f>
        <v>438859.98107852414</v>
      </c>
      <c r="F171" s="13">
        <f>'House Price'!F171*(CPI!$B$17/CPI!$B$10)</f>
        <v>416460.41856232943</v>
      </c>
      <c r="G171" s="13">
        <f>'House Price'!G171*(CPI!$B$17/CPI!$B$11)</f>
        <v>453235.0312779267</v>
      </c>
      <c r="H171" s="13">
        <f>'House Price'!H171*(CPI!$B$17/CPI!$B$12)</f>
        <v>464550.21834061138</v>
      </c>
      <c r="I171" s="13">
        <f>'House Price'!I171*(CPI!$B$17/CPI!$B$13)</f>
        <v>547635.63605728734</v>
      </c>
      <c r="J171" s="13">
        <f>'House Price'!J171*(CPI!$B$17/CPI!$B$14)</f>
        <v>572574.25343018561</v>
      </c>
      <c r="K171" s="13">
        <f>'House Price'!K171*(CPI!$B$17/CPI!$B$15)</f>
        <v>550664.51612903224</v>
      </c>
      <c r="L171" s="13">
        <f>'House Price'!L171*(CPI!$B$17/CPI!$B$16)</f>
        <v>562765.94896331732</v>
      </c>
    </row>
    <row r="172" spans="1:12" x14ac:dyDescent="0.25">
      <c r="A172" s="6" t="s">
        <v>199</v>
      </c>
      <c r="B172" s="13">
        <f>'House Price'!B172*(CPI!$B$17/CPI!$B$6)</f>
        <v>400830.47210300429</v>
      </c>
      <c r="C172" s="13">
        <f>'House Price'!C172*(CPI!$B$17/CPI!$B$7)</f>
        <v>337650.5102040816</v>
      </c>
      <c r="D172" s="13">
        <f>'House Price'!D172*(CPI!$B$17/CPI!$B$8)</f>
        <v>431225.09960159363</v>
      </c>
      <c r="E172" s="13">
        <f>'House Price'!E172*(CPI!$B$17/CPI!$B$9)</f>
        <v>394973.98297067173</v>
      </c>
      <c r="F172" s="13">
        <f>'House Price'!F172*(CPI!$B$17/CPI!$B$10)</f>
        <v>323601.0009099181</v>
      </c>
      <c r="G172" s="13">
        <f>'House Price'!G172*(CPI!$B$17/CPI!$B$11)</f>
        <v>330529.93744414655</v>
      </c>
      <c r="H172" s="13">
        <f>'House Price'!H172*(CPI!$B$17/CPI!$B$12)</f>
        <v>388925.76419213979</v>
      </c>
      <c r="I172" s="13">
        <f>'House Price'!I172*(CPI!$B$17/CPI!$B$13)</f>
        <v>362137.74220724514</v>
      </c>
      <c r="J172" s="13">
        <f>'House Price'!J172*(CPI!$B$17/CPI!$B$14)</f>
        <v>370900.3228410008</v>
      </c>
      <c r="K172" s="13">
        <f>'House Price'!K172*(CPI!$B$17/CPI!$B$15)</f>
        <v>438935.48387096776</v>
      </c>
      <c r="L172" s="13">
        <f>'House Price'!L172*(CPI!$B$17/CPI!$B$16)</f>
        <v>443899.52153110044</v>
      </c>
    </row>
    <row r="173" spans="1:12" x14ac:dyDescent="0.25">
      <c r="A173" s="6" t="s">
        <v>200</v>
      </c>
      <c r="B173" s="13">
        <f>'House Price'!B173*(CPI!$B$17/CPI!$B$6)</f>
        <v>291995.70815450646</v>
      </c>
      <c r="C173" s="13">
        <f>'House Price'!C173*(CPI!$B$17/CPI!$B$7)</f>
        <v>280218.36734693876</v>
      </c>
      <c r="D173" s="13">
        <f>'House Price'!D173*(CPI!$B$17/CPI!$B$8)</f>
        <v>277216.13545816735</v>
      </c>
      <c r="E173" s="13">
        <f>'House Price'!E173*(CPI!$B$17/CPI!$B$9)</f>
        <v>263901.1352885525</v>
      </c>
      <c r="F173" s="13">
        <f>'House Price'!F173*(CPI!$B$17/CPI!$B$10)</f>
        <v>275764.33121019107</v>
      </c>
      <c r="G173" s="13">
        <f>'House Price'!G173*(CPI!$B$17/CPI!$B$11)</f>
        <v>278573.72654155496</v>
      </c>
      <c r="H173" s="13">
        <f>'House Price'!H173*(CPI!$B$17/CPI!$B$12)</f>
        <v>280890.82969432318</v>
      </c>
      <c r="I173" s="13">
        <f>'House Price'!I173*(CPI!$B$17/CPI!$B$13)</f>
        <v>275120.47177759057</v>
      </c>
      <c r="J173" s="13">
        <f>'House Price'!J173*(CPI!$B$17/CPI!$B$14)</f>
        <v>281045.601291364</v>
      </c>
      <c r="K173" s="13">
        <f>'House Price'!K173*(CPI!$B$17/CPI!$B$15)</f>
        <v>309250</v>
      </c>
      <c r="L173" s="13">
        <f>'House Price'!L173*(CPI!$B$17/CPI!$B$16)</f>
        <v>331444.97607655503</v>
      </c>
    </row>
    <row r="174" spans="1:12" x14ac:dyDescent="0.25">
      <c r="A174" s="6" t="s">
        <v>201</v>
      </c>
      <c r="B174" s="13">
        <f>'House Price'!B174*(CPI!$B$17/CPI!$B$6)</f>
        <v>424721.03004291846</v>
      </c>
      <c r="C174" s="13">
        <f>'House Price'!C174*(CPI!$B$17/CPI!$B$7)</f>
        <v>427901.02040816325</v>
      </c>
      <c r="D174" s="13">
        <f>'House Price'!D174*(CPI!$B$17/CPI!$B$8)</f>
        <v>400423.30677290837</v>
      </c>
      <c r="E174" s="13">
        <f>'House Price'!E174*(CPI!$B$17/CPI!$B$9)</f>
        <v>386196.78334910126</v>
      </c>
      <c r="F174" s="13">
        <f>'House Price'!F174*(CPI!$B$17/CPI!$B$10)</f>
        <v>368623.7488626024</v>
      </c>
      <c r="G174" s="13">
        <f>'House Price'!G174*(CPI!$B$17/CPI!$B$11)</f>
        <v>370326.18409294012</v>
      </c>
      <c r="H174" s="13">
        <f>'House Price'!H174*(CPI!$B$17/CPI!$B$12)</f>
        <v>360836.68122270744</v>
      </c>
      <c r="I174" s="13">
        <f>'House Price'!I174*(CPI!$B$17/CPI!$B$13)</f>
        <v>385585.50968828984</v>
      </c>
      <c r="J174" s="13">
        <f>'House Price'!J174*(CPI!$B$17/CPI!$B$14)</f>
        <v>399354.31799838581</v>
      </c>
      <c r="K174" s="13">
        <f>'House Price'!K174*(CPI!$B$17/CPI!$B$15)</f>
        <v>426465.72580645158</v>
      </c>
      <c r="L174" s="13">
        <f>'House Price'!L174*(CPI!$B$17/CPI!$B$16)</f>
        <v>434035.0877192982</v>
      </c>
    </row>
    <row r="175" spans="1:12" x14ac:dyDescent="0.25">
      <c r="A175" s="6" t="s">
        <v>202</v>
      </c>
      <c r="B175" s="13">
        <f>'House Price'!B175*(CPI!$B$17/CPI!$B$6)</f>
        <v>199087.98283261803</v>
      </c>
      <c r="C175" s="13">
        <f>'House Price'!C175*(CPI!$B$17/CPI!$B$7)</f>
        <v>208270.4081632653</v>
      </c>
      <c r="D175" s="13">
        <f>'House Price'!D175*(CPI!$B$17/CPI!$B$8)</f>
        <v>203291.8326693227</v>
      </c>
      <c r="E175" s="13">
        <f>'House Price'!E175*(CPI!$B$17/CPI!$B$9)</f>
        <v>181395.45884578998</v>
      </c>
      <c r="F175" s="13">
        <f>'House Price'!F175*(CPI!$B$17/CPI!$B$10)</f>
        <v>191346.67879890811</v>
      </c>
      <c r="G175" s="13">
        <f>'House Price'!G175*(CPI!$B$17/CPI!$B$11)</f>
        <v>179635.83556747096</v>
      </c>
      <c r="H175" s="13">
        <f>'House Price'!H175*(CPI!$B$17/CPI!$B$12)</f>
        <v>186900.43668122272</v>
      </c>
      <c r="I175" s="13">
        <f>'House Price'!I175*(CPI!$B$17/CPI!$B$13)</f>
        <v>182371.52485256951</v>
      </c>
      <c r="J175" s="13">
        <f>'House Price'!J175*(CPI!$B$17/CPI!$B$14)</f>
        <v>199677.15899919291</v>
      </c>
      <c r="K175" s="13">
        <f>'House Price'!K175*(CPI!$B$17/CPI!$B$15)</f>
        <v>209491.93548387097</v>
      </c>
      <c r="L175" s="13">
        <f>'House Price'!L175*(CPI!$B$17/CPI!$B$16)</f>
        <v>246610.8452950558</v>
      </c>
    </row>
    <row r="176" spans="1:12" x14ac:dyDescent="0.25">
      <c r="A176" s="6" t="s">
        <v>203</v>
      </c>
      <c r="B176" s="13">
        <f>'House Price'!B176*(CPI!$B$17/CPI!$B$6)</f>
        <v>590627.68240343349</v>
      </c>
      <c r="C176" s="13">
        <f>'House Price'!C176*(CPI!$B$17/CPI!$B$7)</f>
        <v>549076.53061224485</v>
      </c>
      <c r="D176" s="13">
        <f>'House Price'!D176*(CPI!$B$17/CPI!$B$8)</f>
        <v>523630.47808764939</v>
      </c>
      <c r="E176" s="13">
        <f>'House Price'!E176*(CPI!$B$17/CPI!$B$9)</f>
        <v>514929.04446546832</v>
      </c>
      <c r="F176" s="13">
        <f>'House Price'!F176*(CPI!$B$17/CPI!$B$10)</f>
        <v>523389.44494995452</v>
      </c>
      <c r="G176" s="13">
        <f>'House Price'!G176*(CPI!$B$17/CPI!$B$11)</f>
        <v>617394.54870420019</v>
      </c>
      <c r="H176" s="13">
        <f>'House Price'!H176*(CPI!$B$17/CPI!$B$12)</f>
        <v>669816.59388646297</v>
      </c>
      <c r="I176" s="13">
        <f>'House Price'!I176*(CPI!$B$17/CPI!$B$13)</f>
        <v>756581.29738837411</v>
      </c>
      <c r="J176" s="13">
        <f>'House Price'!J176*(CPI!$B$17/CPI!$B$14)</f>
        <v>718837.77239709441</v>
      </c>
      <c r="K176" s="13">
        <f>'House Price'!K176*(CPI!$B$17/CPI!$B$15)</f>
        <v>668379.03225806449</v>
      </c>
      <c r="L176" s="13">
        <f>'House Price'!L176*(CPI!$B$17/CPI!$B$16)</f>
        <v>710732.45614035078</v>
      </c>
    </row>
    <row r="177" spans="1:12" x14ac:dyDescent="0.25">
      <c r="A177" s="6" t="s">
        <v>204</v>
      </c>
      <c r="B177" s="13">
        <f>'House Price'!B177*(CPI!$B$17/CPI!$B$6)</f>
        <v>294650.21459227469</v>
      </c>
      <c r="C177" s="13">
        <f>'House Price'!C177*(CPI!$B$17/CPI!$B$7)</f>
        <v>271382.6530612245</v>
      </c>
      <c r="D177" s="13">
        <f>'House Price'!D177*(CPI!$B$17/CPI!$B$8)</f>
        <v>267975.59760956175</v>
      </c>
      <c r="E177" s="13">
        <f>'House Price'!E177*(CPI!$B$17/CPI!$B$9)</f>
        <v>242835.85619678337</v>
      </c>
      <c r="F177" s="13">
        <f>'House Price'!F177*(CPI!$B$17/CPI!$B$10)</f>
        <v>241997.27024567791</v>
      </c>
      <c r="G177" s="13">
        <f>'House Price'!G177*(CPI!$B$17/CPI!$B$11)</f>
        <v>254253.79803395888</v>
      </c>
      <c r="H177" s="13">
        <f>'House Price'!H177*(CPI!$B$17/CPI!$B$12)</f>
        <v>232815.28384279477</v>
      </c>
      <c r="I177" s="13">
        <f>'House Price'!I177*(CPI!$B$17/CPI!$B$13)</f>
        <v>234477.67481044651</v>
      </c>
      <c r="J177" s="13">
        <f>'House Price'!J177*(CPI!$B$17/CPI!$B$14)</f>
        <v>229628.73284907182</v>
      </c>
      <c r="K177" s="13">
        <f>'House Price'!K177*(CPI!$B$17/CPI!$B$15)</f>
        <v>246901.20967741936</v>
      </c>
      <c r="L177" s="13">
        <f>'House Price'!L177*(CPI!$B$17/CPI!$B$16)</f>
        <v>261407.49601275916</v>
      </c>
    </row>
    <row r="178" spans="1:12" x14ac:dyDescent="0.25">
      <c r="A178" s="6" t="s">
        <v>205</v>
      </c>
      <c r="B178" s="13">
        <f>'House Price'!B178*(CPI!$B$17/CPI!$B$6)</f>
        <v>679553.64806866948</v>
      </c>
      <c r="C178" s="13">
        <f>'House Price'!C178*(CPI!$B$17/CPI!$B$7)</f>
        <v>662678.57142857136</v>
      </c>
      <c r="D178" s="13">
        <f>'House Price'!D178*(CPI!$B$17/CPI!$B$8)</f>
        <v>617883.96414342627</v>
      </c>
      <c r="E178" s="13">
        <f>'House Price'!E178*(CPI!$B$17/CPI!$B$9)</f>
        <v>614403.9735099338</v>
      </c>
      <c r="F178" s="13">
        <f>'House Price'!F178*(CPI!$B$17/CPI!$B$10)</f>
        <v>628067.33393994544</v>
      </c>
      <c r="G178" s="13">
        <f>'House Price'!G178*(CPI!$B$17/CPI!$B$11)</f>
        <v>708594.28060768545</v>
      </c>
      <c r="H178" s="13">
        <f>'House Price'!H178*(CPI!$B$17/CPI!$B$12)</f>
        <v>804860.2620087337</v>
      </c>
      <c r="I178" s="13">
        <f>'House Price'!I178*(CPI!$B$17/CPI!$B$13)</f>
        <v>833698.39932603203</v>
      </c>
      <c r="J178" s="13">
        <f>'House Price'!J178*(CPI!$B$17/CPI!$B$14)</f>
        <v>848627.92574656976</v>
      </c>
      <c r="K178" s="13">
        <f>'House Price'!K178*(CPI!$B$17/CPI!$B$15)</f>
        <v>805047.58064516133</v>
      </c>
      <c r="L178" s="13">
        <f>'House Price'!L178*(CPI!$B$17/CPI!$B$16)</f>
        <v>877934.6092503987</v>
      </c>
    </row>
    <row r="179" spans="1:12" x14ac:dyDescent="0.25">
      <c r="A179" s="6" t="s">
        <v>206</v>
      </c>
      <c r="B179" s="13">
        <f>'House Price'!B179*(CPI!$B$17/CPI!$B$6)</f>
        <v>202406.11587982831</v>
      </c>
      <c r="C179" s="13">
        <f>'House Price'!C179*(CPI!$B$17/CPI!$B$7)</f>
        <v>200065.81632653059</v>
      </c>
      <c r="D179" s="13">
        <f>'House Price'!D179*(CPI!$B$17/CPI!$B$8)</f>
        <v>185426.79282868525</v>
      </c>
      <c r="E179" s="13">
        <f>'House Price'!E179*(CPI!$B$17/CPI!$B$9)</f>
        <v>187246.9252601703</v>
      </c>
      <c r="F179" s="13">
        <f>'House Price'!F179*(CPI!$B$17/CPI!$B$10)</f>
        <v>168835.30482256599</v>
      </c>
      <c r="G179" s="13">
        <f>'House Price'!G179*(CPI!$B$17/CPI!$B$11)</f>
        <v>165817.69436997318</v>
      </c>
      <c r="H179" s="13">
        <f>'House Price'!H179*(CPI!$B$17/CPI!$B$12)</f>
        <v>165293.44978165941</v>
      </c>
      <c r="I179" s="13">
        <f>'House Price'!I179*(CPI!$B$17/CPI!$B$13)</f>
        <v>177160.9098567818</v>
      </c>
      <c r="J179" s="13">
        <f>'House Price'!J179*(CPI!$B$17/CPI!$B$14)</f>
        <v>166730.42776432607</v>
      </c>
      <c r="K179" s="13">
        <f>'House Price'!K179*(CPI!$B$17/CPI!$B$15)</f>
        <v>178566.93548387097</v>
      </c>
      <c r="L179" s="13">
        <f>'House Price'!L179*(CPI!$B$17/CPI!$B$16)</f>
        <v>197781.89792663476</v>
      </c>
    </row>
    <row r="180" spans="1:12" x14ac:dyDescent="0.25">
      <c r="A180" s="6" t="s">
        <v>207</v>
      </c>
      <c r="B180" s="13">
        <f>'House Price'!B180*(CPI!$B$17/CPI!$B$6)</f>
        <v>351722.10300429183</v>
      </c>
      <c r="C180" s="13">
        <f>'House Price'!C180*(CPI!$B$17/CPI!$B$7)</f>
        <v>362264.28571428568</v>
      </c>
      <c r="D180" s="13">
        <f>'House Price'!D180*(CPI!$B$17/CPI!$B$8)</f>
        <v>375781.87250996014</v>
      </c>
      <c r="E180" s="13">
        <f>'House Price'!E180*(CPI!$B$17/CPI!$B$9)</f>
        <v>334703.8789025544</v>
      </c>
      <c r="F180" s="13">
        <f>'House Price'!F180*(CPI!$B$17/CPI!$B$10)</f>
        <v>324163.78525932669</v>
      </c>
      <c r="G180" s="13">
        <f>'House Price'!G180*(CPI!$B$17/CPI!$B$11)</f>
        <v>356508.04289544234</v>
      </c>
      <c r="H180" s="13">
        <f>'House Price'!H180*(CPI!$B$17/CPI!$B$12)</f>
        <v>372720.52401746728</v>
      </c>
      <c r="I180" s="13">
        <f>'House Price'!I180*(CPI!$B$17/CPI!$B$13)</f>
        <v>359532.43470935134</v>
      </c>
      <c r="J180" s="13">
        <f>'House Price'!J180*(CPI!$B$17/CPI!$B$14)</f>
        <v>378388.21630347054</v>
      </c>
      <c r="K180" s="13">
        <f>'House Price'!K180*(CPI!$B$17/CPI!$B$15)</f>
        <v>395540.72580645158</v>
      </c>
      <c r="L180" s="13">
        <f>'House Price'!L180*(CPI!$B$17/CPI!$B$16)</f>
        <v>407401.11642743222</v>
      </c>
    </row>
    <row r="181" spans="1:12" x14ac:dyDescent="0.25">
      <c r="A181" s="6" t="s">
        <v>208</v>
      </c>
      <c r="B181" s="13">
        <f>'House Price'!B181*(CPI!$B$17/CPI!$B$6)</f>
        <v>354376.60944206011</v>
      </c>
      <c r="C181" s="13">
        <f>'House Price'!C181*(CPI!$B$17/CPI!$B$7)</f>
        <v>239826.53061224488</v>
      </c>
      <c r="D181" s="13">
        <f>'House Price'!D181*(CPI!$B$17/CPI!$B$8)</f>
        <v>591394.42231075699</v>
      </c>
      <c r="E181" s="13">
        <f>'House Price'!E181*(CPI!$B$17/CPI!$B$9)</f>
        <v>334703.8789025544</v>
      </c>
      <c r="F181" s="13">
        <f>'House Price'!F181*(CPI!$B$17/CPI!$B$10)</f>
        <v>598802.54777070065</v>
      </c>
      <c r="G181" s="13">
        <f>'House Price'!G181*(CPI!$B$17/CPI!$B$11)</f>
        <v>602470.95621090254</v>
      </c>
      <c r="H181" s="13">
        <f>'House Price'!H181*(CPI!$B$17/CPI!$B$12)</f>
        <v>459148.47161572054</v>
      </c>
      <c r="I181" s="13">
        <f>'House Price'!I181*(CPI!$B$17/CPI!$B$13)</f>
        <v>521061.49957877002</v>
      </c>
      <c r="J181" s="13">
        <f>'House Price'!J181*(CPI!$B$17/CPI!$B$14)</f>
        <v>554104.11622276029</v>
      </c>
      <c r="K181" s="13">
        <f>'House Price'!K181*(CPI!$B$17/CPI!$B$15)</f>
        <v>555652.41935483867</v>
      </c>
      <c r="L181" s="13">
        <f>'House Price'!L181*(CPI!$B$17/CPI!$B$16)</f>
        <v>586933.81180223287</v>
      </c>
    </row>
    <row r="182" spans="1:12" x14ac:dyDescent="0.25">
      <c r="A182" s="6" t="s">
        <v>209</v>
      </c>
      <c r="B182" s="13">
        <f>'House Price'!B182*(CPI!$B$17/CPI!$B$6)</f>
        <v>971549.356223176</v>
      </c>
      <c r="C182" s="13">
        <f>'House Price'!C182*(CPI!$B$17/CPI!$B$7)</f>
        <v>915127.55102040817</v>
      </c>
      <c r="D182" s="13">
        <f>'House Price'!D182*(CPI!$B$17/CPI!$B$8)</f>
        <v>837808.76494023902</v>
      </c>
      <c r="E182" s="13">
        <f>'House Price'!E182*(CPI!$B$17/CPI!$B$9)</f>
        <v>877719.96215704829</v>
      </c>
      <c r="F182" s="13">
        <f>'House Price'!F182*(CPI!$B$17/CPI!$B$10)</f>
        <v>875129.66333030036</v>
      </c>
      <c r="G182" s="13">
        <f>'House Price'!G182*(CPI!$B$17/CPI!$B$11)</f>
        <v>919735.47810545133</v>
      </c>
      <c r="H182" s="13">
        <f>'House Price'!H182*(CPI!$B$17/CPI!$B$12)</f>
        <v>1026331.8777292577</v>
      </c>
      <c r="I182" s="13">
        <f>'House Price'!I182*(CPI!$B$17/CPI!$B$13)</f>
        <v>1185414.9115417018</v>
      </c>
      <c r="J182" s="13">
        <f>'House Price'!J182*(CPI!$B$17/CPI!$B$14)</f>
        <v>1220526.6343825667</v>
      </c>
      <c r="K182" s="13">
        <f>'House Price'!K182*(CPI!$B$17/CPI!$B$15)</f>
        <v>1177145.1612903227</v>
      </c>
      <c r="L182" s="13">
        <f>'House Price'!L182*(CPI!$B$17/CPI!$B$16)</f>
        <v>1283856.0606060605</v>
      </c>
    </row>
    <row r="183" spans="1:12" x14ac:dyDescent="0.25">
      <c r="A183" s="6" t="s">
        <v>210</v>
      </c>
      <c r="B183" s="13">
        <f>'House Price'!B183*(CPI!$B$17/CPI!$B$6)</f>
        <v>412775.75107296137</v>
      </c>
      <c r="C183" s="13">
        <f>'House Price'!C183*(CPI!$B$17/CPI!$B$7)</f>
        <v>448096.93877551018</v>
      </c>
      <c r="D183" s="13">
        <f>'House Price'!D183*(CPI!$B$17/CPI!$B$8)</f>
        <v>400423.30677290837</v>
      </c>
      <c r="E183" s="13">
        <f>'House Price'!E183*(CPI!$B$17/CPI!$B$9)</f>
        <v>402580.88930936612</v>
      </c>
      <c r="F183" s="13">
        <f>'House Price'!F183*(CPI!$B$17/CPI!$B$10)</f>
        <v>414209.28116469522</v>
      </c>
      <c r="G183" s="13">
        <f>'House Price'!G183*(CPI!$B$17/CPI!$B$11)</f>
        <v>378064.3431635389</v>
      </c>
      <c r="H183" s="13">
        <f>'House Price'!H183*(CPI!$B$17/CPI!$B$12)</f>
        <v>383524.01746724895</v>
      </c>
      <c r="I183" s="13">
        <f>'House Price'!I183*(CPI!$B$17/CPI!$B$13)</f>
        <v>391838.24768323504</v>
      </c>
      <c r="J183" s="13">
        <f>'House Price'!J183*(CPI!$B$17/CPI!$B$14)</f>
        <v>419322.03389830509</v>
      </c>
      <c r="K183" s="13">
        <f>'House Price'!K183*(CPI!$B$17/CPI!$B$15)</f>
        <v>415991.12903225806</v>
      </c>
      <c r="L183" s="13">
        <f>'House Price'!L183*(CPI!$B$17/CPI!$B$16)</f>
        <v>463628.38915470493</v>
      </c>
    </row>
    <row r="184" spans="1:12" x14ac:dyDescent="0.25">
      <c r="A184" s="6" t="s">
        <v>211</v>
      </c>
      <c r="B184" s="13">
        <f>'House Price'!B184*(CPI!$B$17/CPI!$B$6)</f>
        <v>936377.14592274674</v>
      </c>
      <c r="C184" s="13">
        <f>'House Price'!C184*(CPI!$B$17/CPI!$B$7)</f>
        <v>870948.97959183669</v>
      </c>
      <c r="D184" s="13">
        <f>'House Price'!D184*(CPI!$B$17/CPI!$B$8)</f>
        <v>881547.31075697218</v>
      </c>
      <c r="E184" s="13">
        <f>'House Price'!E184*(CPI!$B$17/CPI!$B$9)</f>
        <v>851388.36329233681</v>
      </c>
      <c r="F184" s="13">
        <f>'House Price'!F184*(CPI!$B$17/CPI!$B$10)</f>
        <v>838548.68061874434</v>
      </c>
      <c r="G184" s="13">
        <f>'House Price'!G184*(CPI!$B$17/CPI!$B$11)</f>
        <v>867779.26720285974</v>
      </c>
      <c r="H184" s="13">
        <f>'House Price'!H184*(CPI!$B$17/CPI!$B$12)</f>
        <v>1042537.1179039303</v>
      </c>
      <c r="I184" s="13">
        <f>'House Price'!I184*(CPI!$B$17/CPI!$B$13)</f>
        <v>1094229.1491154169</v>
      </c>
      <c r="J184" s="13">
        <f>'House Price'!J184*(CPI!$B$17/CPI!$B$14)</f>
        <v>1200558.9184826473</v>
      </c>
      <c r="K184" s="13">
        <f>'House Price'!K184*(CPI!$B$17/CPI!$B$15)</f>
        <v>1259445.564516129</v>
      </c>
      <c r="L184" s="13">
        <f>'House Price'!L184*(CPI!$B$17/CPI!$B$16)</f>
        <v>1381513.9553429026</v>
      </c>
    </row>
    <row r="185" spans="1:12" x14ac:dyDescent="0.25">
      <c r="A185" s="6" t="s">
        <v>212</v>
      </c>
      <c r="B185" s="13">
        <f>'House Price'!B185*(CPI!$B$17/CPI!$B$6)</f>
        <v>317213.51931330474</v>
      </c>
      <c r="C185" s="13">
        <f>'House Price'!C185*(CPI!$B$17/CPI!$B$7)</f>
        <v>313667.8571428571</v>
      </c>
      <c r="D185" s="13">
        <f>'House Price'!D185*(CPI!$B$17/CPI!$B$8)</f>
        <v>319106.57370517927</v>
      </c>
      <c r="E185" s="13">
        <f>'House Price'!E185*(CPI!$B$17/CPI!$B$9)</f>
        <v>323586.09271523182</v>
      </c>
      <c r="F185" s="13">
        <f>'House Price'!F185*(CPI!$B$17/CPI!$B$10)</f>
        <v>303340.76433121023</v>
      </c>
      <c r="G185" s="13">
        <f>'House Price'!G185*(CPI!$B$17/CPI!$B$11)</f>
        <v>324449.95531724754</v>
      </c>
      <c r="H185" s="13">
        <f>'House Price'!H185*(CPI!$B$17/CPI!$B$12)</f>
        <v>321403.93013100442</v>
      </c>
      <c r="I185" s="13">
        <f>'House Price'!I185*(CPI!$B$17/CPI!$B$13)</f>
        <v>305342.03875315923</v>
      </c>
      <c r="J185" s="13">
        <f>'House Price'!J185*(CPI!$B$17/CPI!$B$14)</f>
        <v>349435.02824858757</v>
      </c>
      <c r="K185" s="13">
        <f>'House Price'!K185*(CPI!$B$17/CPI!$B$15)</f>
        <v>376586.69354838709</v>
      </c>
      <c r="L185" s="13">
        <f>'House Price'!L185*(CPI!$B$17/CPI!$B$16)</f>
        <v>406907.89473684208</v>
      </c>
    </row>
    <row r="186" spans="1:12" x14ac:dyDescent="0.25">
      <c r="A186" s="6" t="s">
        <v>213</v>
      </c>
      <c r="B186" s="13">
        <f>'House Price'!B186*(CPI!$B$17/CPI!$B$6)</f>
        <v>237578.32618025751</v>
      </c>
      <c r="C186" s="13">
        <f>'House Price'!C186*(CPI!$B$17/CPI!$B$7)</f>
        <v>276431.63265306118</v>
      </c>
      <c r="D186" s="13">
        <f>'House Price'!D186*(CPI!$B$17/CPI!$B$8)</f>
        <v>271055.77689243027</v>
      </c>
      <c r="E186" s="13">
        <f>'House Price'!E186*(CPI!$B$17/CPI!$B$9)</f>
        <v>257464.52223273416</v>
      </c>
      <c r="F186" s="13">
        <f>'House Price'!F186*(CPI!$B$17/CPI!$B$10)</f>
        <v>275764.33121019107</v>
      </c>
      <c r="G186" s="13">
        <f>'House Price'!G186*(CPI!$B$17/CPI!$B$11)</f>
        <v>267519.21358355676</v>
      </c>
      <c r="H186" s="13">
        <f>'House Price'!H186*(CPI!$B$17/CPI!$B$12)</f>
        <v>292234.49781659391</v>
      </c>
      <c r="I186" s="13">
        <f>'House Price'!I186*(CPI!$B$17/CPI!$B$13)</f>
        <v>276162.5947767481</v>
      </c>
      <c r="J186" s="13">
        <f>'House Price'!J186*(CPI!$B$17/CPI!$B$14)</f>
        <v>294523.80952380953</v>
      </c>
      <c r="K186" s="13">
        <f>'House Price'!K186*(CPI!$B$17/CPI!$B$15)</f>
        <v>324213.70967741933</v>
      </c>
      <c r="L186" s="13">
        <f>'House Price'!L186*(CPI!$B$17/CPI!$B$16)</f>
        <v>377314.59330143541</v>
      </c>
    </row>
    <row r="187" spans="1:12" x14ac:dyDescent="0.25">
      <c r="A187" s="6" t="s">
        <v>214</v>
      </c>
      <c r="B187" s="13">
        <f>'House Price'!B187*(CPI!$B$17/CPI!$B$6)</f>
        <v>466529.50643776823</v>
      </c>
      <c r="C187" s="13">
        <f>'House Price'!C187*(CPI!$B$17/CPI!$B$7)</f>
        <v>313036.73469387752</v>
      </c>
      <c r="D187" s="13">
        <f>'House Price'!D187*(CPI!$B$17/CPI!$B$8)</f>
        <v>314178.28685258963</v>
      </c>
      <c r="E187" s="13">
        <f>'House Price'!E187*(CPI!$B$17/CPI!$B$9)</f>
        <v>365716.65089877014</v>
      </c>
      <c r="F187" s="13">
        <f>'House Price'!F187*(CPI!$B$17/CPI!$B$10)</f>
        <v>425464.96815286629</v>
      </c>
      <c r="G187" s="13">
        <f>'House Price'!G187*(CPI!$B$17/CPI!$B$11)</f>
        <v>398515.19213583559</v>
      </c>
      <c r="H187" s="13">
        <f>'House Price'!H187*(CPI!$B$17/CPI!$B$12)</f>
        <v>362997.37991266378</v>
      </c>
      <c r="I187" s="13">
        <f>'House Price'!I187*(CPI!$B$17/CPI!$B$13)</f>
        <v>343900.58972198819</v>
      </c>
      <c r="J187" s="13">
        <f>'House Price'!J187*(CPI!$B$17/CPI!$B$14)</f>
        <v>384378.53107344633</v>
      </c>
      <c r="K187" s="13">
        <f>'House Price'!K187*(CPI!$B$17/CPI!$B$15)</f>
        <v>412998.38709677418</v>
      </c>
      <c r="L187" s="13">
        <f>'House Price'!L187*(CPI!$B$17/CPI!$B$16)</f>
        <v>453763.95534290269</v>
      </c>
    </row>
    <row r="188" spans="1:12" x14ac:dyDescent="0.25">
      <c r="A188" s="6" t="s">
        <v>215</v>
      </c>
      <c r="B188" s="13">
        <f>'House Price'!B188*(CPI!$B$17/CPI!$B$6)</f>
        <v>489092.81115879829</v>
      </c>
      <c r="C188" s="13">
        <f>'House Price'!C188*(CPI!$B$17/CPI!$B$7)</f>
        <v>460719.38775510201</v>
      </c>
      <c r="D188" s="13">
        <f>'House Price'!D188*(CPI!$B$17/CPI!$B$8)</f>
        <v>438617.52988047811</v>
      </c>
      <c r="E188" s="13">
        <f>'House Price'!E188*(CPI!$B$17/CPI!$B$9)</f>
        <v>433008.51466414385</v>
      </c>
      <c r="F188" s="13">
        <f>'House Price'!F188*(CPI!$B$17/CPI!$B$10)</f>
        <v>434469.51774340309</v>
      </c>
      <c r="G188" s="13">
        <f>'House Price'!G188*(CPI!$B$17/CPI!$B$11)</f>
        <v>475344.05719392316</v>
      </c>
      <c r="H188" s="13">
        <f>'House Price'!H188*(CPI!$B$17/CPI!$B$12)</f>
        <v>525589.95633187774</v>
      </c>
      <c r="I188" s="13">
        <f>'House Price'!I188*(CPI!$B$17/CPI!$B$13)</f>
        <v>614852.56950294867</v>
      </c>
      <c r="J188" s="13">
        <f>'House Price'!J188*(CPI!$B$17/CPI!$B$14)</f>
        <v>613008.87812752218</v>
      </c>
      <c r="K188" s="13">
        <f>'House Price'!K188*(CPI!$B$17/CPI!$B$15)</f>
        <v>587575</v>
      </c>
      <c r="L188" s="13">
        <f>'House Price'!L188*(CPI!$B$17/CPI!$B$16)</f>
        <v>601730.46251993615</v>
      </c>
    </row>
    <row r="189" spans="1:12" x14ac:dyDescent="0.25">
      <c r="A189" s="6" t="s">
        <v>216</v>
      </c>
      <c r="B189" s="13">
        <f>'House Price'!B189*(CPI!$B$17/CPI!$B$6)</f>
        <v>537537.55364806869</v>
      </c>
      <c r="C189" s="13">
        <f>'House Price'!C189*(CPI!$B$17/CPI!$B$7)</f>
        <v>511209.18367346935</v>
      </c>
      <c r="D189" s="13">
        <f>'House Price'!D189*(CPI!$B$17/CPI!$B$8)</f>
        <v>498989.04382470122</v>
      </c>
      <c r="E189" s="13">
        <f>'House Price'!E189*(CPI!$B$17/CPI!$B$9)</f>
        <v>479820.24597918638</v>
      </c>
      <c r="F189" s="13">
        <f>'House Price'!F189*(CPI!$B$17/CPI!$B$10)</f>
        <v>495250.22747952689</v>
      </c>
      <c r="G189" s="13">
        <f>'House Price'!G189*(CPI!$B$17/CPI!$B$11)</f>
        <v>526194.81680071494</v>
      </c>
      <c r="H189" s="13">
        <f>'House Price'!H189*(CPI!$B$17/CPI!$B$12)</f>
        <v>572585.15283842804</v>
      </c>
      <c r="I189" s="13">
        <f>'House Price'!I189*(CPI!$B$17/CPI!$B$13)</f>
        <v>646116.25947767484</v>
      </c>
      <c r="J189" s="13">
        <f>'House Price'!J189*(CPI!$B$17/CPI!$B$14)</f>
        <v>635472.55851493136</v>
      </c>
      <c r="K189" s="13">
        <f>'House Price'!K189*(CPI!$B$17/CPI!$B$15)</f>
        <v>623487.90322580643</v>
      </c>
      <c r="L189" s="13">
        <f>'House Price'!L189*(CPI!$B$17/CPI!$B$16)</f>
        <v>651052.6315789473</v>
      </c>
    </row>
    <row r="190" spans="1:12" x14ac:dyDescent="0.25">
      <c r="A190" s="6" t="s">
        <v>217</v>
      </c>
      <c r="B190" s="13">
        <f>'House Price'!B190*(CPI!$B$17/CPI!$B$6)</f>
        <v>205724.24892703863</v>
      </c>
      <c r="C190" s="13">
        <f>'House Price'!C190*(CPI!$B$17/CPI!$B$7)</f>
        <v>189336.73469387754</v>
      </c>
      <c r="D190" s="13">
        <f>'House Price'!D190*(CPI!$B$17/CPI!$B$8)</f>
        <v>252574.70119521912</v>
      </c>
      <c r="E190" s="13">
        <f>'House Price'!E190*(CPI!$B$17/CPI!$B$9)</f>
        <v>193098.39167455063</v>
      </c>
      <c r="F190" s="13">
        <f>'House Price'!F190*(CPI!$B$17/CPI!$B$10)</f>
        <v>214420.83712465881</v>
      </c>
      <c r="G190" s="13">
        <f>'House Price'!G190*(CPI!$B$17/CPI!$B$11)</f>
        <v>196770.3306523682</v>
      </c>
      <c r="H190" s="13">
        <f>'House Price'!H190*(CPI!$B$17/CPI!$B$12)</f>
        <v>199864.62882096073</v>
      </c>
      <c r="I190" s="13">
        <f>'House Price'!I190*(CPI!$B$17/CPI!$B$13)</f>
        <v>242293.59730412805</v>
      </c>
      <c r="J190" s="13">
        <f>'House Price'!J190*(CPI!$B$17/CPI!$B$14)</f>
        <v>209661.01694915254</v>
      </c>
      <c r="K190" s="13">
        <f>'House Price'!K190*(CPI!$B$17/CPI!$B$15)</f>
        <v>228445.96774193548</v>
      </c>
      <c r="L190" s="13">
        <f>'House Price'!L190*(CPI!$B$17/CPI!$B$16)</f>
        <v>246610.8452950558</v>
      </c>
    </row>
    <row r="191" spans="1:12" x14ac:dyDescent="0.25">
      <c r="A191" s="6" t="s">
        <v>218</v>
      </c>
      <c r="B191" s="13">
        <f>'House Price'!B191*(CPI!$B$17/CPI!$B$6)</f>
        <v>318540.77253218886</v>
      </c>
      <c r="C191" s="13">
        <f>'House Price'!C191*(CPI!$B$17/CPI!$B$7)</f>
        <v>328183.67346938775</v>
      </c>
      <c r="D191" s="13">
        <f>'House Price'!D191*(CPI!$B$17/CPI!$B$8)</f>
        <v>326499.00398406375</v>
      </c>
      <c r="E191" s="13">
        <f>'House Price'!E191*(CPI!$B$17/CPI!$B$9)</f>
        <v>397899.7161778619</v>
      </c>
      <c r="F191" s="13">
        <f>'House Price'!F191*(CPI!$B$17/CPI!$B$10)</f>
        <v>378753.86715195636</v>
      </c>
      <c r="G191" s="13">
        <f>'House Price'!G191*(CPI!$B$17/CPI!$B$11)</f>
        <v>309526.36282394995</v>
      </c>
      <c r="H191" s="13">
        <f>'House Price'!H191*(CPI!$B$17/CPI!$B$12)</f>
        <v>356515.28384279477</v>
      </c>
      <c r="I191" s="13">
        <f>'House Price'!I191*(CPI!$B$17/CPI!$B$13)</f>
        <v>333479.35973041283</v>
      </c>
      <c r="J191" s="13">
        <f>'House Price'!J191*(CPI!$B$17/CPI!$B$14)</f>
        <v>405843.82566585956</v>
      </c>
      <c r="K191" s="13">
        <f>'House Price'!K191*(CPI!$B$17/CPI!$B$15)</f>
        <v>412000.80645161291</v>
      </c>
      <c r="L191" s="13">
        <f>'House Price'!L191*(CPI!$B$17/CPI!$B$16)</f>
        <v>480397.92663476872</v>
      </c>
    </row>
    <row r="192" spans="1:12" x14ac:dyDescent="0.25">
      <c r="A192" s="6" t="s">
        <v>219</v>
      </c>
      <c r="B192" s="13">
        <f>'House Price'!B192*(CPI!$B$17/CPI!$B$6)</f>
        <v>505683.47639484977</v>
      </c>
      <c r="C192" s="13">
        <f>'House Price'!C192*(CPI!$B$17/CPI!$B$7)</f>
        <v>488488.77551020402</v>
      </c>
      <c r="D192" s="13">
        <f>'House Price'!D192*(CPI!$B$17/CPI!$B$8)</f>
        <v>575993.5258964143</v>
      </c>
      <c r="E192" s="13">
        <f>'House Price'!E192*(CPI!$B$17/CPI!$B$9)</f>
        <v>532483.44370860932</v>
      </c>
      <c r="F192" s="13">
        <f>'House Price'!F192*(CPI!$B$17/CPI!$B$10)</f>
        <v>543086.89717925387</v>
      </c>
      <c r="G192" s="13">
        <f>'House Price'!G192*(CPI!$B$17/CPI!$B$11)</f>
        <v>577598.30205540662</v>
      </c>
      <c r="H192" s="13">
        <f>'House Price'!H192*(CPI!$B$17/CPI!$B$12)</f>
        <v>559080.78602620098</v>
      </c>
      <c r="I192" s="13">
        <f>'House Price'!I192*(CPI!$B$17/CPI!$B$13)</f>
        <v>594010.10951979784</v>
      </c>
      <c r="J192" s="13">
        <f>'House Price'!J192*(CPI!$B$17/CPI!$B$14)</f>
        <v>574071.83212267957</v>
      </c>
      <c r="K192" s="13">
        <f>'House Price'!K192*(CPI!$B$17/CPI!$B$15)</f>
        <v>616006.04838709673</v>
      </c>
      <c r="L192" s="13">
        <f>'House Price'!L192*(CPI!$B$17/CPI!$B$16)</f>
        <v>626391.54704944172</v>
      </c>
    </row>
    <row r="193" spans="1:12" x14ac:dyDescent="0.25">
      <c r="A193" s="6" t="s">
        <v>220</v>
      </c>
      <c r="B193" s="13">
        <f>'House Price'!B193*(CPI!$B$17/CPI!$B$6)</f>
        <v>617172.74678111589</v>
      </c>
      <c r="C193" s="13">
        <f>'House Price'!C193*(CPI!$B$17/CPI!$B$7)</f>
        <v>621024.48979591834</v>
      </c>
      <c r="D193" s="13">
        <f>'House Price'!D193*(CPI!$B$17/CPI!$B$8)</f>
        <v>585234.06374501996</v>
      </c>
      <c r="E193" s="13">
        <f>'House Price'!E193*(CPI!$B$17/CPI!$B$9)</f>
        <v>585146.64143803215</v>
      </c>
      <c r="F193" s="13">
        <f>'House Price'!F193*(CPI!$B$17/CPI!$B$10)</f>
        <v>574040.03639672429</v>
      </c>
      <c r="G193" s="13">
        <f>'House Price'!G193*(CPI!$B$17/CPI!$B$11)</f>
        <v>550514.74530831096</v>
      </c>
      <c r="H193" s="13">
        <f>'House Price'!H193*(CPI!$B$17/CPI!$B$12)</f>
        <v>588790.39301310049</v>
      </c>
      <c r="I193" s="13">
        <f>'House Price'!I193*(CPI!$B$17/CPI!$B$13)</f>
        <v>651326.87447346246</v>
      </c>
      <c r="J193" s="13">
        <f>'House Price'!J193*(CPI!$B$17/CPI!$B$14)</f>
        <v>756277.23970944306</v>
      </c>
      <c r="K193" s="13">
        <f>'House Price'!K193*(CPI!$B$17/CPI!$B$15)</f>
        <v>693318.54838709673</v>
      </c>
      <c r="L193" s="13">
        <f>'House Price'!L193*(CPI!$B$17/CPI!$B$16)</f>
        <v>711718.89952153107</v>
      </c>
    </row>
    <row r="194" spans="1:12" x14ac:dyDescent="0.25">
      <c r="A194" s="6" t="s">
        <v>221</v>
      </c>
      <c r="B194" s="13">
        <f>'House Price'!B194*(CPI!$B$17/CPI!$B$6)</f>
        <v>255496.24463519314</v>
      </c>
      <c r="C194" s="13">
        <f>'House Price'!C194*(CPI!$B$17/CPI!$B$7)</f>
        <v>236039.79591836734</v>
      </c>
      <c r="D194" s="13">
        <f>'House Price'!D194*(CPI!$B$17/CPI!$B$8)</f>
        <v>263047.31075697212</v>
      </c>
      <c r="E194" s="13">
        <f>'House Price'!E194*(CPI!$B$17/CPI!$B$9)</f>
        <v>249272.4692526017</v>
      </c>
      <c r="F194" s="13">
        <f>'House Price'!F194*(CPI!$B$17/CPI!$B$10)</f>
        <v>241997.27024567791</v>
      </c>
      <c r="G194" s="13">
        <f>'House Price'!G194*(CPI!$B$17/CPI!$B$11)</f>
        <v>243199.28507596068</v>
      </c>
      <c r="H194" s="13">
        <f>'House Price'!H194*(CPI!$B$17/CPI!$B$12)</f>
        <v>242538.42794759828</v>
      </c>
      <c r="I194" s="13">
        <f>'House Price'!I194*(CPI!$B$17/CPI!$B$13)</f>
        <v>229267.0598146588</v>
      </c>
      <c r="J194" s="13">
        <f>'House Price'!J194*(CPI!$B$17/CPI!$B$14)</f>
        <v>249596.44874899113</v>
      </c>
      <c r="K194" s="13">
        <f>'House Price'!K194*(CPI!$B$17/CPI!$B$15)</f>
        <v>254383.06451612903</v>
      </c>
      <c r="L194" s="13">
        <f>'House Price'!L194*(CPI!$B$17/CPI!$B$16)</f>
        <v>286068.58054226474</v>
      </c>
    </row>
    <row r="195" spans="1:12" x14ac:dyDescent="0.25">
      <c r="A195" s="6" t="s">
        <v>222</v>
      </c>
      <c r="B195" s="13">
        <f>'House Price'!B195*(CPI!$B$17/CPI!$B$6)</f>
        <v>742598.17596566526</v>
      </c>
      <c r="C195" s="13">
        <f>'House Price'!C195*(CPI!$B$17/CPI!$B$7)</f>
        <v>672776.53061224485</v>
      </c>
      <c r="D195" s="13">
        <f>'House Price'!D195*(CPI!$B$17/CPI!$B$8)</f>
        <v>649917.82868525898</v>
      </c>
      <c r="E195" s="13">
        <f>'House Price'!E195*(CPI!$B$17/CPI!$B$9)</f>
        <v>667067.17123935674</v>
      </c>
      <c r="F195" s="13">
        <f>'House Price'!F195*(CPI!$B$17/CPI!$B$10)</f>
        <v>697852.5932666061</v>
      </c>
      <c r="G195" s="13">
        <f>'House Price'!G195*(CPI!$B$17/CPI!$B$11)</f>
        <v>710252.45755138516</v>
      </c>
      <c r="H195" s="13">
        <f>'House Price'!H195*(CPI!$B$17/CPI!$B$12)</f>
        <v>769748.90829694329</v>
      </c>
      <c r="I195" s="13">
        <f>'House Price'!I195*(CPI!$B$17/CPI!$B$13)</f>
        <v>812855.9393428812</v>
      </c>
      <c r="J195" s="13">
        <f>'House Price'!J195*(CPI!$B$17/CPI!$B$14)</f>
        <v>841639.2251815981</v>
      </c>
      <c r="K195" s="13">
        <f>'House Price'!K195*(CPI!$B$17/CPI!$B$15)</f>
        <v>829987.09677419357</v>
      </c>
      <c r="L195" s="13">
        <f>'House Price'!L195*(CPI!$B$17/CPI!$B$16)</f>
        <v>932188.99521531095</v>
      </c>
    </row>
    <row r="196" spans="1:12" x14ac:dyDescent="0.25">
      <c r="A196" s="6" t="s">
        <v>223</v>
      </c>
      <c r="B196" s="13">
        <f>'House Price'!B196*(CPI!$B$17/CPI!$B$6)</f>
        <v>289341.20171673817</v>
      </c>
      <c r="C196" s="13">
        <f>'House Price'!C196*(CPI!$B$17/CPI!$B$7)</f>
        <v>290316.32653061225</v>
      </c>
      <c r="D196" s="13">
        <f>'House Price'!D196*(CPI!$B$17/CPI!$B$8)</f>
        <v>328963.14741035859</v>
      </c>
      <c r="E196" s="13">
        <f>'House Price'!E196*(CPI!$B$17/CPI!$B$9)</f>
        <v>317149.47965941345</v>
      </c>
      <c r="F196" s="13">
        <f>'House Price'!F196*(CPI!$B$17/CPI!$B$10)</f>
        <v>315159.23566878983</v>
      </c>
      <c r="G196" s="13">
        <f>'House Price'!G196*(CPI!$B$17/CPI!$B$11)</f>
        <v>316159.07059874886</v>
      </c>
      <c r="H196" s="13">
        <f>'House Price'!H196*(CPI!$B$17/CPI!$B$12)</f>
        <v>301417.4672489083</v>
      </c>
      <c r="I196" s="13">
        <f>'House Price'!I196*(CPI!$B$17/CPI!$B$13)</f>
        <v>314721.14574557712</v>
      </c>
      <c r="J196" s="13">
        <f>'House Price'!J196*(CPI!$B$17/CPI!$B$14)</f>
        <v>309499.59644874901</v>
      </c>
      <c r="K196" s="13">
        <f>'House Price'!K196*(CPI!$B$17/CPI!$B$15)</f>
        <v>324213.70967741933</v>
      </c>
      <c r="L196" s="13">
        <f>'House Price'!L196*(CPI!$B$17/CPI!$B$16)</f>
        <v>369916.26794258371</v>
      </c>
    </row>
    <row r="197" spans="1:12" x14ac:dyDescent="0.25">
      <c r="A197" s="6" t="s">
        <v>224</v>
      </c>
      <c r="B197" s="13">
        <f>'House Price'!B197*(CPI!$B$17/CPI!$B$6)</f>
        <v>378267.16738197423</v>
      </c>
      <c r="C197" s="13">
        <f>'House Price'!C197*(CPI!$B$17/CPI!$B$7)</f>
        <v>358477.55102040817</v>
      </c>
      <c r="D197" s="13">
        <f>'House Price'!D197*(CPI!$B$17/CPI!$B$8)</f>
        <v>315410.35856573703</v>
      </c>
      <c r="E197" s="13">
        <f>'House Price'!E197*(CPI!$B$17/CPI!$B$9)</f>
        <v>269167.45506149478</v>
      </c>
      <c r="F197" s="13">
        <f>'House Price'!F197*(CPI!$B$17/CPI!$B$10)</f>
        <v>302215.19563239312</v>
      </c>
      <c r="G197" s="13">
        <f>'House Price'!G197*(CPI!$B$17/CPI!$B$11)</f>
        <v>303446.38069705095</v>
      </c>
      <c r="H197" s="13">
        <f>'House Price'!H197*(CPI!$B$17/CPI!$B$12)</f>
        <v>280350.65502183407</v>
      </c>
      <c r="I197" s="13">
        <f>'House Price'!I197*(CPI!$B$17/CPI!$B$13)</f>
        <v>306384.16175231675</v>
      </c>
      <c r="J197" s="13">
        <f>'House Price'!J197*(CPI!$B$17/CPI!$B$14)</f>
        <v>368404.35835351091</v>
      </c>
      <c r="K197" s="13">
        <f>'House Price'!K197*(CPI!$B$17/CPI!$B$15)</f>
        <v>388058.87096774194</v>
      </c>
      <c r="L197" s="13">
        <f>'House Price'!L197*(CPI!$B$17/CPI!$B$16)</f>
        <v>411346.88995215308</v>
      </c>
    </row>
    <row r="198" spans="1:12" x14ac:dyDescent="0.25">
      <c r="A198" s="6" t="s">
        <v>225</v>
      </c>
      <c r="B198" s="13">
        <f>'House Price'!B198*(CPI!$B$17/CPI!$B$6)</f>
        <v>236251.0729613734</v>
      </c>
      <c r="C198" s="13">
        <f>'House Price'!C198*(CPI!$B$17/CPI!$B$7)</f>
        <v>240457.65306122447</v>
      </c>
      <c r="D198" s="13">
        <f>'House Price'!D198*(CPI!$B$17/CPI!$B$8)</f>
        <v>247030.37848605579</v>
      </c>
      <c r="E198" s="13">
        <f>'House Price'!E198*(CPI!$B$17/CPI!$B$9)</f>
        <v>228207.19016083254</v>
      </c>
      <c r="F198" s="13">
        <f>'House Price'!F198*(CPI!$B$17/CPI!$B$10)</f>
        <v>241997.27024567791</v>
      </c>
      <c r="G198" s="13">
        <f>'House Price'!G198*(CPI!$B$17/CPI!$B$11)</f>
        <v>242093.83378016084</v>
      </c>
      <c r="H198" s="13">
        <f>'House Price'!H198*(CPI!$B$17/CPI!$B$12)</f>
        <v>210668.12227074237</v>
      </c>
      <c r="I198" s="13">
        <f>'House Price'!I198*(CPI!$B$17/CPI!$B$13)</f>
        <v>228224.93681550128</v>
      </c>
      <c r="J198" s="13">
        <f>'House Price'!J198*(CPI!$B$17/CPI!$B$14)</f>
        <v>224636.803874092</v>
      </c>
      <c r="K198" s="13">
        <f>'House Price'!K198*(CPI!$B$17/CPI!$B$15)</f>
        <v>249395.16129032258</v>
      </c>
      <c r="L198" s="13">
        <f>'House Price'!L198*(CPI!$B$17/CPI!$B$16)</f>
        <v>234773.52472089313</v>
      </c>
    </row>
    <row r="199" spans="1:12" x14ac:dyDescent="0.25">
      <c r="A199" s="6" t="s">
        <v>226</v>
      </c>
      <c r="B199" s="13">
        <f>'House Price'!B199*(CPI!$B$17/CPI!$B$6)</f>
        <v>567400.75107296137</v>
      </c>
      <c r="C199" s="13">
        <f>'House Price'!C199*(CPI!$B$17/CPI!$B$7)</f>
        <v>604615.30612244899</v>
      </c>
      <c r="D199" s="13">
        <f>'House Price'!D199*(CPI!$B$17/CPI!$B$8)</f>
        <v>572913.34661354579</v>
      </c>
      <c r="E199" s="13">
        <f>'House Price'!E199*(CPI!$B$17/CPI!$B$9)</f>
        <v>537164.61684011354</v>
      </c>
      <c r="F199" s="13">
        <f>'House Price'!F199*(CPI!$B$17/CPI!$B$10)</f>
        <v>579667.87989080988</v>
      </c>
      <c r="G199" s="13">
        <f>'House Price'!G199*(CPI!$B$17/CPI!$B$11)</f>
        <v>570965.59428060765</v>
      </c>
      <c r="H199" s="13">
        <f>'House Price'!H199*(CPI!$B$17/CPI!$B$12)</f>
        <v>599593.88646288216</v>
      </c>
      <c r="I199" s="13">
        <f>'House Price'!I199*(CPI!$B$17/CPI!$B$13)</f>
        <v>663832.35046335298</v>
      </c>
      <c r="J199" s="13">
        <f>'House Price'!J199*(CPI!$B$17/CPI!$B$14)</f>
        <v>689884.58434221148</v>
      </c>
      <c r="K199" s="13">
        <f>'House Price'!K199*(CPI!$B$17/CPI!$B$15)</f>
        <v>693318.54838709673</v>
      </c>
      <c r="L199" s="13">
        <f>'House Price'!L199*(CPI!$B$17/CPI!$B$16)</f>
        <v>771398.72408293455</v>
      </c>
    </row>
    <row r="200" spans="1:12" x14ac:dyDescent="0.25">
      <c r="A200" s="6" t="s">
        <v>227</v>
      </c>
      <c r="B200" s="13">
        <f>'House Price'!B200*(CPI!$B$17/CPI!$B$6)</f>
        <v>510992.48927038629</v>
      </c>
      <c r="C200" s="13">
        <f>'House Price'!C200*(CPI!$B$17/CPI!$B$7)</f>
        <v>499848.97959183669</v>
      </c>
      <c r="D200" s="13">
        <f>'House Price'!D200*(CPI!$B$17/CPI!$B$8)</f>
        <v>528558.76494023902</v>
      </c>
      <c r="E200" s="13">
        <f>'House Price'!E200*(CPI!$B$17/CPI!$B$9)</f>
        <v>400240.30274361401</v>
      </c>
      <c r="F200" s="13">
        <f>'House Price'!F200*(CPI!$B$17/CPI!$B$10)</f>
        <v>381567.7888989991</v>
      </c>
      <c r="G200" s="13">
        <f>'House Price'!G200*(CPI!$B$17/CPI!$B$11)</f>
        <v>414544.23592493299</v>
      </c>
      <c r="H200" s="13">
        <f>'House Price'!H200*(CPI!$B$17/CPI!$B$12)</f>
        <v>475353.71179039305</v>
      </c>
      <c r="I200" s="13">
        <f>'House Price'!I200*(CPI!$B$17/CPI!$B$13)</f>
        <v>500219.03959561919</v>
      </c>
      <c r="J200" s="13">
        <f>'House Price'!J200*(CPI!$B$17/CPI!$B$14)</f>
        <v>547115.41565778852</v>
      </c>
      <c r="K200" s="13">
        <f>'House Price'!K200*(CPI!$B$17/CPI!$B$15)</f>
        <v>544180.24193548388</v>
      </c>
      <c r="L200" s="13">
        <f>'House Price'!L200*(CPI!$B$17/CPI!$B$16)</f>
        <v>582001.59489633166</v>
      </c>
    </row>
    <row r="201" spans="1:12" x14ac:dyDescent="0.25">
      <c r="A201" s="6" t="s">
        <v>228</v>
      </c>
      <c r="B201" s="13">
        <f>'House Price'!B201*(CPI!$B$17/CPI!$B$6)</f>
        <v>444629.82832618029</v>
      </c>
      <c r="C201" s="13">
        <f>'House Price'!C201*(CPI!$B$17/CPI!$B$7)</f>
        <v>429163.26530612243</v>
      </c>
      <c r="D201" s="13">
        <f>'House Price'!D201*(CPI!$B$17/CPI!$B$8)</f>
        <v>412744.02390438248</v>
      </c>
      <c r="E201" s="13">
        <f>'House Price'!E201*(CPI!$B$17/CPI!$B$9)</f>
        <v>392048.24976348155</v>
      </c>
      <c r="F201" s="13">
        <f>'House Price'!F201*(CPI!$B$17/CPI!$B$10)</f>
        <v>393949.04458598729</v>
      </c>
      <c r="G201" s="13">
        <f>'House Price'!G201*(CPI!$B$17/CPI!$B$11)</f>
        <v>405700.6255585344</v>
      </c>
      <c r="H201" s="13">
        <f>'House Price'!H201*(CPI!$B$17/CPI!$B$12)</f>
        <v>432139.73799126642</v>
      </c>
      <c r="I201" s="13">
        <f>'House Price'!I201*(CPI!$B$17/CPI!$B$13)</f>
        <v>489797.80960404384</v>
      </c>
      <c r="J201" s="13">
        <f>'House Price'!J201*(CPI!$B$17/CPI!$B$14)</f>
        <v>519160.61339790153</v>
      </c>
      <c r="K201" s="13">
        <f>'House Price'!K201*(CPI!$B$17/CPI!$B$15)</f>
        <v>484824.19354838709</v>
      </c>
      <c r="L201" s="13">
        <f>'House Price'!L201*(CPI!$B$17/CPI!$B$16)</f>
        <v>518869.2185007974</v>
      </c>
    </row>
    <row r="202" spans="1:12" x14ac:dyDescent="0.25">
      <c r="A202" s="6" t="s">
        <v>229</v>
      </c>
      <c r="B202" s="13">
        <f>'House Price'!B202*(CPI!$B$17/CPI!$B$6)</f>
        <v>202406.11587982831</v>
      </c>
      <c r="C202" s="13">
        <f>'House Price'!C202*(CPI!$B$17/CPI!$B$7)</f>
        <v>201328.06122448979</v>
      </c>
      <c r="D202" s="13">
        <f>'House Price'!D202*(CPI!$B$17/CPI!$B$8)</f>
        <v>261815.23904382469</v>
      </c>
      <c r="E202" s="13">
        <f>'House Price'!E202*(CPI!$B$17/CPI!$B$9)</f>
        <v>191342.95175023653</v>
      </c>
      <c r="F202" s="13">
        <f>'House Price'!F202*(CPI!$B$17/CPI!$B$10)</f>
        <v>200351.22838944496</v>
      </c>
      <c r="G202" s="13">
        <f>'House Price'!G202*(CPI!$B$17/CPI!$B$11)</f>
        <v>208377.5692582663</v>
      </c>
      <c r="H202" s="13">
        <f>'House Price'!H202*(CPI!$B$17/CPI!$B$12)</f>
        <v>216069.86899563321</v>
      </c>
      <c r="I202" s="13">
        <f>'House Price'!I202*(CPI!$B$17/CPI!$B$13)</f>
        <v>187582.13984835721</v>
      </c>
      <c r="J202" s="13">
        <f>'House Price'!J202*(CPI!$B$17/CPI!$B$14)</f>
        <v>198678.77320419694</v>
      </c>
      <c r="K202" s="13">
        <f>'House Price'!K202*(CPI!$B$17/CPI!$B$15)</f>
        <v>199516.12903225806</v>
      </c>
      <c r="L202" s="13">
        <f>'House Price'!L202*(CPI!$B$17/CPI!$B$16)</f>
        <v>244637.95853269537</v>
      </c>
    </row>
    <row r="203" spans="1:12" x14ac:dyDescent="0.25">
      <c r="A203" s="6" t="s">
        <v>230</v>
      </c>
      <c r="B203" s="13">
        <f>'House Price'!B203*(CPI!$B$17/CPI!$B$6)</f>
        <v>384903.43347639486</v>
      </c>
      <c r="C203" s="13">
        <f>'House Price'!C203*(CPI!$B$17/CPI!$B$7)</f>
        <v>408336.22448979592</v>
      </c>
      <c r="D203" s="13">
        <f>'House Price'!D203*(CPI!$B$17/CPI!$B$8)</f>
        <v>357300.796812749</v>
      </c>
      <c r="E203" s="13">
        <f>'House Price'!E203*(CPI!$B$17/CPI!$B$9)</f>
        <v>331192.99905392621</v>
      </c>
      <c r="F203" s="13">
        <f>'House Price'!F203*(CPI!$B$17/CPI!$B$10)</f>
        <v>337670.60964513198</v>
      </c>
      <c r="G203" s="13">
        <f>'House Price'!G203*(CPI!$B$17/CPI!$B$11)</f>
        <v>334399.01697944594</v>
      </c>
      <c r="H203" s="13">
        <f>'House Price'!H203*(CPI!$B$17/CPI!$B$12)</f>
        <v>332747.59825327515</v>
      </c>
      <c r="I203" s="13">
        <f>'House Price'!I203*(CPI!$B$17/CPI!$B$13)</f>
        <v>349111.20471777592</v>
      </c>
      <c r="J203" s="13">
        <f>'House Price'!J203*(CPI!$B$17/CPI!$B$14)</f>
        <v>352430.18563357549</v>
      </c>
      <c r="K203" s="13">
        <f>'House Price'!K203*(CPI!$B$17/CPI!$B$15)</f>
        <v>339177.41935483873</v>
      </c>
      <c r="L203" s="13">
        <f>'House Price'!L203*(CPI!$B$17/CPI!$B$16)</f>
        <v>387179.02711323759</v>
      </c>
    </row>
    <row r="204" spans="1:12" x14ac:dyDescent="0.25">
      <c r="A204" s="6" t="s">
        <v>231</v>
      </c>
      <c r="B204" s="13">
        <f>'House Price'!B204*(CPI!$B$17/CPI!$B$6)</f>
        <v>577355.15021459223</v>
      </c>
      <c r="C204" s="13">
        <f>'House Price'!C204*(CPI!$B$17/CPI!$B$7)</f>
        <v>561698.97959183669</v>
      </c>
      <c r="D204" s="13">
        <f>'House Price'!D204*(CPI!$B$17/CPI!$B$8)</f>
        <v>535951.1952191235</v>
      </c>
      <c r="E204" s="13">
        <f>'House Price'!E204*(CPI!$B$17/CPI!$B$9)</f>
        <v>526631.97729422897</v>
      </c>
      <c r="F204" s="13">
        <f>'House Price'!F204*(CPI!$B$17/CPI!$B$10)</f>
        <v>500878.07097361243</v>
      </c>
      <c r="G204" s="13">
        <f>'House Price'!G204*(CPI!$B$17/CPI!$B$11)</f>
        <v>514034.85254691687</v>
      </c>
      <c r="H204" s="13">
        <f>'House Price'!H204*(CPI!$B$17/CPI!$B$12)</f>
        <v>545576.4192139738</v>
      </c>
      <c r="I204" s="13">
        <f>'House Price'!I204*(CPI!$B$17/CPI!$B$13)</f>
        <v>614852.56950294867</v>
      </c>
      <c r="J204" s="13">
        <f>'House Price'!J204*(CPI!$B$17/CPI!$B$14)</f>
        <v>628983.05084745761</v>
      </c>
      <c r="K204" s="13">
        <f>'House Price'!K204*(CPI!$B$17/CPI!$B$15)</f>
        <v>638451.61290322582</v>
      </c>
      <c r="L204" s="13">
        <f>'House Price'!L204*(CPI!$B$17/CPI!$B$16)</f>
        <v>657957.73524720885</v>
      </c>
    </row>
    <row r="205" spans="1:12" x14ac:dyDescent="0.25">
      <c r="A205" s="6" t="s">
        <v>232</v>
      </c>
      <c r="B205" s="13">
        <f>'House Price'!B205*(CPI!$B$17/CPI!$B$6)</f>
        <v>922440.98712446354</v>
      </c>
      <c r="C205" s="13">
        <f>'House Price'!C205*(CPI!$B$17/CPI!$B$7)</f>
        <v>845704.08163265302</v>
      </c>
      <c r="D205" s="13">
        <f>'House Price'!D205*(CPI!$B$17/CPI!$B$8)</f>
        <v>862450.19920318725</v>
      </c>
      <c r="E205" s="13">
        <f>'House Price'!E205*(CPI!$B$17/CPI!$B$9)</f>
        <v>819205.2980132451</v>
      </c>
      <c r="F205" s="13">
        <f>'House Price'!F205*(CPI!$B$17/CPI!$B$10)</f>
        <v>796339.85441310285</v>
      </c>
      <c r="G205" s="13">
        <f>'House Price'!G205*(CPI!$B$17/CPI!$B$11)</f>
        <v>724070.59874888288</v>
      </c>
      <c r="H205" s="13">
        <f>'House Price'!H205*(CPI!$B$17/CPI!$B$12)</f>
        <v>692503.93013100442</v>
      </c>
      <c r="I205" s="13">
        <f>'House Price'!I205*(CPI!$B$17/CPI!$B$13)</f>
        <v>812855.9393428812</v>
      </c>
      <c r="J205" s="13">
        <f>'House Price'!J205*(CPI!$B$17/CPI!$B$14)</f>
        <v>838644.06779661018</v>
      </c>
      <c r="K205" s="13">
        <f>'House Price'!K205*(CPI!$B$17/CPI!$B$15)</f>
        <v>825497.98387096776</v>
      </c>
      <c r="L205" s="13">
        <f>'House Price'!L205*(CPI!$B$17/CPI!$B$16)</f>
        <v>868070.1754385964</v>
      </c>
    </row>
    <row r="206" spans="1:12" x14ac:dyDescent="0.25">
      <c r="A206" s="6" t="s">
        <v>233</v>
      </c>
      <c r="B206" s="13">
        <f>'House Price'!B206*(CPI!$B$17/CPI!$B$6)</f>
        <v>331813.30472103006</v>
      </c>
      <c r="C206" s="13">
        <f>'House Price'!C206*(CPI!$B$17/CPI!$B$7)</f>
        <v>227204.08163265305</v>
      </c>
      <c r="D206" s="13">
        <f>'House Price'!D206*(CPI!$B$17/CPI!$B$8)</f>
        <v>289536.85258964146</v>
      </c>
      <c r="E206" s="13">
        <f>'House Price'!E206*(CPI!$B$17/CPI!$B$9)</f>
        <v>307201.9867549669</v>
      </c>
      <c r="F206" s="13">
        <f>'House Price'!F206*(CPI!$B$17/CPI!$B$10)</f>
        <v>213858.05277525025</v>
      </c>
      <c r="G206" s="13">
        <f>'House Price'!G206*(CPI!$B$17/CPI!$B$11)</f>
        <v>218326.6309204647</v>
      </c>
      <c r="H206" s="13">
        <f>'House Price'!H206*(CPI!$B$17/CPI!$B$12)</f>
        <v>236056.33187772927</v>
      </c>
      <c r="I206" s="13">
        <f>'House Price'!I206*(CPI!$B$17/CPI!$B$13)</f>
        <v>281373.20977253583</v>
      </c>
      <c r="J206" s="13">
        <f>'House Price'!J206*(CPI!$B$17/CPI!$B$14)</f>
        <v>239612.59079903146</v>
      </c>
      <c r="K206" s="13">
        <f>'House Price'!K206*(CPI!$B$17/CPI!$B$15)</f>
        <v>249395.16129032258</v>
      </c>
      <c r="L206" s="13">
        <f>'House Price'!L206*(CPI!$B$17/CPI!$B$16)</f>
        <v>310729.66507177032</v>
      </c>
    </row>
    <row r="207" spans="1:12" x14ac:dyDescent="0.25">
      <c r="A207" s="6" t="s">
        <v>234</v>
      </c>
      <c r="B207" s="13">
        <f>'House Price'!B207*(CPI!$B$17/CPI!$B$6)</f>
        <v>520283.26180257509</v>
      </c>
      <c r="C207" s="13">
        <f>'House Price'!C207*(CPI!$B$17/CPI!$B$7)</f>
        <v>479653.06122448976</v>
      </c>
      <c r="D207" s="13">
        <f>'House Price'!D207*(CPI!$B$17/CPI!$B$8)</f>
        <v>505149.40239043825</v>
      </c>
      <c r="E207" s="13">
        <f>'House Price'!E207*(CPI!$B$17/CPI!$B$9)</f>
        <v>468117.31315042573</v>
      </c>
      <c r="F207" s="13">
        <f>'House Price'!F207*(CPI!$B$17/CPI!$B$10)</f>
        <v>478366.69699727028</v>
      </c>
      <c r="G207" s="13">
        <f>'House Price'!G207*(CPI!$B$17/CPI!$B$11)</f>
        <v>494689.45487042004</v>
      </c>
      <c r="H207" s="13">
        <f>'House Price'!H207*(CPI!$B$17/CPI!$B$12)</f>
        <v>511545.41484716162</v>
      </c>
      <c r="I207" s="13">
        <f>'House Price'!I207*(CPI!$B$17/CPI!$B$13)</f>
        <v>521061.49957877002</v>
      </c>
      <c r="J207" s="13">
        <f>'House Price'!J207*(CPI!$B$17/CPI!$B$14)</f>
        <v>649949.15254237282</v>
      </c>
      <c r="K207" s="13">
        <f>'House Price'!K207*(CPI!$B$17/CPI!$B$15)</f>
        <v>623487.90322580643</v>
      </c>
      <c r="L207" s="13">
        <f>'House Price'!L207*(CPI!$B$17/CPI!$B$16)</f>
        <v>654011.96172248805</v>
      </c>
    </row>
    <row r="208" spans="1:12" x14ac:dyDescent="0.25">
      <c r="A208" s="6" t="s">
        <v>235</v>
      </c>
      <c r="B208" s="13">
        <f>'House Price'!B208*(CPI!$B$17/CPI!$B$6)</f>
        <v>272086.90987124463</v>
      </c>
      <c r="C208" s="13">
        <f>'House Price'!C208*(CPI!$B$17/CPI!$B$7)</f>
        <v>246137.7551020408</v>
      </c>
      <c r="D208" s="13">
        <f>'House Price'!D208*(CPI!$B$17/CPI!$B$8)</f>
        <v>327731.07569721114</v>
      </c>
      <c r="E208" s="13">
        <f>'House Price'!E208*(CPI!$B$17/CPI!$B$9)</f>
        <v>235814.09649952696</v>
      </c>
      <c r="F208" s="13">
        <f>'House Price'!F208*(CPI!$B$17/CPI!$B$10)</f>
        <v>274638.76251137402</v>
      </c>
      <c r="G208" s="13">
        <f>'House Price'!G208*(CPI!$B$17/CPI!$B$11)</f>
        <v>221090.25915996425</v>
      </c>
      <c r="H208" s="13">
        <f>'House Price'!H208*(CPI!$B$17/CPI!$B$12)</f>
        <v>410532.75109170307</v>
      </c>
      <c r="I208" s="13">
        <f>'House Price'!I208*(CPI!$B$17/CPI!$B$13)</f>
        <v>257925.44229149117</v>
      </c>
      <c r="J208" s="13">
        <f>'House Price'!J208*(CPI!$B$17/CPI!$B$14)</f>
        <v>294523.80952380953</v>
      </c>
      <c r="K208" s="13">
        <f>'House Price'!K208*(CPI!$B$17/CPI!$B$15)</f>
        <v>314237.90322580643</v>
      </c>
      <c r="L208" s="13">
        <f>'House Price'!L208*(CPI!$B$17/CPI!$B$16)</f>
        <v>305797.44816586922</v>
      </c>
    </row>
    <row r="209" spans="1:12" x14ac:dyDescent="0.25">
      <c r="A209" s="6" t="s">
        <v>236</v>
      </c>
      <c r="B209" s="13">
        <f>'House Price'!B209*(CPI!$B$17/CPI!$B$6)</f>
        <v>504356.22317596566</v>
      </c>
      <c r="C209" s="13">
        <f>'House Price'!C209*(CPI!$B$17/CPI!$B$7)</f>
        <v>536454.08163265302</v>
      </c>
      <c r="D209" s="13">
        <f>'House Price'!D209*(CPI!$B$17/CPI!$B$8)</f>
        <v>479275.89641434263</v>
      </c>
      <c r="E209" s="13">
        <f>'House Price'!E209*(CPI!$B$17/CPI!$B$9)</f>
        <v>456414.38032166508</v>
      </c>
      <c r="F209" s="13">
        <f>'House Price'!F209*(CPI!$B$17/CPI!$B$10)</f>
        <v>466548.22565969068</v>
      </c>
      <c r="G209" s="13">
        <f>'House Price'!G209*(CPI!$B$17/CPI!$B$11)</f>
        <v>452129.57998212689</v>
      </c>
      <c r="H209" s="13">
        <f>'House Price'!H209*(CPI!$B$17/CPI!$B$12)</f>
        <v>496960.69868995639</v>
      </c>
      <c r="I209" s="13">
        <f>'House Price'!I209*(CPI!$B$17/CPI!$B$13)</f>
        <v>536693.34456613311</v>
      </c>
      <c r="J209" s="13">
        <f>'House Price'!J209*(CPI!$B$17/CPI!$B$14)</f>
        <v>638966.9087974173</v>
      </c>
      <c r="K209" s="13">
        <f>'House Price'!K209*(CPI!$B$17/CPI!$B$15)</f>
        <v>623487.90322580643</v>
      </c>
      <c r="L209" s="13">
        <f>'House Price'!L209*(CPI!$B$17/CPI!$B$16)</f>
        <v>670781.49920255179</v>
      </c>
    </row>
    <row r="211" spans="1:12" x14ac:dyDescent="0.25">
      <c r="A211" s="6" t="s">
        <v>268</v>
      </c>
      <c r="B211" s="6" t="s">
        <v>268</v>
      </c>
      <c r="C211" s="6" t="s">
        <v>268</v>
      </c>
      <c r="D211" s="6" t="s">
        <v>268</v>
      </c>
      <c r="E211" s="6" t="s">
        <v>268</v>
      </c>
      <c r="F211" s="6" t="s">
        <v>268</v>
      </c>
      <c r="G211" s="6" t="s">
        <v>268</v>
      </c>
      <c r="H211" s="6" t="s">
        <v>268</v>
      </c>
      <c r="I211" s="6" t="s">
        <v>268</v>
      </c>
      <c r="J211" s="6" t="s">
        <v>268</v>
      </c>
      <c r="K211" s="6" t="s">
        <v>268</v>
      </c>
      <c r="L211" s="6" t="s">
        <v>268</v>
      </c>
    </row>
    <row r="212" spans="1:12" x14ac:dyDescent="0.25">
      <c r="A212">
        <f>COUNTA(A4:A209)</f>
        <v>206</v>
      </c>
      <c r="B212">
        <f>COUNT(B4:B209)</f>
        <v>206</v>
      </c>
      <c r="C212">
        <f t="shared" ref="C212:L212" si="0">COUNT(C4:C209)</f>
        <v>206</v>
      </c>
      <c r="D212">
        <f t="shared" si="0"/>
        <v>206</v>
      </c>
      <c r="E212">
        <f t="shared" si="0"/>
        <v>206</v>
      </c>
      <c r="F212">
        <f t="shared" si="0"/>
        <v>206</v>
      </c>
      <c r="G212">
        <f t="shared" si="0"/>
        <v>206</v>
      </c>
      <c r="H212">
        <f t="shared" si="0"/>
        <v>206</v>
      </c>
      <c r="I212">
        <f t="shared" si="0"/>
        <v>206</v>
      </c>
      <c r="J212">
        <f t="shared" si="0"/>
        <v>206</v>
      </c>
      <c r="K212">
        <f t="shared" si="0"/>
        <v>206</v>
      </c>
      <c r="L212">
        <f t="shared" si="0"/>
        <v>206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509056C-B34B-476F-9BDD-8F5FAF5AB75B}">
          <x14:formula1>
            <xm:f>'Suburb List'!$A$1:$A$206</xm:f>
          </x14:formula1>
          <xm:sqref>A4:A209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74BA7-CE67-4759-9777-E16E568E546B}">
  <dimension ref="A1:N212"/>
  <sheetViews>
    <sheetView workbookViewId="0">
      <selection activeCell="I25" sqref="I25"/>
    </sheetView>
  </sheetViews>
  <sheetFormatPr defaultRowHeight="15" x14ac:dyDescent="0.25"/>
  <cols>
    <col min="1" max="1" width="32" bestFit="1" customWidth="1"/>
    <col min="2" max="12" width="15" bestFit="1" customWidth="1"/>
    <col min="13" max="13" width="11.5703125" customWidth="1"/>
    <col min="14" max="14" width="14" customWidth="1"/>
  </cols>
  <sheetData>
    <row r="1" spans="1:14" x14ac:dyDescent="0.25">
      <c r="A1" s="5" t="s">
        <v>29</v>
      </c>
    </row>
    <row r="2" spans="1:14" x14ac:dyDescent="0.25">
      <c r="A2" s="5"/>
      <c r="B2" s="5">
        <v>2010</v>
      </c>
      <c r="C2" s="5">
        <v>2011</v>
      </c>
      <c r="D2" s="5">
        <v>2012</v>
      </c>
      <c r="E2" s="5">
        <v>2013</v>
      </c>
      <c r="F2" s="5">
        <v>2014</v>
      </c>
      <c r="G2" s="5">
        <v>2015</v>
      </c>
      <c r="H2" s="5">
        <v>2016</v>
      </c>
      <c r="I2" s="5">
        <v>2017</v>
      </c>
      <c r="J2" s="5">
        <v>2018</v>
      </c>
      <c r="K2" s="5">
        <v>2019</v>
      </c>
      <c r="L2" s="5">
        <v>2020</v>
      </c>
    </row>
    <row r="3" spans="1:14" ht="51" x14ac:dyDescent="0.25">
      <c r="A3" s="5" t="s">
        <v>30</v>
      </c>
      <c r="B3" s="5"/>
      <c r="C3" s="5" t="s">
        <v>265</v>
      </c>
      <c r="D3" s="5" t="s">
        <v>265</v>
      </c>
      <c r="E3" s="5" t="s">
        <v>265</v>
      </c>
      <c r="F3" s="5" t="s">
        <v>265</v>
      </c>
      <c r="G3" s="5" t="s">
        <v>265</v>
      </c>
      <c r="H3" s="5" t="s">
        <v>265</v>
      </c>
      <c r="I3" s="5" t="s">
        <v>265</v>
      </c>
      <c r="J3" s="5" t="s">
        <v>265</v>
      </c>
      <c r="K3" s="5" t="s">
        <v>265</v>
      </c>
      <c r="L3" s="5" t="s">
        <v>265</v>
      </c>
      <c r="M3" s="5" t="s">
        <v>245</v>
      </c>
      <c r="N3" s="5" t="s">
        <v>266</v>
      </c>
    </row>
    <row r="4" spans="1:14" x14ac:dyDescent="0.25">
      <c r="A4" s="6" t="s">
        <v>31</v>
      </c>
      <c r="B4" s="19"/>
      <c r="C4" s="19">
        <f>1+(('House Price (CPI_Adjusted)'!C4-'House Price (CPI_Adjusted)'!B4)/'House Price (CPI_Adjusted)'!B4)</f>
        <v>1.0543921916592724</v>
      </c>
      <c r="D4" s="19">
        <f>1+(('House Price (CPI_Adjusted)'!D4-'House Price (CPI_Adjusted)'!C4)/'House Price (CPI_Adjusted)'!C4)</f>
        <v>0.9148504023123194</v>
      </c>
      <c r="E4" s="19">
        <f>1+(('House Price (CPI_Adjusted)'!E4-'House Price (CPI_Adjusted)'!D4)/'House Price (CPI_Adjusted)'!D4)</f>
        <v>1.0372927247321106</v>
      </c>
      <c r="F4" s="19">
        <f>1+(('House Price (CPI_Adjusted)'!F4-'House Price (CPI_Adjusted)'!E4)/'House Price (CPI_Adjusted)'!E4)</f>
        <v>0.91203602020645724</v>
      </c>
      <c r="G4" s="19">
        <f>1+(('House Price (CPI_Adjusted)'!G4-'House Price (CPI_Adjusted)'!F4)/'House Price (CPI_Adjusted)'!F4)</f>
        <v>1.1309340049286429</v>
      </c>
      <c r="H4" s="19">
        <f>1+(('House Price (CPI_Adjusted)'!H4-'House Price (CPI_Adjusted)'!G4)/'House Price (CPI_Adjusted)'!G4)</f>
        <v>0.94300160882555739</v>
      </c>
      <c r="I4" s="19">
        <f>1+(('House Price (CPI_Adjusted)'!I4-'House Price (CPI_Adjusted)'!H4)/'House Price (CPI_Adjusted)'!H4)</f>
        <v>1.0224936815501264</v>
      </c>
      <c r="J4" s="19">
        <f>1+(('House Price (CPI_Adjusted)'!J4-'House Price (CPI_Adjusted)'!I4)/'House Price (CPI_Adjusted)'!I4)</f>
        <v>1.1009957955912544</v>
      </c>
      <c r="K4" s="19">
        <f>1+(('House Price (CPI_Adjusted)'!K4-'House Price (CPI_Adjusted)'!J4)/'House Price (CPI_Adjusted)'!J4)</f>
        <v>0.96936687530091481</v>
      </c>
      <c r="L4" s="19">
        <f>1+(('House Price (CPI_Adjusted)'!L4-'House Price (CPI_Adjusted)'!K4)/'House Price (CPI_Adjusted)'!K4)</f>
        <v>1.1561771561771561</v>
      </c>
      <c r="M4" s="10">
        <f>GEOMEAN(C4:L4)</f>
        <v>1.020745358161615</v>
      </c>
      <c r="N4" s="11">
        <f>M4-1</f>
        <v>2.0745358161615046E-2</v>
      </c>
    </row>
    <row r="5" spans="1:14" x14ac:dyDescent="0.25">
      <c r="A5" s="6" t="s">
        <v>32</v>
      </c>
      <c r="B5" s="19"/>
      <c r="C5" s="19">
        <f>1+(('House Price (CPI_Adjusted)'!C5-'House Price (CPI_Adjusted)'!B5)/'House Price (CPI_Adjusted)'!B5)</f>
        <v>1.0021828984758461</v>
      </c>
      <c r="D5" s="19">
        <f>1+(('House Price (CPI_Adjusted)'!D5-'House Price (CPI_Adjusted)'!C5)/'House Price (CPI_Adjusted)'!C5)</f>
        <v>0.99661414402450255</v>
      </c>
      <c r="E5" s="19">
        <f>1+(('House Price (CPI_Adjusted)'!E5-'House Price (CPI_Adjusted)'!D5)/'House Price (CPI_Adjusted)'!D5)</f>
        <v>1.0099226445545106</v>
      </c>
      <c r="F5" s="19">
        <f>1+(('House Price (CPI_Adjusted)'!F5-'House Price (CPI_Adjusted)'!E5)/'House Price (CPI_Adjusted)'!E5)</f>
        <v>0.96311370704160826</v>
      </c>
      <c r="G5" s="19">
        <f>1+(('House Price (CPI_Adjusted)'!G5-'House Price (CPI_Adjusted)'!F5)/'House Price (CPI_Adjusted)'!F5)</f>
        <v>0.92379615777702062</v>
      </c>
      <c r="H5" s="19">
        <f>1+(('House Price (CPI_Adjusted)'!H5-'House Price (CPI_Adjusted)'!G5)/'House Price (CPI_Adjusted)'!G5)</f>
        <v>1.0763134101533194</v>
      </c>
      <c r="I5" s="19">
        <f>1+(('House Price (CPI_Adjusted)'!I5-'House Price (CPI_Adjusted)'!H5)/'House Price (CPI_Adjusted)'!H5)</f>
        <v>1.061078348778433</v>
      </c>
      <c r="J5" s="19">
        <f>1+(('House Price (CPI_Adjusted)'!J5-'House Price (CPI_Adjusted)'!I5)/'House Price (CPI_Adjusted)'!I5)</f>
        <v>1.0195768826277303</v>
      </c>
      <c r="K5" s="19">
        <f>1+(('House Price (CPI_Adjusted)'!K5-'House Price (CPI_Adjusted)'!J5)/'House Price (CPI_Adjusted)'!J5)</f>
        <v>1.0925123080314496</v>
      </c>
      <c r="L5" s="19">
        <f>1+(('House Price (CPI_Adjusted)'!L5-'House Price (CPI_Adjusted)'!K5)/'House Price (CPI_Adjusted)'!K5)</f>
        <v>1.0506379585326953</v>
      </c>
      <c r="M5" s="10">
        <f t="shared" ref="M5:M68" si="0">GEOMEAN(C5:L5)</f>
        <v>1.0183572202582494</v>
      </c>
      <c r="N5" s="11">
        <f t="shared" ref="N5:N68" si="1">M5-1</f>
        <v>1.8357220258249374E-2</v>
      </c>
    </row>
    <row r="6" spans="1:14" x14ac:dyDescent="0.25">
      <c r="A6" s="6" t="s">
        <v>33</v>
      </c>
      <c r="B6" s="19"/>
      <c r="C6" s="19">
        <f>1+(('House Price (CPI_Adjusted)'!C6-'House Price (CPI_Adjusted)'!B6)/'House Price (CPI_Adjusted)'!B6)</f>
        <v>0.98463406052075986</v>
      </c>
      <c r="D6" s="19">
        <f>1+(('House Price (CPI_Adjusted)'!D6-'House Price (CPI_Adjusted)'!C6)/'House Price (CPI_Adjusted)'!C6)</f>
        <v>0.95496448842432113</v>
      </c>
      <c r="E6" s="19">
        <f>1+(('House Price (CPI_Adjusted)'!E6-'House Price (CPI_Adjusted)'!D6)/'House Price (CPI_Adjusted)'!D6)</f>
        <v>0.88922884921194079</v>
      </c>
      <c r="F6" s="19">
        <f>1+(('House Price (CPI_Adjusted)'!F6-'House Price (CPI_Adjusted)'!E6)/'House Price (CPI_Adjusted)'!E6)</f>
        <v>1.0710770121598145</v>
      </c>
      <c r="G6" s="19">
        <f>1+(('House Price (CPI_Adjusted)'!G6-'House Price (CPI_Adjusted)'!F6)/'House Price (CPI_Adjusted)'!F6)</f>
        <v>1.0182050300012766</v>
      </c>
      <c r="H6" s="19">
        <f>1+(('House Price (CPI_Adjusted)'!H6-'House Price (CPI_Adjusted)'!G6)/'House Price (CPI_Adjusted)'!G6)</f>
        <v>1.0042258363992713</v>
      </c>
      <c r="I6" s="19">
        <f>1+(('House Price (CPI_Adjusted)'!I6-'House Price (CPI_Adjusted)'!H6)/'House Price (CPI_Adjusted)'!H6)</f>
        <v>1.1649317155519401</v>
      </c>
      <c r="J6" s="19">
        <f>1+(('House Price (CPI_Adjusted)'!J6-'House Price (CPI_Adjusted)'!I6)/'House Price (CPI_Adjusted)'!I6)</f>
        <v>1.0577242167623309</v>
      </c>
      <c r="K6" s="19">
        <f>1+(('House Price (CPI_Adjusted)'!K6-'House Price (CPI_Adjusted)'!J6)/'House Price (CPI_Adjusted)'!J6)</f>
        <v>1.0451334816462736</v>
      </c>
      <c r="L6" s="19">
        <f>1+(('House Price (CPI_Adjusted)'!L6-'House Price (CPI_Adjusted)'!K6)/'House Price (CPI_Adjusted)'!K6)</f>
        <v>1.1626969521706363</v>
      </c>
      <c r="M6" s="10">
        <f t="shared" si="0"/>
        <v>1.0320658691732738</v>
      </c>
      <c r="N6" s="11">
        <f t="shared" si="1"/>
        <v>3.2065869173273809E-2</v>
      </c>
    </row>
    <row r="7" spans="1:14" x14ac:dyDescent="0.25">
      <c r="A7" s="6" t="s">
        <v>34</v>
      </c>
      <c r="B7" s="19"/>
      <c r="C7" s="19">
        <f>1+(('House Price (CPI_Adjusted)'!C7-'House Price (CPI_Adjusted)'!B7)/'House Price (CPI_Adjusted)'!B7)</f>
        <v>1.0638533379453474</v>
      </c>
      <c r="D7" s="19">
        <f>1+(('House Price (CPI_Adjusted)'!D7-'House Price (CPI_Adjusted)'!C7)/'House Price (CPI_Adjusted)'!C7)</f>
        <v>0.85285122137711789</v>
      </c>
      <c r="E7" s="19">
        <f>1+(('House Price (CPI_Adjusted)'!E7-'House Price (CPI_Adjusted)'!D7)/'House Price (CPI_Adjusted)'!D7)</f>
        <v>0.98829165322293988</v>
      </c>
      <c r="F7" s="19">
        <f>1+(('House Price (CPI_Adjusted)'!F7-'House Price (CPI_Adjusted)'!E7)/'House Price (CPI_Adjusted)'!E7)</f>
        <v>0.97781316348195335</v>
      </c>
      <c r="G7" s="19">
        <f>1+(('House Price (CPI_Adjusted)'!G7-'House Price (CPI_Adjusted)'!F7)/'House Price (CPI_Adjusted)'!F7)</f>
        <v>0.93382557611450501</v>
      </c>
      <c r="H7" s="19">
        <f>1+(('House Price (CPI_Adjusted)'!H7-'House Price (CPI_Adjusted)'!G7)/'House Price (CPI_Adjusted)'!G7)</f>
        <v>1.078391808462581</v>
      </c>
      <c r="I7" s="19">
        <f>1+(('House Price (CPI_Adjusted)'!I7-'House Price (CPI_Adjusted)'!H7)/'House Price (CPI_Adjusted)'!H7)</f>
        <v>1.0952418562201627</v>
      </c>
      <c r="J7" s="19">
        <f>1+(('House Price (CPI_Adjusted)'!J7-'House Price (CPI_Adjusted)'!I7)/'House Price (CPI_Adjusted)'!I7)</f>
        <v>0.97560921429682124</v>
      </c>
      <c r="K7" s="19">
        <f>1+(('House Price (CPI_Adjusted)'!K7-'House Price (CPI_Adjusted)'!J7)/'House Price (CPI_Adjusted)'!J7)</f>
        <v>1.0802092414995641</v>
      </c>
      <c r="L7" s="19">
        <f>1+(('House Price (CPI_Adjusted)'!L7-'House Price (CPI_Adjusted)'!K7)/'House Price (CPI_Adjusted)'!K7)</f>
        <v>1.1701222753854332</v>
      </c>
      <c r="M7" s="10">
        <f t="shared" si="0"/>
        <v>1.0177622654952181</v>
      </c>
      <c r="N7" s="11">
        <f t="shared" si="1"/>
        <v>1.7762265495218088E-2</v>
      </c>
    </row>
    <row r="8" spans="1:14" x14ac:dyDescent="0.25">
      <c r="A8" s="6" t="s">
        <v>35</v>
      </c>
      <c r="B8" s="19"/>
      <c r="C8" s="19">
        <f>1+(('House Price (CPI_Adjusted)'!C8-'House Price (CPI_Adjusted)'!B8)/'House Price (CPI_Adjusted)'!B8)</f>
        <v>0.92369223551489554</v>
      </c>
      <c r="D8" s="19">
        <f>1+(('House Price (CPI_Adjusted)'!D8-'House Price (CPI_Adjusted)'!C8)/'House Price (CPI_Adjusted)'!C8)</f>
        <v>0.9529927626771022</v>
      </c>
      <c r="E8" s="19">
        <f>1+(('House Price (CPI_Adjusted)'!E8-'House Price (CPI_Adjusted)'!D8)/'House Price (CPI_Adjusted)'!D8)</f>
        <v>1.0362088242882947</v>
      </c>
      <c r="F8" s="19">
        <f>1+(('House Price (CPI_Adjusted)'!F8-'House Price (CPI_Adjusted)'!E8)/'House Price (CPI_Adjusted)'!E8)</f>
        <v>1.0686482661004952</v>
      </c>
      <c r="G8" s="19">
        <f>1+(('House Price (CPI_Adjusted)'!G8-'House Price (CPI_Adjusted)'!F8)/'House Price (CPI_Adjusted)'!F8)</f>
        <v>1.0312332439678285</v>
      </c>
      <c r="H8" s="19">
        <f>1+(('House Price (CPI_Adjusted)'!H8-'House Price (CPI_Adjusted)'!G8)/'House Price (CPI_Adjusted)'!G8)</f>
        <v>0.95169681846537746</v>
      </c>
      <c r="I8" s="19">
        <f>1+(('House Price (CPI_Adjusted)'!I8-'House Price (CPI_Adjusted)'!H8)/'House Price (CPI_Adjusted)'!H8)</f>
        <v>0.94339039678011372</v>
      </c>
      <c r="J8" s="19">
        <f>1+(('House Price (CPI_Adjusted)'!J8-'House Price (CPI_Adjusted)'!I8)/'House Price (CPI_Adjusted)'!I8)</f>
        <v>0.95324051654560127</v>
      </c>
      <c r="K8" s="19">
        <f>1+(('House Price (CPI_Adjusted)'!K8-'House Price (CPI_Adjusted)'!J8)/'House Price (CPI_Adjusted)'!J8)</f>
        <v>1.0795307181066622</v>
      </c>
      <c r="L8" s="19">
        <f>1+(('House Price (CPI_Adjusted)'!L8-'House Price (CPI_Adjusted)'!K8)/'House Price (CPI_Adjusted)'!K8)</f>
        <v>1.1222135677460034</v>
      </c>
      <c r="M8" s="10">
        <f t="shared" si="0"/>
        <v>1.0041437637021999</v>
      </c>
      <c r="N8" s="11">
        <f t="shared" si="1"/>
        <v>4.1437637021999318E-3</v>
      </c>
    </row>
    <row r="9" spans="1:14" x14ac:dyDescent="0.25">
      <c r="A9" s="6" t="s">
        <v>36</v>
      </c>
      <c r="B9" s="19"/>
      <c r="C9" s="19">
        <f>1+(('House Price (CPI_Adjusted)'!C9-'House Price (CPI_Adjusted)'!B9)/'House Price (CPI_Adjusted)'!B9)</f>
        <v>0.93228818800247371</v>
      </c>
      <c r="D9" s="19">
        <f>1+(('House Price (CPI_Adjusted)'!D9-'House Price (CPI_Adjusted)'!C9)/'House Price (CPI_Adjusted)'!C9)</f>
        <v>1.0560539911451565</v>
      </c>
      <c r="E9" s="19">
        <f>1+(('House Price (CPI_Adjusted)'!E9-'House Price (CPI_Adjusted)'!D9)/'House Price (CPI_Adjusted)'!D9)</f>
        <v>0.94850114880389236</v>
      </c>
      <c r="F9" s="19">
        <f>1+(('House Price (CPI_Adjusted)'!F9-'House Price (CPI_Adjusted)'!E9)/'House Price (CPI_Adjusted)'!E9)</f>
        <v>0.94802401975524653</v>
      </c>
      <c r="G9" s="19">
        <f>1+(('House Price (CPI_Adjusted)'!G9-'House Price (CPI_Adjusted)'!F9)/'House Price (CPI_Adjusted)'!F9)</f>
        <v>0.99495584254550296</v>
      </c>
      <c r="H9" s="19">
        <f>1+(('House Price (CPI_Adjusted)'!H9-'House Price (CPI_Adjusted)'!G9)/'House Price (CPI_Adjusted)'!G9)</f>
        <v>1.0360981469200838</v>
      </c>
      <c r="I9" s="19">
        <f>1+(('House Price (CPI_Adjusted)'!I9-'House Price (CPI_Adjusted)'!H9)/'House Price (CPI_Adjusted)'!H9)</f>
        <v>0.93333181538741761</v>
      </c>
      <c r="J9" s="19">
        <f>1+(('House Price (CPI_Adjusted)'!J9-'House Price (CPI_Adjusted)'!I9)/'House Price (CPI_Adjusted)'!I9)</f>
        <v>1.0169040630171204</v>
      </c>
      <c r="K9" s="19">
        <f>1+(('House Price (CPI_Adjusted)'!K9-'House Price (CPI_Adjusted)'!J9)/'House Price (CPI_Adjusted)'!J9)</f>
        <v>1.0925392614601019</v>
      </c>
      <c r="L9" s="19">
        <f>1+(('House Price (CPI_Adjusted)'!L9-'House Price (CPI_Adjusted)'!K9)/'House Price (CPI_Adjusted)'!K9)</f>
        <v>1.1125889332235523</v>
      </c>
      <c r="M9" s="10">
        <f t="shared" si="0"/>
        <v>1.0051678864726385</v>
      </c>
      <c r="N9" s="11">
        <f t="shared" si="1"/>
        <v>5.1678864726385498E-3</v>
      </c>
    </row>
    <row r="10" spans="1:14" x14ac:dyDescent="0.25">
      <c r="A10" s="6" t="s">
        <v>37</v>
      </c>
      <c r="B10" s="19"/>
      <c r="C10" s="19">
        <f>1+(('House Price (CPI_Adjusted)'!C10-'House Price (CPI_Adjusted)'!B10)/'House Price (CPI_Adjusted)'!B10)</f>
        <v>0.93199999999999994</v>
      </c>
      <c r="D10" s="19">
        <f>1+(('House Price (CPI_Adjusted)'!D10-'House Price (CPI_Adjusted)'!C10)/'House Price (CPI_Adjusted)'!C10)</f>
        <v>0.93160690571049143</v>
      </c>
      <c r="E10" s="19">
        <f>1+(('House Price (CPI_Adjusted)'!E10-'House Price (CPI_Adjusted)'!D10)/'House Price (CPI_Adjusted)'!D10)</f>
        <v>0.99521838255771689</v>
      </c>
      <c r="F10" s="19">
        <f>1+(('House Price (CPI_Adjusted)'!F10-'House Price (CPI_Adjusted)'!E10)/'House Price (CPI_Adjusted)'!E10)</f>
        <v>1.0599246067853894</v>
      </c>
      <c r="G10" s="19">
        <f>1+(('House Price (CPI_Adjusted)'!G10-'House Price (CPI_Adjusted)'!F10)/'House Price (CPI_Adjusted)'!F10)</f>
        <v>1.0730645748518848</v>
      </c>
      <c r="H10" s="19">
        <f>1+(('House Price (CPI_Adjusted)'!H10-'House Price (CPI_Adjusted)'!G10)/'House Price (CPI_Adjusted)'!G10)</f>
        <v>1.1153282510546962</v>
      </c>
      <c r="I10" s="19">
        <f>1+(('House Price (CPI_Adjusted)'!I10-'House Price (CPI_Adjusted)'!H10)/'House Price (CPI_Adjusted)'!H10)</f>
        <v>1.1269779041931152</v>
      </c>
      <c r="J10" s="19">
        <f>1+(('House Price (CPI_Adjusted)'!J10-'House Price (CPI_Adjusted)'!I10)/'House Price (CPI_Adjusted)'!I10)</f>
        <v>0.97223875186385955</v>
      </c>
      <c r="K10" s="19">
        <f>1+(('House Price (CPI_Adjusted)'!K10-'House Price (CPI_Adjusted)'!J10)/'House Price (CPI_Adjusted)'!J10)</f>
        <v>0.90824398949424201</v>
      </c>
      <c r="L10" s="19">
        <f>1+(('House Price (CPI_Adjusted)'!L10-'House Price (CPI_Adjusted)'!K10)/'House Price (CPI_Adjusted)'!K10)</f>
        <v>1.1582595776198754</v>
      </c>
      <c r="M10" s="10">
        <f t="shared" si="0"/>
        <v>1.023662348506758</v>
      </c>
      <c r="N10" s="11">
        <f t="shared" si="1"/>
        <v>2.3662348506757969E-2</v>
      </c>
    </row>
    <row r="11" spans="1:14" x14ac:dyDescent="0.25">
      <c r="A11" s="6" t="s">
        <v>38</v>
      </c>
      <c r="B11" s="19"/>
      <c r="C11" s="19">
        <f>1+(('House Price (CPI_Adjusted)'!C11-'House Price (CPI_Adjusted)'!B11)/'House Price (CPI_Adjusted)'!B11)</f>
        <v>0.78454756204157627</v>
      </c>
      <c r="D11" s="19">
        <f>1+(('House Price (CPI_Adjusted)'!D11-'House Price (CPI_Adjusted)'!C11)/'House Price (CPI_Adjusted)'!C11)</f>
        <v>1.0157563875423814</v>
      </c>
      <c r="E11" s="19">
        <f>1+(('House Price (CPI_Adjusted)'!E11-'House Price (CPI_Adjusted)'!D11)/'House Price (CPI_Adjusted)'!D11)</f>
        <v>0.95191851862492993</v>
      </c>
      <c r="F11" s="19">
        <f>1+(('House Price (CPI_Adjusted)'!F11-'House Price (CPI_Adjusted)'!E11)/'House Price (CPI_Adjusted)'!E11)</f>
        <v>1.2573965312818818</v>
      </c>
      <c r="G11" s="19">
        <f>1+(('House Price (CPI_Adjusted)'!G11-'House Price (CPI_Adjusted)'!F11)/'House Price (CPI_Adjusted)'!F11)</f>
        <v>0.79675857701708575</v>
      </c>
      <c r="H11" s="19">
        <f>1+(('House Price (CPI_Adjusted)'!H11-'House Price (CPI_Adjusted)'!G11)/'House Price (CPI_Adjusted)'!G11)</f>
        <v>0.99723732287674915</v>
      </c>
      <c r="I11" s="19">
        <f>1+(('House Price (CPI_Adjusted)'!I11-'House Price (CPI_Adjusted)'!H11)/'House Price (CPI_Adjusted)'!H11)</f>
        <v>1.3697556866048861</v>
      </c>
      <c r="J11" s="19">
        <f>1+(('House Price (CPI_Adjusted)'!J11-'House Price (CPI_Adjusted)'!I11)/'House Price (CPI_Adjusted)'!I11)</f>
        <v>0.94183860223487814</v>
      </c>
      <c r="K11" s="19">
        <f>1+(('House Price (CPI_Adjusted)'!K11-'House Price (CPI_Adjusted)'!J11)/'House Price (CPI_Adjusted)'!J11)</f>
        <v>1.0593169424161197</v>
      </c>
      <c r="L11" s="19">
        <f>1+(('House Price (CPI_Adjusted)'!L11-'House Price (CPI_Adjusted)'!K11)/'House Price (CPI_Adjusted)'!K11)</f>
        <v>1.2026380447433078</v>
      </c>
      <c r="M11" s="10">
        <f t="shared" si="0"/>
        <v>1.0222065511768765</v>
      </c>
      <c r="N11" s="11">
        <f t="shared" si="1"/>
        <v>2.2206551176876532E-2</v>
      </c>
    </row>
    <row r="12" spans="1:14" x14ac:dyDescent="0.25">
      <c r="A12" s="6" t="s">
        <v>39</v>
      </c>
      <c r="B12" s="19"/>
      <c r="C12" s="19">
        <f>1+(('House Price (CPI_Adjusted)'!C12-'House Price (CPI_Adjusted)'!B12)/'House Price (CPI_Adjusted)'!B12)</f>
        <v>1.028972900635664</v>
      </c>
      <c r="D12" s="19">
        <f>1+(('House Price (CPI_Adjusted)'!D12-'House Price (CPI_Adjusted)'!C12)/'House Price (CPI_Adjusted)'!C12)</f>
        <v>0.96130628999154899</v>
      </c>
      <c r="E12" s="19">
        <f>1+(('House Price (CPI_Adjusted)'!E12-'House Price (CPI_Adjusted)'!D12)/'House Price (CPI_Adjusted)'!D12)</f>
        <v>0.98054581180409006</v>
      </c>
      <c r="F12" s="19">
        <f>1+(('House Price (CPI_Adjusted)'!F12-'House Price (CPI_Adjusted)'!E12)/'House Price (CPI_Adjusted)'!E12)</f>
        <v>0.99761739774269786</v>
      </c>
      <c r="G12" s="19">
        <f>1+(('House Price (CPI_Adjusted)'!G12-'House Price (CPI_Adjusted)'!F12)/'House Price (CPI_Adjusted)'!F12)</f>
        <v>1.0018823251466311</v>
      </c>
      <c r="H12" s="19">
        <f>1+(('House Price (CPI_Adjusted)'!H12-'House Price (CPI_Adjusted)'!G12)/'House Price (CPI_Adjusted)'!G12)</f>
        <v>1.0351042499538718</v>
      </c>
      <c r="I12" s="19">
        <f>1+(('House Price (CPI_Adjusted)'!I12-'House Price (CPI_Adjusted)'!H12)/'House Price (CPI_Adjusted)'!H12)</f>
        <v>1.0659527415798813</v>
      </c>
      <c r="J12" s="19">
        <f>1+(('House Price (CPI_Adjusted)'!J12-'House Price (CPI_Adjusted)'!I12)/'House Price (CPI_Adjusted)'!I12)</f>
        <v>1.1067502323697636</v>
      </c>
      <c r="K12" s="19">
        <f>1+(('House Price (CPI_Adjusted)'!K12-'House Price (CPI_Adjusted)'!J12)/'House Price (CPI_Adjusted)'!J12)</f>
        <v>1.040826612903226</v>
      </c>
      <c r="L12" s="19">
        <f>1+(('House Price (CPI_Adjusted)'!L12-'House Price (CPI_Adjusted)'!K12)/'House Price (CPI_Adjusted)'!K12)</f>
        <v>1.0244338118022327</v>
      </c>
      <c r="M12" s="10">
        <f t="shared" si="0"/>
        <v>1.0235635918209143</v>
      </c>
      <c r="N12" s="11">
        <f t="shared" si="1"/>
        <v>2.3563591820914276E-2</v>
      </c>
    </row>
    <row r="13" spans="1:14" x14ac:dyDescent="0.25">
      <c r="A13" s="6" t="s">
        <v>40</v>
      </c>
      <c r="B13" s="19"/>
      <c r="C13" s="19">
        <f>1+(('House Price (CPI_Adjusted)'!C13-'House Price (CPI_Adjusted)'!B13)/'House Price (CPI_Adjusted)'!B13)</f>
        <v>0.97169476486246664</v>
      </c>
      <c r="D13" s="19">
        <f>1+(('House Price (CPI_Adjusted)'!D13-'House Price (CPI_Adjusted)'!C13)/'House Price (CPI_Adjusted)'!C13)</f>
        <v>0.95948122404001013</v>
      </c>
      <c r="E13" s="19">
        <f>1+(('House Price (CPI_Adjusted)'!E13-'House Price (CPI_Adjusted)'!D13)/'House Price (CPI_Adjusted)'!D13)</f>
        <v>0.96630584804662401</v>
      </c>
      <c r="F13" s="19">
        <f>1+(('House Price (CPI_Adjusted)'!F13-'House Price (CPI_Adjusted)'!E13)/'House Price (CPI_Adjusted)'!E13)</f>
        <v>0.99861769887518648</v>
      </c>
      <c r="G13" s="19">
        <f>1+(('House Price (CPI_Adjusted)'!G13-'House Price (CPI_Adjusted)'!F13)/'House Price (CPI_Adjusted)'!F13)</f>
        <v>0.99218967462166152</v>
      </c>
      <c r="H13" s="19">
        <f>1+(('House Price (CPI_Adjusted)'!H13-'House Price (CPI_Adjusted)'!G13)/'House Price (CPI_Adjusted)'!G13)</f>
        <v>1.0109923204336697</v>
      </c>
      <c r="I13" s="19">
        <f>1+(('House Price (CPI_Adjusted)'!I13-'House Price (CPI_Adjusted)'!H13)/'House Price (CPI_Adjusted)'!H13)</f>
        <v>1.0308158646778003</v>
      </c>
      <c r="J13" s="19">
        <f>1+(('House Price (CPI_Adjusted)'!J13-'House Price (CPI_Adjusted)'!I13)/'House Price (CPI_Adjusted)'!I13)</f>
        <v>0.98088277761734466</v>
      </c>
      <c r="K13" s="19">
        <f>1+(('House Price (CPI_Adjusted)'!K13-'House Price (CPI_Adjusted)'!J13)/'House Price (CPI_Adjusted)'!J13)</f>
        <v>0.98128685397155724</v>
      </c>
      <c r="L13" s="19">
        <f>1+(('House Price (CPI_Adjusted)'!L13-'House Price (CPI_Adjusted)'!K13)/'House Price (CPI_Adjusted)'!K13)</f>
        <v>1.0465779578342007</v>
      </c>
      <c r="M13" s="10">
        <f t="shared" si="0"/>
        <v>0.99352512369258572</v>
      </c>
      <c r="N13" s="11">
        <f t="shared" si="1"/>
        <v>-6.474876307414279E-3</v>
      </c>
    </row>
    <row r="14" spans="1:14" x14ac:dyDescent="0.25">
      <c r="A14" s="6" t="s">
        <v>41</v>
      </c>
      <c r="B14" s="19"/>
      <c r="C14" s="19">
        <f>1+(('House Price (CPI_Adjusted)'!C14-'House Price (CPI_Adjusted)'!B14)/'House Price (CPI_Adjusted)'!B14)</f>
        <v>1.1339089481946625</v>
      </c>
      <c r="D14" s="19">
        <f>1+(('House Price (CPI_Adjusted)'!D14-'House Price (CPI_Adjusted)'!C14)/'House Price (CPI_Adjusted)'!C14)</f>
        <v>0.96035213982778567</v>
      </c>
      <c r="E14" s="19">
        <f>1+(('House Price (CPI_Adjusted)'!E14-'House Price (CPI_Adjusted)'!D14)/'House Price (CPI_Adjusted)'!D14)</f>
        <v>1.096229663290786</v>
      </c>
      <c r="F14" s="19">
        <f>1+(('House Price (CPI_Adjusted)'!F14-'House Price (CPI_Adjusted)'!E14)/'House Price (CPI_Adjusted)'!E14)</f>
        <v>0.90167197452229297</v>
      </c>
      <c r="G14" s="19">
        <f>1+(('House Price (CPI_Adjusted)'!G14-'House Price (CPI_Adjusted)'!F14)/'House Price (CPI_Adjusted)'!F14)</f>
        <v>1.0684350204457442</v>
      </c>
      <c r="H14" s="19">
        <f>1+(('House Price (CPI_Adjusted)'!H14-'House Price (CPI_Adjusted)'!G14)/'House Price (CPI_Adjusted)'!G14)</f>
        <v>1.0072374743039254</v>
      </c>
      <c r="I14" s="19">
        <f>1+(('House Price (CPI_Adjusted)'!I14-'House Price (CPI_Adjusted)'!H14)/'House Price (CPI_Adjusted)'!H14)</f>
        <v>1.0871490698786401</v>
      </c>
      <c r="J14" s="19">
        <f>1+(('House Price (CPI_Adjusted)'!J14-'House Price (CPI_Adjusted)'!I14)/'House Price (CPI_Adjusted)'!I14)</f>
        <v>1.0614152745600129</v>
      </c>
      <c r="K14" s="19">
        <f>1+(('House Price (CPI_Adjusted)'!K14-'House Price (CPI_Adjusted)'!J14)/'House Price (CPI_Adjusted)'!J14)</f>
        <v>0.97324046920821106</v>
      </c>
      <c r="L14" s="19">
        <f>1+(('House Price (CPI_Adjusted)'!L14-'House Price (CPI_Adjusted)'!K14)/'House Price (CPI_Adjusted)'!K14)</f>
        <v>1.0987063618642565</v>
      </c>
      <c r="M14" s="10">
        <f t="shared" si="0"/>
        <v>1.0363620543431713</v>
      </c>
      <c r="N14" s="11">
        <f t="shared" si="1"/>
        <v>3.6362054343171302E-2</v>
      </c>
    </row>
    <row r="15" spans="1:14" x14ac:dyDescent="0.25">
      <c r="A15" s="6" t="s">
        <v>42</v>
      </c>
      <c r="B15" s="19"/>
      <c r="C15" s="19">
        <f>1+(('House Price (CPI_Adjusted)'!C15-'House Price (CPI_Adjusted)'!B15)/'House Price (CPI_Adjusted)'!B15)</f>
        <v>0.96150960384153661</v>
      </c>
      <c r="D15" s="19">
        <f>1+(('House Price (CPI_Adjusted)'!D15-'House Price (CPI_Adjusted)'!C15)/'House Price (CPI_Adjusted)'!C15)</f>
        <v>0.99384281057587831</v>
      </c>
      <c r="E15" s="19">
        <f>1+(('House Price (CPI_Adjusted)'!E15-'House Price (CPI_Adjusted)'!D15)/'House Price (CPI_Adjusted)'!D15)</f>
        <v>1.0041356940127044</v>
      </c>
      <c r="F15" s="19">
        <f>1+(('House Price (CPI_Adjusted)'!F15-'House Price (CPI_Adjusted)'!E15)/'House Price (CPI_Adjusted)'!E15)</f>
        <v>1.0137717335169565</v>
      </c>
      <c r="G15" s="19">
        <f>1+(('House Price (CPI_Adjusted)'!G15-'House Price (CPI_Adjusted)'!F15)/'House Price (CPI_Adjusted)'!F15)</f>
        <v>0.99157042689214259</v>
      </c>
      <c r="H15" s="19">
        <f>1+(('House Price (CPI_Adjusted)'!H15-'House Price (CPI_Adjusted)'!G15)/'House Price (CPI_Adjusted)'!G15)</f>
        <v>1.0533042212518196</v>
      </c>
      <c r="I15" s="19">
        <f>1+(('House Price (CPI_Adjusted)'!I15-'House Price (CPI_Adjusted)'!H15)/'House Price (CPI_Adjusted)'!H15)</f>
        <v>0.98450568443359754</v>
      </c>
      <c r="J15" s="19">
        <f>1+(('House Price (CPI_Adjusted)'!J15-'House Price (CPI_Adjusted)'!I15)/'House Price (CPI_Adjusted)'!I15)</f>
        <v>1.0755380392184266</v>
      </c>
      <c r="K15" s="19">
        <f>1+(('House Price (CPI_Adjusted)'!K15-'House Price (CPI_Adjusted)'!J15)/'House Price (CPI_Adjusted)'!J15)</f>
        <v>1.0659776930093705</v>
      </c>
      <c r="L15" s="19">
        <f>1+(('House Price (CPI_Adjusted)'!L15-'House Price (CPI_Adjusted)'!K15)/'House Price (CPI_Adjusted)'!K15)</f>
        <v>1.0078976191848734</v>
      </c>
      <c r="M15" s="10">
        <f t="shared" si="0"/>
        <v>1.0145862770939711</v>
      </c>
      <c r="N15" s="11">
        <f t="shared" si="1"/>
        <v>1.458627709397109E-2</v>
      </c>
    </row>
    <row r="16" spans="1:14" x14ac:dyDescent="0.25">
      <c r="A16" s="6" t="s">
        <v>43</v>
      </c>
      <c r="B16" s="19"/>
      <c r="C16" s="19">
        <f>1+(('House Price (CPI_Adjusted)'!C16-'House Price (CPI_Adjusted)'!B16)/'House Price (CPI_Adjusted)'!B16)</f>
        <v>1.0495933263816475</v>
      </c>
      <c r="D16" s="19">
        <f>1+(('House Price (CPI_Adjusted)'!D16-'House Price (CPI_Adjusted)'!C16)/'House Price (CPI_Adjusted)'!C16)</f>
        <v>0.90766563376125131</v>
      </c>
      <c r="E16" s="19">
        <f>1+(('House Price (CPI_Adjusted)'!E16-'House Price (CPI_Adjusted)'!D16)/'House Price (CPI_Adjusted)'!D16)</f>
        <v>0.99985061992730184</v>
      </c>
      <c r="F16" s="19">
        <f>1+(('House Price (CPI_Adjusted)'!F16-'House Price (CPI_Adjusted)'!E16)/'House Price (CPI_Adjusted)'!E16)</f>
        <v>1.0527629540368393</v>
      </c>
      <c r="G16" s="19">
        <f>1+(('House Price (CPI_Adjusted)'!G16-'House Price (CPI_Adjusted)'!F16)/'House Price (CPI_Adjusted)'!F16)</f>
        <v>0.95302684274980964</v>
      </c>
      <c r="H16" s="19">
        <f>1+(('House Price (CPI_Adjusted)'!H16-'House Price (CPI_Adjusted)'!G16)/'House Price (CPI_Adjusted)'!G16)</f>
        <v>0.94993833127770921</v>
      </c>
      <c r="I16" s="19">
        <f>1+(('House Price (CPI_Adjusted)'!I16-'House Price (CPI_Adjusted)'!H16)/'House Price (CPI_Adjusted)'!H16)</f>
        <v>1.0858250594353311</v>
      </c>
      <c r="J16" s="19">
        <f>1+(('House Price (CPI_Adjusted)'!J16-'House Price (CPI_Adjusted)'!I16)/'House Price (CPI_Adjusted)'!I16)</f>
        <v>1.0861394222647671</v>
      </c>
      <c r="K16" s="19">
        <f>1+(('House Price (CPI_Adjusted)'!K16-'House Price (CPI_Adjusted)'!J16)/'House Price (CPI_Adjusted)'!J16)</f>
        <v>1.0863027295285361</v>
      </c>
      <c r="L16" s="19">
        <f>1+(('House Price (CPI_Adjusted)'!L16-'House Price (CPI_Adjusted)'!K16)/'House Price (CPI_Adjusted)'!K16)</f>
        <v>1.0354789202852757</v>
      </c>
      <c r="M16" s="10">
        <f t="shared" si="0"/>
        <v>1.0187674914567999</v>
      </c>
      <c r="N16" s="11">
        <f t="shared" si="1"/>
        <v>1.8767491456799901E-2</v>
      </c>
    </row>
    <row r="17" spans="1:14" x14ac:dyDescent="0.25">
      <c r="A17" s="6" t="s">
        <v>44</v>
      </c>
      <c r="B17" s="19"/>
      <c r="C17" s="19">
        <f>1+(('House Price (CPI_Adjusted)'!C17-'House Price (CPI_Adjusted)'!B17)/'House Price (CPI_Adjusted)'!B17)</f>
        <v>0.91599699369832921</v>
      </c>
      <c r="D17" s="19">
        <f>1+(('House Price (CPI_Adjusted)'!D17-'House Price (CPI_Adjusted)'!C17)/'House Price (CPI_Adjusted)'!C17)</f>
        <v>0.9760956175298805</v>
      </c>
      <c r="E17" s="19">
        <f>1+(('House Price (CPI_Adjusted)'!E17-'House Price (CPI_Adjusted)'!D17)/'House Price (CPI_Adjusted)'!D17)</f>
        <v>0.96382659023874451</v>
      </c>
      <c r="F17" s="19">
        <f>1+(('House Price (CPI_Adjusted)'!F17-'House Price (CPI_Adjusted)'!E17)/'House Price (CPI_Adjusted)'!E17)</f>
        <v>0.91996676820825263</v>
      </c>
      <c r="G17" s="19">
        <f>1+(('House Price (CPI_Adjusted)'!G17-'House Price (CPI_Adjusted)'!F17)/'House Price (CPI_Adjusted)'!F17)</f>
        <v>0.96129390418934646</v>
      </c>
      <c r="H17" s="19">
        <f>1+(('House Price (CPI_Adjusted)'!H17-'House Price (CPI_Adjusted)'!G17)/'House Price (CPI_Adjusted)'!G17)</f>
        <v>1.058985763921749</v>
      </c>
      <c r="I17" s="19">
        <f>1+(('House Price (CPI_Adjusted)'!I17-'House Price (CPI_Adjusted)'!H17)/'House Price (CPI_Adjusted)'!H17)</f>
        <v>0.96461668070766626</v>
      </c>
      <c r="J17" s="19">
        <f>1+(('House Price (CPI_Adjusted)'!J17-'House Price (CPI_Adjusted)'!I17)/'House Price (CPI_Adjusted)'!I17)</f>
        <v>1.1044725008647527</v>
      </c>
      <c r="K17" s="19">
        <f>1+(('House Price (CPI_Adjusted)'!K17-'House Price (CPI_Adjusted)'!J17)/'House Price (CPI_Adjusted)'!J17)</f>
        <v>0.97814486149418411</v>
      </c>
      <c r="L17" s="19">
        <f>1+(('House Price (CPI_Adjusted)'!L17-'House Price (CPI_Adjusted)'!K17)/'House Price (CPI_Adjusted)'!K17)</f>
        <v>1.0639371731976661</v>
      </c>
      <c r="M17" s="10">
        <f t="shared" si="0"/>
        <v>0.98894755265153222</v>
      </c>
      <c r="N17" s="11">
        <f t="shared" si="1"/>
        <v>-1.1052447348467775E-2</v>
      </c>
    </row>
    <row r="18" spans="1:14" x14ac:dyDescent="0.25">
      <c r="A18" s="6" t="s">
        <v>45</v>
      </c>
      <c r="B18" s="19"/>
      <c r="C18" s="19">
        <f>1+(('House Price (CPI_Adjusted)'!C18-'House Price (CPI_Adjusted)'!B18)/'House Price (CPI_Adjusted)'!B18)</f>
        <v>1.0440550133096715</v>
      </c>
      <c r="D18" s="19">
        <f>1+(('House Price (CPI_Adjusted)'!D18-'House Price (CPI_Adjusted)'!C18)/'House Price (CPI_Adjusted)'!C18)</f>
        <v>0.98865922448818599</v>
      </c>
      <c r="E18" s="19">
        <f>1+(('House Price (CPI_Adjusted)'!E18-'House Price (CPI_Adjusted)'!D18)/'House Price (CPI_Adjusted)'!D18)</f>
        <v>0.90343296239472271</v>
      </c>
      <c r="F18" s="19">
        <f>1+(('House Price (CPI_Adjusted)'!F18-'House Price (CPI_Adjusted)'!E18)/'House Price (CPI_Adjusted)'!E18)</f>
        <v>1.0378957980112724</v>
      </c>
      <c r="G18" s="19">
        <f>1+(('House Price (CPI_Adjusted)'!G18-'House Price (CPI_Adjusted)'!F18)/'House Price (CPI_Adjusted)'!F18)</f>
        <v>1.0457313077152217</v>
      </c>
      <c r="H18" s="19">
        <f>1+(('House Price (CPI_Adjusted)'!H18-'House Price (CPI_Adjusted)'!G18)/'House Price (CPI_Adjusted)'!G18)</f>
        <v>1.0227480450898752</v>
      </c>
      <c r="I18" s="19">
        <f>1+(('House Price (CPI_Adjusted)'!I18-'House Price (CPI_Adjusted)'!H18)/'House Price (CPI_Adjusted)'!H18)</f>
        <v>1.1451731363273063</v>
      </c>
      <c r="J18" s="19">
        <f>1+(('House Price (CPI_Adjusted)'!J18-'House Price (CPI_Adjusted)'!I18)/'House Price (CPI_Adjusted)'!I18)</f>
        <v>1.0070012800912973</v>
      </c>
      <c r="K18" s="19">
        <f>1+(('House Price (CPI_Adjusted)'!K18-'House Price (CPI_Adjusted)'!J18)/'House Price (CPI_Adjusted)'!J18)</f>
        <v>0.93759942554131681</v>
      </c>
      <c r="L18" s="19">
        <f>1+(('House Price (CPI_Adjusted)'!L18-'House Price (CPI_Adjusted)'!K18)/'House Price (CPI_Adjusted)'!K18)</f>
        <v>1.0357512893048813</v>
      </c>
      <c r="M18" s="10">
        <f t="shared" si="0"/>
        <v>1.0148882979575711</v>
      </c>
      <c r="N18" s="11">
        <f t="shared" si="1"/>
        <v>1.4888297957571073E-2</v>
      </c>
    </row>
    <row r="19" spans="1:14" x14ac:dyDescent="0.25">
      <c r="A19" s="6" t="s">
        <v>46</v>
      </c>
      <c r="B19" s="19"/>
      <c r="C19" s="19">
        <f>1+(('House Price (CPI_Adjusted)'!C19-'House Price (CPI_Adjusted)'!B19)/'House Price (CPI_Adjusted)'!B19)</f>
        <v>0.77662125021928541</v>
      </c>
      <c r="D19" s="19">
        <f>1+(('House Price (CPI_Adjusted)'!D19-'House Price (CPI_Adjusted)'!C19)/'House Price (CPI_Adjusted)'!C19)</f>
        <v>1.274061648144265</v>
      </c>
      <c r="E19" s="19">
        <f>1+(('House Price (CPI_Adjusted)'!E19-'House Price (CPI_Adjusted)'!D19)/'House Price (CPI_Adjusted)'!D19)</f>
        <v>0.94985808893093671</v>
      </c>
      <c r="F19" s="19">
        <f>1+(('House Price (CPI_Adjusted)'!F19-'House Price (CPI_Adjusted)'!E19)/'House Price (CPI_Adjusted)'!E19)</f>
        <v>1.1375933155263338</v>
      </c>
      <c r="G19" s="19">
        <f>1+(('House Price (CPI_Adjusted)'!G19-'House Price (CPI_Adjusted)'!F19)/'House Price (CPI_Adjusted)'!F19)</f>
        <v>0.91516370135673075</v>
      </c>
      <c r="H19" s="19">
        <f>1+(('House Price (CPI_Adjusted)'!H19-'House Price (CPI_Adjusted)'!G19)/'House Price (CPI_Adjusted)'!G19)</f>
        <v>1.1322292043881139</v>
      </c>
      <c r="I19" s="19">
        <f>1+(('House Price (CPI_Adjusted)'!I19-'House Price (CPI_Adjusted)'!H19)/'House Price (CPI_Adjusted)'!H19)</f>
        <v>0.89353966212920666</v>
      </c>
      <c r="J19" s="19">
        <f>1+(('House Price (CPI_Adjusted)'!J19-'House Price (CPI_Adjusted)'!I19)/'House Price (CPI_Adjusted)'!I19)</f>
        <v>0.97980409421087389</v>
      </c>
      <c r="K19" s="19">
        <f>1+(('House Price (CPI_Adjusted)'!K19-'House Price (CPI_Adjusted)'!J19)/'House Price (CPI_Adjusted)'!J19)</f>
        <v>1.0769086021505376</v>
      </c>
      <c r="L19" s="19">
        <f>1+(('House Price (CPI_Adjusted)'!L19-'House Price (CPI_Adjusted)'!K19)/'House Price (CPI_Adjusted)'!K19)</f>
        <v>1.3130107367763362</v>
      </c>
      <c r="M19" s="10">
        <f t="shared" si="0"/>
        <v>1.0320907401948594</v>
      </c>
      <c r="N19" s="11">
        <f t="shared" si="1"/>
        <v>3.2090740194859357E-2</v>
      </c>
    </row>
    <row r="20" spans="1:14" x14ac:dyDescent="0.25">
      <c r="A20" s="6" t="s">
        <v>47</v>
      </c>
      <c r="B20" s="19"/>
      <c r="C20" s="19">
        <f>1+(('House Price (CPI_Adjusted)'!C20-'House Price (CPI_Adjusted)'!B20)/'House Price (CPI_Adjusted)'!B20)</f>
        <v>0.98011765092510428</v>
      </c>
      <c r="D20" s="19">
        <f>1+(('House Price (CPI_Adjusted)'!D20-'House Price (CPI_Adjusted)'!C20)/'House Price (CPI_Adjusted)'!C20)</f>
        <v>0.92881598605577698</v>
      </c>
      <c r="E20" s="19">
        <f>1+(('House Price (CPI_Adjusted)'!E20-'House Price (CPI_Adjusted)'!D20)/'House Price (CPI_Adjusted)'!D20)</f>
        <v>0.92022376431732777</v>
      </c>
      <c r="F20" s="19">
        <f>1+(('House Price (CPI_Adjusted)'!F20-'House Price (CPI_Adjusted)'!E20)/'House Price (CPI_Adjusted)'!E20)</f>
        <v>0.96178343949044587</v>
      </c>
      <c r="G20" s="19">
        <f>1+(('House Price (CPI_Adjusted)'!G20-'House Price (CPI_Adjusted)'!F20)/'House Price (CPI_Adjusted)'!F20)</f>
        <v>1.1053089168597869</v>
      </c>
      <c r="H20" s="19">
        <f>1+(('House Price (CPI_Adjusted)'!H20-'House Price (CPI_Adjusted)'!G20)/'House Price (CPI_Adjusted)'!G20)</f>
        <v>1.0155600568211713</v>
      </c>
      <c r="I20" s="19">
        <f>1+(('House Price (CPI_Adjusted)'!I20-'House Price (CPI_Adjusted)'!H20)/'House Price (CPI_Adjusted)'!H20)</f>
        <v>1.1156001611662576</v>
      </c>
      <c r="J20" s="19">
        <f>1+(('House Price (CPI_Adjusted)'!J20-'House Price (CPI_Adjusted)'!I20)/'House Price (CPI_Adjusted)'!I20)</f>
        <v>0.96043174926824726</v>
      </c>
      <c r="K20" s="19">
        <f>1+(('House Price (CPI_Adjusted)'!K20-'House Price (CPI_Adjusted)'!J20)/'House Price (CPI_Adjusted)'!J20)</f>
        <v>1.1952852822580644</v>
      </c>
      <c r="L20" s="19">
        <f>1+(('House Price (CPI_Adjusted)'!L20-'House Price (CPI_Adjusted)'!K20)/'House Price (CPI_Adjusted)'!K20)</f>
        <v>1.012600847611572</v>
      </c>
      <c r="M20" s="10">
        <f t="shared" si="0"/>
        <v>1.0160738751984233</v>
      </c>
      <c r="N20" s="11">
        <f t="shared" si="1"/>
        <v>1.6073875198423293E-2</v>
      </c>
    </row>
    <row r="21" spans="1:14" x14ac:dyDescent="0.25">
      <c r="A21" s="6" t="s">
        <v>48</v>
      </c>
      <c r="B21" s="19"/>
      <c r="C21" s="19">
        <f>1+(('House Price (CPI_Adjusted)'!C21-'House Price (CPI_Adjusted)'!B21)/'House Price (CPI_Adjusted)'!B21)</f>
        <v>0.9707160970897234</v>
      </c>
      <c r="D21" s="19">
        <f>1+(('House Price (CPI_Adjusted)'!D21-'House Price (CPI_Adjusted)'!C21)/'House Price (CPI_Adjusted)'!C21)</f>
        <v>0.99024193082741507</v>
      </c>
      <c r="E21" s="19">
        <f>1+(('House Price (CPI_Adjusted)'!E21-'House Price (CPI_Adjusted)'!D21)/'House Price (CPI_Adjusted)'!D21)</f>
        <v>0.97699689147182056</v>
      </c>
      <c r="F21" s="19">
        <f>1+(('House Price (CPI_Adjusted)'!F21-'House Price (CPI_Adjusted)'!E21)/'House Price (CPI_Adjusted)'!E21)</f>
        <v>0.96712668082094833</v>
      </c>
      <c r="G21" s="19">
        <f>1+(('House Price (CPI_Adjusted)'!G21-'House Price (CPI_Adjusted)'!F21)/'House Price (CPI_Adjusted)'!F21)</f>
        <v>1.0716578041759857</v>
      </c>
      <c r="H21" s="19">
        <f>1+(('House Price (CPI_Adjusted)'!H21-'House Price (CPI_Adjusted)'!G21)/'House Price (CPI_Adjusted)'!G21)</f>
        <v>1.0638881211652202</v>
      </c>
      <c r="I21" s="19">
        <f>1+(('House Price (CPI_Adjusted)'!I21-'House Price (CPI_Adjusted)'!H21)/'House Price (CPI_Adjusted)'!H21)</f>
        <v>1.1216473031484493</v>
      </c>
      <c r="J21" s="19">
        <f>1+(('House Price (CPI_Adjusted)'!J21-'House Price (CPI_Adjusted)'!I21)/'House Price (CPI_Adjusted)'!I21)</f>
        <v>1.0442534301856334</v>
      </c>
      <c r="K21" s="19">
        <f>1+(('House Price (CPI_Adjusted)'!K21-'House Price (CPI_Adjusted)'!J21)/'House Price (CPI_Adjusted)'!J21)</f>
        <v>0.99919354838709695</v>
      </c>
      <c r="L21" s="19">
        <f>1+(('House Price (CPI_Adjusted)'!L21-'House Price (CPI_Adjusted)'!K21)/'House Price (CPI_Adjusted)'!K21)</f>
        <v>1.0976983743763076</v>
      </c>
      <c r="M21" s="10">
        <f t="shared" si="0"/>
        <v>1.0289533963613307</v>
      </c>
      <c r="N21" s="11">
        <f t="shared" si="1"/>
        <v>2.8953396361330652E-2</v>
      </c>
    </row>
    <row r="22" spans="1:14" x14ac:dyDescent="0.25">
      <c r="A22" s="6" t="s">
        <v>49</v>
      </c>
      <c r="B22" s="19"/>
      <c r="C22" s="19">
        <f>1+(('House Price (CPI_Adjusted)'!C22-'House Price (CPI_Adjusted)'!B22)/'House Price (CPI_Adjusted)'!B22)</f>
        <v>0.97263450834879406</v>
      </c>
      <c r="D22" s="19">
        <f>1+(('House Price (CPI_Adjusted)'!D22-'House Price (CPI_Adjusted)'!C22)/'House Price (CPI_Adjusted)'!C22)</f>
        <v>0.93922089420097388</v>
      </c>
      <c r="E22" s="19">
        <f>1+(('House Price (CPI_Adjusted)'!E22-'House Price (CPI_Adjusted)'!D22)/'House Price (CPI_Adjusted)'!D22)</f>
        <v>1.0003124446940117</v>
      </c>
      <c r="F22" s="19">
        <f>1+(('House Price (CPI_Adjusted)'!F22-'House Price (CPI_Adjusted)'!E22)/'House Price (CPI_Adjusted)'!E22)</f>
        <v>0.99342105263157898</v>
      </c>
      <c r="G22" s="19">
        <f>1+(('House Price (CPI_Adjusted)'!G22-'House Price (CPI_Adjusted)'!F22)/'House Price (CPI_Adjusted)'!F22)</f>
        <v>0.92791182603515043</v>
      </c>
      <c r="H22" s="19">
        <f>1+(('House Price (CPI_Adjusted)'!H22-'House Price (CPI_Adjusted)'!G22)/'House Price (CPI_Adjusted)'!G22)</f>
        <v>1.0168235120945981</v>
      </c>
      <c r="I22" s="19">
        <f>1+(('House Price (CPI_Adjusted)'!I22-'House Price (CPI_Adjusted)'!H22)/'House Price (CPI_Adjusted)'!H22)</f>
        <v>1.0417026789499635</v>
      </c>
      <c r="J22" s="19">
        <f>1+(('House Price (CPI_Adjusted)'!J22-'House Price (CPI_Adjusted)'!I22)/'House Price (CPI_Adjusted)'!I22)</f>
        <v>1.088322841000807</v>
      </c>
      <c r="K22" s="19">
        <f>1+(('House Price (CPI_Adjusted)'!K22-'House Price (CPI_Adjusted)'!J22)/'House Price (CPI_Adjusted)'!J22)</f>
        <v>1.0203032712403453</v>
      </c>
      <c r="L22" s="19">
        <f>1+(('House Price (CPI_Adjusted)'!L22-'House Price (CPI_Adjusted)'!K22)/'House Price (CPI_Adjusted)'!K22)</f>
        <v>1.0297530660507068</v>
      </c>
      <c r="M22" s="10">
        <f t="shared" si="0"/>
        <v>1.0020058655135957</v>
      </c>
      <c r="N22" s="11">
        <f t="shared" si="1"/>
        <v>2.0058655135957171E-3</v>
      </c>
    </row>
    <row r="23" spans="1:14" x14ac:dyDescent="0.25">
      <c r="A23" s="6" t="s">
        <v>50</v>
      </c>
      <c r="B23" s="19"/>
      <c r="C23" s="19">
        <f>1+(('House Price (CPI_Adjusted)'!C23-'House Price (CPI_Adjusted)'!B23)/'House Price (CPI_Adjusted)'!B23)</f>
        <v>0.92988662131519284</v>
      </c>
      <c r="D23" s="19">
        <f>1+(('House Price (CPI_Adjusted)'!D23-'House Price (CPI_Adjusted)'!C23)/'House Price (CPI_Adjusted)'!C23)</f>
        <v>1.0004980079681274</v>
      </c>
      <c r="E23" s="19">
        <f>1+(('House Price (CPI_Adjusted)'!E23-'House Price (CPI_Adjusted)'!D23)/'House Price (CPI_Adjusted)'!D23)</f>
        <v>0.9540703199239785</v>
      </c>
      <c r="F23" s="19">
        <f>1+(('House Price (CPI_Adjusted)'!F23-'House Price (CPI_Adjusted)'!E23)/'House Price (CPI_Adjusted)'!E23)</f>
        <v>1.0350318471337581</v>
      </c>
      <c r="G23" s="19">
        <f>1+(('House Price (CPI_Adjusted)'!G23-'House Price (CPI_Adjusted)'!F23)/'House Price (CPI_Adjusted)'!F23)</f>
        <v>1.0778213148186337</v>
      </c>
      <c r="H23" s="19">
        <f>1+(('House Price (CPI_Adjusted)'!H23-'House Price (CPI_Adjusted)'!G23)/'House Price (CPI_Adjusted)'!G23)</f>
        <v>1.0649749010325269</v>
      </c>
      <c r="I23" s="19">
        <f>1+(('House Price (CPI_Adjusted)'!I23-'House Price (CPI_Adjusted)'!H23)/'House Price (CPI_Adjusted)'!H23)</f>
        <v>1.1085646244839389</v>
      </c>
      <c r="J23" s="19">
        <f>1+(('House Price (CPI_Adjusted)'!J23-'House Price (CPI_Adjusted)'!I23)/'House Price (CPI_Adjusted)'!I23)</f>
        <v>0.98734354860082152</v>
      </c>
      <c r="K23" s="19">
        <f>1+(('House Price (CPI_Adjusted)'!K23-'House Price (CPI_Adjusted)'!J23)/'House Price (CPI_Adjusted)'!J23)</f>
        <v>0.97097591740440548</v>
      </c>
      <c r="L23" s="19">
        <f>1+(('House Price (CPI_Adjusted)'!L23-'House Price (CPI_Adjusted)'!K23)/'House Price (CPI_Adjusted)'!K23)</f>
        <v>1.0337828041177322</v>
      </c>
      <c r="M23" s="10">
        <f t="shared" si="0"/>
        <v>1.0148301321772468</v>
      </c>
      <c r="N23" s="11">
        <f t="shared" si="1"/>
        <v>1.4830132177246824E-2</v>
      </c>
    </row>
    <row r="24" spans="1:14" x14ac:dyDescent="0.25">
      <c r="A24" s="6" t="s">
        <v>51</v>
      </c>
      <c r="B24" s="19"/>
      <c r="C24" s="19">
        <f>1+(('House Price (CPI_Adjusted)'!C24-'House Price (CPI_Adjusted)'!B24)/'House Price (CPI_Adjusted)'!B24)</f>
        <v>0.75808612440191392</v>
      </c>
      <c r="D24" s="19">
        <f>1+(('House Price (CPI_Adjusted)'!D24-'House Price (CPI_Adjusted)'!C24)/'House Price (CPI_Adjusted)'!C24)</f>
        <v>0.96672134989453951</v>
      </c>
      <c r="E24" s="19">
        <f>1+(('House Price (CPI_Adjusted)'!E24-'House Price (CPI_Adjusted)'!D24)/'House Price (CPI_Adjusted)'!D24)</f>
        <v>0.91186376537369929</v>
      </c>
      <c r="F24" s="19">
        <f>1+(('House Price (CPI_Adjusted)'!F24-'House Price (CPI_Adjusted)'!E24)/'House Price (CPI_Adjusted)'!E24)</f>
        <v>0.85370423985073662</v>
      </c>
      <c r="G24" s="19">
        <f>1+(('House Price (CPI_Adjusted)'!G24-'House Price (CPI_Adjusted)'!F24)/'House Price (CPI_Adjusted)'!F24)</f>
        <v>1.1176408523664061</v>
      </c>
      <c r="H24" s="19">
        <f>1+(('House Price (CPI_Adjusted)'!H24-'House Price (CPI_Adjusted)'!G24)/'House Price (CPI_Adjusted)'!G24)</f>
        <v>1.0505895196506552</v>
      </c>
      <c r="I24" s="19">
        <f>1+(('House Price (CPI_Adjusted)'!I24-'House Price (CPI_Adjusted)'!H24)/'House Price (CPI_Adjusted)'!H24)</f>
        <v>1.1104308301169648</v>
      </c>
      <c r="J24" s="19">
        <f>1+(('House Price (CPI_Adjusted)'!J24-'House Price (CPI_Adjusted)'!I24)/'House Price (CPI_Adjusted)'!I24)</f>
        <v>1.0451243671582653</v>
      </c>
      <c r="K24" s="19">
        <f>1+(('House Price (CPI_Adjusted)'!K24-'House Price (CPI_Adjusted)'!J24)/'House Price (CPI_Adjusted)'!J24)</f>
        <v>1.0917114695340504</v>
      </c>
      <c r="L24" s="19">
        <f>1+(('House Price (CPI_Adjusted)'!L24-'House Price (CPI_Adjusted)'!K24)/'House Price (CPI_Adjusted)'!K24)</f>
        <v>0.92514800097315708</v>
      </c>
      <c r="M24" s="10">
        <f t="shared" si="0"/>
        <v>0.97610630015461108</v>
      </c>
      <c r="N24" s="11">
        <f t="shared" si="1"/>
        <v>-2.3893699845388916E-2</v>
      </c>
    </row>
    <row r="25" spans="1:14" x14ac:dyDescent="0.25">
      <c r="A25" s="6" t="s">
        <v>52</v>
      </c>
      <c r="B25" s="19"/>
      <c r="C25" s="19">
        <f>1+(('House Price (CPI_Adjusted)'!C25-'House Price (CPI_Adjusted)'!B25)/'House Price (CPI_Adjusted)'!B25)</f>
        <v>1.0750665483584738</v>
      </c>
      <c r="D25" s="19">
        <f>1+(('House Price (CPI_Adjusted)'!D25-'House Price (CPI_Adjusted)'!C25)/'House Price (CPI_Adjusted)'!C25)</f>
        <v>0.97609561752988061</v>
      </c>
      <c r="E25" s="19">
        <f>1+(('House Price (CPI_Adjusted)'!E25-'House Price (CPI_Adjusted)'!D25)/'House Price (CPI_Adjusted)'!D25)</f>
        <v>0.93159158722072632</v>
      </c>
      <c r="F25" s="19">
        <f>1+(('House Price (CPI_Adjusted)'!F25-'House Price (CPI_Adjusted)'!E25)/'House Price (CPI_Adjusted)'!E25)</f>
        <v>1.2729486699138255</v>
      </c>
      <c r="G25" s="19">
        <f>1+(('House Price (CPI_Adjusted)'!G25-'House Price (CPI_Adjusted)'!F25)/'House Price (CPI_Adjusted)'!F25)</f>
        <v>0.88027670208188513</v>
      </c>
      <c r="H25" s="19">
        <f>1+(('House Price (CPI_Adjusted)'!H25-'House Price (CPI_Adjusted)'!G25)/'House Price (CPI_Adjusted)'!G25)</f>
        <v>1.1145981450070375</v>
      </c>
      <c r="I25" s="19">
        <f>1+(('House Price (CPI_Adjusted)'!I25-'House Price (CPI_Adjusted)'!H25)/'House Price (CPI_Adjusted)'!H25)</f>
        <v>1.0694663199150214</v>
      </c>
      <c r="J25" s="19">
        <f>1+(('House Price (CPI_Adjusted)'!J25-'House Price (CPI_Adjusted)'!I25)/'House Price (CPI_Adjusted)'!I25)</f>
        <v>1.0331703302790043</v>
      </c>
      <c r="K25" s="19">
        <f>1+(('House Price (CPI_Adjusted)'!K25-'House Price (CPI_Adjusted)'!J25)/'House Price (CPI_Adjusted)'!J25)</f>
        <v>1.1215190615835777</v>
      </c>
      <c r="L25" s="19">
        <f>1+(('House Price (CPI_Adjusted)'!L25-'House Price (CPI_Adjusted)'!K25)/'House Price (CPI_Adjusted)'!K25)</f>
        <v>0.99737858291910808</v>
      </c>
      <c r="M25" s="10">
        <f t="shared" si="0"/>
        <v>1.0420072532754041</v>
      </c>
      <c r="N25" s="11">
        <f t="shared" si="1"/>
        <v>4.2007253275404111E-2</v>
      </c>
    </row>
    <row r="26" spans="1:14" x14ac:dyDescent="0.25">
      <c r="A26" s="6" t="s">
        <v>53</v>
      </c>
      <c r="B26" s="19"/>
      <c r="C26" s="19">
        <f>1+(('House Price (CPI_Adjusted)'!C26-'House Price (CPI_Adjusted)'!B26)/'House Price (CPI_Adjusted)'!B26)</f>
        <v>0.91297959183673472</v>
      </c>
      <c r="D26" s="19">
        <f>1+(('House Price (CPI_Adjusted)'!D26-'House Price (CPI_Adjusted)'!C26)/'House Price (CPI_Adjusted)'!C26)</f>
        <v>0.94355909694555118</v>
      </c>
      <c r="E26" s="19">
        <f>1+(('House Price (CPI_Adjusted)'!E26-'House Price (CPI_Adjusted)'!D26)/'House Price (CPI_Adjusted)'!D26)</f>
        <v>0.99735099337748345</v>
      </c>
      <c r="F26" s="19">
        <f>1+(('House Price (CPI_Adjusted)'!F26-'House Price (CPI_Adjusted)'!E26)/'House Price (CPI_Adjusted)'!E26)</f>
        <v>0.99100017780008998</v>
      </c>
      <c r="G26" s="19">
        <f>1+(('House Price (CPI_Adjusted)'!G26-'House Price (CPI_Adjusted)'!F26)/'House Price (CPI_Adjusted)'!F26)</f>
        <v>0.97273604420566162</v>
      </c>
      <c r="H26" s="19">
        <f>1+(('House Price (CPI_Adjusted)'!H26-'House Price (CPI_Adjusted)'!G26)/'House Price (CPI_Adjusted)'!G26)</f>
        <v>1.2108049619353094</v>
      </c>
      <c r="I26" s="19">
        <f>1+(('House Price (CPI_Adjusted)'!I26-'House Price (CPI_Adjusted)'!H26)/'House Price (CPI_Adjusted)'!H26)</f>
        <v>1.1061773104738564</v>
      </c>
      <c r="J26" s="19">
        <f>1+(('House Price (CPI_Adjusted)'!J26-'House Price (CPI_Adjusted)'!I26)/'House Price (CPI_Adjusted)'!I26)</f>
        <v>1.0746652078494603</v>
      </c>
      <c r="K26" s="19">
        <f>1+(('House Price (CPI_Adjusted)'!K26-'House Price (CPI_Adjusted)'!J26)/'House Price (CPI_Adjusted)'!J26)</f>
        <v>0.92958794027128677</v>
      </c>
      <c r="L26" s="19">
        <f>1+(('House Price (CPI_Adjusted)'!L26-'House Price (CPI_Adjusted)'!K26)/'House Price (CPI_Adjusted)'!K26)</f>
        <v>1.2270576802090067</v>
      </c>
      <c r="M26" s="10">
        <f t="shared" si="0"/>
        <v>1.0312107998956965</v>
      </c>
      <c r="N26" s="11">
        <f t="shared" si="1"/>
        <v>3.1210799895696528E-2</v>
      </c>
    </row>
    <row r="27" spans="1:14" x14ac:dyDescent="0.25">
      <c r="A27" s="6" t="s">
        <v>54</v>
      </c>
      <c r="B27" s="19"/>
      <c r="C27" s="19">
        <f>1+(('House Price (CPI_Adjusted)'!C27-'House Price (CPI_Adjusted)'!B27)/'House Price (CPI_Adjusted)'!B27)</f>
        <v>0.90225013082155936</v>
      </c>
      <c r="D27" s="19">
        <f>1+(('House Price (CPI_Adjusted)'!D27-'House Price (CPI_Adjusted)'!C27)/'House Price (CPI_Adjusted)'!C27)</f>
        <v>0.94092100068195694</v>
      </c>
      <c r="E27" s="19">
        <f>1+(('House Price (CPI_Adjusted)'!E27-'House Price (CPI_Adjusted)'!D27)/'House Price (CPI_Adjusted)'!D27)</f>
        <v>1.02975269454195</v>
      </c>
      <c r="F27" s="19">
        <f>1+(('House Price (CPI_Adjusted)'!F27-'House Price (CPI_Adjusted)'!E27)/'House Price (CPI_Adjusted)'!E27)</f>
        <v>1.0529870415110916</v>
      </c>
      <c r="G27" s="19">
        <f>1+(('House Price (CPI_Adjusted)'!G27-'House Price (CPI_Adjusted)'!F27)/'House Price (CPI_Adjusted)'!F27)</f>
        <v>1.0826595737195048</v>
      </c>
      <c r="H27" s="19">
        <f>1+(('House Price (CPI_Adjusted)'!H27-'House Price (CPI_Adjusted)'!G27)/'House Price (CPI_Adjusted)'!G27)</f>
        <v>1.0861908920773551</v>
      </c>
      <c r="I27" s="19">
        <f>1+(('House Price (CPI_Adjusted)'!I27-'House Price (CPI_Adjusted)'!H27)/'House Price (CPI_Adjusted)'!H27)</f>
        <v>1.0941828029878093</v>
      </c>
      <c r="J27" s="19">
        <f>1+(('House Price (CPI_Adjusted)'!J27-'House Price (CPI_Adjusted)'!I27)/'House Price (CPI_Adjusted)'!I27)</f>
        <v>0.98788431683231692</v>
      </c>
      <c r="K27" s="19">
        <f>1+(('House Price (CPI_Adjusted)'!K27-'House Price (CPI_Adjusted)'!J27)/'House Price (CPI_Adjusted)'!J27)</f>
        <v>0.93880272952853583</v>
      </c>
      <c r="L27" s="19">
        <f>1+(('House Price (CPI_Adjusted)'!L27-'House Price (CPI_Adjusted)'!K27)/'House Price (CPI_Adjusted)'!K27)</f>
        <v>1.0426145107585552</v>
      </c>
      <c r="M27" s="10">
        <f t="shared" si="0"/>
        <v>1.0136612018658355</v>
      </c>
      <c r="N27" s="11">
        <f t="shared" si="1"/>
        <v>1.3661201865835526E-2</v>
      </c>
    </row>
    <row r="28" spans="1:14" x14ac:dyDescent="0.25">
      <c r="A28" s="6" t="s">
        <v>55</v>
      </c>
      <c r="B28" s="19"/>
      <c r="C28" s="19">
        <f>1+(('House Price (CPI_Adjusted)'!C28-'House Price (CPI_Adjusted)'!B28)/'House Price (CPI_Adjusted)'!B28)</f>
        <v>0.86872056514913643</v>
      </c>
      <c r="D28" s="19">
        <f>1+(('House Price (CPI_Adjusted)'!D28-'House Price (CPI_Adjusted)'!C28)/'House Price (CPI_Adjusted)'!C28)</f>
        <v>1.0274690710840848</v>
      </c>
      <c r="E28" s="19">
        <f>1+(('House Price (CPI_Adjusted)'!E28-'House Price (CPI_Adjusted)'!D28)/'House Price (CPI_Adjusted)'!D28)</f>
        <v>0.93466035950804172</v>
      </c>
      <c r="F28" s="19">
        <f>1+(('House Price (CPI_Adjusted)'!F28-'House Price (CPI_Adjusted)'!E28)/'House Price (CPI_Adjusted)'!E28)</f>
        <v>1.0145642379990678</v>
      </c>
      <c r="G28" s="19">
        <f>1+(('House Price (CPI_Adjusted)'!G28-'House Price (CPI_Adjusted)'!F28)/'House Price (CPI_Adjusted)'!F28)</f>
        <v>1.0691747551918946</v>
      </c>
      <c r="H28" s="19">
        <f>1+(('House Price (CPI_Adjusted)'!H28-'House Price (CPI_Adjusted)'!G28)/'House Price (CPI_Adjusted)'!G28)</f>
        <v>1.0378328245159794</v>
      </c>
      <c r="I28" s="19">
        <f>1+(('House Price (CPI_Adjusted)'!I28-'House Price (CPI_Adjusted)'!H28)/'House Price (CPI_Adjusted)'!H28)</f>
        <v>1.1093091828138164</v>
      </c>
      <c r="J28" s="19">
        <f>1+(('House Price (CPI_Adjusted)'!J28-'House Price (CPI_Adjusted)'!I28)/'House Price (CPI_Adjusted)'!I28)</f>
        <v>1.0135686797440666</v>
      </c>
      <c r="K28" s="19">
        <f>1+(('House Price (CPI_Adjusted)'!K28-'House Price (CPI_Adjusted)'!J28)/'House Price (CPI_Adjusted)'!J28)</f>
        <v>0.95813079982324334</v>
      </c>
      <c r="L28" s="19">
        <f>1+(('House Price (CPI_Adjusted)'!L28-'House Price (CPI_Adjusted)'!K28)/'House Price (CPI_Adjusted)'!K28)</f>
        <v>1.0312143996354524</v>
      </c>
      <c r="M28" s="10">
        <f t="shared" si="0"/>
        <v>1.0042545064300574</v>
      </c>
      <c r="N28" s="11">
        <f t="shared" si="1"/>
        <v>4.2545064300574253E-3</v>
      </c>
    </row>
    <row r="29" spans="1:14" x14ac:dyDescent="0.25">
      <c r="A29" s="6" t="s">
        <v>56</v>
      </c>
      <c r="B29" s="19"/>
      <c r="C29" s="19">
        <f>1+(('House Price (CPI_Adjusted)'!C29-'House Price (CPI_Adjusted)'!B29)/'House Price (CPI_Adjusted)'!B29)</f>
        <v>1.02276673109051</v>
      </c>
      <c r="D29" s="19">
        <f>1+(('House Price (CPI_Adjusted)'!D29-'House Price (CPI_Adjusted)'!C29)/'House Price (CPI_Adjusted)'!C29)</f>
        <v>0.99066420883629658</v>
      </c>
      <c r="E29" s="19">
        <f>1+(('House Price (CPI_Adjusted)'!E29-'House Price (CPI_Adjusted)'!D29)/'House Price (CPI_Adjusted)'!D29)</f>
        <v>0.90795258500751297</v>
      </c>
      <c r="F29" s="19">
        <f>1+(('House Price (CPI_Adjusted)'!F29-'House Price (CPI_Adjusted)'!E29)/'House Price (CPI_Adjusted)'!E29)</f>
        <v>1.0328074473297404</v>
      </c>
      <c r="G29" s="19">
        <f>1+(('House Price (CPI_Adjusted)'!G29-'House Price (CPI_Adjusted)'!F29)/'House Price (CPI_Adjusted)'!F29)</f>
        <v>1.1045409967454569</v>
      </c>
      <c r="H29" s="19">
        <f>1+(('House Price (CPI_Adjusted)'!H29-'House Price (CPI_Adjusted)'!G29)/'House Price (CPI_Adjusted)'!G29)</f>
        <v>1.0694195199287959</v>
      </c>
      <c r="I29" s="19">
        <f>1+(('House Price (CPI_Adjusted)'!I29-'House Price (CPI_Adjusted)'!H29)/'House Price (CPI_Adjusted)'!H29)</f>
        <v>1.1117235318982417</v>
      </c>
      <c r="J29" s="19">
        <f>1+(('House Price (CPI_Adjusted)'!J29-'House Price (CPI_Adjusted)'!I29)/'House Price (CPI_Adjusted)'!I29)</f>
        <v>1.1418951418951417</v>
      </c>
      <c r="K29" s="19">
        <f>1+(('House Price (CPI_Adjusted)'!K29-'House Price (CPI_Adjusted)'!J29)/'House Price (CPI_Adjusted)'!J29)</f>
        <v>0.98225806451612896</v>
      </c>
      <c r="L29" s="19">
        <f>1+(('House Price (CPI_Adjusted)'!L29-'House Price (CPI_Adjusted)'!K29)/'House Price (CPI_Adjusted)'!K29)</f>
        <v>1.1934224275422098</v>
      </c>
      <c r="M29" s="10">
        <f t="shared" si="0"/>
        <v>1.0526302259411977</v>
      </c>
      <c r="N29" s="11">
        <f t="shared" si="1"/>
        <v>5.2630225941197706E-2</v>
      </c>
    </row>
    <row r="30" spans="1:14" x14ac:dyDescent="0.25">
      <c r="A30" s="6" t="s">
        <v>57</v>
      </c>
      <c r="B30" s="19"/>
      <c r="C30" s="19">
        <f>1+(('House Price (CPI_Adjusted)'!C30-'House Price (CPI_Adjusted)'!B30)/'House Price (CPI_Adjusted)'!B30)</f>
        <v>0.99503141296760145</v>
      </c>
      <c r="D30" s="19">
        <f>1+(('House Price (CPI_Adjusted)'!D30-'House Price (CPI_Adjusted)'!C30)/'House Price (CPI_Adjusted)'!C30)</f>
        <v>1.0080064357952805</v>
      </c>
      <c r="E30" s="19">
        <f>1+(('House Price (CPI_Adjusted)'!E30-'House Price (CPI_Adjusted)'!D30)/'House Price (CPI_Adjusted)'!D30)</f>
        <v>1.029455135489395</v>
      </c>
      <c r="F30" s="19">
        <f>1+(('House Price (CPI_Adjusted)'!F30-'House Price (CPI_Adjusted)'!E30)/'House Price (CPI_Adjusted)'!E30)</f>
        <v>0.88246109396546057</v>
      </c>
      <c r="G30" s="19">
        <f>1+(('House Price (CPI_Adjusted)'!G30-'House Price (CPI_Adjusted)'!F30)/'House Price (CPI_Adjusted)'!F30)</f>
        <v>0.99316203271379944</v>
      </c>
      <c r="H30" s="19">
        <f>1+(('House Price (CPI_Adjusted)'!H30-'House Price (CPI_Adjusted)'!G30)/'House Price (CPI_Adjusted)'!G30)</f>
        <v>1.0406356137797188</v>
      </c>
      <c r="I30" s="19">
        <f>1+(('House Price (CPI_Adjusted)'!I30-'House Price (CPI_Adjusted)'!H30)/'House Price (CPI_Adjusted)'!H30)</f>
        <v>1.107212190029669</v>
      </c>
      <c r="J30" s="19">
        <f>1+(('House Price (CPI_Adjusted)'!J30-'House Price (CPI_Adjusted)'!I30)/'House Price (CPI_Adjusted)'!I30)</f>
        <v>1.1510883654951451</v>
      </c>
      <c r="K30" s="19">
        <f>1+(('House Price (CPI_Adjusted)'!K30-'House Price (CPI_Adjusted)'!J30)/'House Price (CPI_Adjusted)'!J30)</f>
        <v>1.0521142659561487</v>
      </c>
      <c r="L30" s="19">
        <f>1+(('House Price (CPI_Adjusted)'!L30-'House Price (CPI_Adjusted)'!K30)/'House Price (CPI_Adjusted)'!K30)</f>
        <v>1.0717321338184873</v>
      </c>
      <c r="M30" s="10">
        <f t="shared" si="0"/>
        <v>1.0307208389537572</v>
      </c>
      <c r="N30" s="11">
        <f t="shared" si="1"/>
        <v>3.0720838953757212E-2</v>
      </c>
    </row>
    <row r="31" spans="1:14" x14ac:dyDescent="0.25">
      <c r="A31" s="6" t="s">
        <v>58</v>
      </c>
      <c r="B31" s="19"/>
      <c r="C31" s="19">
        <f>1+(('House Price (CPI_Adjusted)'!C31-'House Price (CPI_Adjusted)'!B31)/'House Price (CPI_Adjusted)'!B31)</f>
        <v>0.97240767371416326</v>
      </c>
      <c r="D31" s="19">
        <f>1+(('House Price (CPI_Adjusted)'!D31-'House Price (CPI_Adjusted)'!C31)/'House Price (CPI_Adjusted)'!C31)</f>
        <v>0.95033356310827077</v>
      </c>
      <c r="E31" s="19">
        <f>1+(('House Price (CPI_Adjusted)'!E31-'House Price (CPI_Adjusted)'!D31)/'House Price (CPI_Adjusted)'!D31)</f>
        <v>0.9441360522506298</v>
      </c>
      <c r="F31" s="19">
        <f>1+(('House Price (CPI_Adjusted)'!F31-'House Price (CPI_Adjusted)'!E31)/'House Price (CPI_Adjusted)'!E31)</f>
        <v>1.0215305925497007</v>
      </c>
      <c r="G31" s="19">
        <f>1+(('House Price (CPI_Adjusted)'!G31-'House Price (CPI_Adjusted)'!F31)/'House Price (CPI_Adjusted)'!F31)</f>
        <v>0.95270512315484457</v>
      </c>
      <c r="H31" s="19">
        <f>1+(('House Price (CPI_Adjusted)'!H31-'House Price (CPI_Adjusted)'!G31)/'House Price (CPI_Adjusted)'!G31)</f>
        <v>1.034780375032109</v>
      </c>
      <c r="I31" s="19">
        <f>1+(('House Price (CPI_Adjusted)'!I31-'House Price (CPI_Adjusted)'!H31)/'House Price (CPI_Adjusted)'!H31)</f>
        <v>1.138783581390995</v>
      </c>
      <c r="J31" s="19">
        <f>1+(('House Price (CPI_Adjusted)'!J31-'House Price (CPI_Adjusted)'!I31)/'House Price (CPI_Adjusted)'!I31)</f>
        <v>1.107934292361012</v>
      </c>
      <c r="K31" s="19">
        <f>1+(('House Price (CPI_Adjusted)'!K31-'House Price (CPI_Adjusted)'!J31)/'House Price (CPI_Adjusted)'!J31)</f>
        <v>0.90466150362616093</v>
      </c>
      <c r="L31" s="19">
        <f>1+(('House Price (CPI_Adjusted)'!L31-'House Price (CPI_Adjusted)'!K31)/'House Price (CPI_Adjusted)'!K31)</f>
        <v>1.1110513771661021</v>
      </c>
      <c r="M31" s="10">
        <f t="shared" si="0"/>
        <v>1.0108791852556538</v>
      </c>
      <c r="N31" s="11">
        <f t="shared" si="1"/>
        <v>1.0879185255653789E-2</v>
      </c>
    </row>
    <row r="32" spans="1:14" x14ac:dyDescent="0.25">
      <c r="A32" s="6" t="s">
        <v>59</v>
      </c>
      <c r="B32" s="19"/>
      <c r="C32" s="19">
        <f>1+(('House Price (CPI_Adjusted)'!C32-'House Price (CPI_Adjusted)'!B32)/'House Price (CPI_Adjusted)'!B32)</f>
        <v>0.94191101728047522</v>
      </c>
      <c r="D32" s="19">
        <f>1+(('House Price (CPI_Adjusted)'!D32-'House Price (CPI_Adjusted)'!C32)/'House Price (CPI_Adjusted)'!C32)</f>
        <v>1.132799556127521</v>
      </c>
      <c r="E32" s="19">
        <f>1+(('House Price (CPI_Adjusted)'!E32-'House Price (CPI_Adjusted)'!D32)/'House Price (CPI_Adjusted)'!D32)</f>
        <v>0.98152002522863457</v>
      </c>
      <c r="F32" s="19">
        <f>1+(('House Price (CPI_Adjusted)'!F32-'House Price (CPI_Adjusted)'!E32)/'House Price (CPI_Adjusted)'!E32)</f>
        <v>0.87336141360180797</v>
      </c>
      <c r="G32" s="19">
        <f>1+(('House Price (CPI_Adjusted)'!G32-'House Price (CPI_Adjusted)'!F32)/'House Price (CPI_Adjusted)'!F32)</f>
        <v>0.94200448573564644</v>
      </c>
      <c r="H32" s="19">
        <f>1+(('House Price (CPI_Adjusted)'!H32-'House Price (CPI_Adjusted)'!G32)/'House Price (CPI_Adjusted)'!G32)</f>
        <v>1.2234255215914605</v>
      </c>
      <c r="I32" s="19">
        <f>1+(('House Price (CPI_Adjusted)'!I32-'House Price (CPI_Adjusted)'!H32)/'House Price (CPI_Adjusted)'!H32)</f>
        <v>0.99886342676829354</v>
      </c>
      <c r="J32" s="19">
        <f>1+(('House Price (CPI_Adjusted)'!J32-'House Price (CPI_Adjusted)'!I32)/'House Price (CPI_Adjusted)'!I32)</f>
        <v>1.1085783465928745</v>
      </c>
      <c r="K32" s="19">
        <f>1+(('House Price (CPI_Adjusted)'!K32-'House Price (CPI_Adjusted)'!J32)/'House Price (CPI_Adjusted)'!J32)</f>
        <v>1.1077479091995222</v>
      </c>
      <c r="L32" s="19">
        <f>1+(('House Price (CPI_Adjusted)'!L32-'House Price (CPI_Adjusted)'!K32)/'House Price (CPI_Adjusted)'!K32)</f>
        <v>1.0736245351179121</v>
      </c>
      <c r="M32" s="10">
        <f t="shared" si="0"/>
        <v>1.0333447773957662</v>
      </c>
      <c r="N32" s="11">
        <f t="shared" si="1"/>
        <v>3.3344777395766245E-2</v>
      </c>
    </row>
    <row r="33" spans="1:14" x14ac:dyDescent="0.25">
      <c r="A33" s="6" t="s">
        <v>60</v>
      </c>
      <c r="B33" s="19"/>
      <c r="C33" s="19">
        <f>1+(('House Price (CPI_Adjusted)'!C33-'House Price (CPI_Adjusted)'!B33)/'House Price (CPI_Adjusted)'!B33)</f>
        <v>1.2192569335426477</v>
      </c>
      <c r="D33" s="19">
        <f>1+(('House Price (CPI_Adjusted)'!D33-'House Price (CPI_Adjusted)'!C33)/'House Price (CPI_Adjusted)'!C33)</f>
        <v>0.75159362549800801</v>
      </c>
      <c r="E33" s="19">
        <f>1+(('House Price (CPI_Adjusted)'!E33-'House Price (CPI_Adjusted)'!D33)/'House Price (CPI_Adjusted)'!D33)</f>
        <v>0.83266780523166517</v>
      </c>
      <c r="F33" s="19">
        <f>1+(('House Price (CPI_Adjusted)'!F33-'House Price (CPI_Adjusted)'!E33)/'House Price (CPI_Adjusted)'!E33)</f>
        <v>0.95893371078084466</v>
      </c>
      <c r="G33" s="19">
        <f>1+(('House Price (CPI_Adjusted)'!G33-'House Price (CPI_Adjusted)'!F33)/'House Price (CPI_Adjusted)'!F33)</f>
        <v>1.0871984246176072</v>
      </c>
      <c r="H33" s="19">
        <f>1+(('House Price (CPI_Adjusted)'!H33-'House Price (CPI_Adjusted)'!G33)/'House Price (CPI_Adjusted)'!G33)</f>
        <v>1.1150317985991032</v>
      </c>
      <c r="I33" s="19">
        <f>1+(('House Price (CPI_Adjusted)'!I33-'House Price (CPI_Adjusted)'!H33)/'House Price (CPI_Adjusted)'!H33)</f>
        <v>0.84659299271519894</v>
      </c>
      <c r="J33" s="19">
        <f>1+(('House Price (CPI_Adjusted)'!J33-'House Price (CPI_Adjusted)'!I33)/'House Price (CPI_Adjusted)'!I33)</f>
        <v>1.1866224383150816</v>
      </c>
      <c r="K33" s="19">
        <f>1+(('House Price (CPI_Adjusted)'!K33-'House Price (CPI_Adjusted)'!J33)/'House Price (CPI_Adjusted)'!J33)</f>
        <v>1.1138196480938416</v>
      </c>
      <c r="L33" s="19">
        <f>1+(('House Price (CPI_Adjusted)'!L33-'House Price (CPI_Adjusted)'!K33)/'House Price (CPI_Adjusted)'!K33)</f>
        <v>1.3680494263018534</v>
      </c>
      <c r="M33" s="10">
        <f t="shared" si="0"/>
        <v>1.0310598220219365</v>
      </c>
      <c r="N33" s="11">
        <f t="shared" si="1"/>
        <v>3.1059822021936467E-2</v>
      </c>
    </row>
    <row r="34" spans="1:14" x14ac:dyDescent="0.25">
      <c r="A34" s="6" t="s">
        <v>61</v>
      </c>
      <c r="B34" s="19"/>
      <c r="C34" s="19">
        <f>1+(('House Price (CPI_Adjusted)'!C34-'House Price (CPI_Adjusted)'!B34)/'House Price (CPI_Adjusted)'!B34)</f>
        <v>0.90678690080683433</v>
      </c>
      <c r="D34" s="19">
        <f>1+(('House Price (CPI_Adjusted)'!D34-'House Price (CPI_Adjusted)'!C34)/'House Price (CPI_Adjusted)'!C34)</f>
        <v>1.1951219512195124</v>
      </c>
      <c r="E34" s="19">
        <f>1+(('House Price (CPI_Adjusted)'!E34-'House Price (CPI_Adjusted)'!D34)/'House Price (CPI_Adjusted)'!D34)</f>
        <v>0.88047934405550299</v>
      </c>
      <c r="F34" s="19">
        <f>1+(('House Price (CPI_Adjusted)'!F34-'House Price (CPI_Adjusted)'!E34)/'House Price (CPI_Adjusted)'!E34)</f>
        <v>1.0609931925610936</v>
      </c>
      <c r="G34" s="19">
        <f>1+(('House Price (CPI_Adjusted)'!G34-'House Price (CPI_Adjusted)'!F34)/'House Price (CPI_Adjusted)'!F34)</f>
        <v>0.9298318303680233</v>
      </c>
      <c r="H34" s="19">
        <f>1+(('House Price (CPI_Adjusted)'!H34-'House Price (CPI_Adjusted)'!G34)/'House Price (CPI_Adjusted)'!G34)</f>
        <v>1.0215321580678205</v>
      </c>
      <c r="I34" s="19">
        <f>1+(('House Price (CPI_Adjusted)'!I34-'House Price (CPI_Adjusted)'!H34)/'House Price (CPI_Adjusted)'!H34)</f>
        <v>1.1899470864372788</v>
      </c>
      <c r="J34" s="19">
        <f>1+(('House Price (CPI_Adjusted)'!J34-'House Price (CPI_Adjusted)'!I34)/'House Price (CPI_Adjusted)'!I34)</f>
        <v>0.95293476207648575</v>
      </c>
      <c r="K34" s="19">
        <f>1+(('House Price (CPI_Adjusted)'!K34-'House Price (CPI_Adjusted)'!J34)/'House Price (CPI_Adjusted)'!J34)</f>
        <v>1.0152233914093498</v>
      </c>
      <c r="L34" s="19">
        <f>1+(('House Price (CPI_Adjusted)'!L34-'House Price (CPI_Adjusted)'!K34)/'House Price (CPI_Adjusted)'!K34)</f>
        <v>1.2230336607067909</v>
      </c>
      <c r="M34" s="10">
        <f t="shared" si="0"/>
        <v>1.0307649745588932</v>
      </c>
      <c r="N34" s="11">
        <f t="shared" si="1"/>
        <v>3.0764974558893154E-2</v>
      </c>
    </row>
    <row r="35" spans="1:14" x14ac:dyDescent="0.25">
      <c r="A35" s="6" t="s">
        <v>62</v>
      </c>
      <c r="B35" s="19"/>
      <c r="C35" s="19">
        <f>1+(('House Price (CPI_Adjusted)'!C35-'House Price (CPI_Adjusted)'!B35)/'House Price (CPI_Adjusted)'!B35)</f>
        <v>1.1054596197453339</v>
      </c>
      <c r="D35" s="19">
        <f>1+(('House Price (CPI_Adjusted)'!D35-'House Price (CPI_Adjusted)'!C35)/'House Price (CPI_Adjusted)'!C35)</f>
        <v>0.98327279118818844</v>
      </c>
      <c r="E35" s="19">
        <f>1+(('House Price (CPI_Adjusted)'!E35-'House Price (CPI_Adjusted)'!D35)/'House Price (CPI_Adjusted)'!D35)</f>
        <v>0.9221250060424423</v>
      </c>
      <c r="F35" s="19">
        <f>1+(('House Price (CPI_Adjusted)'!F35-'House Price (CPI_Adjusted)'!E35)/'House Price (CPI_Adjusted)'!E35)</f>
        <v>0.94008907619366877</v>
      </c>
      <c r="G35" s="19">
        <f>1+(('House Price (CPI_Adjusted)'!G35-'House Price (CPI_Adjusted)'!F35)/'House Price (CPI_Adjusted)'!F35)</f>
        <v>1.2692101464219427</v>
      </c>
      <c r="H35" s="19">
        <f>1+(('House Price (CPI_Adjusted)'!H35-'House Price (CPI_Adjusted)'!G35)/'House Price (CPI_Adjusted)'!G35)</f>
        <v>0.83186213349968807</v>
      </c>
      <c r="I35" s="19">
        <f>1+(('House Price (CPI_Adjusted)'!I35-'House Price (CPI_Adjusted)'!H35)/'House Price (CPI_Adjusted)'!H35)</f>
        <v>1.1804749589079833</v>
      </c>
      <c r="J35" s="19">
        <f>1+(('House Price (CPI_Adjusted)'!J35-'House Price (CPI_Adjusted)'!I35)/'House Price (CPI_Adjusted)'!I35)</f>
        <v>1.2043814135823823</v>
      </c>
      <c r="K35" s="19">
        <f>1+(('House Price (CPI_Adjusted)'!K35-'House Price (CPI_Adjusted)'!J35)/'House Price (CPI_Adjusted)'!J35)</f>
        <v>0.90926612903225801</v>
      </c>
      <c r="L35" s="19">
        <f>1+(('House Price (CPI_Adjusted)'!L35-'House Price (CPI_Adjusted)'!K35)/'House Price (CPI_Adjusted)'!K35)</f>
        <v>1.0668757080240332</v>
      </c>
      <c r="M35" s="10">
        <f t="shared" si="0"/>
        <v>1.032140041145903</v>
      </c>
      <c r="N35" s="11">
        <f t="shared" si="1"/>
        <v>3.2140041145902964E-2</v>
      </c>
    </row>
    <row r="36" spans="1:14" x14ac:dyDescent="0.25">
      <c r="A36" s="6" t="s">
        <v>63</v>
      </c>
      <c r="B36" s="19"/>
      <c r="C36" s="19">
        <f>1+(('House Price (CPI_Adjusted)'!C36-'House Price (CPI_Adjusted)'!B36)/'House Price (CPI_Adjusted)'!B36)</f>
        <v>0.9871351072074398</v>
      </c>
      <c r="D36" s="19">
        <f>1+(('House Price (CPI_Adjusted)'!D36-'House Price (CPI_Adjusted)'!C36)/'House Price (CPI_Adjusted)'!C36)</f>
        <v>0.91657759207074152</v>
      </c>
      <c r="E36" s="19">
        <f>1+(('House Price (CPI_Adjusted)'!E36-'House Price (CPI_Adjusted)'!D36)/'House Price (CPI_Adjusted)'!D36)</f>
        <v>0.96219390826770201</v>
      </c>
      <c r="F36" s="19">
        <f>1+(('House Price (CPI_Adjusted)'!F36-'House Price (CPI_Adjusted)'!E36)/'House Price (CPI_Adjusted)'!E36)</f>
        <v>0.98891066470684308</v>
      </c>
      <c r="G36" s="19">
        <f>1+(('House Price (CPI_Adjusted)'!G36-'House Price (CPI_Adjusted)'!F36)/'House Price (CPI_Adjusted)'!F36)</f>
        <v>1.0164156186834075</v>
      </c>
      <c r="H36" s="19">
        <f>1+(('House Price (CPI_Adjusted)'!H36-'House Price (CPI_Adjusted)'!G36)/'House Price (CPI_Adjusted)'!G36)</f>
        <v>1.2210269900562953</v>
      </c>
      <c r="I36" s="19">
        <f>1+(('House Price (CPI_Adjusted)'!I36-'House Price (CPI_Adjusted)'!H36)/'House Price (CPI_Adjusted)'!H36)</f>
        <v>1.0650782057958321</v>
      </c>
      <c r="J36" s="19">
        <f>1+(('House Price (CPI_Adjusted)'!J36-'House Price (CPI_Adjusted)'!I36)/'House Price (CPI_Adjusted)'!I36)</f>
        <v>1.0124166904568059</v>
      </c>
      <c r="K36" s="19">
        <f>1+(('House Price (CPI_Adjusted)'!K36-'House Price (CPI_Adjusted)'!J36)/'House Price (CPI_Adjusted)'!J36)</f>
        <v>0.99919354838709662</v>
      </c>
      <c r="L36" s="19">
        <f>1+(('House Price (CPI_Adjusted)'!L36-'House Price (CPI_Adjusted)'!K36)/'House Price (CPI_Adjusted)'!K36)</f>
        <v>1.0787298825576337</v>
      </c>
      <c r="M36" s="10">
        <f t="shared" si="0"/>
        <v>1.0218955820550126</v>
      </c>
      <c r="N36" s="11">
        <f t="shared" si="1"/>
        <v>2.189558205501263E-2</v>
      </c>
    </row>
    <row r="37" spans="1:14" x14ac:dyDescent="0.25">
      <c r="A37" s="6" t="s">
        <v>64</v>
      </c>
      <c r="B37" s="19"/>
      <c r="C37" s="19">
        <f>1+(('House Price (CPI_Adjusted)'!C37-'House Price (CPI_Adjusted)'!B37)/'House Price (CPI_Adjusted)'!B37)</f>
        <v>1.0894744532657932</v>
      </c>
      <c r="D37" s="19">
        <f>1+(('House Price (CPI_Adjusted)'!D37-'House Price (CPI_Adjusted)'!C37)/'House Price (CPI_Adjusted)'!C37)</f>
        <v>1.0371015936254979</v>
      </c>
      <c r="E37" s="19">
        <f>1+(('House Price (CPI_Adjusted)'!E37-'House Price (CPI_Adjusted)'!D37)/'House Price (CPI_Adjusted)'!D37)</f>
        <v>0.94054575472573143</v>
      </c>
      <c r="F37" s="19">
        <f>1+(('House Price (CPI_Adjusted)'!F37-'House Price (CPI_Adjusted)'!E37)/'House Price (CPI_Adjusted)'!E37)</f>
        <v>0.99796935107523488</v>
      </c>
      <c r="G37" s="19">
        <f>1+(('House Price (CPI_Adjusted)'!G37-'House Price (CPI_Adjusted)'!F37)/'House Price (CPI_Adjusted)'!F37)</f>
        <v>0.96150973128952377</v>
      </c>
      <c r="H37" s="19">
        <f>1+(('House Price (CPI_Adjusted)'!H37-'House Price (CPI_Adjusted)'!G37)/'House Price (CPI_Adjusted)'!G37)</f>
        <v>0.97157741515360463</v>
      </c>
      <c r="I37" s="19">
        <f>1+(('House Price (CPI_Adjusted)'!I37-'House Price (CPI_Adjusted)'!H37)/'House Price (CPI_Adjusted)'!H37)</f>
        <v>0.94570262814477091</v>
      </c>
      <c r="J37" s="19">
        <f>1+(('House Price (CPI_Adjusted)'!J37-'House Price (CPI_Adjusted)'!I37)/'House Price (CPI_Adjusted)'!I37)</f>
        <v>1.0538337368845845</v>
      </c>
      <c r="K37" s="19">
        <f>1+(('House Price (CPI_Adjusted)'!K37-'House Price (CPI_Adjusted)'!J37)/'House Price (CPI_Adjusted)'!J37)</f>
        <v>1.0427947214076245</v>
      </c>
      <c r="L37" s="19">
        <f>1+(('House Price (CPI_Adjusted)'!L37-'House Price (CPI_Adjusted)'!K37)/'House Price (CPI_Adjusted)'!K37)</f>
        <v>1.1025346070275466</v>
      </c>
      <c r="M37" s="10">
        <f t="shared" si="0"/>
        <v>1.0127644134509528</v>
      </c>
      <c r="N37" s="11">
        <f t="shared" si="1"/>
        <v>1.2764413450952805E-2</v>
      </c>
    </row>
    <row r="38" spans="1:14" x14ac:dyDescent="0.25">
      <c r="A38" s="6" t="s">
        <v>65</v>
      </c>
      <c r="B38" s="19"/>
      <c r="C38" s="19">
        <f>1+(('House Price (CPI_Adjusted)'!C38-'House Price (CPI_Adjusted)'!B38)/'House Price (CPI_Adjusted)'!B38)</f>
        <v>1.0232498062516144</v>
      </c>
      <c r="D38" s="19">
        <f>1+(('House Price (CPI_Adjusted)'!D38-'House Price (CPI_Adjusted)'!C38)/'House Price (CPI_Adjusted)'!C38)</f>
        <v>0.98614366065151171</v>
      </c>
      <c r="E38" s="19">
        <f>1+(('House Price (CPI_Adjusted)'!E38-'House Price (CPI_Adjusted)'!D38)/'House Price (CPI_Adjusted)'!D38)</f>
        <v>1.0563196214603139</v>
      </c>
      <c r="F38" s="19">
        <f>1+(('House Price (CPI_Adjusted)'!F38-'House Price (CPI_Adjusted)'!E38)/'House Price (CPI_Adjusted)'!E38)</f>
        <v>0.86862640477540265</v>
      </c>
      <c r="G38" s="19">
        <f>1+(('House Price (CPI_Adjusted)'!G38-'House Price (CPI_Adjusted)'!F38)/'House Price (CPI_Adjusted)'!F38)</f>
        <v>1.1031135459973318</v>
      </c>
      <c r="H38" s="19">
        <f>1+(('House Price (CPI_Adjusted)'!H38-'House Price (CPI_Adjusted)'!G38)/'House Price (CPI_Adjusted)'!G38)</f>
        <v>1.0756523454007609</v>
      </c>
      <c r="I38" s="19">
        <f>1+(('House Price (CPI_Adjusted)'!I38-'House Price (CPI_Adjusted)'!H38)/'House Price (CPI_Adjusted)'!H38)</f>
        <v>0.85944745291656077</v>
      </c>
      <c r="J38" s="19">
        <f>1+(('House Price (CPI_Adjusted)'!J38-'House Price (CPI_Adjusted)'!I38)/'House Price (CPI_Adjusted)'!I38)</f>
        <v>1.1609819039123233</v>
      </c>
      <c r="K38" s="19">
        <f>1+(('House Price (CPI_Adjusted)'!K38-'House Price (CPI_Adjusted)'!J38)/'House Price (CPI_Adjusted)'!J38)</f>
        <v>1.0849007040033622</v>
      </c>
      <c r="L38" s="19">
        <f>1+(('House Price (CPI_Adjusted)'!L38-'House Price (CPI_Adjusted)'!K38)/'House Price (CPI_Adjusted)'!K38)</f>
        <v>1.0679425837320573</v>
      </c>
      <c r="M38" s="10">
        <f t="shared" si="0"/>
        <v>1.0241946556360266</v>
      </c>
      <c r="N38" s="11">
        <f t="shared" si="1"/>
        <v>2.419465563602663E-2</v>
      </c>
    </row>
    <row r="39" spans="1:14" x14ac:dyDescent="0.25">
      <c r="A39" s="6" t="s">
        <v>66</v>
      </c>
      <c r="B39" s="19"/>
      <c r="C39" s="19">
        <f>1+(('House Price (CPI_Adjusted)'!C39-'House Price (CPI_Adjusted)'!B39)/'House Price (CPI_Adjusted)'!B39)</f>
        <v>0.92531715388858238</v>
      </c>
      <c r="D39" s="19">
        <f>1+(('House Price (CPI_Adjusted)'!D39-'House Price (CPI_Adjusted)'!C39)/'House Price (CPI_Adjusted)'!C39)</f>
        <v>0.99507525453740597</v>
      </c>
      <c r="E39" s="19">
        <f>1+(('House Price (CPI_Adjusted)'!E39-'House Price (CPI_Adjusted)'!D39)/'House Price (CPI_Adjusted)'!D39)</f>
        <v>1.1387944390452647</v>
      </c>
      <c r="F39" s="19">
        <f>1+(('House Price (CPI_Adjusted)'!F39-'House Price (CPI_Adjusted)'!E39)/'House Price (CPI_Adjusted)'!E39)</f>
        <v>0.8131441806601043</v>
      </c>
      <c r="G39" s="19">
        <f>1+(('House Price (CPI_Adjusted)'!G39-'House Price (CPI_Adjusted)'!F39)/'House Price (CPI_Adjusted)'!F39)</f>
        <v>1.1510949676650619</v>
      </c>
      <c r="H39" s="19">
        <f>1+(('House Price (CPI_Adjusted)'!H39-'House Price (CPI_Adjusted)'!G39)/'House Price (CPI_Adjusted)'!G39)</f>
        <v>0.9750510796843076</v>
      </c>
      <c r="I39" s="19">
        <f>1+(('House Price (CPI_Adjusted)'!I39-'House Price (CPI_Adjusted)'!H39)/'House Price (CPI_Adjusted)'!H39)</f>
        <v>1.0644046131946663</v>
      </c>
      <c r="J39" s="19">
        <f>1+(('House Price (CPI_Adjusted)'!J39-'House Price (CPI_Adjusted)'!I39)/'House Price (CPI_Adjusted)'!I39)</f>
        <v>0.93807169760559583</v>
      </c>
      <c r="K39" s="19">
        <f>1+(('House Price (CPI_Adjusted)'!K39-'House Price (CPI_Adjusted)'!J39)/'House Price (CPI_Adjusted)'!J39)</f>
        <v>1.1905284831846259</v>
      </c>
      <c r="L39" s="19">
        <f>1+(('House Price (CPI_Adjusted)'!L39-'House Price (CPI_Adjusted)'!K39)/'House Price (CPI_Adjusted)'!K39)</f>
        <v>1.0418090681248575</v>
      </c>
      <c r="M39" s="10">
        <f t="shared" si="0"/>
        <v>1.0171309425098947</v>
      </c>
      <c r="N39" s="11">
        <f t="shared" si="1"/>
        <v>1.7130942509894664E-2</v>
      </c>
    </row>
    <row r="40" spans="1:14" x14ac:dyDescent="0.25">
      <c r="A40" s="6" t="s">
        <v>67</v>
      </c>
      <c r="B40" s="19"/>
      <c r="C40" s="19">
        <f>1+(('House Price (CPI_Adjusted)'!C40-'House Price (CPI_Adjusted)'!B40)/'House Price (CPI_Adjusted)'!B40)</f>
        <v>0.93687299713273731</v>
      </c>
      <c r="D40" s="19">
        <f>1+(('House Price (CPI_Adjusted)'!D40-'House Price (CPI_Adjusted)'!C40)/'House Price (CPI_Adjusted)'!C40)</f>
        <v>0.95152945265916222</v>
      </c>
      <c r="E40" s="19">
        <f>1+(('House Price (CPI_Adjusted)'!E40-'House Price (CPI_Adjusted)'!D40)/'House Price (CPI_Adjusted)'!D40)</f>
        <v>1.0544896167994047</v>
      </c>
      <c r="F40" s="19">
        <f>1+(('House Price (CPI_Adjusted)'!F40-'House Price (CPI_Adjusted)'!E40)/'House Price (CPI_Adjusted)'!E40)</f>
        <v>0.88573544660050363</v>
      </c>
      <c r="G40" s="19">
        <f>1+(('House Price (CPI_Adjusted)'!G40-'House Price (CPI_Adjusted)'!F40)/'House Price (CPI_Adjusted)'!F40)</f>
        <v>1.140854478656087</v>
      </c>
      <c r="H40" s="19">
        <f>1+(('House Price (CPI_Adjusted)'!H40-'House Price (CPI_Adjusted)'!G40)/'House Price (CPI_Adjusted)'!G40)</f>
        <v>0.96029618378583648</v>
      </c>
      <c r="I40" s="19">
        <f>1+(('House Price (CPI_Adjusted)'!I40-'House Price (CPI_Adjusted)'!H40)/'House Price (CPI_Adjusted)'!H40)</f>
        <v>0.95181203450358232</v>
      </c>
      <c r="J40" s="19">
        <f>1+(('House Price (CPI_Adjusted)'!J40-'House Price (CPI_Adjusted)'!I40)/'House Price (CPI_Adjusted)'!I40)</f>
        <v>1.068297279135616</v>
      </c>
      <c r="K40" s="19">
        <f>1+(('House Price (CPI_Adjusted)'!K40-'House Price (CPI_Adjusted)'!J40)/'House Price (CPI_Adjusted)'!J40)</f>
        <v>1.0045511545446684</v>
      </c>
      <c r="L40" s="19">
        <f>1+(('House Price (CPI_Adjusted)'!L40-'House Price (CPI_Adjusted)'!K40)/'House Price (CPI_Adjusted)'!K40)</f>
        <v>1.1233173843700159</v>
      </c>
      <c r="M40" s="10">
        <f t="shared" si="0"/>
        <v>1.0045701275533785</v>
      </c>
      <c r="N40" s="11">
        <f t="shared" si="1"/>
        <v>4.5701275533784891E-3</v>
      </c>
    </row>
    <row r="41" spans="1:14" x14ac:dyDescent="0.25">
      <c r="A41" s="6" t="s">
        <v>68</v>
      </c>
      <c r="B41" s="19"/>
      <c r="C41" s="19">
        <f>1+(('House Price (CPI_Adjusted)'!C41-'House Price (CPI_Adjusted)'!B41)/'House Price (CPI_Adjusted)'!B41)</f>
        <v>1.2012889366272825</v>
      </c>
      <c r="D41" s="19">
        <f>1+(('House Price (CPI_Adjusted)'!D41-'House Price (CPI_Adjusted)'!C41)/'House Price (CPI_Adjusted)'!C41)</f>
        <v>0.80876494023904388</v>
      </c>
      <c r="E41" s="19">
        <f>1+(('House Price (CPI_Adjusted)'!E41-'House Price (CPI_Adjusted)'!D41)/'House Price (CPI_Adjusted)'!D41)</f>
        <v>0.91983383899346449</v>
      </c>
      <c r="F41" s="19">
        <f>1+(('House Price (CPI_Adjusted)'!F41-'House Price (CPI_Adjusted)'!E41)/'House Price (CPI_Adjusted)'!E41)</f>
        <v>0.94751365552174482</v>
      </c>
      <c r="G41" s="19">
        <f>1+(('House Price (CPI_Adjusted)'!G41-'House Price (CPI_Adjusted)'!F41)/'House Price (CPI_Adjusted)'!F41)</f>
        <v>1.0353747429395868</v>
      </c>
      <c r="H41" s="19">
        <f>1+(('House Price (CPI_Adjusted)'!H41-'House Price (CPI_Adjusted)'!G41)/'House Price (CPI_Adjusted)'!G41)</f>
        <v>0.99963069245165337</v>
      </c>
      <c r="I41" s="19">
        <f>1+(('House Price (CPI_Adjusted)'!I41-'House Price (CPI_Adjusted)'!H41)/'House Price (CPI_Adjusted)'!H41)</f>
        <v>1.0979924508055139</v>
      </c>
      <c r="J41" s="19">
        <f>1+(('House Price (CPI_Adjusted)'!J41-'House Price (CPI_Adjusted)'!I41)/'House Price (CPI_Adjusted)'!I41)</f>
        <v>1.0391400149536782</v>
      </c>
      <c r="K41" s="19">
        <f>1+(('House Price (CPI_Adjusted)'!K41-'House Price (CPI_Adjusted)'!J41)/'House Price (CPI_Adjusted)'!J41)</f>
        <v>1.2207341993869507</v>
      </c>
      <c r="L41" s="19">
        <f>1+(('House Price (CPI_Adjusted)'!L41-'House Price (CPI_Adjusted)'!K41)/'House Price (CPI_Adjusted)'!K41)</f>
        <v>1.1637131549412252</v>
      </c>
      <c r="M41" s="10">
        <f t="shared" si="0"/>
        <v>1.0357244488052026</v>
      </c>
      <c r="N41" s="11">
        <f t="shared" si="1"/>
        <v>3.5724448805202647E-2</v>
      </c>
    </row>
    <row r="42" spans="1:14" x14ac:dyDescent="0.25">
      <c r="A42" s="6" t="s">
        <v>69</v>
      </c>
      <c r="B42" s="19"/>
      <c r="C42" s="19">
        <f>1+(('House Price (CPI_Adjusted)'!C42-'House Price (CPI_Adjusted)'!B42)/'House Price (CPI_Adjusted)'!B42)</f>
        <v>0.63322893513841172</v>
      </c>
      <c r="D42" s="19">
        <f>1+(('House Price (CPI_Adjusted)'!D42-'House Price (CPI_Adjusted)'!C42)/'House Price (CPI_Adjusted)'!C42)</f>
        <v>1.397014173788119</v>
      </c>
      <c r="E42" s="19">
        <f>1+(('House Price (CPI_Adjusted)'!E42-'House Price (CPI_Adjusted)'!D42)/'House Price (CPI_Adjusted)'!D42)</f>
        <v>1.0781506100332969</v>
      </c>
      <c r="F42" s="19">
        <f>1+(('House Price (CPI_Adjusted)'!F42-'House Price (CPI_Adjusted)'!E42)/'House Price (CPI_Adjusted)'!E42)</f>
        <v>1.0498185369266422</v>
      </c>
      <c r="G42" s="19">
        <f>1+(('House Price (CPI_Adjusted)'!G42-'House Price (CPI_Adjusted)'!F42)/'House Price (CPI_Adjusted)'!F42)</f>
        <v>0.823586498127446</v>
      </c>
      <c r="H42" s="19">
        <f>1+(('House Price (CPI_Adjusted)'!H42-'House Price (CPI_Adjusted)'!G42)/'House Price (CPI_Adjusted)'!G42)</f>
        <v>0.97729257641921408</v>
      </c>
      <c r="I42" s="19">
        <f>1+(('House Price (CPI_Adjusted)'!I42-'House Price (CPI_Adjusted)'!H42)/'House Price (CPI_Adjusted)'!H42)</f>
        <v>1.1816554338668912</v>
      </c>
      <c r="J42" s="19">
        <f>1+(('House Price (CPI_Adjusted)'!J42-'House Price (CPI_Adjusted)'!I42)/'House Price (CPI_Adjusted)'!I42)</f>
        <v>0.90915155408410342</v>
      </c>
      <c r="K42" s="19">
        <f>1+(('House Price (CPI_Adjusted)'!K42-'House Price (CPI_Adjusted)'!J42)/'House Price (CPI_Adjusted)'!J42)</f>
        <v>1.2892819979188346</v>
      </c>
      <c r="L42" s="19">
        <f>1+(('House Price (CPI_Adjusted)'!L42-'House Price (CPI_Adjusted)'!K42)/'House Price (CPI_Adjusted)'!K42)</f>
        <v>0.99377990430621999</v>
      </c>
      <c r="M42" s="10">
        <f t="shared" si="0"/>
        <v>1.0104281391949426</v>
      </c>
      <c r="N42" s="11">
        <f t="shared" si="1"/>
        <v>1.0428139194942565E-2</v>
      </c>
    </row>
    <row r="43" spans="1:14" x14ac:dyDescent="0.25">
      <c r="A43" s="6" t="s">
        <v>70</v>
      </c>
      <c r="B43" s="19"/>
      <c r="C43" s="19">
        <f>1+(('House Price (CPI_Adjusted)'!C43-'House Price (CPI_Adjusted)'!B43)/'House Price (CPI_Adjusted)'!B43)</f>
        <v>0.99424860853432273</v>
      </c>
      <c r="D43" s="19">
        <f>1+(('House Price (CPI_Adjusted)'!D43-'House Price (CPI_Adjusted)'!C43)/'House Price (CPI_Adjusted)'!C43)</f>
        <v>0.94497372827530468</v>
      </c>
      <c r="E43" s="19">
        <f>1+(('House Price (CPI_Adjusted)'!E43-'House Price (CPI_Adjusted)'!D43)/'House Price (CPI_Adjusted)'!D43)</f>
        <v>0.93848254295571576</v>
      </c>
      <c r="F43" s="19">
        <f>1+(('House Price (CPI_Adjusted)'!F43-'House Price (CPI_Adjusted)'!E43)/'House Price (CPI_Adjusted)'!E43)</f>
        <v>1.0084153638293765</v>
      </c>
      <c r="G43" s="19">
        <f>1+(('House Price (CPI_Adjusted)'!G43-'House Price (CPI_Adjusted)'!F43)/'House Price (CPI_Adjusted)'!F43)</f>
        <v>1.0502513081973479</v>
      </c>
      <c r="H43" s="19">
        <f>1+(('House Price (CPI_Adjusted)'!H43-'House Price (CPI_Adjusted)'!G43)/'House Price (CPI_Adjusted)'!G43)</f>
        <v>1.1357724536763838</v>
      </c>
      <c r="I43" s="19">
        <f>1+(('House Price (CPI_Adjusted)'!I43-'House Price (CPI_Adjusted)'!H43)/'House Price (CPI_Adjusted)'!H43)</f>
        <v>1.1777296683058716</v>
      </c>
      <c r="J43" s="19">
        <f>1+(('House Price (CPI_Adjusted)'!J43-'House Price (CPI_Adjusted)'!I43)/'House Price (CPI_Adjusted)'!I43)</f>
        <v>1.0492716860755602</v>
      </c>
      <c r="K43" s="19">
        <f>1+(('House Price (CPI_Adjusted)'!K43-'House Price (CPI_Adjusted)'!J43)/'House Price (CPI_Adjusted)'!J43)</f>
        <v>0.93315988779803638</v>
      </c>
      <c r="L43" s="19">
        <f>1+(('House Price (CPI_Adjusted)'!L43-'House Price (CPI_Adjusted)'!K43)/'House Price (CPI_Adjusted)'!K43)</f>
        <v>1.0606506107829248</v>
      </c>
      <c r="M43" s="10">
        <f t="shared" si="0"/>
        <v>1.0263670281003756</v>
      </c>
      <c r="N43" s="11">
        <f t="shared" si="1"/>
        <v>2.6367028100375611E-2</v>
      </c>
    </row>
    <row r="44" spans="1:14" x14ac:dyDescent="0.25">
      <c r="A44" s="6" t="s">
        <v>71</v>
      </c>
      <c r="B44" s="19"/>
      <c r="C44" s="19">
        <f>1+(('House Price (CPI_Adjusted)'!C44-'House Price (CPI_Adjusted)'!B44)/'House Price (CPI_Adjusted)'!B44)</f>
        <v>1.02234693877551</v>
      </c>
      <c r="D44" s="19">
        <f>1+(('House Price (CPI_Adjusted)'!D44-'House Price (CPI_Adjusted)'!C44)/'House Price (CPI_Adjusted)'!C44)</f>
        <v>1.0230087402328671</v>
      </c>
      <c r="E44" s="19">
        <f>1+(('House Price (CPI_Adjusted)'!E44-'House Price (CPI_Adjusted)'!D44)/'House Price (CPI_Adjusted)'!D44)</f>
        <v>1.0468110595466682</v>
      </c>
      <c r="F44" s="19">
        <f>1+(('House Price (CPI_Adjusted)'!F44-'House Price (CPI_Adjusted)'!E44)/'House Price (CPI_Adjusted)'!E44)</f>
        <v>0.95403753259522084</v>
      </c>
      <c r="G44" s="19">
        <f>1+(('House Price (CPI_Adjusted)'!G44-'House Price (CPI_Adjusted)'!F44)/'House Price (CPI_Adjusted)'!F44)</f>
        <v>1.0100357824802495</v>
      </c>
      <c r="H44" s="19">
        <f>1+(('House Price (CPI_Adjusted)'!H44-'House Price (CPI_Adjusted)'!G44)/'House Price (CPI_Adjusted)'!G44)</f>
        <v>1.0544472535049416</v>
      </c>
      <c r="I44" s="19">
        <f>1+(('House Price (CPI_Adjusted)'!I44-'House Price (CPI_Adjusted)'!H44)/'House Price (CPI_Adjusted)'!H44)</f>
        <v>1.0234347709947191</v>
      </c>
      <c r="J44" s="19">
        <f>1+(('House Price (CPI_Adjusted)'!J44-'House Price (CPI_Adjusted)'!I44)/'House Price (CPI_Adjusted)'!I44)</f>
        <v>1.0989823086842372</v>
      </c>
      <c r="K44" s="19">
        <f>1+(('House Price (CPI_Adjusted)'!K44-'House Price (CPI_Adjusted)'!J44)/'House Price (CPI_Adjusted)'!J44)</f>
        <v>1.0412437778783374</v>
      </c>
      <c r="L44" s="19">
        <f>1+(('House Price (CPI_Adjusted)'!L44-'House Price (CPI_Adjusted)'!K44)/'House Price (CPI_Adjusted)'!K44)</f>
        <v>1.0363759047969574</v>
      </c>
      <c r="M44" s="10">
        <f t="shared" si="0"/>
        <v>1.0304795138652818</v>
      </c>
      <c r="N44" s="11">
        <f t="shared" si="1"/>
        <v>3.0479513865281804E-2</v>
      </c>
    </row>
    <row r="45" spans="1:14" x14ac:dyDescent="0.25">
      <c r="A45" s="6" t="s">
        <v>72</v>
      </c>
      <c r="B45" s="19"/>
      <c r="C45" s="19">
        <f>1+(('House Price (CPI_Adjusted)'!C45-'House Price (CPI_Adjusted)'!B45)/'House Price (CPI_Adjusted)'!B45)</f>
        <v>0.93996203132415745</v>
      </c>
      <c r="D45" s="19">
        <f>1+(('House Price (CPI_Adjusted)'!D45-'House Price (CPI_Adjusted)'!C45)/'House Price (CPI_Adjusted)'!C45)</f>
        <v>0.88231388172799008</v>
      </c>
      <c r="E45" s="19">
        <f>1+(('House Price (CPI_Adjusted)'!E45-'House Price (CPI_Adjusted)'!D45)/'House Price (CPI_Adjusted)'!D45)</f>
        <v>1.2877685587458467</v>
      </c>
      <c r="F45" s="19">
        <f>1+(('House Price (CPI_Adjusted)'!F45-'House Price (CPI_Adjusted)'!E45)/'House Price (CPI_Adjusted)'!E45)</f>
        <v>0.91100127388535035</v>
      </c>
      <c r="G45" s="19">
        <f>1+(('House Price (CPI_Adjusted)'!G45-'House Price (CPI_Adjusted)'!F45)/'House Price (CPI_Adjusted)'!F45)</f>
        <v>1.2243406274907613</v>
      </c>
      <c r="H45" s="19">
        <f>1+(('House Price (CPI_Adjusted)'!H45-'House Price (CPI_Adjusted)'!G45)/'House Price (CPI_Adjusted)'!G45)</f>
        <v>1.0686654595803602</v>
      </c>
      <c r="I45" s="19">
        <f>1+(('House Price (CPI_Adjusted)'!I45-'House Price (CPI_Adjusted)'!H45)/'House Price (CPI_Adjusted)'!H45)</f>
        <v>0.76499959808290774</v>
      </c>
      <c r="J45" s="19">
        <f>1+(('House Price (CPI_Adjusted)'!J45-'House Price (CPI_Adjusted)'!I45)/'House Price (CPI_Adjusted)'!I45)</f>
        <v>1.3023229418886197</v>
      </c>
      <c r="K45" s="19">
        <f>1+(('House Price (CPI_Adjusted)'!K45-'House Price (CPI_Adjusted)'!J45)/'House Price (CPI_Adjusted)'!J45)</f>
        <v>1.0095300333704116</v>
      </c>
      <c r="L45" s="19">
        <f>1+(('House Price (CPI_Adjusted)'!L45-'House Price (CPI_Adjusted)'!K45)/'House Price (CPI_Adjusted)'!K45)</f>
        <v>1.3611959363710755</v>
      </c>
      <c r="M45" s="10">
        <f t="shared" si="0"/>
        <v>1.0571227140118866</v>
      </c>
      <c r="N45" s="11">
        <f t="shared" si="1"/>
        <v>5.7122714011886622E-2</v>
      </c>
    </row>
    <row r="46" spans="1:14" x14ac:dyDescent="0.25">
      <c r="A46" s="6" t="s">
        <v>73</v>
      </c>
      <c r="B46" s="19"/>
      <c r="C46" s="19">
        <f>1+(('House Price (CPI_Adjusted)'!C46-'House Price (CPI_Adjusted)'!B46)/'House Price (CPI_Adjusted)'!B46)</f>
        <v>0.98169848584595121</v>
      </c>
      <c r="D46" s="19">
        <f>1+(('House Price (CPI_Adjusted)'!D46-'House Price (CPI_Adjusted)'!C46)/'House Price (CPI_Adjusted)'!C46)</f>
        <v>0.91614146860832546</v>
      </c>
      <c r="E46" s="19">
        <f>1+(('House Price (CPI_Adjusted)'!E46-'House Price (CPI_Adjusted)'!D46)/'House Price (CPI_Adjusted)'!D46)</f>
        <v>0.98148367398144998</v>
      </c>
      <c r="F46" s="19">
        <f>1+(('House Price (CPI_Adjusted)'!F46-'House Price (CPI_Adjusted)'!E46)/'House Price (CPI_Adjusted)'!E46)</f>
        <v>1.0483439490445861</v>
      </c>
      <c r="G46" s="19">
        <f>1+(('House Price (CPI_Adjusted)'!G46-'House Price (CPI_Adjusted)'!F46)/'House Price (CPI_Adjusted)'!F46)</f>
        <v>1.0862463663949262</v>
      </c>
      <c r="H46" s="19">
        <f>1+(('House Price (CPI_Adjusted)'!H46-'House Price (CPI_Adjusted)'!G46)/'House Price (CPI_Adjusted)'!G46)</f>
        <v>1.129516028414465</v>
      </c>
      <c r="I46" s="19">
        <f>1+(('House Price (CPI_Adjusted)'!I46-'House Price (CPI_Adjusted)'!H46)/'House Price (CPI_Adjusted)'!H46)</f>
        <v>1.1307707501118576</v>
      </c>
      <c r="J46" s="19">
        <f>1+(('House Price (CPI_Adjusted)'!J46-'House Price (CPI_Adjusted)'!I46)/'House Price (CPI_Adjusted)'!I46)</f>
        <v>0.91241016180483492</v>
      </c>
      <c r="K46" s="19">
        <f>1+(('House Price (CPI_Adjusted)'!K46-'House Price (CPI_Adjusted)'!J46)/'House Price (CPI_Adjusted)'!J46)</f>
        <v>0.97135887096774198</v>
      </c>
      <c r="L46" s="19">
        <f>1+(('House Price (CPI_Adjusted)'!L46-'House Price (CPI_Adjusted)'!K46)/'House Price (CPI_Adjusted)'!K46)</f>
        <v>1.1196148811679187</v>
      </c>
      <c r="M46" s="10">
        <f t="shared" si="0"/>
        <v>1.0245098360025851</v>
      </c>
      <c r="N46" s="11">
        <f t="shared" si="1"/>
        <v>2.450983600258505E-2</v>
      </c>
    </row>
    <row r="47" spans="1:14" x14ac:dyDescent="0.25">
      <c r="A47" s="6" t="s">
        <v>74</v>
      </c>
      <c r="B47" s="19"/>
      <c r="C47" s="19">
        <f>1+(('House Price (CPI_Adjusted)'!C47-'House Price (CPI_Adjusted)'!B47)/'House Price (CPI_Adjusted)'!B47)</f>
        <v>0.93996203132415757</v>
      </c>
      <c r="D47" s="19">
        <f>1+(('House Price (CPI_Adjusted)'!D47-'House Price (CPI_Adjusted)'!C47)/'House Price (CPI_Adjusted)'!C47)</f>
        <v>1.0134169205530819</v>
      </c>
      <c r="E47" s="19">
        <f>1+(('House Price (CPI_Adjusted)'!E47-'House Price (CPI_Adjusted)'!D47)/'House Price (CPI_Adjusted)'!D47)</f>
        <v>0.97945706620640482</v>
      </c>
      <c r="F47" s="19">
        <f>1+(('House Price (CPI_Adjusted)'!F47-'House Price (CPI_Adjusted)'!E47)/'House Price (CPI_Adjusted)'!E47)</f>
        <v>0.94328760411562973</v>
      </c>
      <c r="G47" s="19">
        <f>1+(('House Price (CPI_Adjusted)'!G47-'House Price (CPI_Adjusted)'!F47)/'House Price (CPI_Adjusted)'!F47)</f>
        <v>0.94911423014245899</v>
      </c>
      <c r="H47" s="19">
        <f>1+(('House Price (CPI_Adjusted)'!H47-'House Price (CPI_Adjusted)'!G47)/'House Price (CPI_Adjusted)'!G47)</f>
        <v>1.03111448642491</v>
      </c>
      <c r="I47" s="19">
        <f>1+(('House Price (CPI_Adjusted)'!I47-'House Price (CPI_Adjusted)'!H47)/'House Price (CPI_Adjusted)'!H47)</f>
        <v>0.92751603914198677</v>
      </c>
      <c r="J47" s="19">
        <f>1+(('House Price (CPI_Adjusted)'!J47-'House Price (CPI_Adjusted)'!I47)/'House Price (CPI_Adjusted)'!I47)</f>
        <v>0.98540297474922167</v>
      </c>
      <c r="K47" s="19">
        <f>1+(('House Price (CPI_Adjusted)'!K47-'House Price (CPI_Adjusted)'!J47)/'House Price (CPI_Adjusted)'!J47)</f>
        <v>1.0269489247311827</v>
      </c>
      <c r="L47" s="19">
        <f>1+(('House Price (CPI_Adjusted)'!L47-'House Price (CPI_Adjusted)'!K47)/'House Price (CPI_Adjusted)'!K47)</f>
        <v>1.2079831027199448</v>
      </c>
      <c r="M47" s="10">
        <f t="shared" si="0"/>
        <v>0.99763077265516609</v>
      </c>
      <c r="N47" s="11">
        <f t="shared" si="1"/>
        <v>-2.369227344833913E-3</v>
      </c>
    </row>
    <row r="48" spans="1:14" x14ac:dyDescent="0.25">
      <c r="A48" s="6" t="s">
        <v>75</v>
      </c>
      <c r="B48" s="19"/>
      <c r="C48" s="19">
        <f>1+(('House Price (CPI_Adjusted)'!C48-'House Price (CPI_Adjusted)'!B48)/'House Price (CPI_Adjusted)'!B48)</f>
        <v>1.0168142728789629</v>
      </c>
      <c r="D48" s="19">
        <f>1+(('House Price (CPI_Adjusted)'!D48-'House Price (CPI_Adjusted)'!C48)/'House Price (CPI_Adjusted)'!C48)</f>
        <v>0.93303257558003283</v>
      </c>
      <c r="E48" s="19">
        <f>1+(('House Price (CPI_Adjusted)'!E48-'House Price (CPI_Adjusted)'!D48)/'House Price (CPI_Adjusted)'!D48)</f>
        <v>0.98200713194090683</v>
      </c>
      <c r="F48" s="19">
        <f>1+(('House Price (CPI_Adjusted)'!F48-'House Price (CPI_Adjusted)'!E48)/'House Price (CPI_Adjusted)'!E48)</f>
        <v>0.97895814376706092</v>
      </c>
      <c r="G48" s="19">
        <f>1+(('House Price (CPI_Adjusted)'!G48-'House Price (CPI_Adjusted)'!F48)/'House Price (CPI_Adjusted)'!F48)</f>
        <v>0.99074204725397041</v>
      </c>
      <c r="H48" s="19">
        <f>1+(('House Price (CPI_Adjusted)'!H48-'House Price (CPI_Adjusted)'!G48)/'House Price (CPI_Adjusted)'!G48)</f>
        <v>1.033947218530473</v>
      </c>
      <c r="I48" s="19">
        <f>1+(('House Price (CPI_Adjusted)'!I48-'House Price (CPI_Adjusted)'!H48)/'House Price (CPI_Adjusted)'!H48)</f>
        <v>1.1073270937438688</v>
      </c>
      <c r="J48" s="19">
        <f>1+(('House Price (CPI_Adjusted)'!J48-'House Price (CPI_Adjusted)'!I48)/'House Price (CPI_Adjusted)'!I48)</f>
        <v>1.0792135469939765</v>
      </c>
      <c r="K48" s="19">
        <f>1+(('House Price (CPI_Adjusted)'!K48-'House Price (CPI_Adjusted)'!J48)/'House Price (CPI_Adjusted)'!J48)</f>
        <v>1.0267137096774195</v>
      </c>
      <c r="L48" s="19">
        <f>1+(('House Price (CPI_Adjusted)'!L48-'House Price (CPI_Adjusted)'!K48)/'House Price (CPI_Adjusted)'!K48)</f>
        <v>1.0571367500287738</v>
      </c>
      <c r="M48" s="10">
        <f t="shared" si="0"/>
        <v>1.0193985268808126</v>
      </c>
      <c r="N48" s="11">
        <f t="shared" si="1"/>
        <v>1.9398526880812561E-2</v>
      </c>
    </row>
    <row r="49" spans="1:14" x14ac:dyDescent="0.25">
      <c r="A49" s="6" t="s">
        <v>76</v>
      </c>
      <c r="B49" s="19"/>
      <c r="C49" s="19">
        <f>1+(('House Price (CPI_Adjusted)'!C49-'House Price (CPI_Adjusted)'!B49)/'House Price (CPI_Adjusted)'!B49)</f>
        <v>1.0093496598639455</v>
      </c>
      <c r="D49" s="19">
        <f>1+(('House Price (CPI_Adjusted)'!D49-'House Price (CPI_Adjusted)'!C49)/'House Price (CPI_Adjusted)'!C49)</f>
        <v>0.96383310977196746</v>
      </c>
      <c r="E49" s="19">
        <f>1+(('House Price (CPI_Adjusted)'!E49-'House Price (CPI_Adjusted)'!D49)/'House Price (CPI_Adjusted)'!D49)</f>
        <v>1.058620465526082</v>
      </c>
      <c r="F49" s="19">
        <f>1+(('House Price (CPI_Adjusted)'!F49-'House Price (CPI_Adjusted)'!E49)/'House Price (CPI_Adjusted)'!E49)</f>
        <v>1.0430299857487713</v>
      </c>
      <c r="G49" s="19">
        <f>1+(('House Price (CPI_Adjusted)'!G49-'House Price (CPI_Adjusted)'!F49)/'House Price (CPI_Adjusted)'!F49)</f>
        <v>1.0131414326701471</v>
      </c>
      <c r="H49" s="19">
        <f>1+(('House Price (CPI_Adjusted)'!H49-'House Price (CPI_Adjusted)'!G49)/'House Price (CPI_Adjusted)'!G49)</f>
        <v>1.0171820693342841</v>
      </c>
      <c r="I49" s="19">
        <f>1+(('House Price (CPI_Adjusted)'!I49-'House Price (CPI_Adjusted)'!H49)/'House Price (CPI_Adjusted)'!H49)</f>
        <v>0.99487916480829908</v>
      </c>
      <c r="J49" s="19">
        <f>1+(('House Price (CPI_Adjusted)'!J49-'House Price (CPI_Adjusted)'!I49)/'House Price (CPI_Adjusted)'!I49)</f>
        <v>1.2895165670831068</v>
      </c>
      <c r="K49" s="19">
        <f>1+(('House Price (CPI_Adjusted)'!K49-'House Price (CPI_Adjusted)'!J49)/'House Price (CPI_Adjusted)'!J49)</f>
        <v>0.90322580645161299</v>
      </c>
      <c r="L49" s="19">
        <f>1+(('House Price (CPI_Adjusted)'!L49-'House Price (CPI_Adjusted)'!K49)/'House Price (CPI_Adjusted)'!K49)</f>
        <v>1.1047149122807018</v>
      </c>
      <c r="M49" s="10">
        <f t="shared" si="0"/>
        <v>1.0354742776380828</v>
      </c>
      <c r="N49" s="11">
        <f t="shared" si="1"/>
        <v>3.5474277638082752E-2</v>
      </c>
    </row>
    <row r="50" spans="1:14" x14ac:dyDescent="0.25">
      <c r="A50" s="6" t="s">
        <v>77</v>
      </c>
      <c r="B50" s="19"/>
      <c r="C50" s="19">
        <f>1+(('House Price (CPI_Adjusted)'!C50-'House Price (CPI_Adjusted)'!B50)/'House Price (CPI_Adjusted)'!B50)</f>
        <v>1.3548423518785107</v>
      </c>
      <c r="D50" s="19">
        <f>1+(('House Price (CPI_Adjusted)'!D50-'House Price (CPI_Adjusted)'!C50)/'House Price (CPI_Adjusted)'!C50)</f>
        <v>0.51647777820755825</v>
      </c>
      <c r="E50" s="19">
        <f>1+(('House Price (CPI_Adjusted)'!E50-'House Price (CPI_Adjusted)'!D50)/'House Price (CPI_Adjusted)'!D50)</f>
        <v>1.3838299497452544</v>
      </c>
      <c r="F50" s="19">
        <f>1+(('House Price (CPI_Adjusted)'!F50-'House Price (CPI_Adjusted)'!E50)/'House Price (CPI_Adjusted)'!E50)</f>
        <v>0.98358709428997737</v>
      </c>
      <c r="G50" s="19">
        <f>1+(('House Price (CPI_Adjusted)'!G50-'House Price (CPI_Adjusted)'!F50)/'House Price (CPI_Adjusted)'!F50)</f>
        <v>0.9603556130781794</v>
      </c>
      <c r="H50" s="19">
        <f>1+(('House Price (CPI_Adjusted)'!H50-'House Price (CPI_Adjusted)'!G50)/'House Price (CPI_Adjusted)'!G50)</f>
        <v>1.0708369540109774</v>
      </c>
      <c r="I50" s="19">
        <f>1+(('House Price (CPI_Adjusted)'!I50-'House Price (CPI_Adjusted)'!H50)/'House Price (CPI_Adjusted)'!H50)</f>
        <v>0.95352913265355521</v>
      </c>
      <c r="J50" s="19">
        <f>1+(('House Price (CPI_Adjusted)'!J50-'House Price (CPI_Adjusted)'!I50)/'House Price (CPI_Adjusted)'!I50)</f>
        <v>1.1251290425511946</v>
      </c>
      <c r="K50" s="19">
        <f>1+(('House Price (CPI_Adjusted)'!K50-'House Price (CPI_Adjusted)'!J50)/'House Price (CPI_Adjusted)'!J50)</f>
        <v>1.0842733950814436</v>
      </c>
      <c r="L50" s="19">
        <f>1+(('House Price (CPI_Adjusted)'!L50-'House Price (CPI_Adjusted)'!K50)/'House Price (CPI_Adjusted)'!K50)</f>
        <v>1.0402624011920978</v>
      </c>
      <c r="M50" s="10">
        <f t="shared" si="0"/>
        <v>1.0171404798709387</v>
      </c>
      <c r="N50" s="11">
        <f t="shared" si="1"/>
        <v>1.7140479870938696E-2</v>
      </c>
    </row>
    <row r="51" spans="1:14" x14ac:dyDescent="0.25">
      <c r="A51" s="6" t="s">
        <v>78</v>
      </c>
      <c r="B51" s="19"/>
      <c r="C51" s="19">
        <f>1+(('House Price (CPI_Adjusted)'!C51-'House Price (CPI_Adjusted)'!B51)/'House Price (CPI_Adjusted)'!B51)</f>
        <v>0.93083365421640341</v>
      </c>
      <c r="D51" s="19">
        <f>1+(('House Price (CPI_Adjusted)'!D51-'House Price (CPI_Adjusted)'!C51)/'House Price (CPI_Adjusted)'!C51)</f>
        <v>1.0419526712427398</v>
      </c>
      <c r="E51" s="19">
        <f>1+(('House Price (CPI_Adjusted)'!E51-'House Price (CPI_Adjusted)'!D51)/'House Price (CPI_Adjusted)'!D51)</f>
        <v>0.93484904463631691</v>
      </c>
      <c r="F51" s="19">
        <f>1+(('House Price (CPI_Adjusted)'!F51-'House Price (CPI_Adjusted)'!E51)/'House Price (CPI_Adjusted)'!E51)</f>
        <v>1.0147256471688191</v>
      </c>
      <c r="G51" s="19">
        <f>1+(('House Price (CPI_Adjusted)'!G51-'House Price (CPI_Adjusted)'!F51)/'House Price (CPI_Adjusted)'!F51)</f>
        <v>1.0077476007304658</v>
      </c>
      <c r="H51" s="19">
        <f>1+(('House Price (CPI_Adjusted)'!H51-'House Price (CPI_Adjusted)'!G51)/'House Price (CPI_Adjusted)'!G51)</f>
        <v>1.0973836133520836</v>
      </c>
      <c r="I51" s="19">
        <f>1+(('House Price (CPI_Adjusted)'!I51-'House Price (CPI_Adjusted)'!H51)/'House Price (CPI_Adjusted)'!H51)</f>
        <v>0.92821605124699946</v>
      </c>
      <c r="J51" s="19">
        <f>1+(('House Price (CPI_Adjusted)'!J51-'House Price (CPI_Adjusted)'!I51)/'House Price (CPI_Adjusted)'!I51)</f>
        <v>0.95803066989507679</v>
      </c>
      <c r="K51" s="19">
        <f>1+(('House Price (CPI_Adjusted)'!K51-'House Price (CPI_Adjusted)'!J51)/'House Price (CPI_Adjusted)'!J51)</f>
        <v>1.0677656546489565</v>
      </c>
      <c r="L51" s="19">
        <f>1+(('House Price (CPI_Adjusted)'!L51-'House Price (CPI_Adjusted)'!K51)/'House Price (CPI_Adjusted)'!K51)</f>
        <v>1.0886264869847679</v>
      </c>
      <c r="M51" s="10">
        <f t="shared" si="0"/>
        <v>1.0050562693510205</v>
      </c>
      <c r="N51" s="11">
        <f t="shared" si="1"/>
        <v>5.0562693510205481E-3</v>
      </c>
    </row>
    <row r="52" spans="1:14" x14ac:dyDescent="0.25">
      <c r="A52" s="6" t="s">
        <v>79</v>
      </c>
      <c r="B52" s="19"/>
      <c r="C52" s="19">
        <f>1+(('House Price (CPI_Adjusted)'!C52-'House Price (CPI_Adjusted)'!B52)/'House Price (CPI_Adjusted)'!B52)</f>
        <v>1.1800983166989423</v>
      </c>
      <c r="D52" s="19">
        <f>1+(('House Price (CPI_Adjusted)'!D52-'House Price (CPI_Adjusted)'!C52)/'House Price (CPI_Adjusted)'!C52)</f>
        <v>0.80384344973048982</v>
      </c>
      <c r="E52" s="19">
        <f>1+(('House Price (CPI_Adjusted)'!E52-'House Price (CPI_Adjusted)'!D52)/'House Price (CPI_Adjusted)'!D52)</f>
        <v>0.94307338829571574</v>
      </c>
      <c r="F52" s="19">
        <f>1+(('House Price (CPI_Adjusted)'!F52-'House Price (CPI_Adjusted)'!E52)/'House Price (CPI_Adjusted)'!E52)</f>
        <v>1.2108784310131513</v>
      </c>
      <c r="G52" s="19">
        <f>1+(('House Price (CPI_Adjusted)'!G52-'House Price (CPI_Adjusted)'!F52)/'House Price (CPI_Adjusted)'!F52)</f>
        <v>0.98212689901697936</v>
      </c>
      <c r="H52" s="19">
        <f>1+(('House Price (CPI_Adjusted)'!H52-'House Price (CPI_Adjusted)'!G52)/'House Price (CPI_Adjusted)'!G52)</f>
        <v>0.87956331877729277</v>
      </c>
      <c r="I52" s="19">
        <f>1+(('House Price (CPI_Adjusted)'!I52-'House Price (CPI_Adjusted)'!H52)/'House Price (CPI_Adjusted)'!H52)</f>
        <v>1.1024190636659044</v>
      </c>
      <c r="J52" s="19">
        <f>1+(('House Price (CPI_Adjusted)'!J52-'House Price (CPI_Adjusted)'!I52)/'House Price (CPI_Adjusted)'!I52)</f>
        <v>0.94472468836875612</v>
      </c>
      <c r="K52" s="19">
        <f>1+(('House Price (CPI_Adjusted)'!K52-'House Price (CPI_Adjusted)'!J52)/'House Price (CPI_Adjusted)'!J52)</f>
        <v>1.1483689232167196</v>
      </c>
      <c r="L52" s="19">
        <f>1+(('House Price (CPI_Adjusted)'!L52-'House Price (CPI_Adjusted)'!K52)/'House Price (CPI_Adjusted)'!K52)</f>
        <v>1.1269818932357631</v>
      </c>
      <c r="M52" s="10">
        <f t="shared" si="0"/>
        <v>1.0234864009993629</v>
      </c>
      <c r="N52" s="11">
        <f t="shared" si="1"/>
        <v>2.3486400999362944E-2</v>
      </c>
    </row>
    <row r="53" spans="1:14" x14ac:dyDescent="0.25">
      <c r="A53" s="6" t="s">
        <v>80</v>
      </c>
      <c r="B53" s="19"/>
      <c r="C53" s="19">
        <f>1+(('House Price (CPI_Adjusted)'!C53-'House Price (CPI_Adjusted)'!B53)/'House Price (CPI_Adjusted)'!B53)</f>
        <v>0.95995017725400023</v>
      </c>
      <c r="D53" s="19">
        <f>1+(('House Price (CPI_Adjusted)'!D53-'House Price (CPI_Adjusted)'!C53)/'House Price (CPI_Adjusted)'!C53)</f>
        <v>1.021495413694061</v>
      </c>
      <c r="E53" s="19">
        <f>1+(('House Price (CPI_Adjusted)'!E53-'House Price (CPI_Adjusted)'!D53)/'House Price (CPI_Adjusted)'!D53)</f>
        <v>0.95619047619047615</v>
      </c>
      <c r="F53" s="19">
        <f>1+(('House Price (CPI_Adjusted)'!F53-'House Price (CPI_Adjusted)'!E53)/'House Price (CPI_Adjusted)'!E53)</f>
        <v>0.99787685774946933</v>
      </c>
      <c r="G53" s="19">
        <f>1+(('House Price (CPI_Adjusted)'!G53-'House Price (CPI_Adjusted)'!F53)/'House Price (CPI_Adjusted)'!F53)</f>
        <v>1.0301884281178102</v>
      </c>
      <c r="H53" s="19">
        <f>1+(('House Price (CPI_Adjusted)'!H53-'House Price (CPI_Adjusted)'!G53)/'House Price (CPI_Adjusted)'!G53)</f>
        <v>1.0288333613824991</v>
      </c>
      <c r="I53" s="19">
        <f>1+(('House Price (CPI_Adjusted)'!I53-'House Price (CPI_Adjusted)'!H53)/'House Price (CPI_Adjusted)'!H53)</f>
        <v>1.0501125714832977</v>
      </c>
      <c r="J53" s="19">
        <f>1+(('House Price (CPI_Adjusted)'!J53-'House Price (CPI_Adjusted)'!I53)/'House Price (CPI_Adjusted)'!I53)</f>
        <v>1.0852028827130074</v>
      </c>
      <c r="K53" s="19">
        <f>1+(('House Price (CPI_Adjusted)'!K53-'House Price (CPI_Adjusted)'!J53)/'House Price (CPI_Adjusted)'!J53)</f>
        <v>0.98358114919354822</v>
      </c>
      <c r="L53" s="19">
        <f>1+(('House Price (CPI_Adjusted)'!L53-'House Price (CPI_Adjusted)'!K53)/'House Price (CPI_Adjusted)'!K53)</f>
        <v>1.0987063618642567</v>
      </c>
      <c r="M53" s="10">
        <f t="shared" si="0"/>
        <v>1.0201891060768948</v>
      </c>
      <c r="N53" s="11">
        <f t="shared" si="1"/>
        <v>2.0189106076894836E-2</v>
      </c>
    </row>
    <row r="54" spans="1:14" x14ac:dyDescent="0.25">
      <c r="A54" s="6" t="s">
        <v>81</v>
      </c>
      <c r="B54" s="19"/>
      <c r="C54" s="19">
        <f>1+(('House Price (CPI_Adjusted)'!C54-'House Price (CPI_Adjusted)'!B54)/'House Price (CPI_Adjusted)'!B54)</f>
        <v>0.82665620094191505</v>
      </c>
      <c r="D54" s="19">
        <f>1+(('House Price (CPI_Adjusted)'!D54-'House Price (CPI_Adjusted)'!C54)/'House Price (CPI_Adjusted)'!C54)</f>
        <v>1.0020096604731517</v>
      </c>
      <c r="E54" s="19">
        <f>1+(('House Price (CPI_Adjusted)'!E54-'House Price (CPI_Adjusted)'!D54)/'House Price (CPI_Adjusted)'!D54)</f>
        <v>1.080872997748997</v>
      </c>
      <c r="F54" s="19">
        <f>1+(('House Price (CPI_Adjusted)'!F54-'House Price (CPI_Adjusted)'!E54)/'House Price (CPI_Adjusted)'!E54)</f>
        <v>0.78691372321945563</v>
      </c>
      <c r="G54" s="19">
        <f>1+(('House Price (CPI_Adjusted)'!G54-'House Price (CPI_Adjusted)'!F54)/'House Price (CPI_Adjusted)'!F54)</f>
        <v>1.3458776023566015</v>
      </c>
      <c r="H54" s="19">
        <f>1+(('House Price (CPI_Adjusted)'!H54-'House Price (CPI_Adjusted)'!G54)/'House Price (CPI_Adjusted)'!G54)</f>
        <v>0.85843266847633659</v>
      </c>
      <c r="I54" s="19">
        <f>1+(('House Price (CPI_Adjusted)'!I54-'House Price (CPI_Adjusted)'!H54)/'House Price (CPI_Adjusted)'!H54)</f>
        <v>1.160508068174454</v>
      </c>
      <c r="J54" s="19">
        <f>1+(('House Price (CPI_Adjusted)'!J54-'House Price (CPI_Adjusted)'!I54)/'House Price (CPI_Adjusted)'!I54)</f>
        <v>1.1025928425902418</v>
      </c>
      <c r="K54" s="19">
        <f>1+(('House Price (CPI_Adjusted)'!K54-'House Price (CPI_Adjusted)'!J54)/'House Price (CPI_Adjusted)'!J54)</f>
        <v>0.79380376344086023</v>
      </c>
      <c r="L54" s="19">
        <f>1+(('House Price (CPI_Adjusted)'!L54-'House Price (CPI_Adjusted)'!K54)/'House Price (CPI_Adjusted)'!K54)</f>
        <v>1.3968168992092438</v>
      </c>
      <c r="M54" s="10">
        <f t="shared" si="0"/>
        <v>1.0145013733905535</v>
      </c>
      <c r="N54" s="11">
        <f t="shared" si="1"/>
        <v>1.4501373390553463E-2</v>
      </c>
    </row>
    <row r="55" spans="1:14" x14ac:dyDescent="0.25">
      <c r="A55" s="6" t="s">
        <v>82</v>
      </c>
      <c r="B55" s="19"/>
      <c r="C55" s="19">
        <f>1+(('House Price (CPI_Adjusted)'!C55-'House Price (CPI_Adjusted)'!B55)/'House Price (CPI_Adjusted)'!B55)</f>
        <v>0.95102040816326538</v>
      </c>
      <c r="D55" s="19">
        <f>1+(('House Price (CPI_Adjusted)'!D55-'House Price (CPI_Adjusted)'!C55)/'House Price (CPI_Adjusted)'!C55)</f>
        <v>0.99778663125276668</v>
      </c>
      <c r="E55" s="19">
        <f>1+(('House Price (CPI_Adjusted)'!E55-'House Price (CPI_Adjusted)'!D55)/'House Price (CPI_Adjusted)'!D55)</f>
        <v>0.94985808893093659</v>
      </c>
      <c r="F55" s="19">
        <f>1+(('House Price (CPI_Adjusted)'!F55-'House Price (CPI_Adjusted)'!E55)/'House Price (CPI_Adjusted)'!E55)</f>
        <v>1.011963445029078</v>
      </c>
      <c r="G55" s="19">
        <f>1+(('House Price (CPI_Adjusted)'!G55-'House Price (CPI_Adjusted)'!F55)/'House Price (CPI_Adjusted)'!F55)</f>
        <v>0.97401014778543393</v>
      </c>
      <c r="H55" s="19">
        <f>1+(('House Price (CPI_Adjusted)'!H55-'House Price (CPI_Adjusted)'!G55)/'House Price (CPI_Adjusted)'!G55)</f>
        <v>1.0180131004366815</v>
      </c>
      <c r="I55" s="19">
        <f>1+(('House Price (CPI_Adjusted)'!I55-'House Price (CPI_Adjusted)'!H55)/'House Price (CPI_Adjusted)'!H55)</f>
        <v>1.1768323504633529</v>
      </c>
      <c r="J55" s="19">
        <f>1+(('House Price (CPI_Adjusted)'!J55-'House Price (CPI_Adjusted)'!I55)/'House Price (CPI_Adjusted)'!I55)</f>
        <v>1.1622011405284536</v>
      </c>
      <c r="K55" s="19">
        <f>1+(('House Price (CPI_Adjusted)'!K55-'House Price (CPI_Adjusted)'!J55)/'House Price (CPI_Adjusted)'!J55)</f>
        <v>0.94923387096774192</v>
      </c>
      <c r="L55" s="19">
        <f>1+(('House Price (CPI_Adjusted)'!L55-'House Price (CPI_Adjusted)'!K55)/'House Price (CPI_Adjusted)'!K55)</f>
        <v>1.0971434794149475</v>
      </c>
      <c r="M55" s="10">
        <f t="shared" si="0"/>
        <v>1.0256520360149033</v>
      </c>
      <c r="N55" s="11">
        <f t="shared" si="1"/>
        <v>2.565203601490329E-2</v>
      </c>
    </row>
    <row r="56" spans="1:14" x14ac:dyDescent="0.25">
      <c r="A56" s="6" t="s">
        <v>83</v>
      </c>
      <c r="B56" s="19"/>
      <c r="C56" s="19">
        <f>1+(('House Price (CPI_Adjusted)'!C56-'House Price (CPI_Adjusted)'!B56)/'House Price (CPI_Adjusted)'!B56)</f>
        <v>1.0150687213660974</v>
      </c>
      <c r="D56" s="19">
        <f>1+(('House Price (CPI_Adjusted)'!D56-'House Price (CPI_Adjusted)'!C56)/'House Price (CPI_Adjusted)'!C56)</f>
        <v>0.83052112772618891</v>
      </c>
      <c r="E56" s="19">
        <f>1+(('House Price (CPI_Adjusted)'!E56-'House Price (CPI_Adjusted)'!D56)/'House Price (CPI_Adjusted)'!D56)</f>
        <v>1.0715253048164723</v>
      </c>
      <c r="F56" s="19">
        <f>1+(('House Price (CPI_Adjusted)'!F56-'House Price (CPI_Adjusted)'!E56)/'House Price (CPI_Adjusted)'!E56)</f>
        <v>0.95411982642677695</v>
      </c>
      <c r="G56" s="19">
        <f>1+(('House Price (CPI_Adjusted)'!G56-'House Price (CPI_Adjusted)'!F56)/'House Price (CPI_Adjusted)'!F56)</f>
        <v>0.94662833640190791</v>
      </c>
      <c r="H56" s="19">
        <f>1+(('House Price (CPI_Adjusted)'!H56-'House Price (CPI_Adjusted)'!G56)/'House Price (CPI_Adjusted)'!G56)</f>
        <v>1.0831659388646291</v>
      </c>
      <c r="I56" s="19">
        <f>1+(('House Price (CPI_Adjusted)'!I56-'House Price (CPI_Adjusted)'!H56)/'House Price (CPI_Adjusted)'!H56)</f>
        <v>1.1803862013922757</v>
      </c>
      <c r="J56" s="19">
        <f>1+(('House Price (CPI_Adjusted)'!J56-'House Price (CPI_Adjusted)'!I56)/'House Price (CPI_Adjusted)'!I56)</f>
        <v>1.0154242123311872</v>
      </c>
      <c r="K56" s="19">
        <f>1+(('House Price (CPI_Adjusted)'!K56-'House Price (CPI_Adjusted)'!J56)/'House Price (CPI_Adjusted)'!J56)</f>
        <v>1.0715988779803647</v>
      </c>
      <c r="L56" s="19">
        <f>1+(('House Price (CPI_Adjusted)'!L56-'House Price (CPI_Adjusted)'!K56)/'House Price (CPI_Adjusted)'!K56)</f>
        <v>1.0890555627397733</v>
      </c>
      <c r="M56" s="10">
        <f t="shared" si="0"/>
        <v>1.0214285447818379</v>
      </c>
      <c r="N56" s="11">
        <f t="shared" si="1"/>
        <v>2.1428544781837866E-2</v>
      </c>
    </row>
    <row r="57" spans="1:14" x14ac:dyDescent="0.25">
      <c r="A57" s="6" t="s">
        <v>84</v>
      </c>
      <c r="B57" s="19"/>
      <c r="C57" s="19">
        <f>1+(('House Price (CPI_Adjusted)'!C57-'House Price (CPI_Adjusted)'!B57)/'House Price (CPI_Adjusted)'!B57)</f>
        <v>1.048063306955435</v>
      </c>
      <c r="D57" s="19">
        <f>1+(('House Price (CPI_Adjusted)'!D57-'House Price (CPI_Adjusted)'!C57)/'House Price (CPI_Adjusted)'!C57)</f>
        <v>0.95941022235842965</v>
      </c>
      <c r="E57" s="19">
        <f>1+(('House Price (CPI_Adjusted)'!E57-'House Price (CPI_Adjusted)'!D57)/'House Price (CPI_Adjusted)'!D57)</f>
        <v>0.88102779263159336</v>
      </c>
      <c r="F57" s="19">
        <f>1+(('House Price (CPI_Adjusted)'!F57-'House Price (CPI_Adjusted)'!E57)/'House Price (CPI_Adjusted)'!E57)</f>
        <v>1.0519506369426752</v>
      </c>
      <c r="G57" s="19">
        <f>1+(('House Price (CPI_Adjusted)'!G57-'House Price (CPI_Adjusted)'!F57)/'House Price (CPI_Adjusted)'!F57)</f>
        <v>0.92319928507596072</v>
      </c>
      <c r="H57" s="19">
        <f>1+(('House Price (CPI_Adjusted)'!H57-'House Price (CPI_Adjusted)'!G57)/'House Price (CPI_Adjusted)'!G57)</f>
        <v>1.0500696831738363</v>
      </c>
      <c r="I57" s="19">
        <f>1+(('House Price (CPI_Adjusted)'!I57-'House Price (CPI_Adjusted)'!H57)/'House Price (CPI_Adjusted)'!H57)</f>
        <v>1.0642164228457989</v>
      </c>
      <c r="J57" s="19">
        <f>1+(('House Price (CPI_Adjusted)'!J57-'House Price (CPI_Adjusted)'!I57)/'House Price (CPI_Adjusted)'!I57)</f>
        <v>1.192625359574512</v>
      </c>
      <c r="K57" s="19">
        <f>1+(('House Price (CPI_Adjusted)'!K57-'House Price (CPI_Adjusted)'!J57)/'House Price (CPI_Adjusted)'!J57)</f>
        <v>1.0455001494966945</v>
      </c>
      <c r="L57" s="19">
        <f>1+(('House Price (CPI_Adjusted)'!L57-'House Price (CPI_Adjusted)'!K57)/'House Price (CPI_Adjusted)'!K57)</f>
        <v>1.0608572253827124</v>
      </c>
      <c r="M57" s="10">
        <f t="shared" si="0"/>
        <v>1.0243315375086754</v>
      </c>
      <c r="N57" s="11">
        <f t="shared" si="1"/>
        <v>2.4331537508675449E-2</v>
      </c>
    </row>
    <row r="58" spans="1:14" x14ac:dyDescent="0.25">
      <c r="A58" s="6" t="s">
        <v>85</v>
      </c>
      <c r="B58" s="19"/>
      <c r="C58" s="19">
        <f>1+(('House Price (CPI_Adjusted)'!C58-'House Price (CPI_Adjusted)'!B58)/'House Price (CPI_Adjusted)'!B58)</f>
        <v>0.93799273133911087</v>
      </c>
      <c r="D58" s="19">
        <f>1+(('House Price (CPI_Adjusted)'!D58-'House Price (CPI_Adjusted)'!C58)/'House Price (CPI_Adjusted)'!C58)</f>
        <v>0.9489818503762727</v>
      </c>
      <c r="E58" s="19">
        <f>1+(('House Price (CPI_Adjusted)'!E58-'House Price (CPI_Adjusted)'!D58)/'House Price (CPI_Adjusted)'!D58)</f>
        <v>0.97699689147182056</v>
      </c>
      <c r="F58" s="19">
        <f>1+(('House Price (CPI_Adjusted)'!F58-'House Price (CPI_Adjusted)'!E58)/'House Price (CPI_Adjusted)'!E58)</f>
        <v>0.96712668082094833</v>
      </c>
      <c r="G58" s="19">
        <f>1+(('House Price (CPI_Adjusted)'!G58-'House Price (CPI_Adjusted)'!F58)/'House Price (CPI_Adjusted)'!F58)</f>
        <v>1.0580925155155303</v>
      </c>
      <c r="H58" s="19">
        <f>1+(('House Price (CPI_Adjusted)'!H58-'House Price (CPI_Adjusted)'!G58)/'House Price (CPI_Adjusted)'!G58)</f>
        <v>1.0649983204568358</v>
      </c>
      <c r="I58" s="19">
        <f>1+(('House Price (CPI_Adjusted)'!I58-'House Price (CPI_Adjusted)'!H58)/'House Price (CPI_Adjusted)'!H58)</f>
        <v>1.1405173695425939</v>
      </c>
      <c r="J58" s="19">
        <f>1+(('House Price (CPI_Adjusted)'!J58-'House Price (CPI_Adjusted)'!I58)/'House Price (CPI_Adjusted)'!I58)</f>
        <v>1.0428711968808098</v>
      </c>
      <c r="K58" s="19">
        <f>1+(('House Price (CPI_Adjusted)'!K58-'House Price (CPI_Adjusted)'!J58)/'House Price (CPI_Adjusted)'!J58)</f>
        <v>0.95900660494191181</v>
      </c>
      <c r="L58" s="19">
        <f>1+(('House Price (CPI_Adjusted)'!L58-'House Price (CPI_Adjusted)'!K58)/'House Price (CPI_Adjusted)'!K58)</f>
        <v>1.0688843320422268</v>
      </c>
      <c r="M58" s="10">
        <f t="shared" si="0"/>
        <v>1.0145632749613342</v>
      </c>
      <c r="N58" s="11">
        <f t="shared" si="1"/>
        <v>1.4563274961334249E-2</v>
      </c>
    </row>
    <row r="59" spans="1:14" x14ac:dyDescent="0.25">
      <c r="A59" s="6" t="s">
        <v>86</v>
      </c>
      <c r="B59" s="19"/>
      <c r="C59" s="19">
        <f>1+(('House Price (CPI_Adjusted)'!C59-'House Price (CPI_Adjusted)'!B59)/'House Price (CPI_Adjusted)'!B59)</f>
        <v>0.94520376958122687</v>
      </c>
      <c r="D59" s="19">
        <f>1+(('House Price (CPI_Adjusted)'!D59-'House Price (CPI_Adjusted)'!C59)/'House Price (CPI_Adjusted)'!C59)</f>
        <v>0.94005516395954658</v>
      </c>
      <c r="E59" s="19">
        <f>1+(('House Price (CPI_Adjusted)'!E59-'House Price (CPI_Adjusted)'!D59)/'House Price (CPI_Adjusted)'!D59)</f>
        <v>0.95592746969087861</v>
      </c>
      <c r="F59" s="19">
        <f>1+(('House Price (CPI_Adjusted)'!F59-'House Price (CPI_Adjusted)'!E59)/'House Price (CPI_Adjusted)'!E59)</f>
        <v>1.0121625720351837</v>
      </c>
      <c r="G59" s="19">
        <f>1+(('House Price (CPI_Adjusted)'!G59-'House Price (CPI_Adjusted)'!F59)/'House Price (CPI_Adjusted)'!F59)</f>
        <v>1.0665631482537332</v>
      </c>
      <c r="H59" s="19">
        <f>1+(('House Price (CPI_Adjusted)'!H59-'House Price (CPI_Adjusted)'!G59)/'House Price (CPI_Adjusted)'!G59)</f>
        <v>1.1021688500727804</v>
      </c>
      <c r="I59" s="19">
        <f>1+(('House Price (CPI_Adjusted)'!I59-'House Price (CPI_Adjusted)'!H59)/'House Price (CPI_Adjusted)'!H59)</f>
        <v>1.2117106087707137</v>
      </c>
      <c r="J59" s="19">
        <f>1+(('House Price (CPI_Adjusted)'!J59-'House Price (CPI_Adjusted)'!I59)/'House Price (CPI_Adjusted)'!I59)</f>
        <v>1.0143854151830225</v>
      </c>
      <c r="K59" s="19">
        <f>1+(('House Price (CPI_Adjusted)'!K59-'House Price (CPI_Adjusted)'!J59)/'House Price (CPI_Adjusted)'!J59)</f>
        <v>0.92517921146953408</v>
      </c>
      <c r="L59" s="19">
        <f>1+(('House Price (CPI_Adjusted)'!L59-'House Price (CPI_Adjusted)'!K59)/'House Price (CPI_Adjusted)'!K59)</f>
        <v>1.0283891547049442</v>
      </c>
      <c r="M59" s="10">
        <f t="shared" si="0"/>
        <v>1.0168511793983737</v>
      </c>
      <c r="N59" s="11">
        <f t="shared" si="1"/>
        <v>1.6851179398373661E-2</v>
      </c>
    </row>
    <row r="60" spans="1:14" x14ac:dyDescent="0.25">
      <c r="A60" s="6" t="s">
        <v>87</v>
      </c>
      <c r="B60" s="19"/>
      <c r="C60" s="19">
        <f>1+(('House Price (CPI_Adjusted)'!C60-'House Price (CPI_Adjusted)'!B60)/'House Price (CPI_Adjusted)'!B60)</f>
        <v>0.99143204023819165</v>
      </c>
      <c r="D60" s="19">
        <f>1+(('House Price (CPI_Adjusted)'!D60-'House Price (CPI_Adjusted)'!C60)/'House Price (CPI_Adjusted)'!C60)</f>
        <v>0.98140048501645594</v>
      </c>
      <c r="E60" s="19">
        <f>1+(('House Price (CPI_Adjusted)'!E60-'House Price (CPI_Adjusted)'!D60)/'House Price (CPI_Adjusted)'!D60)</f>
        <v>1.0012017694136899</v>
      </c>
      <c r="F60" s="19">
        <f>1+(('House Price (CPI_Adjusted)'!F60-'House Price (CPI_Adjusted)'!E60)/'House Price (CPI_Adjusted)'!E60)</f>
        <v>1.0111056671566225</v>
      </c>
      <c r="G60" s="19">
        <f>1+(('House Price (CPI_Adjusted)'!G60-'House Price (CPI_Adjusted)'!F60)/'House Price (CPI_Adjusted)'!F60)</f>
        <v>1.0468035484644389</v>
      </c>
      <c r="H60" s="19">
        <f>1+(('House Price (CPI_Adjusted)'!H60-'House Price (CPI_Adjusted)'!G60)/'House Price (CPI_Adjusted)'!G60)</f>
        <v>1.028729027809699</v>
      </c>
      <c r="I60" s="19">
        <f>1+(('House Price (CPI_Adjusted)'!I60-'House Price (CPI_Adjusted)'!H60)/'House Price (CPI_Adjusted)'!H60)</f>
        <v>1.1218911395186988</v>
      </c>
      <c r="J60" s="19">
        <f>1+(('House Price (CPI_Adjusted)'!J60-'House Price (CPI_Adjusted)'!I60)/'House Price (CPI_Adjusted)'!I60)</f>
        <v>1.0287637754293859</v>
      </c>
      <c r="K60" s="19">
        <f>1+(('House Price (CPI_Adjusted)'!K60-'House Price (CPI_Adjusted)'!J60)/'House Price (CPI_Adjusted)'!J60)</f>
        <v>0.98701886633538283</v>
      </c>
      <c r="L60" s="19">
        <f>1+(('House Price (CPI_Adjusted)'!L60-'House Price (CPI_Adjusted)'!K60)/'House Price (CPI_Adjusted)'!K60)</f>
        <v>1.0158435736919391</v>
      </c>
      <c r="M60" s="10">
        <f t="shared" si="0"/>
        <v>1.0207073040161878</v>
      </c>
      <c r="N60" s="11">
        <f t="shared" si="1"/>
        <v>2.0707304016187811E-2</v>
      </c>
    </row>
    <row r="61" spans="1:14" x14ac:dyDescent="0.25">
      <c r="A61" s="6" t="s">
        <v>88</v>
      </c>
      <c r="B61" s="19"/>
      <c r="C61" s="19">
        <f>1+(('House Price (CPI_Adjusted)'!C61-'House Price (CPI_Adjusted)'!B61)/'House Price (CPI_Adjusted)'!B61)</f>
        <v>0.96977292325380837</v>
      </c>
      <c r="D61" s="19">
        <f>1+(('House Price (CPI_Adjusted)'!D61-'House Price (CPI_Adjusted)'!C61)/'House Price (CPI_Adjusted)'!C61)</f>
        <v>0.99766679139794434</v>
      </c>
      <c r="E61" s="19">
        <f>1+(('House Price (CPI_Adjusted)'!E61-'House Price (CPI_Adjusted)'!D61)/'House Price (CPI_Adjusted)'!D61)</f>
        <v>0.94985808893093671</v>
      </c>
      <c r="F61" s="19">
        <f>1+(('House Price (CPI_Adjusted)'!F61-'House Price (CPI_Adjusted)'!E61)/'House Price (CPI_Adjusted)'!E61)</f>
        <v>0.97478051299707347</v>
      </c>
      <c r="G61" s="19">
        <f>1+(('House Price (CPI_Adjusted)'!G61-'House Price (CPI_Adjusted)'!F61)/'House Price (CPI_Adjusted)'!F61)</f>
        <v>1.073792076258564</v>
      </c>
      <c r="H61" s="19">
        <f>1+(('House Price (CPI_Adjusted)'!H61-'House Price (CPI_Adjusted)'!G61)/'House Price (CPI_Adjusted)'!G61)</f>
        <v>1.0845563957822986</v>
      </c>
      <c r="I61" s="19">
        <f>1+(('House Price (CPI_Adjusted)'!I61-'House Price (CPI_Adjusted)'!H61)/'House Price (CPI_Adjusted)'!H61)</f>
        <v>1.1469398335447198</v>
      </c>
      <c r="J61" s="19">
        <f>1+(('House Price (CPI_Adjusted)'!J61-'House Price (CPI_Adjusted)'!I61)/'House Price (CPI_Adjusted)'!I61)</f>
        <v>1.0625109093106209</v>
      </c>
      <c r="K61" s="19">
        <f>1+(('House Price (CPI_Adjusted)'!K61-'House Price (CPI_Adjusted)'!J61)/'House Price (CPI_Adjusted)'!J61)</f>
        <v>0.94923387096774203</v>
      </c>
      <c r="L61" s="19">
        <f>1+(('House Price (CPI_Adjusted)'!L61-'House Price (CPI_Adjusted)'!K61)/'House Price (CPI_Adjusted)'!K61)</f>
        <v>1.0217969165337586</v>
      </c>
      <c r="M61" s="10">
        <f t="shared" si="0"/>
        <v>1.0211758411259617</v>
      </c>
      <c r="N61" s="11">
        <f t="shared" si="1"/>
        <v>2.1175841125961714E-2</v>
      </c>
    </row>
    <row r="62" spans="1:14" x14ac:dyDescent="0.25">
      <c r="A62" s="6" t="s">
        <v>89</v>
      </c>
      <c r="B62" s="19"/>
      <c r="C62" s="19">
        <f>1+(('House Price (CPI_Adjusted)'!C62-'House Price (CPI_Adjusted)'!B62)/'House Price (CPI_Adjusted)'!B62)</f>
        <v>0.97863067807768267</v>
      </c>
      <c r="D62" s="19">
        <f>1+(('House Price (CPI_Adjusted)'!D62-'House Price (CPI_Adjusted)'!C62)/'House Price (CPI_Adjusted)'!C62)</f>
        <v>0.97915547839988015</v>
      </c>
      <c r="E62" s="19">
        <f>1+(('House Price (CPI_Adjusted)'!E62-'House Price (CPI_Adjusted)'!D62)/'House Price (CPI_Adjusted)'!D62)</f>
        <v>0.97954115421002841</v>
      </c>
      <c r="F62" s="19">
        <f>1+(('House Price (CPI_Adjusted)'!F62-'House Price (CPI_Adjusted)'!E62)/'House Price (CPI_Adjusted)'!E62)</f>
        <v>0.97635591584636172</v>
      </c>
      <c r="G62" s="19">
        <f>1+(('House Price (CPI_Adjusted)'!G62-'House Price (CPI_Adjusted)'!F62)/'House Price (CPI_Adjusted)'!F62)</f>
        <v>1.0261027303162471</v>
      </c>
      <c r="H62" s="19">
        <f>1+(('House Price (CPI_Adjusted)'!H62-'House Price (CPI_Adjusted)'!G62)/'House Price (CPI_Adjusted)'!G62)</f>
        <v>1.144828446662508</v>
      </c>
      <c r="I62" s="19">
        <f>1+(('House Price (CPI_Adjusted)'!I62-'House Price (CPI_Adjusted)'!H62)/'House Price (CPI_Adjusted)'!H62)</f>
        <v>1.2010654036616186</v>
      </c>
      <c r="J62" s="19">
        <f>1+(('House Price (CPI_Adjusted)'!J62-'House Price (CPI_Adjusted)'!I62)/'House Price (CPI_Adjusted)'!I62)</f>
        <v>1.0133918937185924</v>
      </c>
      <c r="K62" s="19">
        <f>1+(('House Price (CPI_Adjusted)'!K62-'House Price (CPI_Adjusted)'!J62)/'House Price (CPI_Adjusted)'!J62)</f>
        <v>0.95293458781362006</v>
      </c>
      <c r="L62" s="19">
        <f>1+(('House Price (CPI_Adjusted)'!L62-'House Price (CPI_Adjusted)'!K62)/'House Price (CPI_Adjusted)'!K62)</f>
        <v>1.0560381536365187</v>
      </c>
      <c r="M62" s="10">
        <f t="shared" si="0"/>
        <v>1.0280445548874866</v>
      </c>
      <c r="N62" s="11">
        <f t="shared" si="1"/>
        <v>2.8044554887486584E-2</v>
      </c>
    </row>
    <row r="63" spans="1:14" x14ac:dyDescent="0.25">
      <c r="A63" s="6" t="s">
        <v>90</v>
      </c>
      <c r="B63" s="19"/>
      <c r="C63" s="19">
        <f>1+(('House Price (CPI_Adjusted)'!C63-'House Price (CPI_Adjusted)'!B63)/'House Price (CPI_Adjusted)'!B63)</f>
        <v>0.99101659355330907</v>
      </c>
      <c r="D63" s="19">
        <f>1+(('House Price (CPI_Adjusted)'!D63-'House Price (CPI_Adjusted)'!C63)/'House Price (CPI_Adjusted)'!C63)</f>
        <v>1.0723920461651153</v>
      </c>
      <c r="E63" s="19">
        <f>1+(('House Price (CPI_Adjusted)'!E63-'House Price (CPI_Adjusted)'!D63)/'House Price (CPI_Adjusted)'!D63)</f>
        <v>0.94985808893093671</v>
      </c>
      <c r="F63" s="19">
        <f>1+(('House Price (CPI_Adjusted)'!F63-'House Price (CPI_Adjusted)'!E63)/'House Price (CPI_Adjusted)'!E63)</f>
        <v>1.0599246067853894</v>
      </c>
      <c r="G63" s="19">
        <f>1+(('House Price (CPI_Adjusted)'!G63-'House Price (CPI_Adjusted)'!F63)/'House Price (CPI_Adjusted)'!F63)</f>
        <v>0.96393936384999834</v>
      </c>
      <c r="H63" s="19">
        <f>1+(('House Price (CPI_Adjusted)'!H63-'House Price (CPI_Adjusted)'!G63)/'House Price (CPI_Adjusted)'!G63)</f>
        <v>1.078709730575925</v>
      </c>
      <c r="I63" s="19">
        <f>1+(('House Price (CPI_Adjusted)'!I63-'House Price (CPI_Adjusted)'!H63)/'House Price (CPI_Adjusted)'!H63)</f>
        <v>1.0272755420185915</v>
      </c>
      <c r="J63" s="19">
        <f>1+(('House Price (CPI_Adjusted)'!J63-'House Price (CPI_Adjusted)'!I63)/'House Price (CPI_Adjusted)'!I63)</f>
        <v>0.99647491828572987</v>
      </c>
      <c r="K63" s="19">
        <f>1+(('House Price (CPI_Adjusted)'!K63-'House Price (CPI_Adjusted)'!J63)/'House Price (CPI_Adjusted)'!J63)</f>
        <v>1.0793757467144562</v>
      </c>
      <c r="L63" s="19">
        <f>1+(('House Price (CPI_Adjusted)'!L63-'House Price (CPI_Adjusted)'!K63)/'House Price (CPI_Adjusted)'!K63)</f>
        <v>1.0947824105718844</v>
      </c>
      <c r="M63" s="10">
        <f t="shared" si="0"/>
        <v>1.0301432731631655</v>
      </c>
      <c r="N63" s="11">
        <f t="shared" si="1"/>
        <v>3.0143273163165452E-2</v>
      </c>
    </row>
    <row r="64" spans="1:14" x14ac:dyDescent="0.25">
      <c r="A64" s="6" t="s">
        <v>91</v>
      </c>
      <c r="B64" s="19"/>
      <c r="C64" s="19">
        <f>1+(('House Price (CPI_Adjusted)'!C64-'House Price (CPI_Adjusted)'!B64)/'House Price (CPI_Adjusted)'!B64)</f>
        <v>0.95102040816326516</v>
      </c>
      <c r="D64" s="19">
        <f>1+(('House Price (CPI_Adjusted)'!D64-'House Price (CPI_Adjusted)'!C64)/'House Price (CPI_Adjusted)'!C64)</f>
        <v>0.94460866212569095</v>
      </c>
      <c r="E64" s="19">
        <f>1+(('House Price (CPI_Adjusted)'!E64-'House Price (CPI_Adjusted)'!D64)/'House Price (CPI_Adjusted)'!D64)</f>
        <v>0.99207400399453383</v>
      </c>
      <c r="F64" s="19">
        <f>1+(('House Price (CPI_Adjusted)'!F64-'House Price (CPI_Adjusted)'!E64)/'House Price (CPI_Adjusted)'!E64)</f>
        <v>1.074332565388264</v>
      </c>
      <c r="G64" s="19">
        <f>1+(('House Price (CPI_Adjusted)'!G64-'House Price (CPI_Adjusted)'!F64)/'House Price (CPI_Adjusted)'!F64)</f>
        <v>1.1317843312481382</v>
      </c>
      <c r="H64" s="19">
        <f>1+(('House Price (CPI_Adjusted)'!H64-'House Price (CPI_Adjusted)'!G64)/'House Price (CPI_Adjusted)'!G64)</f>
        <v>1.1226749431592624</v>
      </c>
      <c r="I64" s="19">
        <f>1+(('House Price (CPI_Adjusted)'!I64-'House Price (CPI_Adjusted)'!H64)/'House Price (CPI_Adjusted)'!H64)</f>
        <v>1.1242295127672082</v>
      </c>
      <c r="J64" s="19">
        <f>1+(('House Price (CPI_Adjusted)'!J64-'House Price (CPI_Adjusted)'!I64)/'House Price (CPI_Adjusted)'!I64)</f>
        <v>0.9373324764096892</v>
      </c>
      <c r="K64" s="19">
        <f>1+(('House Price (CPI_Adjusted)'!K64-'House Price (CPI_Adjusted)'!J64)/'House Price (CPI_Adjusted)'!J64)</f>
        <v>0.92669685560191306</v>
      </c>
      <c r="L64" s="19">
        <f>1+(('House Price (CPI_Adjusted)'!L64-'House Price (CPI_Adjusted)'!K64)/'House Price (CPI_Adjusted)'!K64)</f>
        <v>1.0594668489405332</v>
      </c>
      <c r="M64" s="10">
        <f t="shared" si="0"/>
        <v>1.0232731967982498</v>
      </c>
      <c r="N64" s="11">
        <f t="shared" si="1"/>
        <v>2.3273196798249796E-2</v>
      </c>
    </row>
    <row r="65" spans="1:14" x14ac:dyDescent="0.25">
      <c r="A65" s="6" t="s">
        <v>92</v>
      </c>
      <c r="B65" s="19"/>
      <c r="C65" s="19">
        <f>1+(('House Price (CPI_Adjusted)'!C65-'House Price (CPI_Adjusted)'!B65)/'House Price (CPI_Adjusted)'!B65)</f>
        <v>0.98786806235409286</v>
      </c>
      <c r="D65" s="19">
        <f>1+(('House Price (CPI_Adjusted)'!D65-'House Price (CPI_Adjusted)'!C65)/'House Price (CPI_Adjusted)'!C65)</f>
        <v>0.72817079815728214</v>
      </c>
      <c r="E65" s="19">
        <f>1+(('House Price (CPI_Adjusted)'!E65-'House Price (CPI_Adjusted)'!D65)/'House Price (CPI_Adjusted)'!D65)</f>
        <v>1.1081677704194262</v>
      </c>
      <c r="F65" s="19">
        <f>1+(('House Price (CPI_Adjusted)'!F65-'House Price (CPI_Adjusted)'!E65)/'House Price (CPI_Adjusted)'!E65)</f>
        <v>1.0206681398674118</v>
      </c>
      <c r="G65" s="19">
        <f>1+(('House Price (CPI_Adjusted)'!G65-'House Price (CPI_Adjusted)'!F65)/'House Price (CPI_Adjusted)'!F65)</f>
        <v>0.97079466556678351</v>
      </c>
      <c r="H65" s="19">
        <f>1+(('House Price (CPI_Adjusted)'!H65-'House Price (CPI_Adjusted)'!G65)/'House Price (CPI_Adjusted)'!G65)</f>
        <v>0.96968718671945364</v>
      </c>
      <c r="I65" s="19">
        <f>1+(('House Price (CPI_Adjusted)'!I65-'House Price (CPI_Adjusted)'!H65)/'House Price (CPI_Adjusted)'!H65)</f>
        <v>1.0345986751903795</v>
      </c>
      <c r="J65" s="19">
        <f>1+(('House Price (CPI_Adjusted)'!J65-'House Price (CPI_Adjusted)'!I65)/'House Price (CPI_Adjusted)'!I65)</f>
        <v>1.0683705825155332</v>
      </c>
      <c r="K65" s="19">
        <f>1+(('House Price (CPI_Adjusted)'!K65-'House Price (CPI_Adjusted)'!J65)/'House Price (CPI_Adjusted)'!J65)</f>
        <v>1.2219645690111052</v>
      </c>
      <c r="L65" s="19">
        <f>1+(('House Price (CPI_Adjusted)'!L65-'House Price (CPI_Adjusted)'!K65)/'House Price (CPI_Adjusted)'!K65)</f>
        <v>1.1213874315327681</v>
      </c>
      <c r="M65" s="10">
        <f t="shared" si="0"/>
        <v>1.0149600429487686</v>
      </c>
      <c r="N65" s="11">
        <f t="shared" si="1"/>
        <v>1.4960042948768626E-2</v>
      </c>
    </row>
    <row r="66" spans="1:14" x14ac:dyDescent="0.25">
      <c r="A66" s="6" t="s">
        <v>93</v>
      </c>
      <c r="B66" s="19"/>
      <c r="C66" s="19">
        <f>1+(('House Price (CPI_Adjusted)'!C66-'House Price (CPI_Adjusted)'!B66)/'House Price (CPI_Adjusted)'!B66)</f>
        <v>0.93661100803957942</v>
      </c>
      <c r="D66" s="19">
        <f>1+(('House Price (CPI_Adjusted)'!D66-'House Price (CPI_Adjusted)'!C66)/'House Price (CPI_Adjusted)'!C66)</f>
        <v>1.0226478700582287</v>
      </c>
      <c r="E66" s="19">
        <f>1+(('House Price (CPI_Adjusted)'!E66-'House Price (CPI_Adjusted)'!D66)/'House Price (CPI_Adjusted)'!D66)</f>
        <v>0.92196210981402216</v>
      </c>
      <c r="F66" s="19">
        <f>1+(('House Price (CPI_Adjusted)'!F66-'House Price (CPI_Adjusted)'!E66)/'House Price (CPI_Adjusted)'!E66)</f>
        <v>1.0476309779623616</v>
      </c>
      <c r="G66" s="19">
        <f>1+(('House Price (CPI_Adjusted)'!G66-'House Price (CPI_Adjusted)'!F66)/'House Price (CPI_Adjusted)'!F66)</f>
        <v>1.0298691788303047</v>
      </c>
      <c r="H66" s="19">
        <f>1+(('House Price (CPI_Adjusted)'!H66-'House Price (CPI_Adjusted)'!G66)/'House Price (CPI_Adjusted)'!G66)</f>
        <v>0.96175944937678948</v>
      </c>
      <c r="I66" s="19">
        <f>1+(('House Price (CPI_Adjusted)'!I66-'House Price (CPI_Adjusted)'!H66)/'House Price (CPI_Adjusted)'!H66)</f>
        <v>1.1165145967814172</v>
      </c>
      <c r="J66" s="19">
        <f>1+(('House Price (CPI_Adjusted)'!J66-'House Price (CPI_Adjusted)'!I66)/'House Price (CPI_Adjusted)'!I66)</f>
        <v>1.1251290425511946</v>
      </c>
      <c r="K66" s="19">
        <f>1+(('House Price (CPI_Adjusted)'!K66-'House Price (CPI_Adjusted)'!J66)/'House Price (CPI_Adjusted)'!J66)</f>
        <v>1.0288725646758226</v>
      </c>
      <c r="L66" s="19">
        <f>1+(('House Price (CPI_Adjusted)'!L66-'House Price (CPI_Adjusted)'!K66)/'House Price (CPI_Adjusted)'!K66)</f>
        <v>0.96031161820635502</v>
      </c>
      <c r="M66" s="10">
        <f t="shared" si="0"/>
        <v>1.0129536680241285</v>
      </c>
      <c r="N66" s="11">
        <f t="shared" si="1"/>
        <v>1.2953668024128451E-2</v>
      </c>
    </row>
    <row r="67" spans="1:14" x14ac:dyDescent="0.25">
      <c r="A67" s="6" t="s">
        <v>94</v>
      </c>
      <c r="B67" s="19"/>
      <c r="C67" s="19">
        <f>1+(('House Price (CPI_Adjusted)'!C67-'House Price (CPI_Adjusted)'!B67)/'House Price (CPI_Adjusted)'!B67)</f>
        <v>0.89740583481714831</v>
      </c>
      <c r="D67" s="19">
        <f>1+(('House Price (CPI_Adjusted)'!D67-'House Price (CPI_Adjusted)'!C67)/'House Price (CPI_Adjusted)'!C67)</f>
        <v>1.0677347508968396</v>
      </c>
      <c r="E67" s="19">
        <f>1+(('House Price (CPI_Adjusted)'!E67-'House Price (CPI_Adjusted)'!D67)/'House Price (CPI_Adjusted)'!D67)</f>
        <v>0.95109327500236829</v>
      </c>
      <c r="F67" s="19">
        <f>1+(('House Price (CPI_Adjusted)'!F67-'House Price (CPI_Adjusted)'!E67)/'House Price (CPI_Adjusted)'!E67)</f>
        <v>1.0030027297543223</v>
      </c>
      <c r="G67" s="19">
        <f>1+(('House Price (CPI_Adjusted)'!G67-'House Price (CPI_Adjusted)'!F67)/'House Price (CPI_Adjusted)'!F67)</f>
        <v>1.0824188114944293</v>
      </c>
      <c r="H67" s="19">
        <f>1+(('House Price (CPI_Adjusted)'!H67-'House Price (CPI_Adjusted)'!G67)/'House Price (CPI_Adjusted)'!G67)</f>
        <v>1.02477684849382</v>
      </c>
      <c r="I67" s="19">
        <f>1+(('House Price (CPI_Adjusted)'!I67-'House Price (CPI_Adjusted)'!H67)/'House Price (CPI_Adjusted)'!H67)</f>
        <v>1.043615460593208</v>
      </c>
      <c r="J67" s="19">
        <f>1+(('House Price (CPI_Adjusted)'!J67-'House Price (CPI_Adjusted)'!I67)/'House Price (CPI_Adjusted)'!I67)</f>
        <v>1.0544062651733661</v>
      </c>
      <c r="K67" s="19">
        <f>1+(('House Price (CPI_Adjusted)'!K67-'House Price (CPI_Adjusted)'!J67)/'House Price (CPI_Adjusted)'!J67)</f>
        <v>1.0670121150197052</v>
      </c>
      <c r="L67" s="19">
        <f>1+(('House Price (CPI_Adjusted)'!L67-'House Price (CPI_Adjusted)'!K67)/'House Price (CPI_Adjusted)'!K67)</f>
        <v>1.1438650555510501</v>
      </c>
      <c r="M67" s="10">
        <f t="shared" si="0"/>
        <v>1.0313580802574565</v>
      </c>
      <c r="N67" s="11">
        <f t="shared" si="1"/>
        <v>3.1358080257456455E-2</v>
      </c>
    </row>
    <row r="68" spans="1:14" x14ac:dyDescent="0.25">
      <c r="A68" s="6" t="s">
        <v>95</v>
      </c>
      <c r="B68" s="19"/>
      <c r="C68" s="19">
        <f>1+(('House Price (CPI_Adjusted)'!C68-'House Price (CPI_Adjusted)'!B68)/'House Price (CPI_Adjusted)'!B68)</f>
        <v>1.0070691394428493</v>
      </c>
      <c r="D68" s="19">
        <f>1+(('House Price (CPI_Adjusted)'!D68-'House Price (CPI_Adjusted)'!C68)/'House Price (CPI_Adjusted)'!C68)</f>
        <v>0.99887702332501249</v>
      </c>
      <c r="E68" s="19">
        <f>1+(('House Price (CPI_Adjusted)'!E68-'House Price (CPI_Adjusted)'!D68)/'House Price (CPI_Adjusted)'!D68)</f>
        <v>0.93319391193214818</v>
      </c>
      <c r="F68" s="19">
        <f>1+(('House Price (CPI_Adjusted)'!F68-'House Price (CPI_Adjusted)'!E68)/'House Price (CPI_Adjusted)'!E68)</f>
        <v>1.0030027297543223</v>
      </c>
      <c r="G68" s="19">
        <f>1+(('House Price (CPI_Adjusted)'!G68-'House Price (CPI_Adjusted)'!F68)/'House Price (CPI_Adjusted)'!F68)</f>
        <v>0.97540000244836988</v>
      </c>
      <c r="H68" s="19">
        <f>1+(('House Price (CPI_Adjusted)'!H68-'House Price (CPI_Adjusted)'!G68)/'House Price (CPI_Adjusted)'!G68)</f>
        <v>1.0750218340611355</v>
      </c>
      <c r="I68" s="19">
        <f>1+(('House Price (CPI_Adjusted)'!I68-'House Price (CPI_Adjusted)'!H68)/'House Price (CPI_Adjusted)'!H68)</f>
        <v>0.9827599411598481</v>
      </c>
      <c r="J68" s="19">
        <f>1+(('House Price (CPI_Adjusted)'!J68-'House Price (CPI_Adjusted)'!I68)/'House Price (CPI_Adjusted)'!I68)</f>
        <v>1.0612032035760848</v>
      </c>
      <c r="K68" s="19">
        <f>1+(('House Price (CPI_Adjusted)'!K68-'House Price (CPI_Adjusted)'!J68)/'House Price (CPI_Adjusted)'!J68)</f>
        <v>1.0824596774193549</v>
      </c>
      <c r="L68" s="19">
        <f>1+(('House Price (CPI_Adjusted)'!L68-'House Price (CPI_Adjusted)'!K68)/'House Price (CPI_Adjusted)'!K68)</f>
        <v>1.0522226311699996</v>
      </c>
      <c r="M68" s="10">
        <f t="shared" si="0"/>
        <v>1.0160640191591186</v>
      </c>
      <c r="N68" s="11">
        <f t="shared" si="1"/>
        <v>1.6064019159118592E-2</v>
      </c>
    </row>
    <row r="69" spans="1:14" x14ac:dyDescent="0.25">
      <c r="A69" s="6" t="s">
        <v>96</v>
      </c>
      <c r="B69" s="19"/>
      <c r="C69" s="19">
        <f>1+(('House Price (CPI_Adjusted)'!C69-'House Price (CPI_Adjusted)'!B69)/'House Price (CPI_Adjusted)'!B69)</f>
        <v>1.0088331989330686</v>
      </c>
      <c r="D69" s="19">
        <f>1+(('House Price (CPI_Adjusted)'!D69-'House Price (CPI_Adjusted)'!C69)/'House Price (CPI_Adjusted)'!C69)</f>
        <v>0.90477631023185201</v>
      </c>
      <c r="E69" s="19">
        <f>1+(('House Price (CPI_Adjusted)'!E69-'House Price (CPI_Adjusted)'!D69)/'House Price (CPI_Adjusted)'!D69)</f>
        <v>0.93958141718052468</v>
      </c>
      <c r="F69" s="19">
        <f>1+(('House Price (CPI_Adjusted)'!F69-'House Price (CPI_Adjusted)'!E69)/'House Price (CPI_Adjusted)'!E69)</f>
        <v>0.94675557324840753</v>
      </c>
      <c r="G69" s="19">
        <f>1+(('House Price (CPI_Adjusted)'!G69-'House Price (CPI_Adjusted)'!F69)/'House Price (CPI_Adjusted)'!F69)</f>
        <v>1.0756627941614536</v>
      </c>
      <c r="H69" s="19">
        <f>1+(('House Price (CPI_Adjusted)'!H69-'House Price (CPI_Adjusted)'!G69)/'House Price (CPI_Adjusted)'!G69)</f>
        <v>0.97021074615530678</v>
      </c>
      <c r="I69" s="19">
        <f>1+(('House Price (CPI_Adjusted)'!I69-'House Price (CPI_Adjusted)'!H69)/'House Price (CPI_Adjusted)'!H69)</f>
        <v>0.97165767837706529</v>
      </c>
      <c r="J69" s="19">
        <f>1+(('House Price (CPI_Adjusted)'!J69-'House Price (CPI_Adjusted)'!I69)/'House Price (CPI_Adjusted)'!I69)</f>
        <v>0.98579967481957165</v>
      </c>
      <c r="K69" s="19">
        <f>1+(('House Price (CPI_Adjusted)'!K69-'House Price (CPI_Adjusted)'!J69)/'House Price (CPI_Adjusted)'!J69)</f>
        <v>1.013266696955929</v>
      </c>
      <c r="L69" s="19">
        <f>1+(('House Price (CPI_Adjusted)'!L69-'House Price (CPI_Adjusted)'!K69)/'House Price (CPI_Adjusted)'!K69)</f>
        <v>1.0781056175793018</v>
      </c>
      <c r="M69" s="10">
        <f t="shared" ref="M69:M132" si="2">GEOMEAN(C69:L69)</f>
        <v>0.98804383777101668</v>
      </c>
      <c r="N69" s="11">
        <f t="shared" ref="N69:N132" si="3">M69-1</f>
        <v>-1.1956162228983325E-2</v>
      </c>
    </row>
    <row r="70" spans="1:14" x14ac:dyDescent="0.25">
      <c r="A70" s="6" t="s">
        <v>97</v>
      </c>
      <c r="B70" s="19"/>
      <c r="C70" s="19">
        <f>1+(('House Price (CPI_Adjusted)'!C70-'House Price (CPI_Adjusted)'!B70)/'House Price (CPI_Adjusted)'!B70)</f>
        <v>0.95102040816326516</v>
      </c>
      <c r="D70" s="19">
        <f>1+(('House Price (CPI_Adjusted)'!D70-'House Price (CPI_Adjusted)'!C70)/'House Price (CPI_Adjusted)'!C70)</f>
        <v>0.92871233512551743</v>
      </c>
      <c r="E70" s="19">
        <f>1+(('House Price (CPI_Adjusted)'!E70-'House Price (CPI_Adjusted)'!D70)/'House Price (CPI_Adjusted)'!D70)</f>
        <v>0.99444326453381748</v>
      </c>
      <c r="F70" s="19">
        <f>1+(('House Price (CPI_Adjusted)'!F70-'House Price (CPI_Adjusted)'!E70)/'House Price (CPI_Adjusted)'!E70)</f>
        <v>1.0311518357110043</v>
      </c>
      <c r="G70" s="19">
        <f>1+(('House Price (CPI_Adjusted)'!G70-'House Price (CPI_Adjusted)'!F70)/'House Price (CPI_Adjusted)'!F70)</f>
        <v>1.0356974571451782</v>
      </c>
      <c r="H70" s="19">
        <f>1+(('House Price (CPI_Adjusted)'!H70-'House Price (CPI_Adjusted)'!G70)/'House Price (CPI_Adjusted)'!G70)</f>
        <v>1.0893442252672791</v>
      </c>
      <c r="I70" s="19">
        <f>1+(('House Price (CPI_Adjusted)'!I70-'House Price (CPI_Adjusted)'!H70)/'House Price (CPI_Adjusted)'!H70)</f>
        <v>1.1265051723654882</v>
      </c>
      <c r="J70" s="19">
        <f>1+(('House Price (CPI_Adjusted)'!J70-'House Price (CPI_Adjusted)'!I70)/'House Price (CPI_Adjusted)'!I70)</f>
        <v>0.99292582674555963</v>
      </c>
      <c r="K70" s="19">
        <f>1+(('House Price (CPI_Adjusted)'!K70-'House Price (CPI_Adjusted)'!J70)/'House Price (CPI_Adjusted)'!J70)</f>
        <v>0.95833195918787994</v>
      </c>
      <c r="L70" s="19">
        <f>1+(('House Price (CPI_Adjusted)'!L70-'House Price (CPI_Adjusted)'!K70)/'House Price (CPI_Adjusted)'!K70)</f>
        <v>1.0566905422966295</v>
      </c>
      <c r="M70" s="10">
        <f t="shared" si="2"/>
        <v>1.0147254467288922</v>
      </c>
      <c r="N70" s="11">
        <f t="shared" si="3"/>
        <v>1.47254467288922E-2</v>
      </c>
    </row>
    <row r="71" spans="1:14" x14ac:dyDescent="0.25">
      <c r="A71" s="6" t="s">
        <v>98</v>
      </c>
      <c r="B71" s="19"/>
      <c r="C71" s="19">
        <f>1+(('House Price (CPI_Adjusted)'!C71-'House Price (CPI_Adjusted)'!B71)/'House Price (CPI_Adjusted)'!B71)</f>
        <v>1.0170387104185015</v>
      </c>
      <c r="D71" s="19">
        <f>1+(('House Price (CPI_Adjusted)'!D71-'House Price (CPI_Adjusted)'!C71)/'House Price (CPI_Adjusted)'!C71)</f>
        <v>0.95554623610819878</v>
      </c>
      <c r="E71" s="19">
        <f>1+(('House Price (CPI_Adjusted)'!E71-'House Price (CPI_Adjusted)'!D71)/'House Price (CPI_Adjusted)'!D71)</f>
        <v>0.95326259821025894</v>
      </c>
      <c r="F71" s="19">
        <f>1+(('House Price (CPI_Adjusted)'!F71-'House Price (CPI_Adjusted)'!E71)/'House Price (CPI_Adjusted)'!E71)</f>
        <v>1.1163557779799818</v>
      </c>
      <c r="G71" s="19">
        <f>1+(('House Price (CPI_Adjusted)'!G71-'House Price (CPI_Adjusted)'!F71)/'House Price (CPI_Adjusted)'!F71)</f>
        <v>0.98212689901697947</v>
      </c>
      <c r="H71" s="19">
        <f>1+(('House Price (CPI_Adjusted)'!H71-'House Price (CPI_Adjusted)'!G71)/'House Price (CPI_Adjusted)'!G71)</f>
        <v>1.0825394692643602</v>
      </c>
      <c r="I71" s="19">
        <f>1+(('House Price (CPI_Adjusted)'!I71-'House Price (CPI_Adjusted)'!H71)/'House Price (CPI_Adjusted)'!H71)</f>
        <v>1.1803156884770194</v>
      </c>
      <c r="J71" s="19">
        <f>1+(('House Price (CPI_Adjusted)'!J71-'House Price (CPI_Adjusted)'!I71)/'House Price (CPI_Adjusted)'!I71)</f>
        <v>1.0874354936379986</v>
      </c>
      <c r="K71" s="19">
        <f>1+(('House Price (CPI_Adjusted)'!K71-'House Price (CPI_Adjusted)'!J71)/'House Price (CPI_Adjusted)'!J71)</f>
        <v>1.0291693548387095</v>
      </c>
      <c r="L71" s="19">
        <f>1+(('House Price (CPI_Adjusted)'!L71-'House Price (CPI_Adjusted)'!K71)/'House Price (CPI_Adjusted)'!K71)</f>
        <v>1.0752388473390007</v>
      </c>
      <c r="M71" s="10">
        <f t="shared" si="2"/>
        <v>1.0455887912633437</v>
      </c>
      <c r="N71" s="11">
        <f t="shared" si="3"/>
        <v>4.5588791263343698E-2</v>
      </c>
    </row>
    <row r="72" spans="1:14" x14ac:dyDescent="0.25">
      <c r="A72" s="6" t="s">
        <v>99</v>
      </c>
      <c r="B72" s="19"/>
      <c r="C72" s="19">
        <f>1+(('House Price (CPI_Adjusted)'!C72-'House Price (CPI_Adjusted)'!B72)/'House Price (CPI_Adjusted)'!B72)</f>
        <v>0.90096670247046196</v>
      </c>
      <c r="D72" s="19">
        <f>1+(('House Price (CPI_Adjusted)'!D72-'House Price (CPI_Adjusted)'!C72)/'House Price (CPI_Adjusted)'!C72)</f>
        <v>0.88933156263833557</v>
      </c>
      <c r="E72" s="19">
        <f>1+(('House Price (CPI_Adjusted)'!E72-'House Price (CPI_Adjusted)'!D72)/'House Price (CPI_Adjusted)'!D72)</f>
        <v>0.90352354800747625</v>
      </c>
      <c r="F72" s="19">
        <f>1+(('House Price (CPI_Adjusted)'!F72-'House Price (CPI_Adjusted)'!E72)/'House Price (CPI_Adjusted)'!E72)</f>
        <v>0.76202841744243033</v>
      </c>
      <c r="G72" s="19">
        <f>1+(('House Price (CPI_Adjusted)'!G72-'House Price (CPI_Adjusted)'!F72)/'House Price (CPI_Adjusted)'!F72)</f>
        <v>1.1410471092139014</v>
      </c>
      <c r="H72" s="19">
        <f>1+(('House Price (CPI_Adjusted)'!H72-'House Price (CPI_Adjusted)'!G72)/'House Price (CPI_Adjusted)'!G72)</f>
        <v>1.0889053776258653</v>
      </c>
      <c r="I72" s="19">
        <f>1+(('House Price (CPI_Adjusted)'!I72-'House Price (CPI_Adjusted)'!H72)/'House Price (CPI_Adjusted)'!H72)</f>
        <v>0.99476095197978076</v>
      </c>
      <c r="J72" s="19">
        <f>1+(('House Price (CPI_Adjusted)'!J72-'House Price (CPI_Adjusted)'!I72)/'House Price (CPI_Adjusted)'!I72)</f>
        <v>1.1844742827793675</v>
      </c>
      <c r="K72" s="19">
        <f>1+(('House Price (CPI_Adjusted)'!K72-'House Price (CPI_Adjusted)'!J72)/'House Price (CPI_Adjusted)'!J72)</f>
        <v>1.0187855787476281</v>
      </c>
      <c r="L72" s="19">
        <f>1+(('House Price (CPI_Adjusted)'!L72-'House Price (CPI_Adjusted)'!K72)/'House Price (CPI_Adjusted)'!K72)</f>
        <v>1.0877192982456139</v>
      </c>
      <c r="M72" s="10">
        <f t="shared" si="2"/>
        <v>0.98896763594289039</v>
      </c>
      <c r="N72" s="11">
        <f t="shared" si="3"/>
        <v>-1.1032364057109612E-2</v>
      </c>
    </row>
    <row r="73" spans="1:14" x14ac:dyDescent="0.25">
      <c r="A73" s="6" t="s">
        <v>100</v>
      </c>
      <c r="B73" s="19"/>
      <c r="C73" s="19">
        <f>1+(('House Price (CPI_Adjusted)'!C73-'House Price (CPI_Adjusted)'!B73)/'House Price (CPI_Adjusted)'!B73)</f>
        <v>0.9211141060197664</v>
      </c>
      <c r="D73" s="19">
        <f>1+(('House Price (CPI_Adjusted)'!D73-'House Price (CPI_Adjusted)'!C73)/'House Price (CPI_Adjusted)'!C73)</f>
        <v>0.91271278522274546</v>
      </c>
      <c r="E73" s="19">
        <f>1+(('House Price (CPI_Adjusted)'!E73-'House Price (CPI_Adjusted)'!D73)/'House Price (CPI_Adjusted)'!D73)</f>
        <v>1.1213602438768002</v>
      </c>
      <c r="F73" s="19">
        <f>1+(('House Price (CPI_Adjusted)'!F73-'House Price (CPI_Adjusted)'!E73)/'House Price (CPI_Adjusted)'!E73)</f>
        <v>1.1303784188834771</v>
      </c>
      <c r="G73" s="19">
        <f>1+(('House Price (CPI_Adjusted)'!G73-'House Price (CPI_Adjusted)'!F73)/'House Price (CPI_Adjusted)'!F73)</f>
        <v>1.1561373706145823</v>
      </c>
      <c r="H73" s="19">
        <f>1+(('House Price (CPI_Adjusted)'!H73-'House Price (CPI_Adjusted)'!G73)/'House Price (CPI_Adjusted)'!G73)</f>
        <v>1.0782628553604849</v>
      </c>
      <c r="I73" s="19">
        <f>1+(('House Price (CPI_Adjusted)'!I73-'House Price (CPI_Adjusted)'!H73)/'House Price (CPI_Adjusted)'!H73)</f>
        <v>1.0159142151730451</v>
      </c>
      <c r="J73" s="19">
        <f>1+(('House Price (CPI_Adjusted)'!J73-'House Price (CPI_Adjusted)'!I73)/'House Price (CPI_Adjusted)'!I73)</f>
        <v>0.92543028486022783</v>
      </c>
      <c r="K73" s="19">
        <f>1+(('House Price (CPI_Adjusted)'!K73-'House Price (CPI_Adjusted)'!J73)/'House Price (CPI_Adjusted)'!J73)</f>
        <v>0.95377565982404677</v>
      </c>
      <c r="L73" s="19">
        <f>1+(('House Price (CPI_Adjusted)'!L73-'House Price (CPI_Adjusted)'!K73)/'House Price (CPI_Adjusted)'!K73)</f>
        <v>1.0045315308473202</v>
      </c>
      <c r="M73" s="10">
        <f t="shared" si="2"/>
        <v>1.018113325432237</v>
      </c>
      <c r="N73" s="11">
        <f t="shared" si="3"/>
        <v>1.8113325432236982E-2</v>
      </c>
    </row>
    <row r="74" spans="1:14" x14ac:dyDescent="0.25">
      <c r="A74" s="6" t="s">
        <v>101</v>
      </c>
      <c r="B74" s="19"/>
      <c r="C74" s="19">
        <f>1+(('House Price (CPI_Adjusted)'!C74-'House Price (CPI_Adjusted)'!B74)/'House Price (CPI_Adjusted)'!B74)</f>
        <v>1.0173706691979119</v>
      </c>
      <c r="D74" s="19">
        <f>1+(('House Price (CPI_Adjusted)'!D74-'House Price (CPI_Adjusted)'!C74)/'House Price (CPI_Adjusted)'!C74)</f>
        <v>0.95487614758357875</v>
      </c>
      <c r="E74" s="19">
        <f>1+(('House Price (CPI_Adjusted)'!E74-'House Price (CPI_Adjusted)'!D74)/'House Price (CPI_Adjusted)'!D74)</f>
        <v>0.8759802375696415</v>
      </c>
      <c r="F74" s="19">
        <f>1+(('House Price (CPI_Adjusted)'!F74-'House Price (CPI_Adjusted)'!E74)/'House Price (CPI_Adjusted)'!E74)</f>
        <v>0.99654669633949811</v>
      </c>
      <c r="G74" s="19">
        <f>1+(('House Price (CPI_Adjusted)'!G74-'House Price (CPI_Adjusted)'!F74)/'House Price (CPI_Adjusted)'!F74)</f>
        <v>1.0049670594592348</v>
      </c>
      <c r="H74" s="19">
        <f>1+(('House Price (CPI_Adjusted)'!H74-'House Price (CPI_Adjusted)'!G74)/'House Price (CPI_Adjusted)'!G74)</f>
        <v>1.0450367209210005</v>
      </c>
      <c r="I74" s="19">
        <f>1+(('House Price (CPI_Adjusted)'!I74-'House Price (CPI_Adjusted)'!H74)/'House Price (CPI_Adjusted)'!H74)</f>
        <v>1.1276071719218204</v>
      </c>
      <c r="J74" s="19">
        <f>1+(('House Price (CPI_Adjusted)'!J74-'House Price (CPI_Adjusted)'!I74)/'House Price (CPI_Adjusted)'!I74)</f>
        <v>1.0468662411035292</v>
      </c>
      <c r="K74" s="19">
        <f>1+(('House Price (CPI_Adjusted)'!K74-'House Price (CPI_Adjusted)'!J74)/'House Price (CPI_Adjusted)'!J74)</f>
        <v>0.99420589340346732</v>
      </c>
      <c r="L74" s="19">
        <f>1+(('House Price (CPI_Adjusted)'!L74-'House Price (CPI_Adjusted)'!K74)/'House Price (CPI_Adjusted)'!K74)</f>
        <v>1.0334821547636193</v>
      </c>
      <c r="M74" s="10">
        <f t="shared" si="2"/>
        <v>1.0077504337750094</v>
      </c>
      <c r="N74" s="11">
        <f t="shared" si="3"/>
        <v>7.750433775009391E-3</v>
      </c>
    </row>
    <row r="75" spans="1:14" x14ac:dyDescent="0.25">
      <c r="A75" s="6" t="s">
        <v>102</v>
      </c>
      <c r="B75" s="19"/>
      <c r="C75" s="19">
        <f>1+(('House Price (CPI_Adjusted)'!C75-'House Price (CPI_Adjusted)'!B75)/'House Price (CPI_Adjusted)'!B75)</f>
        <v>0.96912494000959837</v>
      </c>
      <c r="D75" s="19">
        <f>1+(('House Price (CPI_Adjusted)'!D75-'House Price (CPI_Adjusted)'!C75)/'House Price (CPI_Adjusted)'!C75)</f>
        <v>0.96751455715599144</v>
      </c>
      <c r="E75" s="19">
        <f>1+(('House Price (CPI_Adjusted)'!E75-'House Price (CPI_Adjusted)'!D75)/'House Price (CPI_Adjusted)'!D75)</f>
        <v>0.97302535939266688</v>
      </c>
      <c r="F75" s="19">
        <f>1+(('House Price (CPI_Adjusted)'!F75-'House Price (CPI_Adjusted)'!E75)/'House Price (CPI_Adjusted)'!E75)</f>
        <v>1.0242369095872279</v>
      </c>
      <c r="G75" s="19">
        <f>1+(('House Price (CPI_Adjusted)'!G75-'House Price (CPI_Adjusted)'!F75)/'House Price (CPI_Adjusted)'!F75)</f>
        <v>1.1018984720678306</v>
      </c>
      <c r="H75" s="19">
        <f>1+(('House Price (CPI_Adjusted)'!H75-'House Price (CPI_Adjusted)'!G75)/'House Price (CPI_Adjusted)'!G75)</f>
        <v>1.0321767609644961</v>
      </c>
      <c r="I75" s="19">
        <f>1+(('House Price (CPI_Adjusted)'!I75-'House Price (CPI_Adjusted)'!H75)/'House Price (CPI_Adjusted)'!H75)</f>
        <v>1.1416561058118178</v>
      </c>
      <c r="J75" s="19">
        <f>1+(('House Price (CPI_Adjusted)'!J75-'House Price (CPI_Adjusted)'!I75)/'House Price (CPI_Adjusted)'!I75)</f>
        <v>1.09062766840954</v>
      </c>
      <c r="K75" s="19">
        <f>1+(('House Price (CPI_Adjusted)'!K75-'House Price (CPI_Adjusted)'!J75)/'House Price (CPI_Adjusted)'!J75)</f>
        <v>0.90951417835362725</v>
      </c>
      <c r="L75" s="19">
        <f>1+(('House Price (CPI_Adjusted)'!L75-'House Price (CPI_Adjusted)'!K75)/'House Price (CPI_Adjusted)'!K75)</f>
        <v>1.0510701419792328</v>
      </c>
      <c r="M75" s="10">
        <f t="shared" si="2"/>
        <v>1.0237903943483535</v>
      </c>
      <c r="N75" s="11">
        <f t="shared" si="3"/>
        <v>2.3790394348353505E-2</v>
      </c>
    </row>
    <row r="76" spans="1:14" x14ac:dyDescent="0.25">
      <c r="A76" s="6" t="s">
        <v>103</v>
      </c>
      <c r="B76" s="19"/>
      <c r="C76" s="19">
        <f>1+(('House Price (CPI_Adjusted)'!C76-'House Price (CPI_Adjusted)'!B76)/'House Price (CPI_Adjusted)'!B76)</f>
        <v>0.99762213415311685</v>
      </c>
      <c r="D76" s="19">
        <f>1+(('House Price (CPI_Adjusted)'!D76-'House Price (CPI_Adjusted)'!C76)/'House Price (CPI_Adjusted)'!C76)</f>
        <v>0.97947311101614298</v>
      </c>
      <c r="E76" s="19">
        <f>1+(('House Price (CPI_Adjusted)'!E76-'House Price (CPI_Adjusted)'!D76)/'House Price (CPI_Adjusted)'!D76)</f>
        <v>0.98261181613545168</v>
      </c>
      <c r="F76" s="19">
        <f>1+(('House Price (CPI_Adjusted)'!F76-'House Price (CPI_Adjusted)'!E76)/'House Price (CPI_Adjusted)'!E76)</f>
        <v>0.99704883227176233</v>
      </c>
      <c r="G76" s="19">
        <f>1+(('House Price (CPI_Adjusted)'!G76-'House Price (CPI_Adjusted)'!F76)/'House Price (CPI_Adjusted)'!F76)</f>
        <v>1.010548577766667</v>
      </c>
      <c r="H76" s="19">
        <f>1+(('House Price (CPI_Adjusted)'!H76-'House Price (CPI_Adjusted)'!G76)/'House Price (CPI_Adjusted)'!G76)</f>
        <v>1.0597516375545852</v>
      </c>
      <c r="I76" s="19">
        <f>1+(('House Price (CPI_Adjusted)'!I76-'House Price (CPI_Adjusted)'!H76)/'House Price (CPI_Adjusted)'!H76)</f>
        <v>1.0841513126109217</v>
      </c>
      <c r="J76" s="19">
        <f>1+(('House Price (CPI_Adjusted)'!J76-'House Price (CPI_Adjusted)'!I76)/'House Price (CPI_Adjusted)'!I76)</f>
        <v>1.1177024482109228</v>
      </c>
      <c r="K76" s="19">
        <f>1+(('House Price (CPI_Adjusted)'!K76-'House Price (CPI_Adjusted)'!J76)/'House Price (CPI_Adjusted)'!J76)</f>
        <v>0.96625310173697276</v>
      </c>
      <c r="L76" s="19">
        <f>1+(('House Price (CPI_Adjusted)'!L76-'House Price (CPI_Adjusted)'!K76)/'House Price (CPI_Adjusted)'!K76)</f>
        <v>1.056256343337683</v>
      </c>
      <c r="M76" s="10">
        <f t="shared" si="2"/>
        <v>1.0240224149326269</v>
      </c>
      <c r="N76" s="11">
        <f t="shared" si="3"/>
        <v>2.4022414932626912E-2</v>
      </c>
    </row>
    <row r="77" spans="1:14" x14ac:dyDescent="0.25">
      <c r="A77" s="6" t="s">
        <v>104</v>
      </c>
      <c r="B77" s="19"/>
      <c r="C77" s="19">
        <f>1+(('House Price (CPI_Adjusted)'!C77-'House Price (CPI_Adjusted)'!B77)/'House Price (CPI_Adjusted)'!B77)</f>
        <v>1.1385455590686977</v>
      </c>
      <c r="D77" s="19">
        <f>1+(('House Price (CPI_Adjusted)'!D77-'House Price (CPI_Adjusted)'!C77)/'House Price (CPI_Adjusted)'!C77)</f>
        <v>0.82681040543707529</v>
      </c>
      <c r="E77" s="19">
        <f>1+(('House Price (CPI_Adjusted)'!E77-'House Price (CPI_Adjusted)'!D77)/'House Price (CPI_Adjusted)'!D77)</f>
        <v>1.0158204562178073</v>
      </c>
      <c r="F77" s="19">
        <f>1+(('House Price (CPI_Adjusted)'!F77-'House Price (CPI_Adjusted)'!E77)/'House Price (CPI_Adjusted)'!E77)</f>
        <v>1.0117462155678716</v>
      </c>
      <c r="G77" s="19">
        <f>1+(('House Price (CPI_Adjusted)'!G77-'House Price (CPI_Adjusted)'!F77)/'House Price (CPI_Adjusted)'!F77)</f>
        <v>0.99425192246163341</v>
      </c>
      <c r="H77" s="19">
        <f>1+(('House Price (CPI_Adjusted)'!H77-'House Price (CPI_Adjusted)'!G77)/'House Price (CPI_Adjusted)'!G77)</f>
        <v>0.97490893598892336</v>
      </c>
      <c r="I77" s="19">
        <f>1+(('House Price (CPI_Adjusted)'!I77-'House Price (CPI_Adjusted)'!H77)/'House Price (CPI_Adjusted)'!H77)</f>
        <v>1.029474770486299</v>
      </c>
      <c r="J77" s="19">
        <f>1+(('House Price (CPI_Adjusted)'!J77-'House Price (CPI_Adjusted)'!I77)/'House Price (CPI_Adjusted)'!I77)</f>
        <v>1.1193485490183026</v>
      </c>
      <c r="K77" s="19">
        <f>1+(('House Price (CPI_Adjusted)'!K77-'House Price (CPI_Adjusted)'!J77)/'House Price (CPI_Adjusted)'!J77)</f>
        <v>1.1216437381404174</v>
      </c>
      <c r="L77" s="19">
        <f>1+(('House Price (CPI_Adjusted)'!L77-'House Price (CPI_Adjusted)'!K77)/'House Price (CPI_Adjusted)'!K77)</f>
        <v>1.0104260253651198</v>
      </c>
      <c r="M77" s="10">
        <f t="shared" si="2"/>
        <v>1.0204802145920275</v>
      </c>
      <c r="N77" s="11">
        <f t="shared" si="3"/>
        <v>2.0480214592027535E-2</v>
      </c>
    </row>
    <row r="78" spans="1:14" x14ac:dyDescent="0.25">
      <c r="A78" s="6" t="s">
        <v>105</v>
      </c>
      <c r="B78" s="19"/>
      <c r="C78" s="19">
        <f>1+(('House Price (CPI_Adjusted)'!C78-'House Price (CPI_Adjusted)'!B78)/'House Price (CPI_Adjusted)'!B78)</f>
        <v>1.2149688689034936</v>
      </c>
      <c r="D78" s="19">
        <f>1+(('House Price (CPI_Adjusted)'!D78-'House Price (CPI_Adjusted)'!C78)/'House Price (CPI_Adjusted)'!C78)</f>
        <v>0.76727914213791604</v>
      </c>
      <c r="E78" s="19">
        <f>1+(('House Price (CPI_Adjusted)'!E78-'House Price (CPI_Adjusted)'!D78)/'House Price (CPI_Adjusted)'!D78)</f>
        <v>0.90977968855410385</v>
      </c>
      <c r="F78" s="19">
        <f>1+(('House Price (CPI_Adjusted)'!F78-'House Price (CPI_Adjusted)'!E78)/'House Price (CPI_Adjusted)'!E78)</f>
        <v>1.1926962035971829</v>
      </c>
      <c r="G78" s="19">
        <f>1+(('House Price (CPI_Adjusted)'!G78-'House Price (CPI_Adjusted)'!F78)/'House Price (CPI_Adjusted)'!F78)</f>
        <v>1.1687833434127464</v>
      </c>
      <c r="H78" s="19">
        <f>1+(('House Price (CPI_Adjusted)'!H78-'House Price (CPI_Adjusted)'!G78)/'House Price (CPI_Adjusted)'!G78)</f>
        <v>0.78037541549892464</v>
      </c>
      <c r="I78" s="19">
        <f>1+(('House Price (CPI_Adjusted)'!I78-'House Price (CPI_Adjusted)'!H78)/'House Price (CPI_Adjusted)'!H78)</f>
        <v>0.90151091654922089</v>
      </c>
      <c r="J78" s="19">
        <f>1+(('House Price (CPI_Adjusted)'!J78-'House Price (CPI_Adjusted)'!I78)/'House Price (CPI_Adjusted)'!I78)</f>
        <v>1.1668813559322033</v>
      </c>
      <c r="K78" s="19">
        <f>1+(('House Price (CPI_Adjusted)'!K78-'House Price (CPI_Adjusted)'!J78)/'House Price (CPI_Adjusted)'!J78)</f>
        <v>1.1813125695216906</v>
      </c>
      <c r="L78" s="19">
        <f>1+(('House Price (CPI_Adjusted)'!L78-'House Price (CPI_Adjusted)'!K78)/'House Price (CPI_Adjusted)'!K78)</f>
        <v>1.0217969165337586</v>
      </c>
      <c r="M78" s="10">
        <f t="shared" si="2"/>
        <v>1.0159560743091878</v>
      </c>
      <c r="N78" s="11">
        <f t="shared" si="3"/>
        <v>1.5956074309187773E-2</v>
      </c>
    </row>
    <row r="79" spans="1:14" x14ac:dyDescent="0.25">
      <c r="A79" s="6" t="s">
        <v>106</v>
      </c>
      <c r="B79" s="19"/>
      <c r="C79" s="19">
        <f>1+(('House Price (CPI_Adjusted)'!C79-'House Price (CPI_Adjusted)'!B79)/'House Price (CPI_Adjusted)'!B79)</f>
        <v>1.0099331768105473</v>
      </c>
      <c r="D79" s="19">
        <f>1+(('House Price (CPI_Adjusted)'!D79-'House Price (CPI_Adjusted)'!C79)/'House Price (CPI_Adjusted)'!C79)</f>
        <v>1.057436918990704</v>
      </c>
      <c r="E79" s="19">
        <f>1+(('House Price (CPI_Adjusted)'!E79-'House Price (CPI_Adjusted)'!D79)/'House Price (CPI_Adjusted)'!D79)</f>
        <v>0.96447129029910483</v>
      </c>
      <c r="F79" s="19">
        <f>1+(('House Price (CPI_Adjusted)'!F79-'House Price (CPI_Adjusted)'!E79)/'House Price (CPI_Adjusted)'!E79)</f>
        <v>0.9982146303802355</v>
      </c>
      <c r="G79" s="19">
        <f>1+(('House Price (CPI_Adjusted)'!G79-'House Price (CPI_Adjusted)'!F79)/'House Price (CPI_Adjusted)'!F79)</f>
        <v>1.0143865416854203</v>
      </c>
      <c r="H79" s="19">
        <f>1+(('House Price (CPI_Adjusted)'!H79-'House Price (CPI_Adjusted)'!G79)/'House Price (CPI_Adjusted)'!G79)</f>
        <v>0.93239927785578725</v>
      </c>
      <c r="I79" s="19">
        <f>1+(('House Price (CPI_Adjusted)'!I79-'House Price (CPI_Adjusted)'!H79)/'House Price (CPI_Adjusted)'!H79)</f>
        <v>1.0539330400324503</v>
      </c>
      <c r="J79" s="19">
        <f>1+(('House Price (CPI_Adjusted)'!J79-'House Price (CPI_Adjusted)'!I79)/'House Price (CPI_Adjusted)'!I79)</f>
        <v>1.0229819017523698</v>
      </c>
      <c r="K79" s="19">
        <f>1+(('House Price (CPI_Adjusted)'!K79-'House Price (CPI_Adjusted)'!J79)/'House Price (CPI_Adjusted)'!J79)</f>
        <v>1.0198118279569892</v>
      </c>
      <c r="L79" s="19">
        <f>1+(('House Price (CPI_Adjusted)'!L79-'House Price (CPI_Adjusted)'!K79)/'House Price (CPI_Adjusted)'!K79)</f>
        <v>1.1072499572131234</v>
      </c>
      <c r="M79" s="10">
        <f t="shared" si="2"/>
        <v>1.0170240986096606</v>
      </c>
      <c r="N79" s="11">
        <f t="shared" si="3"/>
        <v>1.7024098609660587E-2</v>
      </c>
    </row>
    <row r="80" spans="1:14" x14ac:dyDescent="0.25">
      <c r="A80" s="6" t="s">
        <v>107</v>
      </c>
      <c r="B80" s="19"/>
      <c r="C80" s="19">
        <f>1+(('House Price (CPI_Adjusted)'!C80-'House Price (CPI_Adjusted)'!B80)/'House Price (CPI_Adjusted)'!B80)</f>
        <v>0.86079539508110936</v>
      </c>
      <c r="D80" s="19">
        <f>1+(('House Price (CPI_Adjusted)'!D80-'House Price (CPI_Adjusted)'!C80)/'House Price (CPI_Adjusted)'!C80)</f>
        <v>1.0507544891256504</v>
      </c>
      <c r="E80" s="19">
        <f>1+(('House Price (CPI_Adjusted)'!E80-'House Price (CPI_Adjusted)'!D80)/'House Price (CPI_Adjusted)'!D80)</f>
        <v>1.129831200517851</v>
      </c>
      <c r="F80" s="19">
        <f>1+(('House Price (CPI_Adjusted)'!F80-'House Price (CPI_Adjusted)'!E80)/'House Price (CPI_Adjusted)'!E80)</f>
        <v>0.68090862972774913</v>
      </c>
      <c r="G80" s="19">
        <f>1+(('House Price (CPI_Adjusted)'!G80-'House Price (CPI_Adjusted)'!F80)/'House Price (CPI_Adjusted)'!F80)</f>
        <v>1.2430043565683646</v>
      </c>
      <c r="H80" s="19">
        <f>1+(('House Price (CPI_Adjusted)'!H80-'House Price (CPI_Adjusted)'!G80)/'House Price (CPI_Adjusted)'!G80)</f>
        <v>1.0255539382176937</v>
      </c>
      <c r="I80" s="19">
        <f>1+(('House Price (CPI_Adjusted)'!I80-'House Price (CPI_Adjusted)'!H80)/'House Price (CPI_Adjusted)'!H80)</f>
        <v>1.0077407205510678</v>
      </c>
      <c r="J80" s="19">
        <f>1+(('House Price (CPI_Adjusted)'!J80-'House Price (CPI_Adjusted)'!I80)/'House Price (CPI_Adjusted)'!I80)</f>
        <v>0.97097703029906424</v>
      </c>
      <c r="K80" s="19">
        <f>1+(('House Price (CPI_Adjusted)'!K80-'House Price (CPI_Adjusted)'!J80)/'House Price (CPI_Adjusted)'!J80)</f>
        <v>1.0436021505376343</v>
      </c>
      <c r="L80" s="19">
        <f>1+(('House Price (CPI_Adjusted)'!L80-'House Price (CPI_Adjusted)'!K80)/'House Price (CPI_Adjusted)'!K80)</f>
        <v>1.3191489361702129</v>
      </c>
      <c r="M80" s="10">
        <f t="shared" si="2"/>
        <v>1.0179633235172636</v>
      </c>
      <c r="N80" s="11">
        <f t="shared" si="3"/>
        <v>1.7963323517263596E-2</v>
      </c>
    </row>
    <row r="81" spans="1:14" x14ac:dyDescent="0.25">
      <c r="A81" s="6" t="s">
        <v>108</v>
      </c>
      <c r="B81" s="19"/>
      <c r="C81" s="19">
        <f>1+(('House Price (CPI_Adjusted)'!C81-'House Price (CPI_Adjusted)'!B81)/'House Price (CPI_Adjusted)'!B81)</f>
        <v>0.96732361516034981</v>
      </c>
      <c r="D81" s="19">
        <f>1+(('House Price (CPI_Adjusted)'!D81-'House Price (CPI_Adjusted)'!C81)/'House Price (CPI_Adjusted)'!C81)</f>
        <v>1.0784577047614787</v>
      </c>
      <c r="E81" s="19">
        <f>1+(('House Price (CPI_Adjusted)'!E81-'House Price (CPI_Adjusted)'!D81)/'House Price (CPI_Adjusted)'!D81)</f>
        <v>0.9176595096451422</v>
      </c>
      <c r="F81" s="19">
        <f>1+(('House Price (CPI_Adjusted)'!F81-'House Price (CPI_Adjusted)'!E81)/'House Price (CPI_Adjusted)'!E81)</f>
        <v>1.1136439825678845</v>
      </c>
      <c r="G81" s="19">
        <f>1+(('House Price (CPI_Adjusted)'!G81-'House Price (CPI_Adjusted)'!F81)/'House Price (CPI_Adjusted)'!F81)</f>
        <v>0.89284263546998122</v>
      </c>
      <c r="H81" s="19">
        <f>1+(('House Price (CPI_Adjusted)'!H81-'House Price (CPI_Adjusted)'!G81)/'House Price (CPI_Adjusted)'!G81)</f>
        <v>0.98869432314410488</v>
      </c>
      <c r="I81" s="19">
        <f>1+(('House Price (CPI_Adjusted)'!I81-'House Price (CPI_Adjusted)'!H81)/'House Price (CPI_Adjusted)'!H81)</f>
        <v>1.0647334037465181</v>
      </c>
      <c r="J81" s="19">
        <f>1+(('House Price (CPI_Adjusted)'!J81-'House Price (CPI_Adjusted)'!I81)/'House Price (CPI_Adjusted)'!I81)</f>
        <v>0.90941418813920716</v>
      </c>
      <c r="K81" s="19">
        <f>1+(('House Price (CPI_Adjusted)'!K81-'House Price (CPI_Adjusted)'!J81)/'House Price (CPI_Adjusted)'!J81)</f>
        <v>1.2254260499087035</v>
      </c>
      <c r="L81" s="19">
        <f>1+(('House Price (CPI_Adjusted)'!L81-'House Price (CPI_Adjusted)'!K81)/'House Price (CPI_Adjusted)'!K81)</f>
        <v>0.96348096348096335</v>
      </c>
      <c r="M81" s="10">
        <f t="shared" si="2"/>
        <v>1.0073427531888151</v>
      </c>
      <c r="N81" s="11">
        <f t="shared" si="3"/>
        <v>7.3427531888150543E-3</v>
      </c>
    </row>
    <row r="82" spans="1:14" x14ac:dyDescent="0.25">
      <c r="A82" s="6" t="s">
        <v>109</v>
      </c>
      <c r="B82" s="19"/>
      <c r="C82" s="19">
        <f>1+(('House Price (CPI_Adjusted)'!C82-'House Price (CPI_Adjusted)'!B82)/'House Price (CPI_Adjusted)'!B82)</f>
        <v>0.96254792826221391</v>
      </c>
      <c r="D82" s="19">
        <f>1+(('House Price (CPI_Adjusted)'!D82-'House Price (CPI_Adjusted)'!C82)/'House Price (CPI_Adjusted)'!C82)</f>
        <v>0.97025073359257585</v>
      </c>
      <c r="E82" s="19">
        <f>1+(('House Price (CPI_Adjusted)'!E82-'House Price (CPI_Adjusted)'!D82)/'House Price (CPI_Adjusted)'!D82)</f>
        <v>0.9584411439513969</v>
      </c>
      <c r="F82" s="19">
        <f>1+(('House Price (CPI_Adjusted)'!F82-'House Price (CPI_Adjusted)'!E82)/'House Price (CPI_Adjusted)'!E82)</f>
        <v>0.98188040688278355</v>
      </c>
      <c r="G82" s="19">
        <f>1+(('House Price (CPI_Adjusted)'!G82-'House Price (CPI_Adjusted)'!F82)/'House Price (CPI_Adjusted)'!F82)</f>
        <v>0.96202488646400031</v>
      </c>
      <c r="H82" s="19">
        <f>1+(('House Price (CPI_Adjusted)'!H82-'House Price (CPI_Adjusted)'!G82)/'House Price (CPI_Adjusted)'!G82)</f>
        <v>1.0429316300593106</v>
      </c>
      <c r="I82" s="19">
        <f>1+(('House Price (CPI_Adjusted)'!I82-'House Price (CPI_Adjusted)'!H82)/'House Price (CPI_Adjusted)'!H82)</f>
        <v>1.0253268214515054</v>
      </c>
      <c r="J82" s="19">
        <f>1+(('House Price (CPI_Adjusted)'!J82-'House Price (CPI_Adjusted)'!I82)/'House Price (CPI_Adjusted)'!I82)</f>
        <v>0.97063633660422244</v>
      </c>
      <c r="K82" s="19">
        <f>1+(('House Price (CPI_Adjusted)'!K82-'House Price (CPI_Adjusted)'!J82)/'House Price (CPI_Adjusted)'!J82)</f>
        <v>1.0640762463343107</v>
      </c>
      <c r="L82" s="19">
        <f>1+(('House Price (CPI_Adjusted)'!L82-'House Price (CPI_Adjusted)'!K82)/'House Price (CPI_Adjusted)'!K82)</f>
        <v>1.0008946979421947</v>
      </c>
      <c r="M82" s="10">
        <f t="shared" si="2"/>
        <v>0.9932652765147536</v>
      </c>
      <c r="N82" s="11">
        <f t="shared" si="3"/>
        <v>-6.7347234852463966E-3</v>
      </c>
    </row>
    <row r="83" spans="1:14" x14ac:dyDescent="0.25">
      <c r="A83" s="6" t="s">
        <v>110</v>
      </c>
      <c r="B83" s="19"/>
      <c r="C83" s="19">
        <f>1+(('House Price (CPI_Adjusted)'!C83-'House Price (CPI_Adjusted)'!B83)/'House Price (CPI_Adjusted)'!B83)</f>
        <v>0.97558551095715029</v>
      </c>
      <c r="D83" s="19">
        <f>1+(('House Price (CPI_Adjusted)'!D83-'House Price (CPI_Adjusted)'!C83)/'House Price (CPI_Adjusted)'!C83)</f>
        <v>0.94800653501103505</v>
      </c>
      <c r="E83" s="19">
        <f>1+(('House Price (CPI_Adjusted)'!E83-'House Price (CPI_Adjusted)'!D83)/'House Price (CPI_Adjusted)'!D83)</f>
        <v>1.0026279827604332</v>
      </c>
      <c r="F83" s="19">
        <f>1+(('House Price (CPI_Adjusted)'!F83-'House Price (CPI_Adjusted)'!E83)/'House Price (CPI_Adjusted)'!E83)</f>
        <v>0.96178343949044587</v>
      </c>
      <c r="G83" s="19">
        <f>1+(('House Price (CPI_Adjusted)'!G83-'House Price (CPI_Adjusted)'!F83)/'House Price (CPI_Adjusted)'!F83)</f>
        <v>1.0338177884389257</v>
      </c>
      <c r="H83" s="19">
        <f>1+(('House Price (CPI_Adjusted)'!H83-'House Price (CPI_Adjusted)'!G83)/'House Price (CPI_Adjusted)'!G83)</f>
        <v>1.0098689956331879</v>
      </c>
      <c r="I83" s="19">
        <f>1+(('House Price (CPI_Adjusted)'!I83-'House Price (CPI_Adjusted)'!H83)/'House Price (CPI_Adjusted)'!H83)</f>
        <v>0.99573334782726852</v>
      </c>
      <c r="J83" s="19">
        <f>1+(('House Price (CPI_Adjusted)'!J83-'House Price (CPI_Adjusted)'!I83)/'House Price (CPI_Adjusted)'!I83)</f>
        <v>1.0927537328490717</v>
      </c>
      <c r="K83" s="19">
        <f>1+(('House Price (CPI_Adjusted)'!K83-'House Price (CPI_Adjusted)'!J83)/'House Price (CPI_Adjusted)'!J83)</f>
        <v>1.0128811312417145</v>
      </c>
      <c r="L83" s="19">
        <f>1+(('House Price (CPI_Adjusted)'!L83-'House Price (CPI_Adjusted)'!K83)/'House Price (CPI_Adjusted)'!K83)</f>
        <v>1.0984094141988878</v>
      </c>
      <c r="M83" s="10">
        <f t="shared" si="2"/>
        <v>1.0120432921057647</v>
      </c>
      <c r="N83" s="11">
        <f t="shared" si="3"/>
        <v>1.2043292105764714E-2</v>
      </c>
    </row>
    <row r="84" spans="1:14" x14ac:dyDescent="0.25">
      <c r="A84" s="6" t="s">
        <v>111</v>
      </c>
      <c r="B84" s="19"/>
      <c r="C84" s="19">
        <f>1+(('House Price (CPI_Adjusted)'!C84-'House Price (CPI_Adjusted)'!B84)/'House Price (CPI_Adjusted)'!B84)</f>
        <v>0.73810539141029541</v>
      </c>
      <c r="D84" s="19">
        <f>1+(('House Price (CPI_Adjusted)'!D84-'House Price (CPI_Adjusted)'!C84)/'House Price (CPI_Adjusted)'!C84)</f>
        <v>1.2126110940851977</v>
      </c>
      <c r="E84" s="19">
        <f>1+(('House Price (CPI_Adjusted)'!E84-'House Price (CPI_Adjusted)'!D84)/'House Price (CPI_Adjusted)'!D84)</f>
        <v>0.97632472298783579</v>
      </c>
      <c r="F84" s="19">
        <f>1+(('House Price (CPI_Adjusted)'!F84-'House Price (CPI_Adjusted)'!E84)/'House Price (CPI_Adjusted)'!E84)</f>
        <v>0.90674161614611326</v>
      </c>
      <c r="G84" s="19">
        <f>1+(('House Price (CPI_Adjusted)'!G84-'House Price (CPI_Adjusted)'!F84)/'House Price (CPI_Adjusted)'!F84)</f>
        <v>0.99781582711629202</v>
      </c>
      <c r="H84" s="19">
        <f>1+(('House Price (CPI_Adjusted)'!H84-'House Price (CPI_Adjusted)'!G84)/'House Price (CPI_Adjusted)'!G84)</f>
        <v>1.118661942819478</v>
      </c>
      <c r="I84" s="19">
        <f>1+(('House Price (CPI_Adjusted)'!I84-'House Price (CPI_Adjusted)'!H84)/'House Price (CPI_Adjusted)'!H84)</f>
        <v>0.97124179527296628</v>
      </c>
      <c r="J84" s="19">
        <f>1+(('House Price (CPI_Adjusted)'!J84-'House Price (CPI_Adjusted)'!I84)/'House Price (CPI_Adjusted)'!I84)</f>
        <v>1.0063896532322087</v>
      </c>
      <c r="K84" s="19">
        <f>1+(('House Price (CPI_Adjusted)'!K84-'House Price (CPI_Adjusted)'!J84)/'House Price (CPI_Adjusted)'!J84)</f>
        <v>1.1549120234604104</v>
      </c>
      <c r="L84" s="19">
        <f>1+(('House Price (CPI_Adjusted)'!L84-'House Price (CPI_Adjusted)'!K84)/'House Price (CPI_Adjusted)'!K84)</f>
        <v>1.0332777807644749</v>
      </c>
      <c r="M84" s="10">
        <f t="shared" si="2"/>
        <v>1.0031194521214408</v>
      </c>
      <c r="N84" s="11">
        <f t="shared" si="3"/>
        <v>3.1194521214408244E-3</v>
      </c>
    </row>
    <row r="85" spans="1:14" x14ac:dyDescent="0.25">
      <c r="A85" s="6" t="s">
        <v>112</v>
      </c>
      <c r="B85" s="19"/>
      <c r="C85" s="19">
        <f>1+(('House Price (CPI_Adjusted)'!C85-'House Price (CPI_Adjusted)'!B85)/'House Price (CPI_Adjusted)'!B85)</f>
        <v>0.97968129717640462</v>
      </c>
      <c r="D85" s="19">
        <f>1+(('House Price (CPI_Adjusted)'!D85-'House Price (CPI_Adjusted)'!C85)/'House Price (CPI_Adjusted)'!C85)</f>
        <v>0.83071967449351547</v>
      </c>
      <c r="E85" s="19">
        <f>1+(('House Price (CPI_Adjusted)'!E85-'House Price (CPI_Adjusted)'!D85)/'House Price (CPI_Adjusted)'!D85)</f>
        <v>1.0923368022705771</v>
      </c>
      <c r="F85" s="19">
        <f>1+(('House Price (CPI_Adjusted)'!F85-'House Price (CPI_Adjusted)'!E85)/'House Price (CPI_Adjusted)'!E85)</f>
        <v>0.91996676820825263</v>
      </c>
      <c r="G85" s="19">
        <f>1+(('House Price (CPI_Adjusted)'!G85-'House Price (CPI_Adjusted)'!F85)/'House Price (CPI_Adjusted)'!F85)</f>
        <v>1.1160532943374766</v>
      </c>
      <c r="H85" s="19">
        <f>1+(('House Price (CPI_Adjusted)'!H85-'House Price (CPI_Adjusted)'!G85)/'House Price (CPI_Adjusted)'!G85)</f>
        <v>1.0750218340611355</v>
      </c>
      <c r="I85" s="19">
        <f>1+(('House Price (CPI_Adjusted)'!I85-'House Price (CPI_Adjusted)'!H85)/'House Price (CPI_Adjusted)'!H85)</f>
        <v>0.71030864670291805</v>
      </c>
      <c r="J85" s="19">
        <f>1+(('House Price (CPI_Adjusted)'!J85-'House Price (CPI_Adjusted)'!I85)/'House Price (CPI_Adjusted)'!I85)</f>
        <v>1.3453825765501848</v>
      </c>
      <c r="K85" s="19">
        <f>1+(('House Price (CPI_Adjusted)'!K85-'House Price (CPI_Adjusted)'!J85)/'House Price (CPI_Adjusted)'!J85)</f>
        <v>1.0321339950372208</v>
      </c>
      <c r="L85" s="19">
        <f>1+(('House Price (CPI_Adjusted)'!L85-'House Price (CPI_Adjusted)'!K85)/'House Price (CPI_Adjusted)'!K85)</f>
        <v>0.98883572567783096</v>
      </c>
      <c r="M85" s="10">
        <f t="shared" si="2"/>
        <v>0.9956170766280017</v>
      </c>
      <c r="N85" s="11">
        <f t="shared" si="3"/>
        <v>-4.3829233719983041E-3</v>
      </c>
    </row>
    <row r="86" spans="1:14" x14ac:dyDescent="0.25">
      <c r="A86" s="6" t="s">
        <v>113</v>
      </c>
      <c r="B86" s="19"/>
      <c r="C86" s="19">
        <f>1+(('House Price (CPI_Adjusted)'!C86-'House Price (CPI_Adjusted)'!B86)/'House Price (CPI_Adjusted)'!B86)</f>
        <v>0.96353383458646613</v>
      </c>
      <c r="D86" s="19">
        <f>1+(('House Price (CPI_Adjusted)'!D86-'House Price (CPI_Adjusted)'!C86)/'House Price (CPI_Adjusted)'!C86)</f>
        <v>0.92538935168417247</v>
      </c>
      <c r="E86" s="19">
        <f>1+(('House Price (CPI_Adjusted)'!E86-'House Price (CPI_Adjusted)'!D86)/'House Price (CPI_Adjusted)'!D86)</f>
        <v>0.95376161532380355</v>
      </c>
      <c r="F86" s="19">
        <f>1+(('House Price (CPI_Adjusted)'!F86-'House Price (CPI_Adjusted)'!E86)/'House Price (CPI_Adjusted)'!E86)</f>
        <v>1.0142682110861045</v>
      </c>
      <c r="G86" s="19">
        <f>1+(('House Price (CPI_Adjusted)'!G86-'House Price (CPI_Adjusted)'!F86)/'House Price (CPI_Adjusted)'!F86)</f>
        <v>1.0164314608196423</v>
      </c>
      <c r="H86" s="19">
        <f>1+(('House Price (CPI_Adjusted)'!H86-'House Price (CPI_Adjusted)'!G86)/'House Price (CPI_Adjusted)'!G86)</f>
        <v>1.111670305676856</v>
      </c>
      <c r="I86" s="19">
        <f>1+(('House Price (CPI_Adjusted)'!I86-'House Price (CPI_Adjusted)'!H86)/'House Price (CPI_Adjusted)'!H86)</f>
        <v>1.1787403834581593</v>
      </c>
      <c r="J86" s="19">
        <f>1+(('House Price (CPI_Adjusted)'!J86-'House Price (CPI_Adjusted)'!I86)/'House Price (CPI_Adjusted)'!I86)</f>
        <v>1.0338460466493631</v>
      </c>
      <c r="K86" s="19">
        <f>1+(('House Price (CPI_Adjusted)'!K86-'House Price (CPI_Adjusted)'!J86)/'House Price (CPI_Adjusted)'!J86)</f>
        <v>0.90926612903225812</v>
      </c>
      <c r="L86" s="19">
        <f>1+(('House Price (CPI_Adjusted)'!L86-'House Price (CPI_Adjusted)'!K86)/'House Price (CPI_Adjusted)'!K86)</f>
        <v>1.0440728861781494</v>
      </c>
      <c r="M86" s="10">
        <f t="shared" si="2"/>
        <v>1.0120766590523784</v>
      </c>
      <c r="N86" s="11">
        <f t="shared" si="3"/>
        <v>1.2076659052378425E-2</v>
      </c>
    </row>
    <row r="87" spans="1:14" x14ac:dyDescent="0.25">
      <c r="A87" s="6" t="s">
        <v>114</v>
      </c>
      <c r="B87" s="19"/>
      <c r="C87" s="19">
        <f>1+(('House Price (CPI_Adjusted)'!C87-'House Price (CPI_Adjusted)'!B87)/'House Price (CPI_Adjusted)'!B87)</f>
        <v>1.1239332096474954</v>
      </c>
      <c r="D87" s="19">
        <f>1+(('House Price (CPI_Adjusted)'!D87-'House Price (CPI_Adjusted)'!C87)/'House Price (CPI_Adjusted)'!C87)</f>
        <v>0.94606190622126884</v>
      </c>
      <c r="E87" s="19">
        <f>1+(('House Price (CPI_Adjusted)'!E87-'House Price (CPI_Adjusted)'!D87)/'House Price (CPI_Adjusted)'!D87)</f>
        <v>0.97247375771500666</v>
      </c>
      <c r="F87" s="19">
        <f>1+(('House Price (CPI_Adjusted)'!F87-'House Price (CPI_Adjusted)'!E87)/'House Price (CPI_Adjusted)'!E87)</f>
        <v>1.0214289241100085</v>
      </c>
      <c r="G87" s="19">
        <f>1+(('House Price (CPI_Adjusted)'!G87-'House Price (CPI_Adjusted)'!F87)/'House Price (CPI_Adjusted)'!F87)</f>
        <v>0.97495808953510354</v>
      </c>
      <c r="H87" s="19">
        <f>1+(('House Price (CPI_Adjusted)'!H87-'House Price (CPI_Adjusted)'!G87)/'House Price (CPI_Adjusted)'!G87)</f>
        <v>0.97729257641921408</v>
      </c>
      <c r="I87" s="19">
        <f>1+(('House Price (CPI_Adjusted)'!I87-'House Price (CPI_Adjusted)'!H87)/'House Price (CPI_Adjusted)'!H87)</f>
        <v>0.99866197532087819</v>
      </c>
      <c r="J87" s="19">
        <f>1+(('House Price (CPI_Adjusted)'!J87-'House Price (CPI_Adjusted)'!I87)/'House Price (CPI_Adjusted)'!I87)</f>
        <v>0.97163906009244994</v>
      </c>
      <c r="K87" s="19">
        <f>1+(('House Price (CPI_Adjusted)'!K87-'House Price (CPI_Adjusted)'!J87)/'House Price (CPI_Adjusted)'!J87)</f>
        <v>1.0397770398481971</v>
      </c>
      <c r="L87" s="19">
        <f>1+(('House Price (CPI_Adjusted)'!L87-'House Price (CPI_Adjusted)'!K87)/'House Price (CPI_Adjusted)'!K87)</f>
        <v>1.1472091460757607</v>
      </c>
      <c r="M87" s="10">
        <f t="shared" si="2"/>
        <v>1.0153746001494748</v>
      </c>
      <c r="N87" s="11">
        <f t="shared" si="3"/>
        <v>1.5374600149474782E-2</v>
      </c>
    </row>
    <row r="88" spans="1:14" x14ac:dyDescent="0.25">
      <c r="A88" s="6" t="s">
        <v>115</v>
      </c>
      <c r="B88" s="19"/>
      <c r="C88" s="19">
        <f>1+(('House Price (CPI_Adjusted)'!C88-'House Price (CPI_Adjusted)'!B88)/'House Price (CPI_Adjusted)'!B88)</f>
        <v>1.0535256018575094</v>
      </c>
      <c r="D88" s="19">
        <f>1+(('House Price (CPI_Adjusted)'!D88-'House Price (CPI_Adjusted)'!C88)/'House Price (CPI_Adjusted)'!C88)</f>
        <v>1.1343813933455369</v>
      </c>
      <c r="E88" s="19">
        <f>1+(('House Price (CPI_Adjusted)'!E88-'House Price (CPI_Adjusted)'!D88)/'House Price (CPI_Adjusted)'!D88)</f>
        <v>0.91893247673318512</v>
      </c>
      <c r="F88" s="19">
        <f>1+(('House Price (CPI_Adjusted)'!F88-'House Price (CPI_Adjusted)'!E88)/'House Price (CPI_Adjusted)'!E88)</f>
        <v>1.0635105340519353</v>
      </c>
      <c r="G88" s="19">
        <f>1+(('House Price (CPI_Adjusted)'!G88-'House Price (CPI_Adjusted)'!F88)/'House Price (CPI_Adjusted)'!F88)</f>
        <v>1.005612542254342</v>
      </c>
      <c r="H88" s="19">
        <f>1+(('House Price (CPI_Adjusted)'!H88-'House Price (CPI_Adjusted)'!G88)/'House Price (CPI_Adjusted)'!G88)</f>
        <v>1.0997135148666315</v>
      </c>
      <c r="I88" s="19">
        <f>1+(('House Price (CPI_Adjusted)'!I88-'House Price (CPI_Adjusted)'!H88)/'House Price (CPI_Adjusted)'!H88)</f>
        <v>0.86997504410993298</v>
      </c>
      <c r="J88" s="19">
        <f>1+(('House Price (CPI_Adjusted)'!J88-'House Price (CPI_Adjusted)'!I88)/'House Price (CPI_Adjusted)'!I88)</f>
        <v>1.0822940622245636</v>
      </c>
      <c r="K88" s="19">
        <f>1+(('House Price (CPI_Adjusted)'!K88-'House Price (CPI_Adjusted)'!J88)/'House Price (CPI_Adjusted)'!J88)</f>
        <v>1.1435215053763441</v>
      </c>
      <c r="L88" s="19">
        <f>1+(('House Price (CPI_Adjusted)'!L88-'House Price (CPI_Adjusted)'!K88)/'House Price (CPI_Adjusted)'!K88)</f>
        <v>1.1520416221489291</v>
      </c>
      <c r="M88" s="10">
        <f t="shared" si="2"/>
        <v>1.0482634430369475</v>
      </c>
      <c r="N88" s="11">
        <f t="shared" si="3"/>
        <v>4.8263443036947518E-2</v>
      </c>
    </row>
    <row r="89" spans="1:14" x14ac:dyDescent="0.25">
      <c r="A89" s="6" t="s">
        <v>116</v>
      </c>
      <c r="B89" s="19"/>
      <c r="C89" s="19">
        <f>1+(('House Price (CPI_Adjusted)'!C89-'House Price (CPI_Adjusted)'!B89)/'House Price (CPI_Adjusted)'!B89)</f>
        <v>1.1605672777585609</v>
      </c>
      <c r="D89" s="19">
        <f>1+(('House Price (CPI_Adjusted)'!D89-'House Price (CPI_Adjusted)'!C89)/'House Price (CPI_Adjusted)'!C89)</f>
        <v>1.0845506861443117</v>
      </c>
      <c r="E89" s="19">
        <f>1+(('House Price (CPI_Adjusted)'!E89-'House Price (CPI_Adjusted)'!D89)/'House Price (CPI_Adjusted)'!D89)</f>
        <v>0.927298959318827</v>
      </c>
      <c r="F89" s="19">
        <f>1+(('House Price (CPI_Adjusted)'!F89-'House Price (CPI_Adjusted)'!E89)/'House Price (CPI_Adjusted)'!E89)</f>
        <v>0.96055196261529796</v>
      </c>
      <c r="G89" s="19">
        <f>1+(('House Price (CPI_Adjusted)'!G89-'House Price (CPI_Adjusted)'!F89)/'House Price (CPI_Adjusted)'!F89)</f>
        <v>1.0161235993675672</v>
      </c>
      <c r="H89" s="19">
        <f>1+(('House Price (CPI_Adjusted)'!H89-'House Price (CPI_Adjusted)'!G89)/'House Price (CPI_Adjusted)'!G89)</f>
        <v>1.1117157189006672</v>
      </c>
      <c r="I89" s="19">
        <f>1+(('House Price (CPI_Adjusted)'!I89-'House Price (CPI_Adjusted)'!H89)/'House Price (CPI_Adjusted)'!H89)</f>
        <v>1.0171557156045978</v>
      </c>
      <c r="J89" s="19">
        <f>1+(('House Price (CPI_Adjusted)'!J89-'House Price (CPI_Adjusted)'!I89)/'House Price (CPI_Adjusted)'!I89)</f>
        <v>1.0886712157898599</v>
      </c>
      <c r="K89" s="19">
        <f>1+(('House Price (CPI_Adjusted)'!K89-'House Price (CPI_Adjusted)'!J89)/'House Price (CPI_Adjusted)'!J89)</f>
        <v>1.0082771260997068</v>
      </c>
      <c r="L89" s="19">
        <f>1+(('House Price (CPI_Adjusted)'!L89-'House Price (CPI_Adjusted)'!K89)/'House Price (CPI_Adjusted)'!K89)</f>
        <v>1.0690115953273849</v>
      </c>
      <c r="M89" s="10">
        <f t="shared" si="2"/>
        <v>1.0421848629302493</v>
      </c>
      <c r="N89" s="11">
        <f t="shared" si="3"/>
        <v>4.2184862930249256E-2</v>
      </c>
    </row>
    <row r="90" spans="1:14" x14ac:dyDescent="0.25">
      <c r="A90" s="6" t="s">
        <v>117</v>
      </c>
      <c r="B90" s="19"/>
      <c r="C90" s="19">
        <f>1+(('House Price (CPI_Adjusted)'!C90-'House Price (CPI_Adjusted)'!B90)/'House Price (CPI_Adjusted)'!B90)</f>
        <v>1.0286036519871105</v>
      </c>
      <c r="D90" s="19">
        <f>1+(('House Price (CPI_Adjusted)'!D90-'House Price (CPI_Adjusted)'!C90)/'House Price (CPI_Adjusted)'!C90)</f>
        <v>0.84309962098079716</v>
      </c>
      <c r="E90" s="19">
        <f>1+(('House Price (CPI_Adjusted)'!E90-'House Price (CPI_Adjusted)'!D90)/'House Price (CPI_Adjusted)'!D90)</f>
        <v>1.0234386451157274</v>
      </c>
      <c r="F90" s="19">
        <f>1+(('House Price (CPI_Adjusted)'!F90-'House Price (CPI_Adjusted)'!E90)/'House Price (CPI_Adjusted)'!E90)</f>
        <v>1.0158444694225885</v>
      </c>
      <c r="G90" s="19">
        <f>1+(('House Price (CPI_Adjusted)'!G90-'House Price (CPI_Adjusted)'!F90)/'House Price (CPI_Adjusted)'!F90)</f>
        <v>1.0198075102416406</v>
      </c>
      <c r="H90" s="19">
        <f>1+(('House Price (CPI_Adjusted)'!H90-'House Price (CPI_Adjusted)'!G90)/'House Price (CPI_Adjusted)'!G90)</f>
        <v>1.4269170513868144</v>
      </c>
      <c r="I90" s="19">
        <f>1+(('House Price (CPI_Adjusted)'!I90-'House Price (CPI_Adjusted)'!H90)/'House Price (CPI_Adjusted)'!H90)</f>
        <v>1.2008493372075031</v>
      </c>
      <c r="J90" s="19">
        <f>1+(('House Price (CPI_Adjusted)'!J90-'House Price (CPI_Adjusted)'!I90)/'House Price (CPI_Adjusted)'!I90)</f>
        <v>1.066398073538946</v>
      </c>
      <c r="K90" s="19">
        <f>1+(('House Price (CPI_Adjusted)'!K90-'House Price (CPI_Adjusted)'!J90)/'House Price (CPI_Adjusted)'!J90)</f>
        <v>0.9830063185899568</v>
      </c>
      <c r="L90" s="19">
        <f>1+(('House Price (CPI_Adjusted)'!L90-'House Price (CPI_Adjusted)'!K90)/'House Price (CPI_Adjusted)'!K90)</f>
        <v>1.234564364094777</v>
      </c>
      <c r="M90" s="10">
        <f t="shared" si="2"/>
        <v>1.0738437264968066</v>
      </c>
      <c r="N90" s="11">
        <f t="shared" si="3"/>
        <v>7.3843726496806594E-2</v>
      </c>
    </row>
    <row r="91" spans="1:14" x14ac:dyDescent="0.25">
      <c r="A91" s="6" t="s">
        <v>118</v>
      </c>
      <c r="B91" s="19"/>
      <c r="C91" s="19">
        <f>1+(('House Price (CPI_Adjusted)'!C91-'House Price (CPI_Adjusted)'!B91)/'House Price (CPI_Adjusted)'!B91)</f>
        <v>1.0189504373177842</v>
      </c>
      <c r="D91" s="19">
        <f>1+(('House Price (CPI_Adjusted)'!D91-'House Price (CPI_Adjusted)'!C91)/'House Price (CPI_Adjusted)'!C91)</f>
        <v>1.0582931432166072</v>
      </c>
      <c r="E91" s="19">
        <f>1+(('House Price (CPI_Adjusted)'!E91-'House Price (CPI_Adjusted)'!D91)/'House Price (CPI_Adjusted)'!D91)</f>
        <v>0.95293206332877145</v>
      </c>
      <c r="F91" s="19">
        <f>1+(('House Price (CPI_Adjusted)'!F91-'House Price (CPI_Adjusted)'!E91)/'House Price (CPI_Adjusted)'!E91)</f>
        <v>1.0036675570166427</v>
      </c>
      <c r="G91" s="19">
        <f>1+(('House Price (CPI_Adjusted)'!G91-'House Price (CPI_Adjusted)'!F91)/'House Price (CPI_Adjusted)'!F91)</f>
        <v>0.97453704662890384</v>
      </c>
      <c r="H91" s="19">
        <f>1+(('House Price (CPI_Adjusted)'!H91-'House Price (CPI_Adjusted)'!G91)/'House Price (CPI_Adjusted)'!G91)</f>
        <v>0.98947067705995184</v>
      </c>
      <c r="I91" s="19">
        <f>1+(('House Price (CPI_Adjusted)'!I91-'House Price (CPI_Adjusted)'!H91)/'House Price (CPI_Adjusted)'!H91)</f>
        <v>0.99429719396020999</v>
      </c>
      <c r="J91" s="19">
        <f>1+(('House Price (CPI_Adjusted)'!J91-'House Price (CPI_Adjusted)'!I91)/'House Price (CPI_Adjusted)'!I91)</f>
        <v>1.0080770481731776</v>
      </c>
      <c r="K91" s="19">
        <f>1+(('House Price (CPI_Adjusted)'!K91-'House Price (CPI_Adjusted)'!J91)/'House Price (CPI_Adjusted)'!J91)</f>
        <v>1.0487989018531227</v>
      </c>
      <c r="L91" s="19">
        <f>1+(('House Price (CPI_Adjusted)'!L91-'House Price (CPI_Adjusted)'!K91)/'House Price (CPI_Adjusted)'!K91)</f>
        <v>1.0489676279149962</v>
      </c>
      <c r="M91" s="10">
        <f t="shared" si="2"/>
        <v>1.009270640829345</v>
      </c>
      <c r="N91" s="11">
        <f t="shared" si="3"/>
        <v>9.2706408293450338E-3</v>
      </c>
    </row>
    <row r="92" spans="1:14" x14ac:dyDescent="0.25">
      <c r="A92" s="6" t="s">
        <v>119</v>
      </c>
      <c r="B92" s="19"/>
      <c r="C92" s="19">
        <f>1+(('House Price (CPI_Adjusted)'!C92-'House Price (CPI_Adjusted)'!B92)/'House Price (CPI_Adjusted)'!B92)</f>
        <v>0.95102040816326538</v>
      </c>
      <c r="D92" s="19">
        <f>1+(('House Price (CPI_Adjusted)'!D92-'House Price (CPI_Adjusted)'!C92)/'House Price (CPI_Adjusted)'!C92)</f>
        <v>0.99267082612944457</v>
      </c>
      <c r="E92" s="19">
        <f>1+(('House Price (CPI_Adjusted)'!E92-'House Price (CPI_Adjusted)'!D92)/'House Price (CPI_Adjusted)'!D92)</f>
        <v>1.0503069035303121</v>
      </c>
      <c r="F92" s="19">
        <f>1+(('House Price (CPI_Adjusted)'!F92-'House Price (CPI_Adjusted)'!E92)/'House Price (CPI_Adjusted)'!E92)</f>
        <v>1.0166502799982899</v>
      </c>
      <c r="G92" s="19">
        <f>1+(('House Price (CPI_Adjusted)'!G92-'House Price (CPI_Adjusted)'!F92)/'House Price (CPI_Adjusted)'!F92)</f>
        <v>1.0133055307318042</v>
      </c>
      <c r="H92" s="19">
        <f>1+(('House Price (CPI_Adjusted)'!H92-'House Price (CPI_Adjusted)'!G92)/'House Price (CPI_Adjusted)'!G92)</f>
        <v>0.94722203560631524</v>
      </c>
      <c r="I92" s="19">
        <f>1+(('House Price (CPI_Adjusted)'!I92-'House Price (CPI_Adjusted)'!H92)/'House Price (CPI_Adjusted)'!H92)</f>
        <v>0.97992805659191495</v>
      </c>
      <c r="J92" s="19">
        <f>1+(('House Price (CPI_Adjusted)'!J92-'House Price (CPI_Adjusted)'!I92)/'House Price (CPI_Adjusted)'!I92)</f>
        <v>1.0029383575464081</v>
      </c>
      <c r="K92" s="19">
        <f>1+(('House Price (CPI_Adjusted)'!K92-'House Price (CPI_Adjusted)'!J92)/'House Price (CPI_Adjusted)'!J92)</f>
        <v>0.98428021184400594</v>
      </c>
      <c r="L92" s="19">
        <f>1+(('House Price (CPI_Adjusted)'!L92-'House Price (CPI_Adjusted)'!K92)/'House Price (CPI_Adjusted)'!K92)</f>
        <v>1.1611328596974528</v>
      </c>
      <c r="M92" s="10">
        <f t="shared" si="2"/>
        <v>1.0083572400054879</v>
      </c>
      <c r="N92" s="11">
        <f t="shared" si="3"/>
        <v>8.3572400054878759E-3</v>
      </c>
    </row>
    <row r="93" spans="1:14" x14ac:dyDescent="0.25">
      <c r="A93" s="6" t="s">
        <v>120</v>
      </c>
      <c r="B93" s="19"/>
      <c r="C93" s="19">
        <f>1+(('House Price (CPI_Adjusted)'!C93-'House Price (CPI_Adjusted)'!B93)/'House Price (CPI_Adjusted)'!B93)</f>
        <v>0.92510704554301271</v>
      </c>
      <c r="D93" s="19">
        <f>1+(('House Price (CPI_Adjusted)'!D93-'House Price (CPI_Adjusted)'!C93)/'House Price (CPI_Adjusted)'!C93)</f>
        <v>0.92961487383798147</v>
      </c>
      <c r="E93" s="19">
        <f>1+(('House Price (CPI_Adjusted)'!E93-'House Price (CPI_Adjusted)'!D93)/'House Price (CPI_Adjusted)'!D93)</f>
        <v>0.97779509154655253</v>
      </c>
      <c r="F93" s="19">
        <f>1+(('House Price (CPI_Adjusted)'!F93-'House Price (CPI_Adjusted)'!E93)/'House Price (CPI_Adjusted)'!E93)</f>
        <v>1.022238398544131</v>
      </c>
      <c r="G93" s="19">
        <f>1+(('House Price (CPI_Adjusted)'!G93-'House Price (CPI_Adjusted)'!F93)/'House Price (CPI_Adjusted)'!F93)</f>
        <v>1.124693706938799</v>
      </c>
      <c r="H93" s="19">
        <f>1+(('House Price (CPI_Adjusted)'!H93-'House Price (CPI_Adjusted)'!G93)/'House Price (CPI_Adjusted)'!G93)</f>
        <v>1.0874100498185622</v>
      </c>
      <c r="I93" s="19">
        <f>1+(('House Price (CPI_Adjusted)'!I93-'House Price (CPI_Adjusted)'!H93)/'House Price (CPI_Adjusted)'!H93)</f>
        <v>1.221033773047679</v>
      </c>
      <c r="J93" s="19">
        <f>1+(('House Price (CPI_Adjusted)'!J93-'House Price (CPI_Adjusted)'!I93)/'House Price (CPI_Adjusted)'!I93)</f>
        <v>0.966014258810869</v>
      </c>
      <c r="K93" s="19">
        <f>1+(('House Price (CPI_Adjusted)'!K93-'House Price (CPI_Adjusted)'!J93)/'House Price (CPI_Adjusted)'!J93)</f>
        <v>0.95955611836843513</v>
      </c>
      <c r="L93" s="19">
        <f>1+(('House Price (CPI_Adjusted)'!L93-'House Price (CPI_Adjusted)'!K93)/'House Price (CPI_Adjusted)'!K93)</f>
        <v>1.0577648941631186</v>
      </c>
      <c r="M93" s="10">
        <f t="shared" si="2"/>
        <v>1.0232678857973594</v>
      </c>
      <c r="N93" s="11">
        <f t="shared" si="3"/>
        <v>2.3267885797359389E-2</v>
      </c>
    </row>
    <row r="94" spans="1:14" x14ac:dyDescent="0.25">
      <c r="A94" s="6" t="s">
        <v>121</v>
      </c>
      <c r="B94" s="19"/>
      <c r="C94" s="19">
        <f>1+(('House Price (CPI_Adjusted)'!C94-'House Price (CPI_Adjusted)'!B94)/'House Price (CPI_Adjusted)'!B94)</f>
        <v>1.0249092118050227</v>
      </c>
      <c r="D94" s="19">
        <f>1+(('House Price (CPI_Adjusted)'!D94-'House Price (CPI_Adjusted)'!C94)/'House Price (CPI_Adjusted)'!C94)</f>
        <v>0.97496062262577599</v>
      </c>
      <c r="E94" s="19">
        <f>1+(('House Price (CPI_Adjusted)'!E94-'House Price (CPI_Adjusted)'!D94)/'House Price (CPI_Adjusted)'!D94)</f>
        <v>1.0969257557852028</v>
      </c>
      <c r="F94" s="19">
        <f>1+(('House Price (CPI_Adjusted)'!F94-'House Price (CPI_Adjusted)'!E94)/'House Price (CPI_Adjusted)'!E94)</f>
        <v>0.98893055270186969</v>
      </c>
      <c r="G94" s="19">
        <f>1+(('House Price (CPI_Adjusted)'!G94-'House Price (CPI_Adjusted)'!F94)/'House Price (CPI_Adjusted)'!F94)</f>
        <v>1.0591564597241936</v>
      </c>
      <c r="H94" s="19">
        <f>1+(('House Price (CPI_Adjusted)'!H94-'House Price (CPI_Adjusted)'!G94)/'House Price (CPI_Adjusted)'!G94)</f>
        <v>1.1283287018658199</v>
      </c>
      <c r="I94" s="19">
        <f>1+(('House Price (CPI_Adjusted)'!I94-'House Price (CPI_Adjusted)'!H94)/'House Price (CPI_Adjusted)'!H94)</f>
        <v>0.99499830844649051</v>
      </c>
      <c r="J94" s="19">
        <f>1+(('House Price (CPI_Adjusted)'!J94-'House Price (CPI_Adjusted)'!I94)/'House Price (CPI_Adjusted)'!I94)</f>
        <v>1.126234527968258</v>
      </c>
      <c r="K94" s="19">
        <f>1+(('House Price (CPI_Adjusted)'!K94-'House Price (CPI_Adjusted)'!J94)/'House Price (CPI_Adjusted)'!J94)</f>
        <v>0.94728739002932549</v>
      </c>
      <c r="L94" s="19">
        <f>1+(('House Price (CPI_Adjusted)'!L94-'House Price (CPI_Adjusted)'!K94)/'House Price (CPI_Adjusted)'!K94)</f>
        <v>1.0972012846562231</v>
      </c>
      <c r="M94" s="10">
        <f t="shared" si="2"/>
        <v>1.0419887976179993</v>
      </c>
      <c r="N94" s="11">
        <f t="shared" si="3"/>
        <v>4.1988797617999341E-2</v>
      </c>
    </row>
    <row r="95" spans="1:14" x14ac:dyDescent="0.25">
      <c r="A95" s="6" t="s">
        <v>122</v>
      </c>
      <c r="B95" s="19"/>
      <c r="C95" s="19">
        <f>1+(('House Price (CPI_Adjusted)'!C95-'House Price (CPI_Adjusted)'!B95)/'House Price (CPI_Adjusted)'!B95)</f>
        <v>1.4518911564625849</v>
      </c>
      <c r="D95" s="19">
        <f>1+(('House Price (CPI_Adjusted)'!D95-'House Price (CPI_Adjusted)'!C95)/'House Price (CPI_Adjusted)'!C95)</f>
        <v>0.87805981314915027</v>
      </c>
      <c r="E95" s="19">
        <f>1+(('House Price (CPI_Adjusted)'!E95-'House Price (CPI_Adjusted)'!D95)/'House Price (CPI_Adjusted)'!D95)</f>
        <v>0.78155799064948428</v>
      </c>
      <c r="F95" s="19">
        <f>1+(('House Price (CPI_Adjusted)'!F95-'House Price (CPI_Adjusted)'!E95)/'House Price (CPI_Adjusted)'!E95)</f>
        <v>0.97880615523363956</v>
      </c>
      <c r="G95" s="19">
        <f>1+(('House Price (CPI_Adjusted)'!G95-'House Price (CPI_Adjusted)'!F95)/'House Price (CPI_Adjusted)'!F95)</f>
        <v>1.0248280685394566</v>
      </c>
      <c r="H95" s="19">
        <f>1+(('House Price (CPI_Adjusted)'!H95-'House Price (CPI_Adjusted)'!G95)/'House Price (CPI_Adjusted)'!G95)</f>
        <v>1.1537481804949055</v>
      </c>
      <c r="I95" s="19">
        <f>1+(('House Price (CPI_Adjusted)'!I95-'House Price (CPI_Adjusted)'!H95)/'House Price (CPI_Adjusted)'!H95)</f>
        <v>0.9509985628623816</v>
      </c>
      <c r="J95" s="19">
        <f>1+(('House Price (CPI_Adjusted)'!J95-'House Price (CPI_Adjusted)'!I95)/'House Price (CPI_Adjusted)'!I95)</f>
        <v>1.0311976900302615</v>
      </c>
      <c r="K95" s="19">
        <f>1+(('House Price (CPI_Adjusted)'!K95-'House Price (CPI_Adjusted)'!J95)/'House Price (CPI_Adjusted)'!J95)</f>
        <v>0.974822974036192</v>
      </c>
      <c r="L95" s="19">
        <f>1+(('House Price (CPI_Adjusted)'!L95-'House Price (CPI_Adjusted)'!K95)/'House Price (CPI_Adjusted)'!K95)</f>
        <v>1.1686240394374365</v>
      </c>
      <c r="M95" s="10">
        <f t="shared" si="2"/>
        <v>1.0256520360149033</v>
      </c>
      <c r="N95" s="11">
        <f t="shared" si="3"/>
        <v>2.565203601490329E-2</v>
      </c>
    </row>
    <row r="96" spans="1:14" x14ac:dyDescent="0.25">
      <c r="A96" s="6" t="s">
        <v>123</v>
      </c>
      <c r="B96" s="19"/>
      <c r="C96" s="19">
        <f>1+(('House Price (CPI_Adjusted)'!C96-'House Price (CPI_Adjusted)'!B96)/'House Price (CPI_Adjusted)'!B96)</f>
        <v>0.98005919925221996</v>
      </c>
      <c r="D96" s="19">
        <f>1+(('House Price (CPI_Adjusted)'!D96-'House Price (CPI_Adjusted)'!C96)/'House Price (CPI_Adjusted)'!C96)</f>
        <v>1.0303231518370961</v>
      </c>
      <c r="E96" s="19">
        <f>1+(('House Price (CPI_Adjusted)'!E96-'House Price (CPI_Adjusted)'!D96)/'House Price (CPI_Adjusted)'!D96)</f>
        <v>0.98318644292851343</v>
      </c>
      <c r="F96" s="19">
        <f>1+(('House Price (CPI_Adjusted)'!F96-'House Price (CPI_Adjusted)'!E96)/'House Price (CPI_Adjusted)'!E96)</f>
        <v>0.99438626794774909</v>
      </c>
      <c r="G96" s="19">
        <f>1+(('House Price (CPI_Adjusted)'!G96-'House Price (CPI_Adjusted)'!F96)/'House Price (CPI_Adjusted)'!F96)</f>
        <v>0.98534698721047764</v>
      </c>
      <c r="H96" s="19">
        <f>1+(('House Price (CPI_Adjusted)'!H96-'House Price (CPI_Adjusted)'!G96)/'House Price (CPI_Adjusted)'!G96)</f>
        <v>1.0060364757256615</v>
      </c>
      <c r="I96" s="19">
        <f>1+(('House Price (CPI_Adjusted)'!I96-'House Price (CPI_Adjusted)'!H96)/'House Price (CPI_Adjusted)'!H96)</f>
        <v>0.97992805659191495</v>
      </c>
      <c r="J96" s="19">
        <f>1+(('House Price (CPI_Adjusted)'!J96-'House Price (CPI_Adjusted)'!I96)/'House Price (CPI_Adjusted)'!I96)</f>
        <v>0.99994451170298626</v>
      </c>
      <c r="K96" s="19">
        <f>1+(('House Price (CPI_Adjusted)'!K96-'House Price (CPI_Adjusted)'!J96)/'House Price (CPI_Adjusted)'!J96)</f>
        <v>1.0171431330886613</v>
      </c>
      <c r="L96" s="19">
        <f>1+(('House Price (CPI_Adjusted)'!L96-'House Price (CPI_Adjusted)'!K96)/'House Price (CPI_Adjusted)'!K96)</f>
        <v>1.0906276386152547</v>
      </c>
      <c r="M96" s="10">
        <f t="shared" si="2"/>
        <v>1.00620120995132</v>
      </c>
      <c r="N96" s="11">
        <f t="shared" si="3"/>
        <v>6.2012099513200081E-3</v>
      </c>
    </row>
    <row r="97" spans="1:14" x14ac:dyDescent="0.25">
      <c r="A97" s="6" t="s">
        <v>124</v>
      </c>
      <c r="B97" s="19"/>
      <c r="C97" s="19">
        <f>1+(('House Price (CPI_Adjusted)'!C97-'House Price (CPI_Adjusted)'!B97)/'House Price (CPI_Adjusted)'!B97)</f>
        <v>0.85957613814756673</v>
      </c>
      <c r="D97" s="19">
        <f>1+(('House Price (CPI_Adjusted)'!D97-'House Price (CPI_Adjusted)'!C97)/'House Price (CPI_Adjusted)'!C97)</f>
        <v>1.0176316012545561</v>
      </c>
      <c r="E97" s="19">
        <f>1+(('House Price (CPI_Adjusted)'!E97-'House Price (CPI_Adjusted)'!D97)/'House Price (CPI_Adjusted)'!D97)</f>
        <v>0.83354893518429141</v>
      </c>
      <c r="F97" s="19">
        <f>1+(('House Price (CPI_Adjusted)'!F97-'House Price (CPI_Adjusted)'!E97)/'House Price (CPI_Adjusted)'!E97)</f>
        <v>1.1407198933491334</v>
      </c>
      <c r="G97" s="19">
        <f>1+(('House Price (CPI_Adjusted)'!G97-'House Price (CPI_Adjusted)'!F97)/'House Price (CPI_Adjusted)'!F97)</f>
        <v>0.96286950884017586</v>
      </c>
      <c r="H97" s="19">
        <f>1+(('House Price (CPI_Adjusted)'!H97-'House Price (CPI_Adjusted)'!G97)/'House Price (CPI_Adjusted)'!G97)</f>
        <v>1.0652489082969434</v>
      </c>
      <c r="I97" s="19">
        <f>1+(('House Price (CPI_Adjusted)'!I97-'House Price (CPI_Adjusted)'!H97)/'House Price (CPI_Adjusted)'!H97)</f>
        <v>1.2017884884412944</v>
      </c>
      <c r="J97" s="19">
        <f>1+(('House Price (CPI_Adjusted)'!J97-'House Price (CPI_Adjusted)'!I97)/'House Price (CPI_Adjusted)'!I97)</f>
        <v>1.1358095570921012</v>
      </c>
      <c r="K97" s="19">
        <f>1+(('House Price (CPI_Adjusted)'!K97-'House Price (CPI_Adjusted)'!J97)/'House Price (CPI_Adjusted)'!J97)</f>
        <v>0.98678120617110798</v>
      </c>
      <c r="L97" s="19">
        <f>1+(('House Price (CPI_Adjusted)'!L97-'House Price (CPI_Adjusted)'!K97)/'House Price (CPI_Adjusted)'!K97)</f>
        <v>1.0945603001213724</v>
      </c>
      <c r="M97" s="10">
        <f t="shared" si="2"/>
        <v>1.0231982070036552</v>
      </c>
      <c r="N97" s="11">
        <f t="shared" si="3"/>
        <v>2.3198207003655158E-2</v>
      </c>
    </row>
    <row r="98" spans="1:14" x14ac:dyDescent="0.25">
      <c r="A98" s="6" t="s">
        <v>125</v>
      </c>
      <c r="B98" s="19"/>
      <c r="C98" s="19">
        <f>1+(('House Price (CPI_Adjusted)'!C98-'House Price (CPI_Adjusted)'!B98)/'House Price (CPI_Adjusted)'!B98)</f>
        <v>1.0015577245390908</v>
      </c>
      <c r="D98" s="19">
        <f>1+(('House Price (CPI_Adjusted)'!D98-'House Price (CPI_Adjusted)'!C98)/'House Price (CPI_Adjusted)'!C98)</f>
        <v>0.96176760846522191</v>
      </c>
      <c r="E98" s="19">
        <f>1+(('House Price (CPI_Adjusted)'!E98-'House Price (CPI_Adjusted)'!D98)/'House Price (CPI_Adjusted)'!D98)</f>
        <v>0.97285279127004687</v>
      </c>
      <c r="F98" s="19">
        <f>1+(('House Price (CPI_Adjusted)'!F98-'House Price (CPI_Adjusted)'!E98)/'House Price (CPI_Adjusted)'!E98)</f>
        <v>0.94342211928199182</v>
      </c>
      <c r="G98" s="19">
        <f>1+(('House Price (CPI_Adjusted)'!G98-'House Price (CPI_Adjusted)'!F98)/'House Price (CPI_Adjusted)'!F98)</f>
        <v>0.9102195542326037</v>
      </c>
      <c r="H98" s="19">
        <f>1+(('House Price (CPI_Adjusted)'!H98-'House Price (CPI_Adjusted)'!G98)/'House Price (CPI_Adjusted)'!G98)</f>
        <v>0.99683842794759847</v>
      </c>
      <c r="I98" s="19">
        <f>1+(('House Price (CPI_Adjusted)'!I98-'House Price (CPI_Adjusted)'!H98)/'House Price (CPI_Adjusted)'!H98)</f>
        <v>1.2294134165882022</v>
      </c>
      <c r="J98" s="19">
        <f>1+(('House Price (CPI_Adjusted)'!J98-'House Price (CPI_Adjusted)'!I98)/'House Price (CPI_Adjusted)'!I98)</f>
        <v>1.0612032035760848</v>
      </c>
      <c r="K98" s="19">
        <f>1+(('House Price (CPI_Adjusted)'!K98-'House Price (CPI_Adjusted)'!J98)/'House Price (CPI_Adjusted)'!J98)</f>
        <v>0.99225470430107521</v>
      </c>
      <c r="L98" s="19">
        <f>1+(('House Price (CPI_Adjusted)'!L98-'House Price (CPI_Adjusted)'!K98)/'House Price (CPI_Adjusted)'!K98)</f>
        <v>0.99367618027905114</v>
      </c>
      <c r="M98" s="10">
        <f t="shared" si="2"/>
        <v>1.003144460864914</v>
      </c>
      <c r="N98" s="11">
        <f t="shared" si="3"/>
        <v>3.1444608649140449E-3</v>
      </c>
    </row>
    <row r="99" spans="1:14" x14ac:dyDescent="0.25">
      <c r="A99" s="6" t="s">
        <v>126</v>
      </c>
      <c r="B99" s="19"/>
      <c r="C99" s="19">
        <f>1+(('House Price (CPI_Adjusted)'!C99-'House Price (CPI_Adjusted)'!B99)/'House Price (CPI_Adjusted)'!B99)</f>
        <v>0.9794090770636612</v>
      </c>
      <c r="D99" s="19">
        <f>1+(('House Price (CPI_Adjusted)'!D99-'House Price (CPI_Adjusted)'!C99)/'House Price (CPI_Adjusted)'!C99)</f>
        <v>0.96194930423234604</v>
      </c>
      <c r="E99" s="19">
        <f>1+(('House Price (CPI_Adjusted)'!E99-'House Price (CPI_Adjusted)'!D99)/'House Price (CPI_Adjusted)'!D99)</f>
        <v>0.98338249206967565</v>
      </c>
      <c r="F99" s="19">
        <f>1+(('House Price (CPI_Adjusted)'!F99-'House Price (CPI_Adjusted)'!E99)/'House Price (CPI_Adjusted)'!E99)</f>
        <v>0.98910683265778809</v>
      </c>
      <c r="G99" s="19">
        <f>1+(('House Price (CPI_Adjusted)'!G99-'House Price (CPI_Adjusted)'!F99)/'House Price (CPI_Adjusted)'!F99)</f>
        <v>1.0038313608737082</v>
      </c>
      <c r="H99" s="19">
        <f>1+(('House Price (CPI_Adjusted)'!H99-'House Price (CPI_Adjusted)'!G99)/'House Price (CPI_Adjusted)'!G99)</f>
        <v>1.0565325150477989</v>
      </c>
      <c r="I99" s="19">
        <f>1+(('House Price (CPI_Adjusted)'!I99-'House Price (CPI_Adjusted)'!H99)/'House Price (CPI_Adjusted)'!H99)</f>
        <v>1.0417860151642797</v>
      </c>
      <c r="J99" s="19">
        <f>1+(('House Price (CPI_Adjusted)'!J99-'House Price (CPI_Adjusted)'!I99)/'House Price (CPI_Adjusted)'!I99)</f>
        <v>1.0977434759214419</v>
      </c>
      <c r="K99" s="19">
        <f>1+(('House Price (CPI_Adjusted)'!K99-'House Price (CPI_Adjusted)'!J99)/'House Price (CPI_Adjusted)'!J99)</f>
        <v>1.0193792766373411</v>
      </c>
      <c r="L99" s="19">
        <f>1+(('House Price (CPI_Adjusted)'!L99-'House Price (CPI_Adjusted)'!K99)/'House Price (CPI_Adjusted)'!K99)</f>
        <v>1.0769498002431823</v>
      </c>
      <c r="M99" s="10">
        <f t="shared" si="2"/>
        <v>1.0201020629330573</v>
      </c>
      <c r="N99" s="11">
        <f t="shared" si="3"/>
        <v>2.0102062933057274E-2</v>
      </c>
    </row>
    <row r="100" spans="1:14" x14ac:dyDescent="0.25">
      <c r="A100" s="6" t="s">
        <v>127</v>
      </c>
      <c r="B100" s="19"/>
      <c r="C100" s="19">
        <f>1+(('House Price (CPI_Adjusted)'!C100-'House Price (CPI_Adjusted)'!B100)/'House Price (CPI_Adjusted)'!B100)</f>
        <v>0.9417872003170199</v>
      </c>
      <c r="D100" s="19">
        <f>1+(('House Price (CPI_Adjusted)'!D100-'House Price (CPI_Adjusted)'!C100)/'House Price (CPI_Adjusted)'!C100)</f>
        <v>0.89379735958128281</v>
      </c>
      <c r="E100" s="19">
        <f>1+(('House Price (CPI_Adjusted)'!E100-'House Price (CPI_Adjusted)'!D100)/'House Price (CPI_Adjusted)'!D100)</f>
        <v>0.75053026727091132</v>
      </c>
      <c r="F100" s="19">
        <f>1+(('House Price (CPI_Adjusted)'!F100-'House Price (CPI_Adjusted)'!E100)/'House Price (CPI_Adjusted)'!E100)</f>
        <v>1.1703001743393231</v>
      </c>
      <c r="G100" s="19">
        <f>1+(('House Price (CPI_Adjusted)'!G100-'House Price (CPI_Adjusted)'!F100)/'House Price (CPI_Adjusted)'!F100)</f>
        <v>1.0718088652969262</v>
      </c>
      <c r="H100" s="19">
        <f>1+(('House Price (CPI_Adjusted)'!H100-'House Price (CPI_Adjusted)'!G100)/'House Price (CPI_Adjusted)'!G100)</f>
        <v>1.0869886819356565</v>
      </c>
      <c r="I100" s="19">
        <f>1+(('House Price (CPI_Adjusted)'!I100-'House Price (CPI_Adjusted)'!H100)/'House Price (CPI_Adjusted)'!H100)</f>
        <v>0.99116576366292308</v>
      </c>
      <c r="J100" s="19">
        <f>1+(('House Price (CPI_Adjusted)'!J100-'House Price (CPI_Adjusted)'!I100)/'House Price (CPI_Adjusted)'!I100)</f>
        <v>1.2146460279026867</v>
      </c>
      <c r="K100" s="19">
        <f>1+(('House Price (CPI_Adjusted)'!K100-'House Price (CPI_Adjusted)'!J100)/'House Price (CPI_Adjusted)'!J100)</f>
        <v>0.90068150840527028</v>
      </c>
      <c r="L100" s="19">
        <f>1+(('House Price (CPI_Adjusted)'!L100-'House Price (CPI_Adjusted)'!K100)/'House Price (CPI_Adjusted)'!K100)</f>
        <v>1.0815390749601275</v>
      </c>
      <c r="M100" s="10">
        <f t="shared" si="2"/>
        <v>1.0010157683308045</v>
      </c>
      <c r="N100" s="11">
        <f t="shared" si="3"/>
        <v>1.0157683308045229E-3</v>
      </c>
    </row>
    <row r="101" spans="1:14" x14ac:dyDescent="0.25">
      <c r="A101" s="6" t="s">
        <v>128</v>
      </c>
      <c r="B101" s="19"/>
      <c r="C101" s="19">
        <f>1+(('House Price (CPI_Adjusted)'!C101-'House Price (CPI_Adjusted)'!B101)/'House Price (CPI_Adjusted)'!B101)</f>
        <v>1.0164468735897307</v>
      </c>
      <c r="D101" s="19">
        <f>1+(('House Price (CPI_Adjusted)'!D101-'House Price (CPI_Adjusted)'!C101)/'House Price (CPI_Adjusted)'!C101)</f>
        <v>0.84819343316389628</v>
      </c>
      <c r="E101" s="19">
        <f>1+(('House Price (CPI_Adjusted)'!E101-'House Price (CPI_Adjusted)'!D101)/'House Price (CPI_Adjusted)'!D101)</f>
        <v>0.96744805354076879</v>
      </c>
      <c r="F101" s="19">
        <f>1+(('House Price (CPI_Adjusted)'!F101-'House Price (CPI_Adjusted)'!E101)/'House Price (CPI_Adjusted)'!E101)</f>
        <v>0.99925552154851516</v>
      </c>
      <c r="G101" s="19">
        <f>1+(('House Price (CPI_Adjusted)'!G101-'House Price (CPI_Adjusted)'!F101)/'House Price (CPI_Adjusted)'!F101)</f>
        <v>0.98212689901697936</v>
      </c>
      <c r="H101" s="19">
        <f>1+(('House Price (CPI_Adjusted)'!H101-'House Price (CPI_Adjusted)'!G101)/'House Price (CPI_Adjusted)'!G101)</f>
        <v>1.0603624454148473</v>
      </c>
      <c r="I101" s="19">
        <f>1+(('House Price (CPI_Adjusted)'!I101-'House Price (CPI_Adjusted)'!H101)/'House Price (CPI_Adjusted)'!H101)</f>
        <v>0.84459525038920091</v>
      </c>
      <c r="J101" s="19">
        <f>1+(('House Price (CPI_Adjusted)'!J101-'House Price (CPI_Adjusted)'!I101)/'House Price (CPI_Adjusted)'!I101)</f>
        <v>1.1345100038231171</v>
      </c>
      <c r="K101" s="19">
        <f>1+(('House Price (CPI_Adjusted)'!K101-'House Price (CPI_Adjusted)'!J101)/'House Price (CPI_Adjusted)'!J101)</f>
        <v>0.93036021505376354</v>
      </c>
      <c r="L101" s="19">
        <f>1+(('House Price (CPI_Adjusted)'!L101-'House Price (CPI_Adjusted)'!K101)/'House Price (CPI_Adjusted)'!K101)</f>
        <v>1.1917948483706553</v>
      </c>
      <c r="M101" s="10">
        <f t="shared" si="2"/>
        <v>0.99193116297486028</v>
      </c>
      <c r="N101" s="11">
        <f t="shared" si="3"/>
        <v>-8.068837025139719E-3</v>
      </c>
    </row>
    <row r="102" spans="1:14" x14ac:dyDescent="0.25">
      <c r="A102" s="6" t="s">
        <v>129</v>
      </c>
      <c r="B102" s="19"/>
      <c r="C102" s="19">
        <f>1+(('House Price (CPI_Adjusted)'!C102-'House Price (CPI_Adjusted)'!B102)/'House Price (CPI_Adjusted)'!B102)</f>
        <v>0.9567322424465281</v>
      </c>
      <c r="D102" s="19">
        <f>1+(('House Price (CPI_Adjusted)'!D102-'House Price (CPI_Adjusted)'!C102)/'House Price (CPI_Adjusted)'!C102)</f>
        <v>0.93238984361063215</v>
      </c>
      <c r="E102" s="19">
        <f>1+(('House Price (CPI_Adjusted)'!E102-'House Price (CPI_Adjusted)'!D102)/'House Price (CPI_Adjusted)'!D102)</f>
        <v>0.97954115421002841</v>
      </c>
      <c r="F102" s="19">
        <f>1+(('House Price (CPI_Adjusted)'!F102-'House Price (CPI_Adjusted)'!E102)/'House Price (CPI_Adjusted)'!E102)</f>
        <v>0.98364215402431965</v>
      </c>
      <c r="G102" s="19">
        <f>1+(('House Price (CPI_Adjusted)'!G102-'House Price (CPI_Adjusted)'!F102)/'House Price (CPI_Adjusted)'!F102)</f>
        <v>1.076702081885281</v>
      </c>
      <c r="H102" s="19">
        <f>1+(('House Price (CPI_Adjusted)'!H102-'House Price (CPI_Adjusted)'!G102)/'House Price (CPI_Adjusted)'!G102)</f>
        <v>1.0829458279239939</v>
      </c>
      <c r="I102" s="19">
        <f>1+(('House Price (CPI_Adjusted)'!I102-'House Price (CPI_Adjusted)'!H102)/'House Price (CPI_Adjusted)'!H102)</f>
        <v>1.1881254237984671</v>
      </c>
      <c r="J102" s="19">
        <f>1+(('House Price (CPI_Adjusted)'!J102-'House Price (CPI_Adjusted)'!I102)/'House Price (CPI_Adjusted)'!I102)</f>
        <v>1.0433997394896874</v>
      </c>
      <c r="K102" s="19">
        <f>1+(('House Price (CPI_Adjusted)'!K102-'House Price (CPI_Adjusted)'!J102)/'House Price (CPI_Adjusted)'!J102)</f>
        <v>0.91199120234604103</v>
      </c>
      <c r="L102" s="19">
        <f>1+(('House Price (CPI_Adjusted)'!L102-'House Price (CPI_Adjusted)'!K102)/'House Price (CPI_Adjusted)'!K102)</f>
        <v>1.0617180401202209</v>
      </c>
      <c r="M102" s="10">
        <f t="shared" si="2"/>
        <v>1.018653052079989</v>
      </c>
      <c r="N102" s="11">
        <f t="shared" si="3"/>
        <v>1.8653052079989019E-2</v>
      </c>
    </row>
    <row r="103" spans="1:14" x14ac:dyDescent="0.25">
      <c r="A103" s="6" t="s">
        <v>130</v>
      </c>
      <c r="B103" s="19"/>
      <c r="C103" s="19">
        <f>1+(('House Price (CPI_Adjusted)'!C103-'House Price (CPI_Adjusted)'!B103)/'House Price (CPI_Adjusted)'!B103)</f>
        <v>0.72820991253644307</v>
      </c>
      <c r="D103" s="19">
        <f>1+(('House Price (CPI_Adjusted)'!D103-'House Price (CPI_Adjusted)'!C103)/'House Price (CPI_Adjusted)'!C103)</f>
        <v>1.0471175001486592</v>
      </c>
      <c r="E103" s="19">
        <f>1+(('House Price (CPI_Adjusted)'!E103-'House Price (CPI_Adjusted)'!D103)/'House Price (CPI_Adjusted)'!D103)</f>
        <v>1.0208909547118588</v>
      </c>
      <c r="F103" s="19">
        <f>1+(('House Price (CPI_Adjusted)'!F103-'House Price (CPI_Adjusted)'!E103)/'House Price (CPI_Adjusted)'!E103)</f>
        <v>1.1142992599921671</v>
      </c>
      <c r="G103" s="19">
        <f>1+(('House Price (CPI_Adjusted)'!G103-'House Price (CPI_Adjusted)'!F103)/'House Price (CPI_Adjusted)'!F103)</f>
        <v>0.80929451175980138</v>
      </c>
      <c r="H103" s="19">
        <f>1+(('House Price (CPI_Adjusted)'!H103-'House Price (CPI_Adjusted)'!G103)/'House Price (CPI_Adjusted)'!G103)</f>
        <v>1.2506032121974688</v>
      </c>
      <c r="I103" s="19">
        <f>1+(('House Price (CPI_Adjusted)'!I103-'House Price (CPI_Adjusted)'!H103)/'House Price (CPI_Adjusted)'!H103)</f>
        <v>0.98378125052305043</v>
      </c>
      <c r="J103" s="19">
        <f>1+(('House Price (CPI_Adjusted)'!J103-'House Price (CPI_Adjusted)'!I103)/'House Price (CPI_Adjusted)'!I103)</f>
        <v>0.9331467563913084</v>
      </c>
      <c r="K103" s="19">
        <f>1+(('House Price (CPI_Adjusted)'!K103-'House Price (CPI_Adjusted)'!J103)/'House Price (CPI_Adjusted)'!J103)</f>
        <v>1.1190967741935485</v>
      </c>
      <c r="L103" s="19">
        <f>1+(('House Price (CPI_Adjusted)'!L103-'House Price (CPI_Adjusted)'!K103)/'House Price (CPI_Adjusted)'!K103)</f>
        <v>1.2419305840358472</v>
      </c>
      <c r="M103" s="10">
        <f t="shared" si="2"/>
        <v>1.0114100844892813</v>
      </c>
      <c r="N103" s="11">
        <f t="shared" si="3"/>
        <v>1.1410084489281269E-2</v>
      </c>
    </row>
    <row r="104" spans="1:14" x14ac:dyDescent="0.25">
      <c r="A104" s="6" t="s">
        <v>131</v>
      </c>
      <c r="B104" s="19"/>
      <c r="C104" s="19">
        <f>1+(('House Price (CPI_Adjusted)'!C104-'House Price (CPI_Adjusted)'!B104)/'House Price (CPI_Adjusted)'!B104)</f>
        <v>1.0323173140223831</v>
      </c>
      <c r="D104" s="19">
        <f>1+(('House Price (CPI_Adjusted)'!D104-'House Price (CPI_Adjusted)'!C104)/'House Price (CPI_Adjusted)'!C104)</f>
        <v>0.95434014314214177</v>
      </c>
      <c r="E104" s="19">
        <f>1+(('House Price (CPI_Adjusted)'!E104-'House Price (CPI_Adjusted)'!D104)/'House Price (CPI_Adjusted)'!D104)</f>
        <v>0.95274519558422222</v>
      </c>
      <c r="F104" s="19">
        <f>1+(('House Price (CPI_Adjusted)'!F104-'House Price (CPI_Adjusted)'!E104)/'House Price (CPI_Adjusted)'!E104)</f>
        <v>0.99092839220227757</v>
      </c>
      <c r="G104" s="19">
        <f>1+(('House Price (CPI_Adjusted)'!G104-'House Price (CPI_Adjusted)'!F104)/'House Price (CPI_Adjusted)'!F104)</f>
        <v>1.0110129842821847</v>
      </c>
      <c r="H104" s="19">
        <f>1+(('House Price (CPI_Adjusted)'!H104-'House Price (CPI_Adjusted)'!G104)/'House Price (CPI_Adjusted)'!G104)</f>
        <v>1.0052152214597632</v>
      </c>
      <c r="I104" s="19">
        <f>1+(('House Price (CPI_Adjusted)'!I104-'House Price (CPI_Adjusted)'!H104)/'House Price (CPI_Adjusted)'!H104)</f>
        <v>1.1240463821024056</v>
      </c>
      <c r="J104" s="19">
        <f>1+(('House Price (CPI_Adjusted)'!J104-'House Price (CPI_Adjusted)'!I104)/'House Price (CPI_Adjusted)'!I104)</f>
        <v>1.1076159115592663</v>
      </c>
      <c r="K104" s="19">
        <f>1+(('House Price (CPI_Adjusted)'!K104-'House Price (CPI_Adjusted)'!J104)/'House Price (CPI_Adjusted)'!J104)</f>
        <v>0.97859161955437313</v>
      </c>
      <c r="L104" s="19">
        <f>1+(('House Price (CPI_Adjusted)'!L104-'House Price (CPI_Adjusted)'!K104)/'House Price (CPI_Adjusted)'!K104)</f>
        <v>1.0200621170150257</v>
      </c>
      <c r="M104" s="10">
        <f t="shared" si="2"/>
        <v>1.0162376392556294</v>
      </c>
      <c r="N104" s="11">
        <f t="shared" si="3"/>
        <v>1.6237639255629377E-2</v>
      </c>
    </row>
    <row r="105" spans="1:14" x14ac:dyDescent="0.25">
      <c r="A105" s="6" t="s">
        <v>132</v>
      </c>
      <c r="B105" s="19"/>
      <c r="C105" s="19">
        <f>1+(('House Price (CPI_Adjusted)'!C105-'House Price (CPI_Adjusted)'!B105)/'House Price (CPI_Adjusted)'!B105)</f>
        <v>0.9376257545271629</v>
      </c>
      <c r="D105" s="19">
        <f>1+(('House Price (CPI_Adjusted)'!D105-'House Price (CPI_Adjusted)'!C105)/'House Price (CPI_Adjusted)'!C105)</f>
        <v>0.96772908366533872</v>
      </c>
      <c r="E105" s="19">
        <f>1+(('House Price (CPI_Adjusted)'!E105-'House Price (CPI_Adjusted)'!D105)/'House Price (CPI_Adjusted)'!D105)</f>
        <v>0.94438340253940389</v>
      </c>
      <c r="F105" s="19">
        <f>1+(('House Price (CPI_Adjusted)'!F105-'House Price (CPI_Adjusted)'!E105)/'House Price (CPI_Adjusted)'!E105)</f>
        <v>1.0259023354564756</v>
      </c>
      <c r="G105" s="19">
        <f>1+(('House Price (CPI_Adjusted)'!G105-'House Price (CPI_Adjusted)'!F105)/'House Price (CPI_Adjusted)'!F105)</f>
        <v>0.97412042973151491</v>
      </c>
      <c r="H105" s="19">
        <f>1+(('House Price (CPI_Adjusted)'!H105-'House Price (CPI_Adjusted)'!G105)/'House Price (CPI_Adjusted)'!G105)</f>
        <v>1.0710055631991386</v>
      </c>
      <c r="I105" s="19">
        <f>1+(('House Price (CPI_Adjusted)'!I105-'House Price (CPI_Adjusted)'!H105)/'House Price (CPI_Adjusted)'!H105)</f>
        <v>1.2238574136478517</v>
      </c>
      <c r="J105" s="19">
        <f>1+(('House Price (CPI_Adjusted)'!J105-'House Price (CPI_Adjusted)'!I105)/'House Price (CPI_Adjusted)'!I105)</f>
        <v>0.98068361184333463</v>
      </c>
      <c r="K105" s="19">
        <f>1+(('House Price (CPI_Adjusted)'!K105-'House Price (CPI_Adjusted)'!J105)/'House Price (CPI_Adjusted)'!J105)</f>
        <v>0.97322797975721076</v>
      </c>
      <c r="L105" s="19">
        <f>1+(('House Price (CPI_Adjusted)'!L105-'House Price (CPI_Adjusted)'!K105)/'House Price (CPI_Adjusted)'!K105)</f>
        <v>1.0982720905749821</v>
      </c>
      <c r="M105" s="10">
        <f t="shared" si="2"/>
        <v>1.0163952665622566</v>
      </c>
      <c r="N105" s="11">
        <f t="shared" si="3"/>
        <v>1.639526656225665E-2</v>
      </c>
    </row>
    <row r="106" spans="1:14" x14ac:dyDescent="0.25">
      <c r="A106" s="6" t="s">
        <v>133</v>
      </c>
      <c r="B106" s="19"/>
      <c r="C106" s="19">
        <f>1+(('House Price (CPI_Adjusted)'!C106-'House Price (CPI_Adjusted)'!B106)/'House Price (CPI_Adjusted)'!B106)</f>
        <v>0.9996895023569593</v>
      </c>
      <c r="D106" s="19">
        <f>1+(('House Price (CPI_Adjusted)'!D106-'House Price (CPI_Adjusted)'!C106)/'House Price (CPI_Adjusted)'!C106)</f>
        <v>0.97609561752988061</v>
      </c>
      <c r="E106" s="19">
        <f>1+(('House Price (CPI_Adjusted)'!E106-'House Price (CPI_Adjusted)'!D106)/'House Price (CPI_Adjusted)'!D106)</f>
        <v>0.96360603495493691</v>
      </c>
      <c r="F106" s="19">
        <f>1+(('House Price (CPI_Adjusted)'!F106-'House Price (CPI_Adjusted)'!E106)/'House Price (CPI_Adjusted)'!E106)</f>
        <v>0.99795947028840037</v>
      </c>
      <c r="G106" s="19">
        <f>1+(('House Price (CPI_Adjusted)'!G106-'House Price (CPI_Adjusted)'!F106)/'House Price (CPI_Adjusted)'!F106)</f>
        <v>1.0987544682752457</v>
      </c>
      <c r="H106" s="19">
        <f>1+(('House Price (CPI_Adjusted)'!H106-'House Price (CPI_Adjusted)'!G106)/'House Price (CPI_Adjusted)'!G106)</f>
        <v>0.9980395696616331</v>
      </c>
      <c r="I106" s="19">
        <f>1+(('House Price (CPI_Adjusted)'!I106-'House Price (CPI_Adjusted)'!H106)/'House Price (CPI_Adjusted)'!H106)</f>
        <v>1.160917230610977</v>
      </c>
      <c r="J106" s="19">
        <f>1+(('House Price (CPI_Adjusted)'!J106-'House Price (CPI_Adjusted)'!I106)/'House Price (CPI_Adjusted)'!I106)</f>
        <v>1.0468662411035292</v>
      </c>
      <c r="K106" s="19">
        <f>1+(('House Price (CPI_Adjusted)'!K106-'House Price (CPI_Adjusted)'!J106)/'House Price (CPI_Adjusted)'!J106)</f>
        <v>0.96427996350169065</v>
      </c>
      <c r="L106" s="19">
        <f>1+(('House Price (CPI_Adjusted)'!L106-'House Price (CPI_Adjusted)'!K106)/'House Price (CPI_Adjusted)'!K106)</f>
        <v>1.0229335093218941</v>
      </c>
      <c r="M106" s="10">
        <f t="shared" si="2"/>
        <v>1.0212125244063224</v>
      </c>
      <c r="N106" s="11">
        <f t="shared" si="3"/>
        <v>2.1212524406322375E-2</v>
      </c>
    </row>
    <row r="107" spans="1:14" x14ac:dyDescent="0.25">
      <c r="A107" s="6" t="s">
        <v>134</v>
      </c>
      <c r="B107" s="19"/>
      <c r="C107" s="19">
        <f>1+(('House Price (CPI_Adjusted)'!C107-'House Price (CPI_Adjusted)'!B107)/'House Price (CPI_Adjusted)'!B107)</f>
        <v>0.87651650521959934</v>
      </c>
      <c r="D107" s="19">
        <f>1+(('House Price (CPI_Adjusted)'!D107-'House Price (CPI_Adjusted)'!C107)/'House Price (CPI_Adjusted)'!C107)</f>
        <v>1.0737051792828685</v>
      </c>
      <c r="E107" s="19">
        <f>1+(('House Price (CPI_Adjusted)'!E107-'House Price (CPI_Adjusted)'!D107)/'House Price (CPI_Adjusted)'!D107)</f>
        <v>0.98223961468994592</v>
      </c>
      <c r="F107" s="19">
        <f>1+(('House Price (CPI_Adjusted)'!F107-'House Price (CPI_Adjusted)'!E107)/'House Price (CPI_Adjusted)'!E107)</f>
        <v>1.0991810737033667</v>
      </c>
      <c r="G107" s="19">
        <f>1+(('House Price (CPI_Adjusted)'!G107-'House Price (CPI_Adjusted)'!F107)/'House Price (CPI_Adjusted)'!F107)</f>
        <v>0.90657867601567332</v>
      </c>
      <c r="H107" s="19">
        <f>1+(('House Price (CPI_Adjusted)'!H107-'House Price (CPI_Adjusted)'!G107)/'House Price (CPI_Adjusted)'!G107)</f>
        <v>1.0933460698689959</v>
      </c>
      <c r="I107" s="19">
        <f>1+(('House Price (CPI_Adjusted)'!I107-'House Price (CPI_Adjusted)'!H107)/'House Price (CPI_Adjusted)'!H107)</f>
        <v>0.98796866739146461</v>
      </c>
      <c r="J107" s="19">
        <f>1+(('House Price (CPI_Adjusted)'!J107-'House Price (CPI_Adjusted)'!I107)/'House Price (CPI_Adjusted)'!I107)</f>
        <v>1.079961846063541</v>
      </c>
      <c r="K107" s="19">
        <f>1+(('House Price (CPI_Adjusted)'!K107-'House Price (CPI_Adjusted)'!J107)/'House Price (CPI_Adjusted)'!J107)</f>
        <v>1.0797736732570238</v>
      </c>
      <c r="L107" s="19">
        <f>1+(('House Price (CPI_Adjusted)'!L107-'House Price (CPI_Adjusted)'!K107)/'House Price (CPI_Adjusted)'!K107)</f>
        <v>1.0995262919850508</v>
      </c>
      <c r="M107" s="10">
        <f t="shared" si="2"/>
        <v>1.0246569542343702</v>
      </c>
      <c r="N107" s="11">
        <f t="shared" si="3"/>
        <v>2.4656954234370199E-2</v>
      </c>
    </row>
    <row r="108" spans="1:14" x14ac:dyDescent="0.25">
      <c r="A108" s="6" t="s">
        <v>135</v>
      </c>
      <c r="B108" s="19"/>
      <c r="C108" s="19">
        <f>1+(('House Price (CPI_Adjusted)'!C108-'House Price (CPI_Adjusted)'!B108)/'House Price (CPI_Adjusted)'!B108)</f>
        <v>0.97931163312006719</v>
      </c>
      <c r="D108" s="19">
        <f>1+(('House Price (CPI_Adjusted)'!D108-'House Price (CPI_Adjusted)'!C108)/'House Price (CPI_Adjusted)'!C108)</f>
        <v>0.99778663125276668</v>
      </c>
      <c r="E108" s="19">
        <f>1+(('House Price (CPI_Adjusted)'!E108-'House Price (CPI_Adjusted)'!D108)/'House Price (CPI_Adjusted)'!D108)</f>
        <v>0.985993994488092</v>
      </c>
      <c r="F108" s="19">
        <f>1+(('House Price (CPI_Adjusted)'!F108-'House Price (CPI_Adjusted)'!E108)/'House Price (CPI_Adjusted)'!E108)</f>
        <v>1.027245139560476</v>
      </c>
      <c r="G108" s="19">
        <f>1+(('House Price (CPI_Adjusted)'!G108-'House Price (CPI_Adjusted)'!F108)/'House Price (CPI_Adjusted)'!F108)</f>
        <v>0.97249820392857766</v>
      </c>
      <c r="H108" s="19">
        <f>1+(('House Price (CPI_Adjusted)'!H108-'House Price (CPI_Adjusted)'!G108)/'House Price (CPI_Adjusted)'!G108)</f>
        <v>1.0740542176488392</v>
      </c>
      <c r="I108" s="19">
        <f>1+(('House Price (CPI_Adjusted)'!I108-'House Price (CPI_Adjusted)'!H108)/'House Price (CPI_Adjusted)'!H108)</f>
        <v>1.0819349256585986</v>
      </c>
      <c r="J108" s="19">
        <f>1+(('House Price (CPI_Adjusted)'!J108-'House Price (CPI_Adjusted)'!I108)/'House Price (CPI_Adjusted)'!I108)</f>
        <v>1.0480624677888308</v>
      </c>
      <c r="K108" s="19">
        <f>1+(('House Price (CPI_Adjusted)'!K108-'House Price (CPI_Adjusted)'!J108)/'House Price (CPI_Adjusted)'!J108)</f>
        <v>1.0123987494671025</v>
      </c>
      <c r="L108" s="19">
        <f>1+(('House Price (CPI_Adjusted)'!L108-'House Price (CPI_Adjusted)'!K108)/'House Price (CPI_Adjusted)'!K108)</f>
        <v>1.0640732265446224</v>
      </c>
      <c r="M108" s="10">
        <f t="shared" si="2"/>
        <v>1.0236072180472038</v>
      </c>
      <c r="N108" s="11">
        <f t="shared" si="3"/>
        <v>2.3607218047203782E-2</v>
      </c>
    </row>
    <row r="109" spans="1:14" x14ac:dyDescent="0.25">
      <c r="A109" s="6" t="s">
        <v>136</v>
      </c>
      <c r="B109" s="19"/>
      <c r="C109" s="19">
        <f>1+(('House Price (CPI_Adjusted)'!C109-'House Price (CPI_Adjusted)'!B109)/'House Price (CPI_Adjusted)'!B109)</f>
        <v>1.0679908326967151</v>
      </c>
      <c r="D109" s="19">
        <f>1+(('House Price (CPI_Adjusted)'!D109-'House Price (CPI_Adjusted)'!C109)/'House Price (CPI_Adjusted)'!C109)</f>
        <v>1.0225763612217795</v>
      </c>
      <c r="E109" s="19">
        <f>1+(('House Price (CPI_Adjusted)'!E109-'House Price (CPI_Adjusted)'!D109)/'House Price (CPI_Adjusted)'!D109)</f>
        <v>0.92827040509159719</v>
      </c>
      <c r="F109" s="19">
        <f>1+(('House Price (CPI_Adjusted)'!F109-'House Price (CPI_Adjusted)'!E109)/'House Price (CPI_Adjusted)'!E109)</f>
        <v>0.96178343949044587</v>
      </c>
      <c r="G109" s="19">
        <f>1+(('House Price (CPI_Adjusted)'!G109-'House Price (CPI_Adjusted)'!F109)/'House Price (CPI_Adjusted)'!F109)</f>
        <v>1.096327701228256</v>
      </c>
      <c r="H109" s="19">
        <f>1+(('House Price (CPI_Adjusted)'!H109-'House Price (CPI_Adjusted)'!G109)/'House Price (CPI_Adjusted)'!G109)</f>
        <v>0.99765283842794772</v>
      </c>
      <c r="I109" s="19">
        <f>1+(('House Price (CPI_Adjusted)'!I109-'House Price (CPI_Adjusted)'!H109)/'House Price (CPI_Adjusted)'!H109)</f>
        <v>1.0335178721867853</v>
      </c>
      <c r="J109" s="19">
        <f>1+(('House Price (CPI_Adjusted)'!J109-'House Price (CPI_Adjusted)'!I109)/'House Price (CPI_Adjusted)'!I109)</f>
        <v>0.93065836504093169</v>
      </c>
      <c r="K109" s="19">
        <f>1+(('House Price (CPI_Adjusted)'!K109-'House Price (CPI_Adjusted)'!J109)/'House Price (CPI_Adjusted)'!J109)</f>
        <v>1.0540512333965844</v>
      </c>
      <c r="L109" s="19">
        <f>1+(('House Price (CPI_Adjusted)'!L109-'House Price (CPI_Adjusted)'!K109)/'House Price (CPI_Adjusted)'!K109)</f>
        <v>0.95575200251388859</v>
      </c>
      <c r="M109" s="10">
        <f t="shared" si="2"/>
        <v>1.0032865998300169</v>
      </c>
      <c r="N109" s="11">
        <f t="shared" si="3"/>
        <v>3.2865998300168897E-3</v>
      </c>
    </row>
    <row r="110" spans="1:14" x14ac:dyDescent="0.25">
      <c r="A110" s="6" t="s">
        <v>137</v>
      </c>
      <c r="B110" s="19"/>
      <c r="C110" s="19">
        <f>1+(('House Price (CPI_Adjusted)'!C110-'House Price (CPI_Adjusted)'!B110)/'House Price (CPI_Adjusted)'!B110)</f>
        <v>0.88220817083790837</v>
      </c>
      <c r="D110" s="19">
        <f>1+(('House Price (CPI_Adjusted)'!D110-'House Price (CPI_Adjusted)'!C110)/'House Price (CPI_Adjusted)'!C110)</f>
        <v>0.83944223107569726</v>
      </c>
      <c r="E110" s="19">
        <f>1+(('House Price (CPI_Adjusted)'!E110-'House Price (CPI_Adjusted)'!D110)/'House Price (CPI_Adjusted)'!D110)</f>
        <v>1.4910563023915866</v>
      </c>
      <c r="F110" s="19">
        <f>1+(('House Price (CPI_Adjusted)'!F110-'House Price (CPI_Adjusted)'!E110)/'House Price (CPI_Adjusted)'!E110)</f>
        <v>0.92616183062042934</v>
      </c>
      <c r="G110" s="19">
        <f>1+(('House Price (CPI_Adjusted)'!G110-'House Price (CPI_Adjusted)'!F110)/'House Price (CPI_Adjusted)'!F110)</f>
        <v>1.0727847666185468</v>
      </c>
      <c r="H110" s="19">
        <f>1+(('House Price (CPI_Adjusted)'!H110-'House Price (CPI_Adjusted)'!G110)/'House Price (CPI_Adjusted)'!G110)</f>
        <v>0.93599852389445859</v>
      </c>
      <c r="I110" s="19">
        <f>1+(('House Price (CPI_Adjusted)'!I110-'House Price (CPI_Adjusted)'!H110)/'House Price (CPI_Adjusted)'!H110)</f>
        <v>0.95043114128549477</v>
      </c>
      <c r="J110" s="19">
        <f>1+(('House Price (CPI_Adjusted)'!J110-'House Price (CPI_Adjusted)'!I110)/'House Price (CPI_Adjusted)'!I110)</f>
        <v>1.0223760133954922</v>
      </c>
      <c r="K110" s="19">
        <f>1+(('House Price (CPI_Adjusted)'!K110-'House Price (CPI_Adjusted)'!J110)/'House Price (CPI_Adjusted)'!J110)</f>
        <v>1.0271430182720505</v>
      </c>
      <c r="L110" s="19">
        <f>1+(('House Price (CPI_Adjusted)'!L110-'House Price (CPI_Adjusted)'!K110)/'House Price (CPI_Adjusted)'!K110)</f>
        <v>1.0439952695591792</v>
      </c>
      <c r="M110" s="10">
        <f t="shared" si="2"/>
        <v>1.0067905562579462</v>
      </c>
      <c r="N110" s="11">
        <f t="shared" si="3"/>
        <v>6.7905562579462231E-3</v>
      </c>
    </row>
    <row r="111" spans="1:14" x14ac:dyDescent="0.25">
      <c r="A111" s="6" t="s">
        <v>138</v>
      </c>
      <c r="B111" s="19"/>
      <c r="C111" s="19">
        <f>1+(('House Price (CPI_Adjusted)'!C111-'House Price (CPI_Adjusted)'!B111)/'House Price (CPI_Adjusted)'!B111)</f>
        <v>1.0129211447892765</v>
      </c>
      <c r="D111" s="19">
        <f>1+(('House Price (CPI_Adjusted)'!D111-'House Price (CPI_Adjusted)'!C111)/'House Price (CPI_Adjusted)'!C111)</f>
        <v>0.91102257636122175</v>
      </c>
      <c r="E111" s="19">
        <f>1+(('House Price (CPI_Adjusted)'!E111-'House Price (CPI_Adjusted)'!D111)/'House Price (CPI_Adjusted)'!D111)</f>
        <v>0.97473532459341361</v>
      </c>
      <c r="F111" s="19">
        <f>1+(('House Price (CPI_Adjusted)'!F111-'House Price (CPI_Adjusted)'!E111)/'House Price (CPI_Adjusted)'!E111)</f>
        <v>0.98186708439859904</v>
      </c>
      <c r="G111" s="19">
        <f>1+(('House Price (CPI_Adjusted)'!G111-'House Price (CPI_Adjusted)'!F111)/'House Price (CPI_Adjusted)'!F111)</f>
        <v>0.94864530018685511</v>
      </c>
      <c r="H111" s="19">
        <f>1+(('House Price (CPI_Adjusted)'!H111-'House Price (CPI_Adjusted)'!G111)/'House Price (CPI_Adjusted)'!G111)</f>
        <v>1.0175340354482405</v>
      </c>
      <c r="I111" s="19">
        <f>1+(('House Price (CPI_Adjusted)'!I111-'House Price (CPI_Adjusted)'!H111)/'House Price (CPI_Adjusted)'!H111)</f>
        <v>1.0790627275712876</v>
      </c>
      <c r="J111" s="19">
        <f>1+(('House Price (CPI_Adjusted)'!J111-'House Price (CPI_Adjusted)'!I111)/'House Price (CPI_Adjusted)'!I111)</f>
        <v>1.1573784658530419</v>
      </c>
      <c r="K111" s="19">
        <f>1+(('House Price (CPI_Adjusted)'!K111-'House Price (CPI_Adjusted)'!J111)/'House Price (CPI_Adjusted)'!J111)</f>
        <v>0.98582641061603205</v>
      </c>
      <c r="L111" s="19">
        <f>1+(('House Price (CPI_Adjusted)'!L111-'House Price (CPI_Adjusted)'!K111)/'House Price (CPI_Adjusted)'!K111)</f>
        <v>1.1145351823317924</v>
      </c>
      <c r="M111" s="10">
        <f t="shared" si="2"/>
        <v>1.0158073029681112</v>
      </c>
      <c r="N111" s="11">
        <f t="shared" si="3"/>
        <v>1.580730296811117E-2</v>
      </c>
    </row>
    <row r="112" spans="1:14" x14ac:dyDescent="0.25">
      <c r="A112" s="6" t="s">
        <v>139</v>
      </c>
      <c r="B112" s="19"/>
      <c r="C112" s="19">
        <f>1+(('House Price (CPI_Adjusted)'!C112-'House Price (CPI_Adjusted)'!B112)/'House Price (CPI_Adjusted)'!B112)</f>
        <v>1.0242842025699168</v>
      </c>
      <c r="D112" s="19">
        <f>1+(('House Price (CPI_Adjusted)'!D112-'House Price (CPI_Adjusted)'!C112)/'House Price (CPI_Adjusted)'!C112)</f>
        <v>0.99354987203866796</v>
      </c>
      <c r="E112" s="19">
        <f>1+(('House Price (CPI_Adjusted)'!E112-'House Price (CPI_Adjusted)'!D112)/'House Price (CPI_Adjusted)'!D112)</f>
        <v>0.97039556112403791</v>
      </c>
      <c r="F112" s="19">
        <f>1+(('House Price (CPI_Adjusted)'!F112-'House Price (CPI_Adjusted)'!E112)/'House Price (CPI_Adjusted)'!E112)</f>
        <v>0.9846830451925993</v>
      </c>
      <c r="G112" s="19">
        <f>1+(('House Price (CPI_Adjusted)'!G112-'House Price (CPI_Adjusted)'!F112)/'House Price (CPI_Adjusted)'!F112)</f>
        <v>1.02780721990149</v>
      </c>
      <c r="H112" s="19">
        <f>1+(('House Price (CPI_Adjusted)'!H112-'House Price (CPI_Adjusted)'!G112)/'House Price (CPI_Adjusted)'!G112)</f>
        <v>0.9109332039463045</v>
      </c>
      <c r="I112" s="19">
        <f>1+(('House Price (CPI_Adjusted)'!I112-'House Price (CPI_Adjusted)'!H112)/'House Price (CPI_Adjusted)'!H112)</f>
        <v>0.99911290637535766</v>
      </c>
      <c r="J112" s="19">
        <f>1+(('House Price (CPI_Adjusted)'!J112-'House Price (CPI_Adjusted)'!I112)/'House Price (CPI_Adjusted)'!I112)</f>
        <v>1.1393459373432497</v>
      </c>
      <c r="K112" s="19">
        <f>1+(('House Price (CPI_Adjusted)'!K112-'House Price (CPI_Adjusted)'!J112)/'House Price (CPI_Adjusted)'!J112)</f>
        <v>1.020681581685744</v>
      </c>
      <c r="L112" s="19">
        <f>1+(('House Price (CPI_Adjusted)'!L112-'House Price (CPI_Adjusted)'!K112)/'House Price (CPI_Adjusted)'!K112)</f>
        <v>1.0096533199026274</v>
      </c>
      <c r="M112" s="10">
        <f t="shared" si="2"/>
        <v>1.0066039580109623</v>
      </c>
      <c r="N112" s="11">
        <f t="shared" si="3"/>
        <v>6.603958010962252E-3</v>
      </c>
    </row>
    <row r="113" spans="1:14" x14ac:dyDescent="0.25">
      <c r="A113" s="6" t="s">
        <v>140</v>
      </c>
      <c r="B113" s="19"/>
      <c r="C113" s="19">
        <f>1+(('House Price (CPI_Adjusted)'!C113-'House Price (CPI_Adjusted)'!B113)/'House Price (CPI_Adjusted)'!B113)</f>
        <v>1.0156096162118242</v>
      </c>
      <c r="D113" s="19">
        <f>1+(('House Price (CPI_Adjusted)'!D113-'House Price (CPI_Adjusted)'!C113)/'House Price (CPI_Adjusted)'!C113)</f>
        <v>0.92044104284615935</v>
      </c>
      <c r="E113" s="19">
        <f>1+(('House Price (CPI_Adjusted)'!E113-'House Price (CPI_Adjusted)'!D113)/'House Price (CPI_Adjusted)'!D113)</f>
        <v>1.0956502607203362</v>
      </c>
      <c r="F113" s="19">
        <f>1+(('House Price (CPI_Adjusted)'!F113-'House Price (CPI_Adjusted)'!E113)/'House Price (CPI_Adjusted)'!E113)</f>
        <v>0.88615933840147931</v>
      </c>
      <c r="G113" s="19">
        <f>1+(('House Price (CPI_Adjusted)'!G113-'House Price (CPI_Adjusted)'!F113)/'House Price (CPI_Adjusted)'!F113)</f>
        <v>1.1519037590221026</v>
      </c>
      <c r="H113" s="19">
        <f>1+(('House Price (CPI_Adjusted)'!H113-'House Price (CPI_Adjusted)'!G113)/'House Price (CPI_Adjusted)'!G113)</f>
        <v>0.92988659323470002</v>
      </c>
      <c r="I113" s="19">
        <f>1+(('House Price (CPI_Adjusted)'!I113-'House Price (CPI_Adjusted)'!H113)/'House Price (CPI_Adjusted)'!H113)</f>
        <v>1.1007978591605132</v>
      </c>
      <c r="J113" s="19">
        <f>1+(('House Price (CPI_Adjusted)'!J113-'House Price (CPI_Adjusted)'!I113)/'House Price (CPI_Adjusted)'!I113)</f>
        <v>1.0205825005755114</v>
      </c>
      <c r="K113" s="19">
        <f>1+(('House Price (CPI_Adjusted)'!K113-'House Price (CPI_Adjusted)'!J113)/'House Price (CPI_Adjusted)'!J113)</f>
        <v>1.2457687304890739</v>
      </c>
      <c r="L113" s="19">
        <f>1+(('House Price (CPI_Adjusted)'!L113-'House Price (CPI_Adjusted)'!K113)/'House Price (CPI_Adjusted)'!K113)</f>
        <v>0.90056966478291456</v>
      </c>
      <c r="M113" s="10">
        <f t="shared" si="2"/>
        <v>1.0205312689811723</v>
      </c>
      <c r="N113" s="11">
        <f t="shared" si="3"/>
        <v>2.0531268981172301E-2</v>
      </c>
    </row>
    <row r="114" spans="1:14" x14ac:dyDescent="0.25">
      <c r="A114" s="6" t="s">
        <v>141</v>
      </c>
      <c r="B114" s="19"/>
      <c r="C114" s="19">
        <f>1+(('House Price (CPI_Adjusted)'!C114-'House Price (CPI_Adjusted)'!B114)/'House Price (CPI_Adjusted)'!B114)</f>
        <v>0.88185528756957332</v>
      </c>
      <c r="D114" s="19">
        <f>1+(('House Price (CPI_Adjusted)'!D114-'House Price (CPI_Adjusted)'!C114)/'House Price (CPI_Adjusted)'!C114)</f>
        <v>1.3684477775173816</v>
      </c>
      <c r="E114" s="19">
        <f>1+(('House Price (CPI_Adjusted)'!E114-'House Price (CPI_Adjusted)'!D114)/'House Price (CPI_Adjusted)'!D114)</f>
        <v>0.76387188969970421</v>
      </c>
      <c r="F114" s="19">
        <f>1+(('House Price (CPI_Adjusted)'!F114-'House Price (CPI_Adjusted)'!E114)/'House Price (CPI_Adjusted)'!E114)</f>
        <v>1.2043201329271671</v>
      </c>
      <c r="G114" s="19">
        <f>1+(('House Price (CPI_Adjusted)'!G114-'House Price (CPI_Adjusted)'!F114)/'House Price (CPI_Adjusted)'!F114)</f>
        <v>0.95620966140403119</v>
      </c>
      <c r="H114" s="19">
        <f>1+(('House Price (CPI_Adjusted)'!H114-'House Price (CPI_Adjusted)'!G114)/'House Price (CPI_Adjusted)'!G114)</f>
        <v>0.96335117019354777</v>
      </c>
      <c r="I114" s="19">
        <f>1+(('House Price (CPI_Adjusted)'!I114-'House Price (CPI_Adjusted)'!H114)/'House Price (CPI_Adjusted)'!H114)</f>
        <v>0.83479128084397169</v>
      </c>
      <c r="J114" s="19">
        <f>1+(('House Price (CPI_Adjusted)'!J114-'House Price (CPI_Adjusted)'!I114)/'House Price (CPI_Adjusted)'!I114)</f>
        <v>0.99327594537616648</v>
      </c>
      <c r="K114" s="19">
        <f>1+(('House Price (CPI_Adjusted)'!K114-'House Price (CPI_Adjusted)'!J114)/'House Price (CPI_Adjusted)'!J114)</f>
        <v>1.068492455775234</v>
      </c>
      <c r="L114" s="19">
        <f>1+(('House Price (CPI_Adjusted)'!L114-'House Price (CPI_Adjusted)'!K114)/'House Price (CPI_Adjusted)'!K114)</f>
        <v>1.1961481930522178</v>
      </c>
      <c r="M114" s="10">
        <f t="shared" si="2"/>
        <v>1.0080753736633179</v>
      </c>
      <c r="N114" s="11">
        <f t="shared" si="3"/>
        <v>8.0753736633178974E-3</v>
      </c>
    </row>
    <row r="115" spans="1:14" x14ac:dyDescent="0.25">
      <c r="A115" s="6" t="s">
        <v>142</v>
      </c>
      <c r="B115" s="19"/>
      <c r="C115" s="19">
        <f>1+(('House Price (CPI_Adjusted)'!C115-'House Price (CPI_Adjusted)'!B115)/'House Price (CPI_Adjusted)'!B115)</f>
        <v>0.86937477693780207</v>
      </c>
      <c r="D115" s="19">
        <f>1+(('House Price (CPI_Adjusted)'!D115-'House Price (CPI_Adjusted)'!C115)/'House Price (CPI_Adjusted)'!C115)</f>
        <v>1.018534557422484</v>
      </c>
      <c r="E115" s="19">
        <f>1+(('House Price (CPI_Adjusted)'!E115-'House Price (CPI_Adjusted)'!D115)/'House Price (CPI_Adjusted)'!D115)</f>
        <v>0.98785241248817401</v>
      </c>
      <c r="F115" s="19">
        <f>1+(('House Price (CPI_Adjusted)'!F115-'House Price (CPI_Adjusted)'!E115)/'House Price (CPI_Adjusted)'!E115)</f>
        <v>0.9864445533235342</v>
      </c>
      <c r="G115" s="19">
        <f>1+(('House Price (CPI_Adjusted)'!G115-'House Price (CPI_Adjusted)'!F115)/'House Price (CPI_Adjusted)'!F115)</f>
        <v>1.1355842269883825</v>
      </c>
      <c r="H115" s="19">
        <f>1+(('House Price (CPI_Adjusted)'!H115-'House Price (CPI_Adjusted)'!G115)/'House Price (CPI_Adjusted)'!G115)</f>
        <v>1.0274778708839845</v>
      </c>
      <c r="I115" s="19">
        <f>1+(('House Price (CPI_Adjusted)'!I115-'House Price (CPI_Adjusted)'!H115)/'House Price (CPI_Adjusted)'!H115)</f>
        <v>1.0811641973998523</v>
      </c>
      <c r="J115" s="19">
        <f>1+(('House Price (CPI_Adjusted)'!J115-'House Price (CPI_Adjusted)'!I115)/'House Price (CPI_Adjusted)'!I115)</f>
        <v>1.1184348875609955</v>
      </c>
      <c r="K115" s="19">
        <f>1+(('House Price (CPI_Adjusted)'!K115-'House Price (CPI_Adjusted)'!J115)/'House Price (CPI_Adjusted)'!J115)</f>
        <v>0.94913571835984545</v>
      </c>
      <c r="L115" s="19">
        <f>1+(('House Price (CPI_Adjusted)'!L115-'House Price (CPI_Adjusted)'!K115)/'House Price (CPI_Adjusted)'!K115)</f>
        <v>1.0532583220766969</v>
      </c>
      <c r="M115" s="10">
        <f t="shared" si="2"/>
        <v>1.0198363689219927</v>
      </c>
      <c r="N115" s="11">
        <f t="shared" si="3"/>
        <v>1.9836368921992698E-2</v>
      </c>
    </row>
    <row r="116" spans="1:14" x14ac:dyDescent="0.25">
      <c r="A116" s="6" t="s">
        <v>143</v>
      </c>
      <c r="B116" s="19"/>
      <c r="C116" s="19">
        <f>1+(('House Price (CPI_Adjusted)'!C116-'House Price (CPI_Adjusted)'!B116)/'House Price (CPI_Adjusted)'!B116)</f>
        <v>0.9623420796890183</v>
      </c>
      <c r="D116" s="19">
        <f>1+(('House Price (CPI_Adjusted)'!D116-'House Price (CPI_Adjusted)'!C116)/'House Price (CPI_Adjusted)'!C116)</f>
        <v>1.0679634403562221</v>
      </c>
      <c r="E116" s="19">
        <f>1+(('House Price (CPI_Adjusted)'!E116-'House Price (CPI_Adjusted)'!D116)/'House Price (CPI_Adjusted)'!D116)</f>
        <v>1.000925728120772</v>
      </c>
      <c r="F116" s="19">
        <f>1+(('House Price (CPI_Adjusted)'!F116-'House Price (CPI_Adjusted)'!E116)/'House Price (CPI_Adjusted)'!E116)</f>
        <v>0.99809567138957489</v>
      </c>
      <c r="G116" s="19">
        <f>1+(('House Price (CPI_Adjusted)'!G116-'House Price (CPI_Adjusted)'!F116)/'House Price (CPI_Adjusted)'!F116)</f>
        <v>0.80636770961571069</v>
      </c>
      <c r="H116" s="19">
        <f>1+(('House Price (CPI_Adjusted)'!H116-'House Price (CPI_Adjusted)'!G116)/'House Price (CPI_Adjusted)'!G116)</f>
        <v>1.1470020657375206</v>
      </c>
      <c r="I116" s="19">
        <f>1+(('House Price (CPI_Adjusted)'!I116-'House Price (CPI_Adjusted)'!H116)/'House Price (CPI_Adjusted)'!H116)</f>
        <v>1.0089103038013858</v>
      </c>
      <c r="J116" s="19">
        <f>1+(('House Price (CPI_Adjusted)'!J116-'House Price (CPI_Adjusted)'!I116)/'House Price (CPI_Adjusted)'!I116)</f>
        <v>0.94681470107679278</v>
      </c>
      <c r="K116" s="19">
        <f>1+(('House Price (CPI_Adjusted)'!K116-'House Price (CPI_Adjusted)'!J116)/'House Price (CPI_Adjusted)'!J116)</f>
        <v>1.0455529726459256</v>
      </c>
      <c r="L116" s="19">
        <f>1+(('House Price (CPI_Adjusted)'!L116-'House Price (CPI_Adjusted)'!K116)/'House Price (CPI_Adjusted)'!K116)</f>
        <v>1.1175709427943785</v>
      </c>
      <c r="M116" s="10">
        <f t="shared" si="2"/>
        <v>1.0058415939863752</v>
      </c>
      <c r="N116" s="11">
        <f t="shared" si="3"/>
        <v>5.841593986375182E-3</v>
      </c>
    </row>
    <row r="117" spans="1:14" x14ac:dyDescent="0.25">
      <c r="A117" s="6" t="s">
        <v>144</v>
      </c>
      <c r="B117" s="19"/>
      <c r="C117" s="19">
        <f>1+(('House Price (CPI_Adjusted)'!C117-'House Price (CPI_Adjusted)'!B117)/'House Price (CPI_Adjusted)'!B117)</f>
        <v>1.121486330381209</v>
      </c>
      <c r="D117" s="19">
        <f>1+(('House Price (CPI_Adjusted)'!D117-'House Price (CPI_Adjusted)'!C117)/'House Price (CPI_Adjusted)'!C117)</f>
        <v>0.83709960159362562</v>
      </c>
      <c r="E117" s="19">
        <f>1+(('House Price (CPI_Adjusted)'!E117-'House Price (CPI_Adjusted)'!D117)/'House Price (CPI_Adjusted)'!D117)</f>
        <v>0.81517671811237091</v>
      </c>
      <c r="F117" s="19">
        <f>1+(('House Price (CPI_Adjusted)'!F117-'House Price (CPI_Adjusted)'!E117)/'House Price (CPI_Adjusted)'!E117)</f>
        <v>1.1917751315425091</v>
      </c>
      <c r="G117" s="19">
        <f>1+(('House Price (CPI_Adjusted)'!G117-'House Price (CPI_Adjusted)'!F117)/'House Price (CPI_Adjusted)'!F117)</f>
        <v>1.0338177884389257</v>
      </c>
      <c r="H117" s="19">
        <f>1+(('House Price (CPI_Adjusted)'!H117-'House Price (CPI_Adjusted)'!G117)/'House Price (CPI_Adjusted)'!G117)</f>
        <v>0.87956331877729277</v>
      </c>
      <c r="I117" s="19">
        <f>1+(('House Price (CPI_Adjusted)'!I117-'House Price (CPI_Adjusted)'!H117)/'House Price (CPI_Adjusted)'!H117)</f>
        <v>0.98783893413210999</v>
      </c>
      <c r="J117" s="19">
        <f>1+(('House Price (CPI_Adjusted)'!J117-'House Price (CPI_Adjusted)'!I117)/'House Price (CPI_Adjusted)'!I117)</f>
        <v>1.131273105680805</v>
      </c>
      <c r="K117" s="19">
        <f>1+(('House Price (CPI_Adjusted)'!K117-'House Price (CPI_Adjusted)'!J117)/'House Price (CPI_Adjusted)'!J117)</f>
        <v>0.89514276540038529</v>
      </c>
      <c r="L117" s="19">
        <f>1+(('House Price (CPI_Adjusted)'!L117-'House Price (CPI_Adjusted)'!K117)/'House Price (CPI_Adjusted)'!K117)</f>
        <v>1.1832222358538149</v>
      </c>
      <c r="M117" s="10">
        <f t="shared" si="2"/>
        <v>0.99814596305284364</v>
      </c>
      <c r="N117" s="11">
        <f t="shared" si="3"/>
        <v>-1.8540369471563567E-3</v>
      </c>
    </row>
    <row r="118" spans="1:14" x14ac:dyDescent="0.25">
      <c r="A118" s="6" t="s">
        <v>145</v>
      </c>
      <c r="B118" s="19"/>
      <c r="C118" s="19">
        <f>1+(('House Price (CPI_Adjusted)'!C118-'House Price (CPI_Adjusted)'!B118)/'House Price (CPI_Adjusted)'!B118)</f>
        <v>1.0189504373177842</v>
      </c>
      <c r="D118" s="19">
        <f>1+(('House Price (CPI_Adjusted)'!D118-'House Price (CPI_Adjusted)'!C118)/'House Price (CPI_Adjusted)'!C118)</f>
        <v>1.0285155673601889</v>
      </c>
      <c r="E118" s="19">
        <f>1+(('House Price (CPI_Adjusted)'!E118-'House Price (CPI_Adjusted)'!D118)/'House Price (CPI_Adjusted)'!D118)</f>
        <v>0.9765676309746889</v>
      </c>
      <c r="F118" s="19">
        <f>1+(('House Price (CPI_Adjusted)'!F118-'House Price (CPI_Adjusted)'!E118)/'House Price (CPI_Adjusted)'!E118)</f>
        <v>0.9864445533235342</v>
      </c>
      <c r="G118" s="19">
        <f>1+(('House Price (CPI_Adjusted)'!G118-'House Price (CPI_Adjusted)'!F118)/'House Price (CPI_Adjusted)'!F118)</f>
        <v>0.99194816800714913</v>
      </c>
      <c r="H118" s="19">
        <f>1+(('House Price (CPI_Adjusted)'!H118-'House Price (CPI_Adjusted)'!G118)/'House Price (CPI_Adjusted)'!G118)</f>
        <v>0.96761641229625162</v>
      </c>
      <c r="I118" s="19">
        <f>1+(('House Price (CPI_Adjusted)'!I118-'House Price (CPI_Adjusted)'!H118)/'House Price (CPI_Adjusted)'!H118)</f>
        <v>0.99677057006458858</v>
      </c>
      <c r="J118" s="19">
        <f>1+(('House Price (CPI_Adjusted)'!J118-'House Price (CPI_Adjusted)'!I118)/'House Price (CPI_Adjusted)'!I118)</f>
        <v>1.0043869926319351</v>
      </c>
      <c r="K118" s="19">
        <f>1+(('House Price (CPI_Adjusted)'!K118-'House Price (CPI_Adjusted)'!J118)/'House Price (CPI_Adjusted)'!J118)</f>
        <v>1.0453101736972705</v>
      </c>
      <c r="L118" s="19">
        <f>1+(('House Price (CPI_Adjusted)'!L118-'House Price (CPI_Adjusted)'!K118)/'House Price (CPI_Adjusted)'!K118)</f>
        <v>1.1051693404634579</v>
      </c>
      <c r="M118" s="10">
        <f t="shared" si="2"/>
        <v>1.0114633320139657</v>
      </c>
      <c r="N118" s="11">
        <f t="shared" si="3"/>
        <v>1.1463332013965655E-2</v>
      </c>
    </row>
    <row r="119" spans="1:14" x14ac:dyDescent="0.25">
      <c r="A119" s="6" t="s">
        <v>146</v>
      </c>
      <c r="B119" s="19"/>
      <c r="C119" s="19">
        <f>1+(('House Price (CPI_Adjusted)'!C119-'House Price (CPI_Adjusted)'!B119)/'House Price (CPI_Adjusted)'!B119)</f>
        <v>0.96331808585503154</v>
      </c>
      <c r="D119" s="19">
        <f>1+(('House Price (CPI_Adjusted)'!D119-'House Price (CPI_Adjusted)'!C119)/'House Price (CPI_Adjusted)'!C119)</f>
        <v>0.87640925659065871</v>
      </c>
      <c r="E119" s="19">
        <f>1+(('House Price (CPI_Adjusted)'!E119-'House Price (CPI_Adjusted)'!D119)/'House Price (CPI_Adjusted)'!D119)</f>
        <v>1.0083801512821318</v>
      </c>
      <c r="F119" s="19">
        <f>1+(('House Price (CPI_Adjusted)'!F119-'House Price (CPI_Adjusted)'!E119)/'House Price (CPI_Adjusted)'!E119)</f>
        <v>1.0287647861692448</v>
      </c>
      <c r="G119" s="19">
        <f>1+(('House Price (CPI_Adjusted)'!G119-'House Price (CPI_Adjusted)'!F119)/'House Price (CPI_Adjusted)'!F119)</f>
        <v>1.0673866632054316</v>
      </c>
      <c r="H119" s="19">
        <f>1+(('House Price (CPI_Adjusted)'!H119-'House Price (CPI_Adjusted)'!G119)/'House Price (CPI_Adjusted)'!G119)</f>
        <v>1.080876582214799</v>
      </c>
      <c r="I119" s="19">
        <f>1+(('House Price (CPI_Adjusted)'!I119-'House Price (CPI_Adjusted)'!H119)/'House Price (CPI_Adjusted)'!H119)</f>
        <v>1.1294053636618926</v>
      </c>
      <c r="J119" s="19">
        <f>1+(('House Price (CPI_Adjusted)'!J119-'House Price (CPI_Adjusted)'!I119)/'House Price (CPI_Adjusted)'!I119)</f>
        <v>0.94325676869859265</v>
      </c>
      <c r="K119" s="19">
        <f>1+(('House Price (CPI_Adjusted)'!K119-'House Price (CPI_Adjusted)'!J119)/'House Price (CPI_Adjusted)'!J119)</f>
        <v>1.0052127866303926</v>
      </c>
      <c r="L119" s="19">
        <f>1+(('House Price (CPI_Adjusted)'!L119-'House Price (CPI_Adjusted)'!K119)/'House Price (CPI_Adjusted)'!K119)</f>
        <v>0.9959411320898871</v>
      </c>
      <c r="M119" s="10">
        <f t="shared" si="2"/>
        <v>1.0075083120642614</v>
      </c>
      <c r="N119" s="11">
        <f t="shared" si="3"/>
        <v>7.508312064261391E-3</v>
      </c>
    </row>
    <row r="120" spans="1:14" x14ac:dyDescent="0.25">
      <c r="A120" s="6" t="s">
        <v>147</v>
      </c>
      <c r="B120" s="19"/>
      <c r="C120" s="19">
        <f>1+(('House Price (CPI_Adjusted)'!C120-'House Price (CPI_Adjusted)'!B120)/'House Price (CPI_Adjusted)'!B120)</f>
        <v>0.9260665199024215</v>
      </c>
      <c r="D120" s="19">
        <f>1+(('House Price (CPI_Adjusted)'!D120-'House Price (CPI_Adjusted)'!C120)/'House Price (CPI_Adjusted)'!C120)</f>
        <v>0.93518142996874776</v>
      </c>
      <c r="E120" s="19">
        <f>1+(('House Price (CPI_Adjusted)'!E120-'House Price (CPI_Adjusted)'!D120)/'House Price (CPI_Adjusted)'!D120)</f>
        <v>0.90038631346578368</v>
      </c>
      <c r="F120" s="19">
        <f>1+(('House Price (CPI_Adjusted)'!F120-'House Price (CPI_Adjusted)'!E120)/'House Price (CPI_Adjusted)'!E120)</f>
        <v>1.0833275005249527</v>
      </c>
      <c r="G120" s="19">
        <f>1+(('House Price (CPI_Adjusted)'!G120-'House Price (CPI_Adjusted)'!F120)/'House Price (CPI_Adjusted)'!F120)</f>
        <v>1.0827350203796944</v>
      </c>
      <c r="H120" s="19">
        <f>1+(('House Price (CPI_Adjusted)'!H120-'House Price (CPI_Adjusted)'!G120)/'House Price (CPI_Adjusted)'!G120)</f>
        <v>1.1243188932256443</v>
      </c>
      <c r="I120" s="19">
        <f>1+(('House Price (CPI_Adjusted)'!I120-'House Price (CPI_Adjusted)'!H120)/'House Price (CPI_Adjusted)'!H120)</f>
        <v>1.0996630160067398</v>
      </c>
      <c r="J120" s="19">
        <f>1+(('House Price (CPI_Adjusted)'!J120-'House Price (CPI_Adjusted)'!I120)/'House Price (CPI_Adjusted)'!I120)</f>
        <v>0.99552444779920246</v>
      </c>
      <c r="K120" s="19">
        <f>1+(('House Price (CPI_Adjusted)'!K120-'House Price (CPI_Adjusted)'!J120)/'House Price (CPI_Adjusted)'!J120)</f>
        <v>0.91354838709677422</v>
      </c>
      <c r="L120" s="19">
        <f>1+(('House Price (CPI_Adjusted)'!L120-'House Price (CPI_Adjusted)'!K120)/'House Price (CPI_Adjusted)'!K120)</f>
        <v>1.0323782079164854</v>
      </c>
      <c r="M120" s="10">
        <f t="shared" si="2"/>
        <v>1.0060093881017971</v>
      </c>
      <c r="N120" s="11">
        <f t="shared" si="3"/>
        <v>6.0093881017970752E-3</v>
      </c>
    </row>
    <row r="121" spans="1:14" x14ac:dyDescent="0.25">
      <c r="A121" s="6" t="s">
        <v>148</v>
      </c>
      <c r="B121" s="19"/>
      <c r="C121" s="19">
        <f>1+(('House Price (CPI_Adjusted)'!C121-'House Price (CPI_Adjusted)'!B121)/'House Price (CPI_Adjusted)'!B121)</f>
        <v>0.96713939813213423</v>
      </c>
      <c r="D121" s="19">
        <f>1+(('House Price (CPI_Adjusted)'!D121-'House Price (CPI_Adjusted)'!C121)/'House Price (CPI_Adjusted)'!C121)</f>
        <v>0.9760956175298805</v>
      </c>
      <c r="E121" s="19">
        <f>1+(('House Price (CPI_Adjusted)'!E121-'House Price (CPI_Adjusted)'!D121)/'House Price (CPI_Adjusted)'!D121)</f>
        <v>0.96252286345001581</v>
      </c>
      <c r="F121" s="19">
        <f>1+(('House Price (CPI_Adjusted)'!F121-'House Price (CPI_Adjusted)'!E121)/'House Price (CPI_Adjusted)'!E121)</f>
        <v>0.91749078109285953</v>
      </c>
      <c r="G121" s="19">
        <f>1+(('House Price (CPI_Adjusted)'!G121-'House Price (CPI_Adjusted)'!F121)/'House Price (CPI_Adjusted)'!F121)</f>
        <v>1.0295399217281438</v>
      </c>
      <c r="H121" s="19">
        <f>1+(('House Price (CPI_Adjusted)'!H121-'House Price (CPI_Adjusted)'!G121)/'House Price (CPI_Adjusted)'!G121)</f>
        <v>1.0737359227763734</v>
      </c>
      <c r="I121" s="19">
        <f>1+(('House Price (CPI_Adjusted)'!I121-'House Price (CPI_Adjusted)'!H121)/'House Price (CPI_Adjusted)'!H121)</f>
        <v>0.92418364618698579</v>
      </c>
      <c r="J121" s="19">
        <f>1+(('House Price (CPI_Adjusted)'!J121-'House Price (CPI_Adjusted)'!I121)/'House Price (CPI_Adjusted)'!I121)</f>
        <v>1.0598214285714285</v>
      </c>
      <c r="K121" s="19">
        <f>1+(('House Price (CPI_Adjusted)'!K121-'House Price (CPI_Adjusted)'!J121)/'House Price (CPI_Adjusted)'!J121)</f>
        <v>0.95967741935483875</v>
      </c>
      <c r="L121" s="19">
        <f>1+(('House Price (CPI_Adjusted)'!L121-'House Price (CPI_Adjusted)'!K121)/'House Price (CPI_Adjusted)'!K121)</f>
        <v>1.1458861056384275</v>
      </c>
      <c r="M121" s="10">
        <f t="shared" si="2"/>
        <v>0.99926173729519441</v>
      </c>
      <c r="N121" s="11">
        <f t="shared" si="3"/>
        <v>-7.3826270480559231E-4</v>
      </c>
    </row>
    <row r="122" spans="1:14" x14ac:dyDescent="0.25">
      <c r="A122" s="6" t="s">
        <v>149</v>
      </c>
      <c r="B122" s="19"/>
      <c r="C122" s="19">
        <f>1+(('House Price (CPI_Adjusted)'!C122-'House Price (CPI_Adjusted)'!B122)/'House Price (CPI_Adjusted)'!B122)</f>
        <v>0.97949407307833303</v>
      </c>
      <c r="D122" s="19">
        <f>1+(('House Price (CPI_Adjusted)'!D122-'House Price (CPI_Adjusted)'!C122)/'House Price (CPI_Adjusted)'!C122)</f>
        <v>0.96474566848883536</v>
      </c>
      <c r="E122" s="19">
        <f>1+(('House Price (CPI_Adjusted)'!E122-'House Price (CPI_Adjusted)'!D122)/'House Price (CPI_Adjusted)'!D122)</f>
        <v>0.9722076910234293</v>
      </c>
      <c r="F122" s="19">
        <f>1+(('House Price (CPI_Adjusted)'!F122-'House Price (CPI_Adjusted)'!E122)/'House Price (CPI_Adjusted)'!E122)</f>
        <v>1.0093198623618127</v>
      </c>
      <c r="G122" s="19">
        <f>1+(('House Price (CPI_Adjusted)'!G122-'House Price (CPI_Adjusted)'!F122)/'House Price (CPI_Adjusted)'!F122)</f>
        <v>1.2037239868565168</v>
      </c>
      <c r="H122" s="19">
        <f>1+(('House Price (CPI_Adjusted)'!H122-'House Price (CPI_Adjusted)'!G122)/'House Price (CPI_Adjusted)'!G122)</f>
        <v>1.1353711790393013</v>
      </c>
      <c r="I122" s="19">
        <f>1+(('House Price (CPI_Adjusted)'!I122-'House Price (CPI_Adjusted)'!H122)/'House Price (CPI_Adjusted)'!H122)</f>
        <v>1.0833387337178406</v>
      </c>
      <c r="J122" s="19">
        <f>1+(('House Price (CPI_Adjusted)'!J122-'House Price (CPI_Adjusted)'!I122)/'House Price (CPI_Adjusted)'!I122)</f>
        <v>0.99215231019270944</v>
      </c>
      <c r="K122" s="19">
        <f>1+(('House Price (CPI_Adjusted)'!K122-'House Price (CPI_Adjusted)'!J122)/'House Price (CPI_Adjusted)'!J122)</f>
        <v>0.9780465949820788</v>
      </c>
      <c r="L122" s="19">
        <f>1+(('House Price (CPI_Adjusted)'!L122-'House Price (CPI_Adjusted)'!K122)/'House Price (CPI_Adjusted)'!K122)</f>
        <v>1.0229104702788914</v>
      </c>
      <c r="M122" s="10">
        <f t="shared" si="2"/>
        <v>1.0314322562967899</v>
      </c>
      <c r="N122" s="11">
        <f t="shared" si="3"/>
        <v>3.1432256296789918E-2</v>
      </c>
    </row>
    <row r="123" spans="1:14" x14ac:dyDescent="0.25">
      <c r="A123" s="6" t="s">
        <v>150</v>
      </c>
      <c r="B123" s="19"/>
      <c r="C123" s="19">
        <f>1+(('House Price (CPI_Adjusted)'!C123-'House Price (CPI_Adjusted)'!B123)/'House Price (CPI_Adjusted)'!B123)</f>
        <v>1.021992080414255</v>
      </c>
      <c r="D123" s="19">
        <f>1+(('House Price (CPI_Adjusted)'!D123-'House Price (CPI_Adjusted)'!C123)/'House Price (CPI_Adjusted)'!C123)</f>
        <v>0.86357348384240828</v>
      </c>
      <c r="E123" s="19">
        <f>1+(('House Price (CPI_Adjusted)'!E123-'House Price (CPI_Adjusted)'!D123)/'House Price (CPI_Adjusted)'!D123)</f>
        <v>1.0736229576613412</v>
      </c>
      <c r="F123" s="19">
        <f>1+(('House Price (CPI_Adjusted)'!F123-'House Price (CPI_Adjusted)'!E123)/'House Price (CPI_Adjusted)'!E123)</f>
        <v>0.97514154281670207</v>
      </c>
      <c r="G123" s="19">
        <f>1+(('House Price (CPI_Adjusted)'!G123-'House Price (CPI_Adjusted)'!F123)/'House Price (CPI_Adjusted)'!F123)</f>
        <v>0.98885379558558884</v>
      </c>
      <c r="H123" s="19">
        <f>1+(('House Price (CPI_Adjusted)'!H123-'House Price (CPI_Adjusted)'!G123)/'House Price (CPI_Adjusted)'!G123)</f>
        <v>0.99457802334907763</v>
      </c>
      <c r="I123" s="19">
        <f>1+(('House Price (CPI_Adjusted)'!I123-'House Price (CPI_Adjusted)'!H123)/'House Price (CPI_Adjusted)'!H123)</f>
        <v>1.0058837044812563</v>
      </c>
      <c r="J123" s="19">
        <f>1+(('House Price (CPI_Adjusted)'!J123-'House Price (CPI_Adjusted)'!I123)/'House Price (CPI_Adjusted)'!I123)</f>
        <v>1.026812359015749</v>
      </c>
      <c r="K123" s="19">
        <f>1+(('House Price (CPI_Adjusted)'!K123-'House Price (CPI_Adjusted)'!J123)/'House Price (CPI_Adjusted)'!J123)</f>
        <v>1.0756868343880228</v>
      </c>
      <c r="L123" s="19">
        <f>1+(('House Price (CPI_Adjusted)'!L123-'House Price (CPI_Adjusted)'!K123)/'House Price (CPI_Adjusted)'!K123)</f>
        <v>1.040474924685451</v>
      </c>
      <c r="M123" s="10">
        <f t="shared" si="2"/>
        <v>1.0049382003481078</v>
      </c>
      <c r="N123" s="11">
        <f t="shared" si="3"/>
        <v>4.9382003481077685E-3</v>
      </c>
    </row>
    <row r="124" spans="1:14" x14ac:dyDescent="0.25">
      <c r="A124" s="6" t="s">
        <v>151</v>
      </c>
      <c r="B124" s="19"/>
      <c r="C124" s="19">
        <f>1+(('House Price (CPI_Adjusted)'!C124-'House Price (CPI_Adjusted)'!B124)/'House Price (CPI_Adjusted)'!B124)</f>
        <v>0.89667638483965006</v>
      </c>
      <c r="D124" s="19">
        <f>1+(('House Price (CPI_Adjusted)'!D124-'House Price (CPI_Adjusted)'!C124)/'House Price (CPI_Adjusted)'!C124)</f>
        <v>1.0352529276832065</v>
      </c>
      <c r="E124" s="19">
        <f>1+(('House Price (CPI_Adjusted)'!E124-'House Price (CPI_Adjusted)'!D124)/'House Price (CPI_Adjusted)'!D124)</f>
        <v>1.0177050952831463</v>
      </c>
      <c r="F124" s="19">
        <f>1+(('House Price (CPI_Adjusted)'!F124-'House Price (CPI_Adjusted)'!E124)/'House Price (CPI_Adjusted)'!E124)</f>
        <v>0.82072186836518046</v>
      </c>
      <c r="G124" s="19">
        <f>1+(('House Price (CPI_Adjusted)'!G124-'House Price (CPI_Adjusted)'!F124)/'House Price (CPI_Adjusted)'!F124)</f>
        <v>1.2276586237712244</v>
      </c>
      <c r="H124" s="19">
        <f>1+(('House Price (CPI_Adjusted)'!H124-'House Price (CPI_Adjusted)'!G124)/'House Price (CPI_Adjusted)'!G124)</f>
        <v>1.1727510917030568</v>
      </c>
      <c r="I124" s="19">
        <f>1+(('House Price (CPI_Adjusted)'!I124-'House Price (CPI_Adjusted)'!H124)/'House Price (CPI_Adjusted)'!H124)</f>
        <v>1.0128475147430498</v>
      </c>
      <c r="J124" s="19">
        <f>1+(('House Price (CPI_Adjusted)'!J124-'House Price (CPI_Adjusted)'!I124)/'House Price (CPI_Adjusted)'!I124)</f>
        <v>0.94282383386499602</v>
      </c>
      <c r="K124" s="19">
        <f>1+(('House Price (CPI_Adjusted)'!K124-'House Price (CPI_Adjusted)'!J124)/'House Price (CPI_Adjusted)'!J124)</f>
        <v>1.0737301638917793</v>
      </c>
      <c r="L124" s="19">
        <f>1+(('House Price (CPI_Adjusted)'!L124-'House Price (CPI_Adjusted)'!K124)/'House Price (CPI_Adjusted)'!K124)</f>
        <v>1.2430017564805755</v>
      </c>
      <c r="M124" s="10">
        <f t="shared" si="2"/>
        <v>1.0358873113981841</v>
      </c>
      <c r="N124" s="11">
        <f t="shared" si="3"/>
        <v>3.588731139818413E-2</v>
      </c>
    </row>
    <row r="125" spans="1:14" x14ac:dyDescent="0.25">
      <c r="A125" s="6" t="s">
        <v>152</v>
      </c>
      <c r="B125" s="19"/>
      <c r="C125" s="19">
        <f>1+(('House Price (CPI_Adjusted)'!C125-'House Price (CPI_Adjusted)'!B125)/'House Price (CPI_Adjusted)'!B125)</f>
        <v>0.9437607103910266</v>
      </c>
      <c r="D125" s="19">
        <f>1+(('House Price (CPI_Adjusted)'!D125-'House Price (CPI_Adjusted)'!C125)/'House Price (CPI_Adjusted)'!C125)</f>
        <v>0.93705179282868523</v>
      </c>
      <c r="E125" s="19">
        <f>1+(('House Price (CPI_Adjusted)'!E125-'House Price (CPI_Adjusted)'!D125)/'House Price (CPI_Adjusted)'!D125)</f>
        <v>0.99704655168231338</v>
      </c>
      <c r="F125" s="19">
        <f>1+(('House Price (CPI_Adjusted)'!F125-'House Price (CPI_Adjusted)'!E125)/'House Price (CPI_Adjusted)'!E125)</f>
        <v>0.93682112121359451</v>
      </c>
      <c r="G125" s="19">
        <f>1+(('House Price (CPI_Adjusted)'!G125-'House Price (CPI_Adjusted)'!F125)/'House Price (CPI_Adjusted)'!F125)</f>
        <v>1.03600533391603</v>
      </c>
      <c r="H125" s="19">
        <f>1+(('House Price (CPI_Adjusted)'!H125-'House Price (CPI_Adjusted)'!G125)/'House Price (CPI_Adjusted)'!G125)</f>
        <v>0.96712757190965315</v>
      </c>
      <c r="I125" s="19">
        <f>1+(('House Price (CPI_Adjusted)'!I125-'House Price (CPI_Adjusted)'!H125)/'House Price (CPI_Adjusted)'!H125)</f>
        <v>1.1224893807033653</v>
      </c>
      <c r="J125" s="19">
        <f>1+(('House Price (CPI_Adjusted)'!J125-'House Price (CPI_Adjusted)'!I125)/'House Price (CPI_Adjusted)'!I125)</f>
        <v>1.0878283735582805</v>
      </c>
      <c r="K125" s="19">
        <f>1+(('House Price (CPI_Adjusted)'!K125-'House Price (CPI_Adjusted)'!J125)/'House Price (CPI_Adjusted)'!J125)</f>
        <v>0.98783907624633427</v>
      </c>
      <c r="L125" s="19">
        <f>1+(('House Price (CPI_Adjusted)'!L125-'House Price (CPI_Adjusted)'!K125)/'House Price (CPI_Adjusted)'!K125)</f>
        <v>1.0797631487286659</v>
      </c>
      <c r="M125" s="10">
        <f t="shared" si="2"/>
        <v>1.007534829279064</v>
      </c>
      <c r="N125" s="11">
        <f t="shared" si="3"/>
        <v>7.5348292790640148E-3</v>
      </c>
    </row>
    <row r="126" spans="1:14" x14ac:dyDescent="0.25">
      <c r="A126" s="6" t="s">
        <v>153</v>
      </c>
      <c r="B126" s="19"/>
      <c r="C126" s="19">
        <f>1+(('House Price (CPI_Adjusted)'!C126-'House Price (CPI_Adjusted)'!B126)/'House Price (CPI_Adjusted)'!B126)</f>
        <v>1.0410276967930028</v>
      </c>
      <c r="D126" s="19">
        <f>1+(('House Price (CPI_Adjusted)'!D126-'House Price (CPI_Adjusted)'!C126)/'House Price (CPI_Adjusted)'!C126)</f>
        <v>0.98724189701227727</v>
      </c>
      <c r="E126" s="19">
        <f>1+(('House Price (CPI_Adjusted)'!E126-'House Price (CPI_Adjusted)'!D126)/'House Price (CPI_Adjusted)'!D126)</f>
        <v>1.0111392559587391</v>
      </c>
      <c r="F126" s="19">
        <f>1+(('House Price (CPI_Adjusted)'!F126-'House Price (CPI_Adjusted)'!E126)/'House Price (CPI_Adjusted)'!E126)</f>
        <v>0.92680949623624775</v>
      </c>
      <c r="G126" s="19">
        <f>1+(('House Price (CPI_Adjusted)'!G126-'House Price (CPI_Adjusted)'!F126)/'House Price (CPI_Adjusted)'!F126)</f>
        <v>1.0500727851124938</v>
      </c>
      <c r="H126" s="19">
        <f>1+(('House Price (CPI_Adjusted)'!H126-'House Price (CPI_Adjusted)'!G126)/'House Price (CPI_Adjusted)'!G126)</f>
        <v>0.99453891600308253</v>
      </c>
      <c r="I126" s="19">
        <f>1+(('House Price (CPI_Adjusted)'!I126-'House Price (CPI_Adjusted)'!H126)/'House Price (CPI_Adjusted)'!H126)</f>
        <v>1.2768625426708415</v>
      </c>
      <c r="J126" s="19">
        <f>1+(('House Price (CPI_Adjusted)'!J126-'House Price (CPI_Adjusted)'!I126)/'House Price (CPI_Adjusted)'!I126)</f>
        <v>1.004049610370386</v>
      </c>
      <c r="K126" s="19">
        <f>1+(('House Price (CPI_Adjusted)'!K126-'House Price (CPI_Adjusted)'!J126)/'House Price (CPI_Adjusted)'!J126)</f>
        <v>1.1553175403225806</v>
      </c>
      <c r="L126" s="19">
        <f>1+(('House Price (CPI_Adjusted)'!L126-'House Price (CPI_Adjusted)'!K126)/'House Price (CPI_Adjusted)'!K126)</f>
        <v>1.0690115953273849</v>
      </c>
      <c r="M126" s="10">
        <f t="shared" si="2"/>
        <v>1.0476377990354111</v>
      </c>
      <c r="N126" s="11">
        <f t="shared" si="3"/>
        <v>4.7637799035411099E-2</v>
      </c>
    </row>
    <row r="127" spans="1:14" x14ac:dyDescent="0.25">
      <c r="A127" s="6" t="s">
        <v>154</v>
      </c>
      <c r="B127" s="19"/>
      <c r="C127" s="19">
        <f>1+(('House Price (CPI_Adjusted)'!C127-'House Price (CPI_Adjusted)'!B127)/'House Price (CPI_Adjusted)'!B127)</f>
        <v>1.071098742527314</v>
      </c>
      <c r="D127" s="19">
        <f>1+(('House Price (CPI_Adjusted)'!D127-'House Price (CPI_Adjusted)'!C127)/'House Price (CPI_Adjusted)'!C127)</f>
        <v>0.93378355040227734</v>
      </c>
      <c r="E127" s="19">
        <f>1+(('House Price (CPI_Adjusted)'!E127-'House Price (CPI_Adjusted)'!D127)/'House Price (CPI_Adjusted)'!D127)</f>
        <v>0.93501655629139069</v>
      </c>
      <c r="F127" s="19">
        <f>1+(('House Price (CPI_Adjusted)'!F127-'House Price (CPI_Adjusted)'!E127)/'House Price (CPI_Adjusted)'!E127)</f>
        <v>1.0228490546961886</v>
      </c>
      <c r="G127" s="19">
        <f>1+(('House Price (CPI_Adjusted)'!G127-'House Price (CPI_Adjusted)'!F127)/'House Price (CPI_Adjusted)'!F127)</f>
        <v>1.0114441198831579</v>
      </c>
      <c r="H127" s="19">
        <f>1+(('House Price (CPI_Adjusted)'!H127-'House Price (CPI_Adjusted)'!G127)/'House Price (CPI_Adjusted)'!G127)</f>
        <v>1.1330928422251758</v>
      </c>
      <c r="I127" s="19">
        <f>1+(('House Price (CPI_Adjusted)'!I127-'House Price (CPI_Adjusted)'!H127)/'House Price (CPI_Adjusted)'!H127)</f>
        <v>1.0851937657961246</v>
      </c>
      <c r="J127" s="19">
        <f>1+(('House Price (CPI_Adjusted)'!J127-'House Price (CPI_Adjusted)'!I127)/'House Price (CPI_Adjusted)'!I127)</f>
        <v>1.0825746569814365</v>
      </c>
      <c r="K127" s="19">
        <f>1+(('House Price (CPI_Adjusted)'!K127-'House Price (CPI_Adjusted)'!J127)/'House Price (CPI_Adjusted)'!J127)</f>
        <v>1.0807403178228185</v>
      </c>
      <c r="L127" s="19">
        <f>1+(('House Price (CPI_Adjusted)'!L127-'House Price (CPI_Adjusted)'!K127)/'House Price (CPI_Adjusted)'!K127)</f>
        <v>0.96186747861388999</v>
      </c>
      <c r="M127" s="10">
        <f t="shared" si="2"/>
        <v>1.0296071998726184</v>
      </c>
      <c r="N127" s="11">
        <f t="shared" si="3"/>
        <v>2.9607199872618395E-2</v>
      </c>
    </row>
    <row r="128" spans="1:14" x14ac:dyDescent="0.25">
      <c r="A128" s="6" t="s">
        <v>155</v>
      </c>
      <c r="B128" s="19"/>
      <c r="C128" s="19">
        <f>1+(('House Price (CPI_Adjusted)'!C128-'House Price (CPI_Adjusted)'!B128)/'House Price (CPI_Adjusted)'!B128)</f>
        <v>0.59562864811895522</v>
      </c>
      <c r="D128" s="19">
        <f>1+(('House Price (CPI_Adjusted)'!D128-'House Price (CPI_Adjusted)'!C128)/'House Price (CPI_Adjusted)'!C128)</f>
        <v>1.0737051792828685</v>
      </c>
      <c r="E128" s="19">
        <f>1+(('House Price (CPI_Adjusted)'!E128-'House Price (CPI_Adjusted)'!D128)/'House Price (CPI_Adjusted)'!D128)</f>
        <v>0.84911556434735258</v>
      </c>
      <c r="F128" s="19">
        <f>1+(('House Price (CPI_Adjusted)'!F128-'House Price (CPI_Adjusted)'!E128)/'House Price (CPI_Adjusted)'!E128)</f>
        <v>1.0106876821764008</v>
      </c>
      <c r="G128" s="19">
        <f>1+(('House Price (CPI_Adjusted)'!G128-'House Price (CPI_Adjusted)'!F128)/'House Price (CPI_Adjusted)'!F128)</f>
        <v>1.257756060999164</v>
      </c>
      <c r="H128" s="19">
        <f>1+(('House Price (CPI_Adjusted)'!H128-'House Price (CPI_Adjusted)'!G128)/'House Price (CPI_Adjusted)'!G128)</f>
        <v>0.81235906856005191</v>
      </c>
      <c r="I128" s="19">
        <f>1+(('House Price (CPI_Adjusted)'!I128-'House Price (CPI_Adjusted)'!H128)/'House Price (CPI_Adjusted)'!H128)</f>
        <v>1.4469250210614997</v>
      </c>
      <c r="J128" s="19">
        <f>1+(('House Price (CPI_Adjusted)'!J128-'House Price (CPI_Adjusted)'!I128)/'House Price (CPI_Adjusted)'!I128)</f>
        <v>1.0373827051793152</v>
      </c>
      <c r="K128" s="19">
        <f>1+(('House Price (CPI_Adjusted)'!K128-'House Price (CPI_Adjusted)'!J128)/'House Price (CPI_Adjusted)'!J128)</f>
        <v>0.79227100385170912</v>
      </c>
      <c r="L128" s="19">
        <f>1+(('House Price (CPI_Adjusted)'!L128-'House Price (CPI_Adjusted)'!K128)/'House Price (CPI_Adjusted)'!K128)</f>
        <v>1.0912093066891828</v>
      </c>
      <c r="M128" s="10">
        <f t="shared" si="2"/>
        <v>0.96871398716280532</v>
      </c>
      <c r="N128" s="11">
        <f t="shared" si="3"/>
        <v>-3.1286012837194677E-2</v>
      </c>
    </row>
    <row r="129" spans="1:14" x14ac:dyDescent="0.25">
      <c r="A129" s="6" t="s">
        <v>156</v>
      </c>
      <c r="B129" s="19"/>
      <c r="C129" s="19">
        <f>1+(('House Price (CPI_Adjusted)'!C129-'House Price (CPI_Adjusted)'!B129)/'House Price (CPI_Adjusted)'!B129)</f>
        <v>1.071912832929782</v>
      </c>
      <c r="D129" s="19">
        <f>1+(('House Price (CPI_Adjusted)'!D129-'House Price (CPI_Adjusted)'!C129)/'House Price (CPI_Adjusted)'!C129)</f>
        <v>1.0641643950513735</v>
      </c>
      <c r="E129" s="19">
        <f>1+(('House Price (CPI_Adjusted)'!E129-'House Price (CPI_Adjusted)'!D129)/'House Price (CPI_Adjusted)'!D129)</f>
        <v>0.90072749812416408</v>
      </c>
      <c r="F129" s="19">
        <f>1+(('House Price (CPI_Adjusted)'!F129-'House Price (CPI_Adjusted)'!E129)/'House Price (CPI_Adjusted)'!E129)</f>
        <v>1.049218297625941</v>
      </c>
      <c r="G129" s="19">
        <f>1+(('House Price (CPI_Adjusted)'!G129-'House Price (CPI_Adjusted)'!F129)/'House Price (CPI_Adjusted)'!F129)</f>
        <v>0.96903187369675303</v>
      </c>
      <c r="H129" s="19">
        <f>1+(('House Price (CPI_Adjusted)'!H129-'House Price (CPI_Adjusted)'!G129)/'House Price (CPI_Adjusted)'!G129)</f>
        <v>0.97068924820016522</v>
      </c>
      <c r="I129" s="19">
        <f>1+(('House Price (CPI_Adjusted)'!I129-'House Price (CPI_Adjusted)'!H129)/'House Price (CPI_Adjusted)'!H129)</f>
        <v>1.0663279633673182</v>
      </c>
      <c r="J129" s="19">
        <f>1+(('House Price (CPI_Adjusted)'!J129-'House Price (CPI_Adjusted)'!I129)/'House Price (CPI_Adjusted)'!I129)</f>
        <v>1.0287775501334822</v>
      </c>
      <c r="K129" s="19">
        <f>1+(('House Price (CPI_Adjusted)'!K129-'House Price (CPI_Adjusted)'!J129)/'House Price (CPI_Adjusted)'!J129)</f>
        <v>0.98774147333394957</v>
      </c>
      <c r="L129" s="19">
        <f>1+(('House Price (CPI_Adjusted)'!L129-'House Price (CPI_Adjusted)'!K129)/'House Price (CPI_Adjusted)'!K129)</f>
        <v>1.1321452511383863</v>
      </c>
      <c r="M129" s="10">
        <f t="shared" si="2"/>
        <v>1.0220693078035055</v>
      </c>
      <c r="N129" s="11">
        <f t="shared" si="3"/>
        <v>2.2069307803505467E-2</v>
      </c>
    </row>
    <row r="130" spans="1:14" x14ac:dyDescent="0.25">
      <c r="A130" s="6" t="s">
        <v>157</v>
      </c>
      <c r="B130" s="19"/>
      <c r="C130" s="19">
        <f>1+(('House Price (CPI_Adjusted)'!C130-'House Price (CPI_Adjusted)'!B130)/'House Price (CPI_Adjusted)'!B130)</f>
        <v>0.96524507238792945</v>
      </c>
      <c r="D130" s="19">
        <f>1+(('House Price (CPI_Adjusted)'!D130-'House Price (CPI_Adjusted)'!C130)/'House Price (CPI_Adjusted)'!C130)</f>
        <v>0.98637030824072147</v>
      </c>
      <c r="E130" s="19">
        <f>1+(('House Price (CPI_Adjusted)'!E130-'House Price (CPI_Adjusted)'!D130)/'House Price (CPI_Adjusted)'!D130)</f>
        <v>0.93402712078208772</v>
      </c>
      <c r="F130" s="19">
        <f>1+(('House Price (CPI_Adjusted)'!F130-'House Price (CPI_Adjusted)'!E130)/'House Price (CPI_Adjusted)'!E130)</f>
        <v>0.90676616646874664</v>
      </c>
      <c r="G130" s="19">
        <f>1+(('House Price (CPI_Adjusted)'!G130-'House Price (CPI_Adjusted)'!F130)/'House Price (CPI_Adjusted)'!F130)</f>
        <v>1.1586890381660992</v>
      </c>
      <c r="H130" s="19">
        <f>1+(('House Price (CPI_Adjusted)'!H130-'House Price (CPI_Adjusted)'!G130)/'House Price (CPI_Adjusted)'!G130)</f>
        <v>0.95867747972551476</v>
      </c>
      <c r="I130" s="19">
        <f>1+(('House Price (CPI_Adjusted)'!I130-'House Price (CPI_Adjusted)'!H130)/'House Price (CPI_Adjusted)'!H130)</f>
        <v>1.0938565855015092</v>
      </c>
      <c r="J130" s="19">
        <f>1+(('House Price (CPI_Adjusted)'!J130-'House Price (CPI_Adjusted)'!I130)/'House Price (CPI_Adjusted)'!I130)</f>
        <v>1.0416943071633109</v>
      </c>
      <c r="K130" s="19">
        <f>1+(('House Price (CPI_Adjusted)'!K130-'House Price (CPI_Adjusted)'!J130)/'House Price (CPI_Adjusted)'!J130)</f>
        <v>1.0054876809753619</v>
      </c>
      <c r="L130" s="19">
        <f>1+(('House Price (CPI_Adjusted)'!L130-'House Price (CPI_Adjusted)'!K130)/'House Price (CPI_Adjusted)'!K130)</f>
        <v>1.1729851018212769</v>
      </c>
      <c r="M130" s="10">
        <f t="shared" si="2"/>
        <v>1.0187184526013204</v>
      </c>
      <c r="N130" s="11">
        <f t="shared" si="3"/>
        <v>1.8718452601320434E-2</v>
      </c>
    </row>
    <row r="131" spans="1:14" x14ac:dyDescent="0.25">
      <c r="A131" s="6" t="s">
        <v>158</v>
      </c>
      <c r="B131" s="19"/>
      <c r="C131" s="19">
        <f>1+(('House Price (CPI_Adjusted)'!C131-'House Price (CPI_Adjusted)'!B131)/'House Price (CPI_Adjusted)'!B131)</f>
        <v>0.99064625850340127</v>
      </c>
      <c r="D131" s="19">
        <f>1+(('House Price (CPI_Adjusted)'!D131-'House Price (CPI_Adjusted)'!C131)/'House Price (CPI_Adjusted)'!C131)</f>
        <v>0.91427622841965484</v>
      </c>
      <c r="E131" s="19">
        <f>1+(('House Price (CPI_Adjusted)'!E131-'House Price (CPI_Adjusted)'!D131)/'House Price (CPI_Adjusted)'!D131)</f>
        <v>0.97013975631024485</v>
      </c>
      <c r="F131" s="19">
        <f>1+(('House Price (CPI_Adjusted)'!F131-'House Price (CPI_Adjusted)'!E131)/'House Price (CPI_Adjusted)'!E131)</f>
        <v>0.93832530681994719</v>
      </c>
      <c r="G131" s="19">
        <f>1+(('House Price (CPI_Adjusted)'!G131-'House Price (CPI_Adjusted)'!F131)/'House Price (CPI_Adjusted)'!F131)</f>
        <v>1.0154490616621983</v>
      </c>
      <c r="H131" s="19">
        <f>1+(('House Price (CPI_Adjusted)'!H131-'House Price (CPI_Adjusted)'!G131)/'House Price (CPI_Adjusted)'!G131)</f>
        <v>1.0464963685318009</v>
      </c>
      <c r="I131" s="19">
        <f>1+(('House Price (CPI_Adjusted)'!I131-'House Price (CPI_Adjusted)'!H131)/'House Price (CPI_Adjusted)'!H131)</f>
        <v>1.1513166834252793</v>
      </c>
      <c r="J131" s="19">
        <f>1+(('House Price (CPI_Adjusted)'!J131-'House Price (CPI_Adjusted)'!I131)/'House Price (CPI_Adjusted)'!I131)</f>
        <v>1.1263333551469144</v>
      </c>
      <c r="K131" s="19">
        <f>1+(('House Price (CPI_Adjusted)'!K131-'House Price (CPI_Adjusted)'!J131)/'House Price (CPI_Adjusted)'!J131)</f>
        <v>0.96473859844271426</v>
      </c>
      <c r="L131" s="19">
        <f>1+(('House Price (CPI_Adjusted)'!L131-'House Price (CPI_Adjusted)'!K131)/'House Price (CPI_Adjusted)'!K131)</f>
        <v>1.0147338042074883</v>
      </c>
      <c r="M131" s="10">
        <f t="shared" si="2"/>
        <v>1.0106954622174087</v>
      </c>
      <c r="N131" s="11">
        <f t="shared" si="3"/>
        <v>1.0695462217408691E-2</v>
      </c>
    </row>
    <row r="132" spans="1:14" x14ac:dyDescent="0.25">
      <c r="A132" s="6" t="s">
        <v>159</v>
      </c>
      <c r="B132" s="19"/>
      <c r="C132" s="19">
        <f>1+(('House Price (CPI_Adjusted)'!C132-'House Price (CPI_Adjusted)'!B132)/'House Price (CPI_Adjusted)'!B132)</f>
        <v>0.9078953777214942</v>
      </c>
      <c r="D132" s="19">
        <f>1+(('House Price (CPI_Adjusted)'!D132-'House Price (CPI_Adjusted)'!C132)/'House Price (CPI_Adjusted)'!C132)</f>
        <v>1.061503984063745</v>
      </c>
      <c r="E132" s="19">
        <f>1+(('House Price (CPI_Adjusted)'!E132-'House Price (CPI_Adjusted)'!D132)/'House Price (CPI_Adjusted)'!D132)</f>
        <v>1.0350177796626758</v>
      </c>
      <c r="F132" s="19">
        <f>1+(('House Price (CPI_Adjusted)'!F132-'House Price (CPI_Adjusted)'!E132)/'House Price (CPI_Adjusted)'!E132)</f>
        <v>0.95366712354537897</v>
      </c>
      <c r="G132" s="19">
        <f>1+(('House Price (CPI_Adjusted)'!G132-'House Price (CPI_Adjusted)'!F132)/'House Price (CPI_Adjusted)'!F132)</f>
        <v>1.0030232160173405</v>
      </c>
      <c r="H132" s="19">
        <f>1+(('House Price (CPI_Adjusted)'!H132-'House Price (CPI_Adjusted)'!G132)/'House Price (CPI_Adjusted)'!G132)</f>
        <v>0.95286026200873386</v>
      </c>
      <c r="I132" s="19">
        <f>1+(('House Price (CPI_Adjusted)'!I132-'House Price (CPI_Adjusted)'!H132)/'House Price (CPI_Adjusted)'!H132)</f>
        <v>0.98522814824415483</v>
      </c>
      <c r="J132" s="19">
        <f>1+(('House Price (CPI_Adjusted)'!J132-'House Price (CPI_Adjusted)'!I132)/'House Price (CPI_Adjusted)'!I132)</f>
        <v>1.0462175934837448</v>
      </c>
      <c r="K132" s="19">
        <f>1+(('House Price (CPI_Adjusted)'!K132-'House Price (CPI_Adjusted)'!J132)/'House Price (CPI_Adjusted)'!J132)</f>
        <v>1.0068502039302929</v>
      </c>
      <c r="L132" s="19">
        <f>1+(('House Price (CPI_Adjusted)'!L132-'House Price (CPI_Adjusted)'!K132)/'House Price (CPI_Adjusted)'!K132)</f>
        <v>1.0527528638395158</v>
      </c>
      <c r="M132" s="10">
        <f t="shared" si="2"/>
        <v>0.9993307197979544</v>
      </c>
      <c r="N132" s="11">
        <f t="shared" si="3"/>
        <v>-6.6928020204559679E-4</v>
      </c>
    </row>
    <row r="133" spans="1:14" x14ac:dyDescent="0.25">
      <c r="A133" s="6" t="s">
        <v>160</v>
      </c>
      <c r="B133" s="19"/>
      <c r="C133" s="19">
        <f>1+(('House Price (CPI_Adjusted)'!C133-'House Price (CPI_Adjusted)'!B133)/'House Price (CPI_Adjusted)'!B133)</f>
        <v>1.066295609152752</v>
      </c>
      <c r="D133" s="19">
        <f>1+(('House Price (CPI_Adjusted)'!D133-'House Price (CPI_Adjusted)'!C133)/'House Price (CPI_Adjusted)'!C133)</f>
        <v>0.97609561752988061</v>
      </c>
      <c r="E133" s="19">
        <f>1+(('House Price (CPI_Adjusted)'!E133-'House Price (CPI_Adjusted)'!D133)/'House Price (CPI_Adjusted)'!D133)</f>
        <v>0.94729090490679901</v>
      </c>
      <c r="F133" s="19">
        <f>1+(('House Price (CPI_Adjusted)'!F133-'House Price (CPI_Adjusted)'!E133)/'House Price (CPI_Adjusted)'!E133)</f>
        <v>1.0425836742443857</v>
      </c>
      <c r="G133" s="19">
        <f>1+(('House Price (CPI_Adjusted)'!G133-'House Price (CPI_Adjusted)'!F133)/'House Price (CPI_Adjusted)'!F133)</f>
        <v>1.0447374888293119</v>
      </c>
      <c r="H133" s="19">
        <f>1+(('House Price (CPI_Adjusted)'!H133-'House Price (CPI_Adjusted)'!G133)/'House Price (CPI_Adjusted)'!G133)</f>
        <v>1.0450484659711925</v>
      </c>
      <c r="I133" s="19">
        <f>1+(('House Price (CPI_Adjusted)'!I133-'House Price (CPI_Adjusted)'!H133)/'House Price (CPI_Adjusted)'!H133)</f>
        <v>1.0494181471435051</v>
      </c>
      <c r="J133" s="19">
        <f>1+(('House Price (CPI_Adjusted)'!J133-'House Price (CPI_Adjusted)'!I133)/'House Price (CPI_Adjusted)'!I133)</f>
        <v>1.0644785221056408</v>
      </c>
      <c r="K133" s="19">
        <f>1+(('House Price (CPI_Adjusted)'!K133-'House Price (CPI_Adjusted)'!J133)/'House Price (CPI_Adjusted)'!J133)</f>
        <v>1.0809457478005864</v>
      </c>
      <c r="L133" s="19">
        <f>1+(('House Price (CPI_Adjusted)'!L133-'House Price (CPI_Adjusted)'!K133)/'House Price (CPI_Adjusted)'!K133)</f>
        <v>1.0204119925482154</v>
      </c>
      <c r="M133" s="10">
        <f t="shared" ref="M133:M196" si="4">GEOMEAN(C133:L133)</f>
        <v>1.0329451972713359</v>
      </c>
      <c r="N133" s="11">
        <f t="shared" ref="N133:N196" si="5">M133-1</f>
        <v>3.2945197271335935E-2</v>
      </c>
    </row>
    <row r="134" spans="1:14" x14ac:dyDescent="0.25">
      <c r="A134" s="6" t="s">
        <v>161</v>
      </c>
      <c r="B134" s="19"/>
      <c r="C134" s="19">
        <f>1+(('House Price (CPI_Adjusted)'!C134-'House Price (CPI_Adjusted)'!B134)/'House Price (CPI_Adjusted)'!B134)</f>
        <v>1.0807050092764376</v>
      </c>
      <c r="D134" s="19">
        <f>1+(('House Price (CPI_Adjusted)'!D134-'House Price (CPI_Adjusted)'!C134)/'House Price (CPI_Adjusted)'!C134)</f>
        <v>0.91867822826341694</v>
      </c>
      <c r="E134" s="19">
        <f>1+(('House Price (CPI_Adjusted)'!E134-'House Price (CPI_Adjusted)'!D134)/'House Price (CPI_Adjusted)'!D134)</f>
        <v>0.94985808893093659</v>
      </c>
      <c r="F134" s="19">
        <f>1+(('House Price (CPI_Adjusted)'!F134-'House Price (CPI_Adjusted)'!E134)/'House Price (CPI_Adjusted)'!E134)</f>
        <v>0.69007961783439498</v>
      </c>
      <c r="G134" s="19">
        <f>1+(('House Price (CPI_Adjusted)'!G134-'House Price (CPI_Adjusted)'!F134)/'House Price (CPI_Adjusted)'!F134)</f>
        <v>1.6768020227119158</v>
      </c>
      <c r="H134" s="19">
        <f>1+(('House Price (CPI_Adjusted)'!H134-'House Price (CPI_Adjusted)'!G134)/'House Price (CPI_Adjusted)'!G134)</f>
        <v>0.88754121736030678</v>
      </c>
      <c r="I134" s="19">
        <f>1+(('House Price (CPI_Adjusted)'!I134-'House Price (CPI_Adjusted)'!H134)/'House Price (CPI_Adjusted)'!H134)</f>
        <v>0.79120244597370382</v>
      </c>
      <c r="J134" s="19">
        <f>1+(('House Price (CPI_Adjusted)'!J134-'House Price (CPI_Adjusted)'!I134)/'House Price (CPI_Adjusted)'!I134)</f>
        <v>1.2205048260307141</v>
      </c>
      <c r="K134" s="19">
        <f>1+(('House Price (CPI_Adjusted)'!K134-'House Price (CPI_Adjusted)'!J134)/'House Price (CPI_Adjusted)'!J134)</f>
        <v>1.0271279916753382</v>
      </c>
      <c r="L134" s="19">
        <f>1+(('House Price (CPI_Adjusted)'!L134-'House Price (CPI_Adjusted)'!K134)/'House Price (CPI_Adjusted)'!K134)</f>
        <v>0.95159923391590417</v>
      </c>
      <c r="M134" s="10">
        <f t="shared" si="4"/>
        <v>0.99106116958718005</v>
      </c>
      <c r="N134" s="11">
        <f t="shared" si="5"/>
        <v>-8.9388304128199536E-3</v>
      </c>
    </row>
    <row r="135" spans="1:14" x14ac:dyDescent="0.25">
      <c r="A135" s="6" t="s">
        <v>162</v>
      </c>
      <c r="B135" s="19"/>
      <c r="C135" s="19">
        <f>1+(('House Price (CPI_Adjusted)'!C135-'House Price (CPI_Adjusted)'!B135)/'House Price (CPI_Adjusted)'!B135)</f>
        <v>0.94769516198087633</v>
      </c>
      <c r="D135" s="19">
        <f>1+(('House Price (CPI_Adjusted)'!D135-'House Price (CPI_Adjusted)'!C135)/'House Price (CPI_Adjusted)'!C135)</f>
        <v>0.93842175159013086</v>
      </c>
      <c r="E135" s="19">
        <f>1+(('House Price (CPI_Adjusted)'!E135-'House Price (CPI_Adjusted)'!D135)/'House Price (CPI_Adjusted)'!D135)</f>
        <v>0.93599154748668933</v>
      </c>
      <c r="F135" s="19">
        <f>1+(('House Price (CPI_Adjusted)'!F135-'House Price (CPI_Adjusted)'!E135)/'House Price (CPI_Adjusted)'!E135)</f>
        <v>1.2610049539985846</v>
      </c>
      <c r="G135" s="19">
        <f>1+(('House Price (CPI_Adjusted)'!G135-'House Price (CPI_Adjusted)'!F135)/'House Price (CPI_Adjusted)'!F135)</f>
        <v>0.91554202450735367</v>
      </c>
      <c r="H135" s="19">
        <f>1+(('House Price (CPI_Adjusted)'!H135-'House Price (CPI_Adjusted)'!G135)/'House Price (CPI_Adjusted)'!G135)</f>
        <v>0.7951607780865424</v>
      </c>
      <c r="I135" s="19">
        <f>1+(('House Price (CPI_Adjusted)'!I135-'House Price (CPI_Adjusted)'!H135)/'House Price (CPI_Adjusted)'!H135)</f>
        <v>1.3023223342887487</v>
      </c>
      <c r="J135" s="19">
        <f>1+(('House Price (CPI_Adjusted)'!J135-'House Price (CPI_Adjusted)'!I135)/'House Price (CPI_Adjusted)'!I135)</f>
        <v>0.79285296818902895</v>
      </c>
      <c r="K135" s="19">
        <f>1+(('House Price (CPI_Adjusted)'!K135-'House Price (CPI_Adjusted)'!J135)/'House Price (CPI_Adjusted)'!J135)</f>
        <v>1.1907056451612903</v>
      </c>
      <c r="L135" s="19">
        <f>1+(('House Price (CPI_Adjusted)'!L135-'House Price (CPI_Adjusted)'!K135)/'House Price (CPI_Adjusted)'!K135)</f>
        <v>1.0372402716900324</v>
      </c>
      <c r="M135" s="10">
        <f t="shared" si="4"/>
        <v>0.99742066308496879</v>
      </c>
      <c r="N135" s="11">
        <f t="shared" si="5"/>
        <v>-2.5793369150312051E-3</v>
      </c>
    </row>
    <row r="136" spans="1:14" x14ac:dyDescent="0.25">
      <c r="A136" s="6" t="s">
        <v>163</v>
      </c>
      <c r="B136" s="19"/>
      <c r="C136" s="19">
        <f>1+(('House Price (CPI_Adjusted)'!C136-'House Price (CPI_Adjusted)'!B136)/'House Price (CPI_Adjusted)'!B136)</f>
        <v>1.1123045709511876</v>
      </c>
      <c r="D136" s="19">
        <f>1+(('House Price (CPI_Adjusted)'!D136-'House Price (CPI_Adjusted)'!C136)/'House Price (CPI_Adjusted)'!C136)</f>
        <v>0.81829349269588325</v>
      </c>
      <c r="E136" s="19">
        <f>1+(('House Price (CPI_Adjusted)'!E136-'House Price (CPI_Adjusted)'!D136)/'House Price (CPI_Adjusted)'!D136)</f>
        <v>1.0178399799876239</v>
      </c>
      <c r="F136" s="19">
        <f>1+(('House Price (CPI_Adjusted)'!F136-'House Price (CPI_Adjusted)'!E136)/'House Price (CPI_Adjusted)'!E136)</f>
        <v>0.90646750883329585</v>
      </c>
      <c r="G136" s="19">
        <f>1+(('House Price (CPI_Adjusted)'!G136-'House Price (CPI_Adjusted)'!F136)/'House Price (CPI_Adjusted)'!F136)</f>
        <v>0.98792686101904825</v>
      </c>
      <c r="H136" s="19">
        <f>1+(('House Price (CPI_Adjusted)'!H136-'House Price (CPI_Adjusted)'!G136)/'House Price (CPI_Adjusted)'!G136)</f>
        <v>1.0710055631991386</v>
      </c>
      <c r="I136" s="19">
        <f>1+(('House Price (CPI_Adjusted)'!I136-'House Price (CPI_Adjusted)'!H136)/'House Price (CPI_Adjusted)'!H136)</f>
        <v>0.96978427006860035</v>
      </c>
      <c r="J136" s="19">
        <f>1+(('House Price (CPI_Adjusted)'!J136-'House Price (CPI_Adjusted)'!I136)/'House Price (CPI_Adjusted)'!I136)</f>
        <v>1.1162844039985262</v>
      </c>
      <c r="K136" s="19">
        <f>1+(('House Price (CPI_Adjusted)'!K136-'House Price (CPI_Adjusted)'!J136)/'House Price (CPI_Adjusted)'!J136)</f>
        <v>0.91389653815892991</v>
      </c>
      <c r="L136" s="19">
        <f>1+(('House Price (CPI_Adjusted)'!L136-'House Price (CPI_Adjusted)'!K136)/'House Price (CPI_Adjusted)'!K136)</f>
        <v>1.1536416799574694</v>
      </c>
      <c r="M136" s="10">
        <f t="shared" si="4"/>
        <v>1.0014053449094846</v>
      </c>
      <c r="N136" s="11">
        <f t="shared" si="5"/>
        <v>1.4053449094846293E-3</v>
      </c>
    </row>
    <row r="137" spans="1:14" x14ac:dyDescent="0.25">
      <c r="A137" s="6" t="s">
        <v>164</v>
      </c>
      <c r="B137" s="19"/>
      <c r="C137" s="19">
        <f>1+(('House Price (CPI_Adjusted)'!C137-'House Price (CPI_Adjusted)'!B137)/'House Price (CPI_Adjusted)'!B137)</f>
        <v>0.93381848863576433</v>
      </c>
      <c r="D137" s="19">
        <f>1+(('House Price (CPI_Adjusted)'!D137-'House Price (CPI_Adjusted)'!C137)/'House Price (CPI_Adjusted)'!C137)</f>
        <v>0.92600650031453147</v>
      </c>
      <c r="E137" s="19">
        <f>1+(('House Price (CPI_Adjusted)'!E137-'House Price (CPI_Adjusted)'!D137)/'House Price (CPI_Adjusted)'!D137)</f>
        <v>0.96171484732258494</v>
      </c>
      <c r="F137" s="19">
        <f>1+(('House Price (CPI_Adjusted)'!F137-'House Price (CPI_Adjusted)'!E137)/'House Price (CPI_Adjusted)'!E137)</f>
        <v>1.0144839019282785</v>
      </c>
      <c r="G137" s="19">
        <f>1+(('House Price (CPI_Adjusted)'!G137-'House Price (CPI_Adjusted)'!F137)/'House Price (CPI_Adjusted)'!F137)</f>
        <v>1.135185636526119</v>
      </c>
      <c r="H137" s="19">
        <f>1+(('House Price (CPI_Adjusted)'!H137-'House Price (CPI_Adjusted)'!G137)/'House Price (CPI_Adjusted)'!G137)</f>
        <v>1.0969834649919044</v>
      </c>
      <c r="I137" s="19">
        <f>1+(('House Price (CPI_Adjusted)'!I137-'House Price (CPI_Adjusted)'!H137)/'House Price (CPI_Adjusted)'!H137)</f>
        <v>1.2079434109762668</v>
      </c>
      <c r="J137" s="19">
        <f>1+(('House Price (CPI_Adjusted)'!J137-'House Price (CPI_Adjusted)'!I137)/'House Price (CPI_Adjusted)'!I137)</f>
        <v>0.95496742234944887</v>
      </c>
      <c r="K137" s="19">
        <f>1+(('House Price (CPI_Adjusted)'!K137-'House Price (CPI_Adjusted)'!J137)/'House Price (CPI_Adjusted)'!J137)</f>
        <v>0.94550792870631462</v>
      </c>
      <c r="L137" s="19">
        <f>1+(('House Price (CPI_Adjusted)'!L137-'House Price (CPI_Adjusted)'!K137)/'House Price (CPI_Adjusted)'!K137)</f>
        <v>1.0449814829832671</v>
      </c>
      <c r="M137" s="10">
        <f t="shared" si="4"/>
        <v>1.018179589440894</v>
      </c>
      <c r="N137" s="11">
        <f t="shared" si="5"/>
        <v>1.8179589440894039E-2</v>
      </c>
    </row>
    <row r="138" spans="1:14" x14ac:dyDescent="0.25">
      <c r="A138" s="6" t="s">
        <v>165</v>
      </c>
      <c r="B138" s="19"/>
      <c r="C138" s="19">
        <f>1+(('House Price (CPI_Adjusted)'!C138-'House Price (CPI_Adjusted)'!B138)/'House Price (CPI_Adjusted)'!B138)</f>
        <v>1.0863969787203136</v>
      </c>
      <c r="D138" s="19">
        <f>1+(('House Price (CPI_Adjusted)'!D138-'House Price (CPI_Adjusted)'!C138)/'House Price (CPI_Adjusted)'!C138)</f>
        <v>0.95785083963212581</v>
      </c>
      <c r="E138" s="19">
        <f>1+(('House Price (CPI_Adjusted)'!E138-'House Price (CPI_Adjusted)'!D138)/'House Price (CPI_Adjusted)'!D138)</f>
        <v>1.1383219954648527</v>
      </c>
      <c r="F138" s="19">
        <f>1+(('House Price (CPI_Adjusted)'!F138-'House Price (CPI_Adjusted)'!E138)/'House Price (CPI_Adjusted)'!E138)</f>
        <v>0.92229299363057327</v>
      </c>
      <c r="G138" s="19">
        <f>1+(('House Price (CPI_Adjusted)'!G138-'House Price (CPI_Adjusted)'!F138)/'House Price (CPI_Adjusted)'!F138)</f>
        <v>0.9767007835527971</v>
      </c>
      <c r="H138" s="19">
        <f>1+(('House Price (CPI_Adjusted)'!H138-'House Price (CPI_Adjusted)'!G138)/'House Price (CPI_Adjusted)'!G138)</f>
        <v>0.97729257641921419</v>
      </c>
      <c r="I138" s="19">
        <f>1+(('House Price (CPI_Adjusted)'!I138-'House Price (CPI_Adjusted)'!H138)/'House Price (CPI_Adjusted)'!H138)</f>
        <v>1.1119886735935598</v>
      </c>
      <c r="J138" s="19">
        <f>1+(('House Price (CPI_Adjusted)'!J138-'House Price (CPI_Adjusted)'!I138)/'House Price (CPI_Adjusted)'!I138)</f>
        <v>1.0526794830654336</v>
      </c>
      <c r="K138" s="19">
        <f>1+(('House Price (CPI_Adjusted)'!K138-'House Price (CPI_Adjusted)'!J138)/'House Price (CPI_Adjusted)'!J138)</f>
        <v>1.0956069609507639</v>
      </c>
      <c r="L138" s="19">
        <f>1+(('House Price (CPI_Adjusted)'!L138-'House Price (CPI_Adjusted)'!K138)/'House Price (CPI_Adjusted)'!K138)</f>
        <v>1.0679425837320573</v>
      </c>
      <c r="M138" s="10">
        <f t="shared" si="4"/>
        <v>1.036288268283744</v>
      </c>
      <c r="N138" s="11">
        <f t="shared" si="5"/>
        <v>3.6288268283743985E-2</v>
      </c>
    </row>
    <row r="139" spans="1:14" x14ac:dyDescent="0.25">
      <c r="A139" s="6" t="s">
        <v>166</v>
      </c>
      <c r="B139" s="19"/>
      <c r="C139" s="19">
        <f>1+(('House Price (CPI_Adjusted)'!C139-'House Price (CPI_Adjusted)'!B139)/'House Price (CPI_Adjusted)'!B139)</f>
        <v>1.1339089481946625</v>
      </c>
      <c r="D139" s="19">
        <f>1+(('House Price (CPI_Adjusted)'!D139-'House Price (CPI_Adjusted)'!C139)/'House Price (CPI_Adjusted)'!C139)</f>
        <v>0.87376301246626398</v>
      </c>
      <c r="E139" s="19">
        <f>1+(('House Price (CPI_Adjusted)'!E139-'House Price (CPI_Adjusted)'!D139)/'House Price (CPI_Adjusted)'!D139)</f>
        <v>0.9755299291723134</v>
      </c>
      <c r="F139" s="19">
        <f>1+(('House Price (CPI_Adjusted)'!F139-'House Price (CPI_Adjusted)'!E139)/'House Price (CPI_Adjusted)'!E139)</f>
        <v>0.9955302268409878</v>
      </c>
      <c r="G139" s="19">
        <f>1+(('House Price (CPI_Adjusted)'!G139-'House Price (CPI_Adjusted)'!F139)/'House Price (CPI_Adjusted)'!F139)</f>
        <v>1.053705639114827</v>
      </c>
      <c r="H139" s="19">
        <f>1+(('House Price (CPI_Adjusted)'!H139-'House Price (CPI_Adjusted)'!G139)/'House Price (CPI_Adjusted)'!G139)</f>
        <v>1.0961733479583602</v>
      </c>
      <c r="I139" s="19">
        <f>1+(('House Price (CPI_Adjusted)'!I139-'House Price (CPI_Adjusted)'!H139)/'House Price (CPI_Adjusted)'!H139)</f>
        <v>1.0597197337351827</v>
      </c>
      <c r="J139" s="19">
        <f>1+(('House Price (CPI_Adjusted)'!J139-'House Price (CPI_Adjusted)'!I139)/'House Price (CPI_Adjusted)'!I139)</f>
        <v>1.1668322261542601</v>
      </c>
      <c r="K139" s="19">
        <f>1+(('House Price (CPI_Adjusted)'!K139-'House Price (CPI_Adjusted)'!J139)/'House Price (CPI_Adjusted)'!J139)</f>
        <v>1.0412648556876061</v>
      </c>
      <c r="L139" s="19">
        <f>1+(('House Price (CPI_Adjusted)'!L139-'House Price (CPI_Adjusted)'!K139)/'House Price (CPI_Adjusted)'!K139)</f>
        <v>1.0787298825576337</v>
      </c>
      <c r="M139" s="10">
        <f t="shared" si="4"/>
        <v>1.0443687753723045</v>
      </c>
      <c r="N139" s="11">
        <f t="shared" si="5"/>
        <v>4.4368775372304547E-2</v>
      </c>
    </row>
    <row r="140" spans="1:14" x14ac:dyDescent="0.25">
      <c r="A140" s="6" t="s">
        <v>167</v>
      </c>
      <c r="B140" s="19"/>
      <c r="C140" s="19">
        <f>1+(('House Price (CPI_Adjusted)'!C140-'House Price (CPI_Adjusted)'!B140)/'House Price (CPI_Adjusted)'!B140)</f>
        <v>0.9329630586411779</v>
      </c>
      <c r="D140" s="19">
        <f>1+(('House Price (CPI_Adjusted)'!D140-'House Price (CPI_Adjusted)'!C140)/'House Price (CPI_Adjusted)'!C140)</f>
        <v>0.94460866212569083</v>
      </c>
      <c r="E140" s="19">
        <f>1+(('House Price (CPI_Adjusted)'!E140-'House Price (CPI_Adjusted)'!D140)/'House Price (CPI_Adjusted)'!D140)</f>
        <v>0.97518763796909502</v>
      </c>
      <c r="F140" s="19">
        <f>1+(('House Price (CPI_Adjusted)'!F140-'House Price (CPI_Adjusted)'!E140)/'House Price (CPI_Adjusted)'!E140)</f>
        <v>1.049218297625941</v>
      </c>
      <c r="G140" s="19">
        <f>1+(('House Price (CPI_Adjusted)'!G140-'House Price (CPI_Adjusted)'!F140)/'House Price (CPI_Adjusted)'!F140)</f>
        <v>1.052278820375335</v>
      </c>
      <c r="H140" s="19">
        <f>1+(('House Price (CPI_Adjusted)'!H140-'House Price (CPI_Adjusted)'!G140)/'House Price (CPI_Adjusted)'!G140)</f>
        <v>1.0923959243085881</v>
      </c>
      <c r="I140" s="19">
        <f>1+(('House Price (CPI_Adjusted)'!I140-'House Price (CPI_Adjusted)'!H140)/'House Price (CPI_Adjusted)'!H140)</f>
        <v>1.1506361996512919</v>
      </c>
      <c r="J140" s="19">
        <f>1+(('House Price (CPI_Adjusted)'!J140-'House Price (CPI_Adjusted)'!I140)/'House Price (CPI_Adjusted)'!I140)</f>
        <v>1.0258911756793112</v>
      </c>
      <c r="K140" s="19">
        <f>1+(('House Price (CPI_Adjusted)'!K140-'House Price (CPI_Adjusted)'!J140)/'House Price (CPI_Adjusted)'!J140)</f>
        <v>0.9595368394627839</v>
      </c>
      <c r="L140" s="19">
        <f>1+(('House Price (CPI_Adjusted)'!L140-'House Price (CPI_Adjusted)'!K140)/'House Price (CPI_Adjusted)'!K140)</f>
        <v>1.0577497227672097</v>
      </c>
      <c r="M140" s="10">
        <f t="shared" si="4"/>
        <v>1.0218955820550126</v>
      </c>
      <c r="N140" s="11">
        <f t="shared" si="5"/>
        <v>2.189558205501263E-2</v>
      </c>
    </row>
    <row r="141" spans="1:14" x14ac:dyDescent="0.25">
      <c r="A141" s="6" t="s">
        <v>168</v>
      </c>
      <c r="B141" s="19"/>
      <c r="C141" s="19">
        <f>1+(('House Price (CPI_Adjusted)'!C141-'House Price (CPI_Adjusted)'!B141)/'House Price (CPI_Adjusted)'!B141)</f>
        <v>0.95833594976452097</v>
      </c>
      <c r="D141" s="19">
        <f>1+(('House Price (CPI_Adjusted)'!D141-'House Price (CPI_Adjusted)'!C141)/'House Price (CPI_Adjusted)'!C141)</f>
        <v>0.99844895228247332</v>
      </c>
      <c r="E141" s="19">
        <f>1+(('House Price (CPI_Adjusted)'!E141-'House Price (CPI_Adjusted)'!D141)/'House Price (CPI_Adjusted)'!D141)</f>
        <v>0.99238904813679951</v>
      </c>
      <c r="F141" s="19">
        <f>1+(('House Price (CPI_Adjusted)'!F141-'House Price (CPI_Adjusted)'!E141)/'House Price (CPI_Adjusted)'!E141)</f>
        <v>0.93430391264786161</v>
      </c>
      <c r="G141" s="19">
        <f>1+(('House Price (CPI_Adjusted)'!G141-'House Price (CPI_Adjusted)'!F141)/'House Price (CPI_Adjusted)'!F141)</f>
        <v>1.0052357672291437</v>
      </c>
      <c r="H141" s="19">
        <f>1+(('House Price (CPI_Adjusted)'!H141-'House Price (CPI_Adjusted)'!G141)/'House Price (CPI_Adjusted)'!G141)</f>
        <v>0.99695076042764652</v>
      </c>
      <c r="I141" s="19">
        <f>1+(('House Price (CPI_Adjusted)'!I141-'House Price (CPI_Adjusted)'!H141)/'House Price (CPI_Adjusted)'!H141)</f>
        <v>1.1684089371952013</v>
      </c>
      <c r="J141" s="19">
        <f>1+(('House Price (CPI_Adjusted)'!J141-'House Price (CPI_Adjusted)'!I141)/'House Price (CPI_Adjusted)'!I141)</f>
        <v>1.1474088255720103</v>
      </c>
      <c r="K141" s="19">
        <f>1+(('House Price (CPI_Adjusted)'!K141-'House Price (CPI_Adjusted)'!J141)/'House Price (CPI_Adjusted)'!J141)</f>
        <v>0.96038991544002517</v>
      </c>
      <c r="L141" s="19">
        <f>1+(('House Price (CPI_Adjusted)'!L141-'House Price (CPI_Adjusted)'!K141)/'House Price (CPI_Adjusted)'!K141)</f>
        <v>1.0687416429043222</v>
      </c>
      <c r="M141" s="10">
        <f t="shared" si="4"/>
        <v>1.0203728153963165</v>
      </c>
      <c r="N141" s="11">
        <f t="shared" si="5"/>
        <v>2.0372815396316524E-2</v>
      </c>
    </row>
    <row r="142" spans="1:14" x14ac:dyDescent="0.25">
      <c r="A142" s="6" t="s">
        <v>169</v>
      </c>
      <c r="B142" s="19"/>
      <c r="C142" s="19">
        <f>1+(('House Price (CPI_Adjusted)'!C142-'House Price (CPI_Adjusted)'!B142)/'House Price (CPI_Adjusted)'!B142)</f>
        <v>0.9929771908763505</v>
      </c>
      <c r="D142" s="19">
        <f>1+(('House Price (CPI_Adjusted)'!D142-'House Price (CPI_Adjusted)'!C142)/'House Price (CPI_Adjusted)'!C142)</f>
        <v>0.97609561752988061</v>
      </c>
      <c r="E142" s="19">
        <f>1+(('House Price (CPI_Adjusted)'!E142-'House Price (CPI_Adjusted)'!D142)/'House Price (CPI_Adjusted)'!D142)</f>
        <v>0.97260116993350831</v>
      </c>
      <c r="F142" s="19">
        <f>1+(('House Price (CPI_Adjusted)'!F142-'House Price (CPI_Adjusted)'!E142)/'House Price (CPI_Adjusted)'!E142)</f>
        <v>1.053066874600268</v>
      </c>
      <c r="G142" s="19">
        <f>1+(('House Price (CPI_Adjusted)'!G142-'House Price (CPI_Adjusted)'!F142)/'House Price (CPI_Adjusted)'!F142)</f>
        <v>0.92537082193810882</v>
      </c>
      <c r="H142" s="19">
        <f>1+(('House Price (CPI_Adjusted)'!H142-'House Price (CPI_Adjusted)'!G142)/'House Price (CPI_Adjusted)'!G142)</f>
        <v>1.0294148471615721</v>
      </c>
      <c r="I142" s="19">
        <f>1+(('House Price (CPI_Adjusted)'!I142-'House Price (CPI_Adjusted)'!H142)/'House Price (CPI_Adjusted)'!H142)</f>
        <v>1.1001514295159587</v>
      </c>
      <c r="J142" s="19">
        <f>1+(('House Price (CPI_Adjusted)'!J142-'House Price (CPI_Adjusted)'!I142)/'House Price (CPI_Adjusted)'!I142)</f>
        <v>1.1164619349498672</v>
      </c>
      <c r="K142" s="19">
        <f>1+(('House Price (CPI_Adjusted)'!K142-'House Price (CPI_Adjusted)'!J142)/'House Price (CPI_Adjusted)'!J142)</f>
        <v>1.0191774193548386</v>
      </c>
      <c r="L142" s="19">
        <f>1+(('House Price (CPI_Adjusted)'!L142-'House Price (CPI_Adjusted)'!K142)/'House Price (CPI_Adjusted)'!K142)</f>
        <v>1.0617750555831051</v>
      </c>
      <c r="M142" s="10">
        <f t="shared" si="4"/>
        <v>1.0231297908193253</v>
      </c>
      <c r="N142" s="11">
        <f t="shared" si="5"/>
        <v>2.3129790819325313E-2</v>
      </c>
    </row>
    <row r="143" spans="1:14" x14ac:dyDescent="0.25">
      <c r="A143" s="6" t="s">
        <v>170</v>
      </c>
      <c r="B143" s="19"/>
      <c r="C143" s="19">
        <f>1+(('House Price (CPI_Adjusted)'!C143-'House Price (CPI_Adjusted)'!B143)/'House Price (CPI_Adjusted)'!B143)</f>
        <v>0.92782478845196614</v>
      </c>
      <c r="D143" s="19">
        <f>1+(('House Price (CPI_Adjusted)'!D143-'House Price (CPI_Adjusted)'!C143)/'House Price (CPI_Adjusted)'!C143)</f>
        <v>0.95291334661354588</v>
      </c>
      <c r="E143" s="19">
        <f>1+(('House Price (CPI_Adjusted)'!E143-'House Price (CPI_Adjusted)'!D143)/'House Price (CPI_Adjusted)'!D143)</f>
        <v>0.95229050401142556</v>
      </c>
      <c r="F143" s="19">
        <f>1+(('House Price (CPI_Adjusted)'!F143-'House Price (CPI_Adjusted)'!E143)/'House Price (CPI_Adjusted)'!E143)</f>
        <v>1.0379399825918605</v>
      </c>
      <c r="G143" s="19">
        <f>1+(('House Price (CPI_Adjusted)'!G143-'House Price (CPI_Adjusted)'!F143)/'House Price (CPI_Adjusted)'!F143)</f>
        <v>1.0460523184796231</v>
      </c>
      <c r="H143" s="19">
        <f>1+(('House Price (CPI_Adjusted)'!H143-'House Price (CPI_Adjusted)'!G143)/'House Price (CPI_Adjusted)'!G143)</f>
        <v>1.1477758369723436</v>
      </c>
      <c r="I143" s="19">
        <f>1+(('House Price (CPI_Adjusted)'!I143-'House Price (CPI_Adjusted)'!H143)/'House Price (CPI_Adjusted)'!H143)</f>
        <v>1.1142828449801896</v>
      </c>
      <c r="J143" s="19">
        <f>1+(('House Price (CPI_Adjusted)'!J143-'House Price (CPI_Adjusted)'!I143)/'House Price (CPI_Adjusted)'!I143)</f>
        <v>1.0137392510273866</v>
      </c>
      <c r="K143" s="19">
        <f>1+(('House Price (CPI_Adjusted)'!K143-'House Price (CPI_Adjusted)'!J143)/'House Price (CPI_Adjusted)'!J143)</f>
        <v>0.96284517627084798</v>
      </c>
      <c r="L143" s="19">
        <f>1+(('House Price (CPI_Adjusted)'!L143-'House Price (CPI_Adjusted)'!K143)/'House Price (CPI_Adjusted)'!K143)</f>
        <v>1.0285480038175028</v>
      </c>
      <c r="M143" s="10">
        <f t="shared" si="4"/>
        <v>1.0161490820944665</v>
      </c>
      <c r="N143" s="11">
        <f t="shared" si="5"/>
        <v>1.6149082094466527E-2</v>
      </c>
    </row>
    <row r="144" spans="1:14" x14ac:dyDescent="0.25">
      <c r="A144" s="6" t="s">
        <v>171</v>
      </c>
      <c r="B144" s="19"/>
      <c r="C144" s="19">
        <f>1+(('House Price (CPI_Adjusted)'!C144-'House Price (CPI_Adjusted)'!B144)/'House Price (CPI_Adjusted)'!B144)</f>
        <v>0.87378017196726399</v>
      </c>
      <c r="D144" s="19">
        <f>1+(('House Price (CPI_Adjusted)'!D144-'House Price (CPI_Adjusted)'!C144)/'House Price (CPI_Adjusted)'!C144)</f>
        <v>1.0300235522000398</v>
      </c>
      <c r="E144" s="19">
        <f>1+(('House Price (CPI_Adjusted)'!E144-'House Price (CPI_Adjusted)'!D144)/'House Price (CPI_Adjusted)'!D144)</f>
        <v>0.89888402918464294</v>
      </c>
      <c r="F144" s="19">
        <f>1+(('House Price (CPI_Adjusted)'!F144-'House Price (CPI_Adjusted)'!E144)/'House Price (CPI_Adjusted)'!E144)</f>
        <v>0.99104932561601955</v>
      </c>
      <c r="G144" s="19">
        <f>1+(('House Price (CPI_Adjusted)'!G144-'House Price (CPI_Adjusted)'!F144)/'House Price (CPI_Adjusted)'!F144)</f>
        <v>0.97685373445849899</v>
      </c>
      <c r="H144" s="19">
        <f>1+(('House Price (CPI_Adjusted)'!H144-'House Price (CPI_Adjusted)'!G144)/'House Price (CPI_Adjusted)'!G144)</f>
        <v>0.99180029347806875</v>
      </c>
      <c r="I144" s="19">
        <f>1+(('House Price (CPI_Adjusted)'!I144-'House Price (CPI_Adjusted)'!H144)/'House Price (CPI_Adjusted)'!H144)</f>
        <v>1.0197742834608972</v>
      </c>
      <c r="J144" s="19">
        <f>1+(('House Price (CPI_Adjusted)'!J144-'House Price (CPI_Adjusted)'!I144)/'House Price (CPI_Adjusted)'!I144)</f>
        <v>0.93392926939457155</v>
      </c>
      <c r="K144" s="19">
        <f>1+(('House Price (CPI_Adjusted)'!K144-'House Price (CPI_Adjusted)'!J144)/'House Price (CPI_Adjusted)'!J144)</f>
        <v>1.0984682622268471</v>
      </c>
      <c r="L144" s="19">
        <f>1+(('House Price (CPI_Adjusted)'!L144-'House Price (CPI_Adjusted)'!K144)/'House Price (CPI_Adjusted)'!K144)</f>
        <v>1.1083780727961601</v>
      </c>
      <c r="M144" s="10">
        <f t="shared" si="4"/>
        <v>0.98959969551538307</v>
      </c>
      <c r="N144" s="11">
        <f t="shared" si="5"/>
        <v>-1.0400304484616929E-2</v>
      </c>
    </row>
    <row r="145" spans="1:14" x14ac:dyDescent="0.25">
      <c r="A145" s="6" t="s">
        <v>172</v>
      </c>
      <c r="B145" s="19"/>
      <c r="C145" s="19">
        <f>1+(('House Price (CPI_Adjusted)'!C145-'House Price (CPI_Adjusted)'!B145)/'House Price (CPI_Adjusted)'!B145)</f>
        <v>0.94267812388113137</v>
      </c>
      <c r="D145" s="19">
        <f>1+(('House Price (CPI_Adjusted)'!D145-'House Price (CPI_Adjusted)'!C145)/'House Price (CPI_Adjusted)'!C145)</f>
        <v>0.99855445474738225</v>
      </c>
      <c r="E145" s="19">
        <f>1+(('House Price (CPI_Adjusted)'!E145-'House Price (CPI_Adjusted)'!D145)/'House Price (CPI_Adjusted)'!D145)</f>
        <v>0.98601185702173355</v>
      </c>
      <c r="F145" s="19">
        <f>1+(('House Price (CPI_Adjusted)'!F145-'House Price (CPI_Adjusted)'!E145)/'House Price (CPI_Adjusted)'!E145)</f>
        <v>0.94735668789808913</v>
      </c>
      <c r="G145" s="19">
        <f>1+(('House Price (CPI_Adjusted)'!G145-'House Price (CPI_Adjusted)'!F145)/'House Price (CPI_Adjusted)'!F145)</f>
        <v>1.0137011986469668</v>
      </c>
      <c r="H145" s="19">
        <f>1+(('House Price (CPI_Adjusted)'!H145-'House Price (CPI_Adjusted)'!G145)/'House Price (CPI_Adjusted)'!G145)</f>
        <v>0.97729257641921419</v>
      </c>
      <c r="I145" s="19">
        <f>1+(('House Price (CPI_Adjusted)'!I145-'House Price (CPI_Adjusted)'!H145)/'House Price (CPI_Adjusted)'!H145)</f>
        <v>1.0120568453326335</v>
      </c>
      <c r="J145" s="19">
        <f>1+(('House Price (CPI_Adjusted)'!J145-'House Price (CPI_Adjusted)'!I145)/'House Price (CPI_Adjusted)'!I145)</f>
        <v>1.0777845036319611</v>
      </c>
      <c r="K145" s="19">
        <f>1+(('House Price (CPI_Adjusted)'!K145-'House Price (CPI_Adjusted)'!J145)/'House Price (CPI_Adjusted)'!J145)</f>
        <v>1.0227856182795698</v>
      </c>
      <c r="L145" s="19">
        <f>1+(('House Price (CPI_Adjusted)'!L145-'House Price (CPI_Adjusted)'!K145)/'House Price (CPI_Adjusted)'!K145)</f>
        <v>1.1270312205826025</v>
      </c>
      <c r="M145" s="10">
        <f t="shared" si="4"/>
        <v>1.0091419975591756</v>
      </c>
      <c r="N145" s="11">
        <f t="shared" si="5"/>
        <v>9.141997559175552E-3</v>
      </c>
    </row>
    <row r="146" spans="1:14" x14ac:dyDescent="0.25">
      <c r="A146" s="6" t="s">
        <v>173</v>
      </c>
      <c r="B146" s="19"/>
      <c r="C146" s="19">
        <f>1+(('House Price (CPI_Adjusted)'!C146-'House Price (CPI_Adjusted)'!B146)/'House Price (CPI_Adjusted)'!B146)</f>
        <v>0.9345287247847115</v>
      </c>
      <c r="D146" s="19">
        <f>1+(('House Price (CPI_Adjusted)'!D146-'House Price (CPI_Adjusted)'!C146)/'House Price (CPI_Adjusted)'!C146)</f>
        <v>1.0048043121631123</v>
      </c>
      <c r="E146" s="19">
        <f>1+(('House Price (CPI_Adjusted)'!E146-'House Price (CPI_Adjusted)'!D146)/'House Price (CPI_Adjusted)'!D146)</f>
        <v>0.97699689147182056</v>
      </c>
      <c r="F146" s="19">
        <f>1+(('House Price (CPI_Adjusted)'!F146-'House Price (CPI_Adjusted)'!E146)/'House Price (CPI_Adjusted)'!E146)</f>
        <v>0.97914897381457888</v>
      </c>
      <c r="G146" s="19">
        <f>1+(('House Price (CPI_Adjusted)'!G146-'House Price (CPI_Adjusted)'!F146)/'House Price (CPI_Adjusted)'!F146)</f>
        <v>0.97810728005783765</v>
      </c>
      <c r="H146" s="19">
        <f>1+(('House Price (CPI_Adjusted)'!H146-'House Price (CPI_Adjusted)'!G146)/'House Price (CPI_Adjusted)'!G146)</f>
        <v>1.0897481605551236</v>
      </c>
      <c r="I146" s="19">
        <f>1+(('House Price (CPI_Adjusted)'!I146-'House Price (CPI_Adjusted)'!H146)/'House Price (CPI_Adjusted)'!H146)</f>
        <v>1.0594193028902379</v>
      </c>
      <c r="J146" s="19">
        <f>1+(('House Price (CPI_Adjusted)'!J146-'House Price (CPI_Adjusted)'!I146)/'House Price (CPI_Adjusted)'!I146)</f>
        <v>1.0726942959339729</v>
      </c>
      <c r="K146" s="19">
        <f>1+(('House Price (CPI_Adjusted)'!K146-'House Price (CPI_Adjusted)'!J146)/'House Price (CPI_Adjusted)'!J146)</f>
        <v>1.018159260094744</v>
      </c>
      <c r="L146" s="19">
        <f>1+(('House Price (CPI_Adjusted)'!L146-'House Price (CPI_Adjusted)'!K146)/'House Price (CPI_Adjusted)'!K146)</f>
        <v>1.0373080651718423</v>
      </c>
      <c r="M146" s="10">
        <f t="shared" si="4"/>
        <v>1.0140038545905332</v>
      </c>
      <c r="N146" s="11">
        <f t="shared" si="5"/>
        <v>1.4003854590533216E-2</v>
      </c>
    </row>
    <row r="147" spans="1:14" x14ac:dyDescent="0.25">
      <c r="A147" s="6" t="s">
        <v>174</v>
      </c>
      <c r="B147" s="19"/>
      <c r="C147" s="19">
        <f>1+(('House Price (CPI_Adjusted)'!C147-'House Price (CPI_Adjusted)'!B147)/'House Price (CPI_Adjusted)'!B147)</f>
        <v>0.98897447234309899</v>
      </c>
      <c r="D147" s="19">
        <f>1+(('House Price (CPI_Adjusted)'!D147-'House Price (CPI_Adjusted)'!C147)/'House Price (CPI_Adjusted)'!C147)</f>
        <v>0.89903543719857426</v>
      </c>
      <c r="E147" s="19">
        <f>1+(('House Price (CPI_Adjusted)'!E147-'House Price (CPI_Adjusted)'!D147)/'House Price (CPI_Adjusted)'!D147)</f>
        <v>1.0606748659728793</v>
      </c>
      <c r="F147" s="19">
        <f>1+(('House Price (CPI_Adjusted)'!F147-'House Price (CPI_Adjusted)'!E147)/'House Price (CPI_Adjusted)'!E147)</f>
        <v>0.98434126003286571</v>
      </c>
      <c r="G147" s="19">
        <f>1+(('House Price (CPI_Adjusted)'!G147-'House Price (CPI_Adjusted)'!F147)/'House Price (CPI_Adjusted)'!F147)</f>
        <v>1.0926161751563894</v>
      </c>
      <c r="H147" s="19">
        <f>1+(('House Price (CPI_Adjusted)'!H147-'House Price (CPI_Adjusted)'!G147)/'House Price (CPI_Adjusted)'!G147)</f>
        <v>1.1593910995535057</v>
      </c>
      <c r="I147" s="19">
        <f>1+(('House Price (CPI_Adjusted)'!I147-'House Price (CPI_Adjusted)'!H147)/'House Price (CPI_Adjusted)'!H147)</f>
        <v>1.0818629070920236</v>
      </c>
      <c r="J147" s="19">
        <f>1+(('House Price (CPI_Adjusted)'!J147-'House Price (CPI_Adjusted)'!I147)/'House Price (CPI_Adjusted)'!I147)</f>
        <v>0.95263711228834858</v>
      </c>
      <c r="K147" s="19">
        <f>1+(('House Price (CPI_Adjusted)'!K147-'House Price (CPI_Adjusted)'!J147)/'House Price (CPI_Adjusted)'!J147)</f>
        <v>0.95605780425998221</v>
      </c>
      <c r="L147" s="19">
        <f>1+(('House Price (CPI_Adjusted)'!L147-'House Price (CPI_Adjusted)'!K147)/'House Price (CPI_Adjusted)'!K147)</f>
        <v>1.0531978143314176</v>
      </c>
      <c r="M147" s="10">
        <f t="shared" si="4"/>
        <v>1.0201126367330131</v>
      </c>
      <c r="N147" s="11">
        <f t="shared" si="5"/>
        <v>2.0112636733013112E-2</v>
      </c>
    </row>
    <row r="148" spans="1:14" x14ac:dyDescent="0.25">
      <c r="A148" s="6" t="s">
        <v>175</v>
      </c>
      <c r="B148" s="19"/>
      <c r="C148" s="19">
        <f>1+(('House Price (CPI_Adjusted)'!C148-'House Price (CPI_Adjusted)'!B148)/'House Price (CPI_Adjusted)'!B148)</f>
        <v>1.0507995985279357</v>
      </c>
      <c r="D148" s="19">
        <f>1+(('House Price (CPI_Adjusted)'!D148-'House Price (CPI_Adjusted)'!C148)/'House Price (CPI_Adjusted)'!C148)</f>
        <v>1.0861598117914102</v>
      </c>
      <c r="E148" s="19">
        <f>1+(('House Price (CPI_Adjusted)'!E148-'House Price (CPI_Adjusted)'!D148)/'House Price (CPI_Adjusted)'!D148)</f>
        <v>0.82827625354777679</v>
      </c>
      <c r="F148" s="19">
        <f>1+(('House Price (CPI_Adjusted)'!F148-'House Price (CPI_Adjusted)'!E148)/'House Price (CPI_Adjusted)'!E148)</f>
        <v>1.223553244122402</v>
      </c>
      <c r="G148" s="19">
        <f>1+(('House Price (CPI_Adjusted)'!G148-'House Price (CPI_Adjusted)'!F148)/'House Price (CPI_Adjusted)'!F148)</f>
        <v>0.7177081185124079</v>
      </c>
      <c r="H148" s="19">
        <f>1+(('House Price (CPI_Adjusted)'!H148-'House Price (CPI_Adjusted)'!G148)/'House Price (CPI_Adjusted)'!G148)</f>
        <v>1.3019851758216503</v>
      </c>
      <c r="I148" s="19">
        <f>1+(('House Price (CPI_Adjusted)'!I148-'House Price (CPI_Adjusted)'!H148)/'House Price (CPI_Adjusted)'!H148)</f>
        <v>1.2147024868170611</v>
      </c>
      <c r="J148" s="19">
        <f>1+(('House Price (CPI_Adjusted)'!J148-'House Price (CPI_Adjusted)'!I148)/'House Price (CPI_Adjusted)'!I148)</f>
        <v>0.88852648403994372</v>
      </c>
      <c r="K148" s="19">
        <f>1+(('House Price (CPI_Adjusted)'!K148-'House Price (CPI_Adjusted)'!J148)/'House Price (CPI_Adjusted)'!J148)</f>
        <v>1.0836919457137011</v>
      </c>
      <c r="L148" s="19">
        <f>1+(('House Price (CPI_Adjusted)'!L148-'House Price (CPI_Adjusted)'!K148)/'House Price (CPI_Adjusted)'!K148)</f>
        <v>1.3010996390497775</v>
      </c>
      <c r="M148" s="10">
        <f t="shared" si="4"/>
        <v>1.0510230264861411</v>
      </c>
      <c r="N148" s="11">
        <f t="shared" si="5"/>
        <v>5.1023026486141099E-2</v>
      </c>
    </row>
    <row r="149" spans="1:14" x14ac:dyDescent="0.25">
      <c r="A149" s="6" t="s">
        <v>176</v>
      </c>
      <c r="B149" s="19"/>
      <c r="C149" s="19">
        <f>1+(('House Price (CPI_Adjusted)'!C149-'House Price (CPI_Adjusted)'!B149)/'House Price (CPI_Adjusted)'!B149)</f>
        <v>1.2536178107606677</v>
      </c>
      <c r="D149" s="19">
        <f>1+(('House Price (CPI_Adjusted)'!D149-'House Price (CPI_Adjusted)'!C149)/'House Price (CPI_Adjusted)'!C149)</f>
        <v>0.89194944360489081</v>
      </c>
      <c r="E149" s="19">
        <f>1+(('House Price (CPI_Adjusted)'!E149-'House Price (CPI_Adjusted)'!D149)/'House Price (CPI_Adjusted)'!D149)</f>
        <v>0.78856143232002285</v>
      </c>
      <c r="F149" s="19">
        <f>1+(('House Price (CPI_Adjusted)'!F149-'House Price (CPI_Adjusted)'!E149)/'House Price (CPI_Adjusted)'!E149)</f>
        <v>0.95303995367689642</v>
      </c>
      <c r="G149" s="19">
        <f>1+(('House Price (CPI_Adjusted)'!G149-'House Price (CPI_Adjusted)'!F149)/'House Price (CPI_Adjusted)'!F149)</f>
        <v>1.0361889301555287</v>
      </c>
      <c r="H149" s="19">
        <f>1+(('House Price (CPI_Adjusted)'!H149-'House Price (CPI_Adjusted)'!G149)/'House Price (CPI_Adjusted)'!G149)</f>
        <v>1.2024947788114677</v>
      </c>
      <c r="I149" s="19">
        <f>1+(('House Price (CPI_Adjusted)'!I149-'House Price (CPI_Adjusted)'!H149)/'House Price (CPI_Adjusted)'!H149)</f>
        <v>1.0566472474182917</v>
      </c>
      <c r="J149" s="19">
        <f>1+(('House Price (CPI_Adjusted)'!J149-'House Price (CPI_Adjusted)'!I149)/'House Price (CPI_Adjusted)'!I149)</f>
        <v>0.818961701684501</v>
      </c>
      <c r="K149" s="19">
        <f>1+(('House Price (CPI_Adjusted)'!K149-'House Price (CPI_Adjusted)'!J149)/'House Price (CPI_Adjusted)'!J149)</f>
        <v>1.0896865489957395</v>
      </c>
      <c r="L149" s="19">
        <f>1+(('House Price (CPI_Adjusted)'!L149-'House Price (CPI_Adjusted)'!K149)/'House Price (CPI_Adjusted)'!K149)</f>
        <v>1.5054938384022338</v>
      </c>
      <c r="M149" s="10">
        <f t="shared" si="4"/>
        <v>1.0404347216539254</v>
      </c>
      <c r="N149" s="11">
        <f t="shared" si="5"/>
        <v>4.0434721653925365E-2</v>
      </c>
    </row>
    <row r="150" spans="1:14" x14ac:dyDescent="0.25">
      <c r="A150" s="6" t="s">
        <v>177</v>
      </c>
      <c r="B150" s="19"/>
      <c r="C150" s="19">
        <f>1+(('House Price (CPI_Adjusted)'!C150-'House Price (CPI_Adjusted)'!B150)/'House Price (CPI_Adjusted)'!B150)</f>
        <v>0.92304921968787512</v>
      </c>
      <c r="D150" s="19">
        <f>1+(('House Price (CPI_Adjusted)'!D150-'House Price (CPI_Adjusted)'!C150)/'House Price (CPI_Adjusted)'!C150)</f>
        <v>0.9760956175298805</v>
      </c>
      <c r="E150" s="19">
        <f>1+(('House Price (CPI_Adjusted)'!E150-'House Price (CPI_Adjusted)'!D150)/'House Price (CPI_Adjusted)'!D150)</f>
        <v>0.95561480462142723</v>
      </c>
      <c r="F150" s="19">
        <f>1+(('House Price (CPI_Adjusted)'!F150-'House Price (CPI_Adjusted)'!E150)/'House Price (CPI_Adjusted)'!E150)</f>
        <v>0.88935998772158709</v>
      </c>
      <c r="G150" s="19">
        <f>1+(('House Price (CPI_Adjusted)'!G150-'House Price (CPI_Adjusted)'!F150)/'House Price (CPI_Adjusted)'!F150)</f>
        <v>0.92774202187271659</v>
      </c>
      <c r="H150" s="19">
        <f>1+(('House Price (CPI_Adjusted)'!H150-'House Price (CPI_Adjusted)'!G150)/'House Price (CPI_Adjusted)'!G150)</f>
        <v>1.1997108869146216</v>
      </c>
      <c r="I150" s="19">
        <f>1+(('House Price (CPI_Adjusted)'!I150-'House Price (CPI_Adjusted)'!H150)/'House Price (CPI_Adjusted)'!H150)</f>
        <v>0.98629346004941165</v>
      </c>
      <c r="J150" s="19">
        <f>1+(('House Price (CPI_Adjusted)'!J150-'House Price (CPI_Adjusted)'!I150)/'House Price (CPI_Adjusted)'!I150)</f>
        <v>1.2106980993179539</v>
      </c>
      <c r="K150" s="19">
        <f>1+(('House Price (CPI_Adjusted)'!K150-'House Price (CPI_Adjusted)'!J150)/'House Price (CPI_Adjusted)'!J150)</f>
        <v>1.060014025245442</v>
      </c>
      <c r="L150" s="19">
        <f>1+(('House Price (CPI_Adjusted)'!L150-'House Price (CPI_Adjusted)'!K150)/'House Price (CPI_Adjusted)'!K150)</f>
        <v>1.0009935419771485</v>
      </c>
      <c r="M150" s="10">
        <f t="shared" si="4"/>
        <v>1.0077124885063311</v>
      </c>
      <c r="N150" s="11">
        <f t="shared" si="5"/>
        <v>7.7124885063311055E-3</v>
      </c>
    </row>
    <row r="151" spans="1:14" x14ac:dyDescent="0.25">
      <c r="A151" s="6" t="s">
        <v>178</v>
      </c>
      <c r="B151" s="19"/>
      <c r="C151" s="19">
        <f>1+(('House Price (CPI_Adjusted)'!C151-'House Price (CPI_Adjusted)'!B151)/'House Price (CPI_Adjusted)'!B151)</f>
        <v>0.99630709426627784</v>
      </c>
      <c r="D151" s="19">
        <f>1+(('House Price (CPI_Adjusted)'!D151-'House Price (CPI_Adjusted)'!C151)/'House Price (CPI_Adjusted)'!C151)</f>
        <v>0.97609561752988039</v>
      </c>
      <c r="E151" s="19">
        <f>1+(('House Price (CPI_Adjusted)'!E151-'House Price (CPI_Adjusted)'!D151)/'House Price (CPI_Adjusted)'!D151)</f>
        <v>0.99303345660961551</v>
      </c>
      <c r="F151" s="19">
        <f>1+(('House Price (CPI_Adjusted)'!F151-'House Price (CPI_Adjusted)'!E151)/'House Price (CPI_Adjusted)'!E151)</f>
        <v>1.0663251176959292</v>
      </c>
      <c r="G151" s="19">
        <f>1+(('House Price (CPI_Adjusted)'!G151-'House Price (CPI_Adjusted)'!F151)/'House Price (CPI_Adjusted)'!F151)</f>
        <v>0.93976064062801168</v>
      </c>
      <c r="H151" s="19">
        <f>1+(('House Price (CPI_Adjusted)'!H151-'House Price (CPI_Adjusted)'!G151)/'House Price (CPI_Adjusted)'!G151)</f>
        <v>0.96127138664184986</v>
      </c>
      <c r="I151" s="19">
        <f>1+(('House Price (CPI_Adjusted)'!I151-'House Price (CPI_Adjusted)'!H151)/'House Price (CPI_Adjusted)'!H151)</f>
        <v>1.0289244594215108</v>
      </c>
      <c r="J151" s="19">
        <f>1+(('House Price (CPI_Adjusted)'!J151-'House Price (CPI_Adjusted)'!I151)/'House Price (CPI_Adjusted)'!I151)</f>
        <v>1.0066806648506861</v>
      </c>
      <c r="K151" s="19">
        <f>1+(('House Price (CPI_Adjusted)'!K151-'House Price (CPI_Adjusted)'!J151)/'House Price (CPI_Adjusted)'!J151)</f>
        <v>1.040052764120398</v>
      </c>
      <c r="L151" s="19">
        <f>1+(('House Price (CPI_Adjusted)'!L151-'House Price (CPI_Adjusted)'!K151)/'House Price (CPI_Adjusted)'!K151)</f>
        <v>1.0577010708589656</v>
      </c>
      <c r="M151" s="10">
        <f t="shared" si="4"/>
        <v>1.0058415939863752</v>
      </c>
      <c r="N151" s="11">
        <f t="shared" si="5"/>
        <v>5.841593986375182E-3</v>
      </c>
    </row>
    <row r="152" spans="1:14" x14ac:dyDescent="0.25">
      <c r="A152" s="6" t="s">
        <v>179</v>
      </c>
      <c r="B152" s="19"/>
      <c r="C152" s="19">
        <f>1+(('House Price (CPI_Adjusted)'!C152-'House Price (CPI_Adjusted)'!B152)/'House Price (CPI_Adjusted)'!B152)</f>
        <v>0.99630709426627795</v>
      </c>
      <c r="D152" s="19">
        <f>1+(('House Price (CPI_Adjusted)'!D152-'House Price (CPI_Adjusted)'!C152)/'House Price (CPI_Adjusted)'!C152)</f>
        <v>1.0169141615356756</v>
      </c>
      <c r="E152" s="19">
        <f>1+(('House Price (CPI_Adjusted)'!E152-'House Price (CPI_Adjusted)'!D152)/'House Price (CPI_Adjusted)'!D152)</f>
        <v>0.95980424693021349</v>
      </c>
      <c r="F152" s="19">
        <f>1+(('House Price (CPI_Adjusted)'!F152-'House Price (CPI_Adjusted)'!E152)/'House Price (CPI_Adjusted)'!E152)</f>
        <v>0.98836122020175343</v>
      </c>
      <c r="G152" s="19">
        <f>1+(('House Price (CPI_Adjusted)'!G152-'House Price (CPI_Adjusted)'!F152)/'House Price (CPI_Adjusted)'!F152)</f>
        <v>1.0134889344477738</v>
      </c>
      <c r="H152" s="19">
        <f>1+(('House Price (CPI_Adjusted)'!H152-'House Price (CPI_Adjusted)'!G152)/'House Price (CPI_Adjusted)'!G152)</f>
        <v>1.0632433893290472</v>
      </c>
      <c r="I152" s="19">
        <f>1+(('House Price (CPI_Adjusted)'!I152-'House Price (CPI_Adjusted)'!H152)/'House Price (CPI_Adjusted)'!H152)</f>
        <v>1.0888038581640427</v>
      </c>
      <c r="J152" s="19">
        <f>1+(('House Price (CPI_Adjusted)'!J152-'House Price (CPI_Adjusted)'!I152)/'House Price (CPI_Adjusted)'!I152)</f>
        <v>1.0241017505774956</v>
      </c>
      <c r="K152" s="19">
        <f>1+(('House Price (CPI_Adjusted)'!K152-'House Price (CPI_Adjusted)'!J152)/'House Price (CPI_Adjusted)'!J152)</f>
        <v>1.0066317137597054</v>
      </c>
      <c r="L152" s="19">
        <f>1+(('House Price (CPI_Adjusted)'!L152-'House Price (CPI_Adjusted)'!K152)/'House Price (CPI_Adjusted)'!K152)</f>
        <v>1.0412001791312135</v>
      </c>
      <c r="M152" s="10">
        <f t="shared" si="4"/>
        <v>1.0192776906125791</v>
      </c>
      <c r="N152" s="11">
        <f t="shared" si="5"/>
        <v>1.9277690612579113E-2</v>
      </c>
    </row>
    <row r="153" spans="1:14" x14ac:dyDescent="0.25">
      <c r="A153" s="6" t="s">
        <v>180</v>
      </c>
      <c r="B153" s="19"/>
      <c r="C153" s="19">
        <f>1+(('House Price (CPI_Adjusted)'!C153-'House Price (CPI_Adjusted)'!B153)/'House Price (CPI_Adjusted)'!B153)</f>
        <v>1.0044338831422979</v>
      </c>
      <c r="D153" s="19">
        <f>1+(('House Price (CPI_Adjusted)'!D153-'House Price (CPI_Adjusted)'!C153)/'House Price (CPI_Adjusted)'!C153)</f>
        <v>1.0178740291751285</v>
      </c>
      <c r="E153" s="19">
        <f>1+(('House Price (CPI_Adjusted)'!E153-'House Price (CPI_Adjusted)'!D153)/'House Price (CPI_Adjusted)'!D153)</f>
        <v>0.85180059965075283</v>
      </c>
      <c r="F153" s="19">
        <f>1+(('House Price (CPI_Adjusted)'!F153-'House Price (CPI_Adjusted)'!E153)/'House Price (CPI_Adjusted)'!E153)</f>
        <v>1.0845075399524724</v>
      </c>
      <c r="G153" s="19">
        <f>1+(('House Price (CPI_Adjusted)'!G153-'House Price (CPI_Adjusted)'!F153)/'House Price (CPI_Adjusted)'!F153)</f>
        <v>0.93863788503836776</v>
      </c>
      <c r="H153" s="19">
        <f>1+(('House Price (CPI_Adjusted)'!H153-'House Price (CPI_Adjusted)'!G153)/'House Price (CPI_Adjusted)'!G153)</f>
        <v>1.1823101954106323</v>
      </c>
      <c r="I153" s="19">
        <f>1+(('House Price (CPI_Adjusted)'!I153-'House Price (CPI_Adjusted)'!H153)/'House Price (CPI_Adjusted)'!H153)</f>
        <v>0.94409292154367341</v>
      </c>
      <c r="J153" s="19">
        <f>1+(('House Price (CPI_Adjusted)'!J153-'House Price (CPI_Adjusted)'!I153)/'House Price (CPI_Adjusted)'!I153)</f>
        <v>1.0934045689019896</v>
      </c>
      <c r="K153" s="19">
        <f>1+(('House Price (CPI_Adjusted)'!K153-'House Price (CPI_Adjusted)'!J153)/'House Price (CPI_Adjusted)'!J153)</f>
        <v>1.0848387096774195</v>
      </c>
      <c r="L153" s="19">
        <f>1+(('House Price (CPI_Adjusted)'!L153-'House Price (CPI_Adjusted)'!K153)/'House Price (CPI_Adjusted)'!K153)</f>
        <v>0.97755952880606611</v>
      </c>
      <c r="M153" s="10">
        <f t="shared" si="4"/>
        <v>1.0138458859131954</v>
      </c>
      <c r="N153" s="11">
        <f t="shared" si="5"/>
        <v>1.3845885913195355E-2</v>
      </c>
    </row>
    <row r="154" spans="1:14" x14ac:dyDescent="0.25">
      <c r="A154" s="6" t="s">
        <v>181</v>
      </c>
      <c r="B154" s="19"/>
      <c r="C154" s="19">
        <f>1+(('House Price (CPI_Adjusted)'!C154-'House Price (CPI_Adjusted)'!B154)/'House Price (CPI_Adjusted)'!B154)</f>
        <v>1.0058869701726845</v>
      </c>
      <c r="D154" s="19">
        <f>1+(('House Price (CPI_Adjusted)'!D154-'House Price (CPI_Adjusted)'!C154)/'House Price (CPI_Adjusted)'!C154)</f>
        <v>0.78876413537768131</v>
      </c>
      <c r="E154" s="19">
        <f>1+(('House Price (CPI_Adjusted)'!E154-'House Price (CPI_Adjusted)'!D154)/'House Price (CPI_Adjusted)'!D154)</f>
        <v>1.1160832544938506</v>
      </c>
      <c r="F154" s="19">
        <f>1+(('House Price (CPI_Adjusted)'!F154-'House Price (CPI_Adjusted)'!E154)/'House Price (CPI_Adjusted)'!E154)</f>
        <v>0.9372272665672855</v>
      </c>
      <c r="G154" s="19">
        <f>1+(('House Price (CPI_Adjusted)'!G154-'House Price (CPI_Adjusted)'!F154)/'House Price (CPI_Adjusted)'!F154)</f>
        <v>0.9864156627681453</v>
      </c>
      <c r="H154" s="19">
        <f>1+(('House Price (CPI_Adjusted)'!H154-'House Price (CPI_Adjusted)'!G154)/'House Price (CPI_Adjusted)'!G154)</f>
        <v>1.0389044997152082</v>
      </c>
      <c r="I154" s="19">
        <f>1+(('House Price (CPI_Adjusted)'!I154-'House Price (CPI_Adjusted)'!H154)/'House Price (CPI_Adjusted)'!H154)</f>
        <v>1.031686143169958</v>
      </c>
      <c r="J154" s="19">
        <f>1+(('House Price (CPI_Adjusted)'!J154-'House Price (CPI_Adjusted)'!I154)/'House Price (CPI_Adjusted)'!I154)</f>
        <v>1.0258072182432942</v>
      </c>
      <c r="K154" s="19">
        <f>1+(('House Price (CPI_Adjusted)'!K154-'House Price (CPI_Adjusted)'!J154)/'House Price (CPI_Adjusted)'!J154)</f>
        <v>0.98135080645161299</v>
      </c>
      <c r="L154" s="19">
        <f>1+(('House Price (CPI_Adjusted)'!L154-'House Price (CPI_Adjusted)'!K154)/'House Price (CPI_Adjusted)'!K154)</f>
        <v>1.1308684935479194</v>
      </c>
      <c r="M154" s="10">
        <f t="shared" si="4"/>
        <v>0.99989021145475543</v>
      </c>
      <c r="N154" s="11">
        <f t="shared" si="5"/>
        <v>-1.0978854524457127E-4</v>
      </c>
    </row>
    <row r="155" spans="1:14" x14ac:dyDescent="0.25">
      <c r="A155" s="6" t="s">
        <v>182</v>
      </c>
      <c r="B155" s="19"/>
      <c r="C155" s="19">
        <f>1+(('House Price (CPI_Adjusted)'!C155-'House Price (CPI_Adjusted)'!B155)/'House Price (CPI_Adjusted)'!B155)</f>
        <v>0.96304480412854798</v>
      </c>
      <c r="D155" s="19">
        <f>1+(('House Price (CPI_Adjusted)'!D155-'House Price (CPI_Adjusted)'!C155)/'House Price (CPI_Adjusted)'!C155)</f>
        <v>0.99714648782848192</v>
      </c>
      <c r="E155" s="19">
        <f>1+(('House Price (CPI_Adjusted)'!E155-'House Price (CPI_Adjusted)'!D155)/'House Price (CPI_Adjusted)'!D155)</f>
        <v>0.98152002522863446</v>
      </c>
      <c r="F155" s="19">
        <f>1+(('House Price (CPI_Adjusted)'!F155-'House Price (CPI_Adjusted)'!E155)/'House Price (CPI_Adjusted)'!E155)</f>
        <v>0.99797959043901108</v>
      </c>
      <c r="G155" s="19">
        <f>1+(('House Price (CPI_Adjusted)'!G155-'House Price (CPI_Adjusted)'!F155)/'House Price (CPI_Adjusted)'!F155)</f>
        <v>1.1195228900711682</v>
      </c>
      <c r="H155" s="19">
        <f>1+(('House Price (CPI_Adjusted)'!H155-'House Price (CPI_Adjusted)'!G155)/'House Price (CPI_Adjusted)'!G155)</f>
        <v>1.0394839221913459</v>
      </c>
      <c r="I155" s="19">
        <f>1+(('House Price (CPI_Adjusted)'!I155-'House Price (CPI_Adjusted)'!H155)/'House Price (CPI_Adjusted)'!H155)</f>
        <v>1.0305733768244296</v>
      </c>
      <c r="J155" s="19">
        <f>1+(('House Price (CPI_Adjusted)'!J155-'House Price (CPI_Adjusted)'!I155)/'House Price (CPI_Adjusted)'!I155)</f>
        <v>1.0653301049233255</v>
      </c>
      <c r="K155" s="19">
        <f>1+(('House Price (CPI_Adjusted)'!K155-'House Price (CPI_Adjusted)'!J155)/'House Price (CPI_Adjusted)'!J155)</f>
        <v>0.9567817359016012</v>
      </c>
      <c r="L155" s="19">
        <f>1+(('House Price (CPI_Adjusted)'!L155-'House Price (CPI_Adjusted)'!K155)/'House Price (CPI_Adjusted)'!K155)</f>
        <v>1.0423264636558953</v>
      </c>
      <c r="M155" s="10">
        <f t="shared" si="4"/>
        <v>1.0182764021883868</v>
      </c>
      <c r="N155" s="11">
        <f t="shared" si="5"/>
        <v>1.8276402188386776E-2</v>
      </c>
    </row>
    <row r="156" spans="1:14" x14ac:dyDescent="0.25">
      <c r="A156" s="6" t="s">
        <v>183</v>
      </c>
      <c r="B156" s="19"/>
      <c r="C156" s="19">
        <f>1+(('House Price (CPI_Adjusted)'!C156-'House Price (CPI_Adjusted)'!B156)/'House Price (CPI_Adjusted)'!B156)</f>
        <v>0.97540554683411829</v>
      </c>
      <c r="D156" s="19">
        <f>1+(('House Price (CPI_Adjusted)'!D156-'House Price (CPI_Adjusted)'!C156)/'House Price (CPI_Adjusted)'!C156)</f>
        <v>1.0021248339973439</v>
      </c>
      <c r="E156" s="19">
        <f>1+(('House Price (CPI_Adjusted)'!E156-'House Price (CPI_Adjusted)'!D156)/'House Price (CPI_Adjusted)'!D156)</f>
        <v>0.97607170502156315</v>
      </c>
      <c r="F156" s="19">
        <f>1+(('House Price (CPI_Adjusted)'!F156-'House Price (CPI_Adjusted)'!E156)/'House Price (CPI_Adjusted)'!E156)</f>
        <v>0.97241927531419492</v>
      </c>
      <c r="G156" s="19">
        <f>1+(('House Price (CPI_Adjusted)'!G156-'House Price (CPI_Adjusted)'!F156)/'House Price (CPI_Adjusted)'!F156)</f>
        <v>1.0204912310098302</v>
      </c>
      <c r="H156" s="19">
        <f>1+(('House Price (CPI_Adjusted)'!H156-'House Price (CPI_Adjusted)'!G156)/'House Price (CPI_Adjusted)'!G156)</f>
        <v>1.0169721246347312</v>
      </c>
      <c r="I156" s="19">
        <f>1+(('House Price (CPI_Adjusted)'!I156-'House Price (CPI_Adjusted)'!H156)/'House Price (CPI_Adjusted)'!H156)</f>
        <v>1.1012242453165555</v>
      </c>
      <c r="J156" s="19">
        <f>1+(('House Price (CPI_Adjusted)'!J156-'House Price (CPI_Adjusted)'!I156)/'House Price (CPI_Adjusted)'!I156)</f>
        <v>1.0720241926420857</v>
      </c>
      <c r="K156" s="19">
        <f>1+(('House Price (CPI_Adjusted)'!K156-'House Price (CPI_Adjusted)'!J156)/'House Price (CPI_Adjusted)'!J156)</f>
        <v>1.0398846883666617</v>
      </c>
      <c r="L156" s="19">
        <f>1+(('House Price (CPI_Adjusted)'!L156-'House Price (CPI_Adjusted)'!K156)/'House Price (CPI_Adjusted)'!K156)</f>
        <v>1.1178142985923307</v>
      </c>
      <c r="M156" s="10">
        <f t="shared" si="4"/>
        <v>1.0282520520921223</v>
      </c>
      <c r="N156" s="11">
        <f t="shared" si="5"/>
        <v>2.8252052092122337E-2</v>
      </c>
    </row>
    <row r="157" spans="1:14" x14ac:dyDescent="0.25">
      <c r="A157" s="6" t="s">
        <v>184</v>
      </c>
      <c r="B157" s="19"/>
      <c r="C157" s="19">
        <f>1+(('House Price (CPI_Adjusted)'!C157-'House Price (CPI_Adjusted)'!B157)/'House Price (CPI_Adjusted)'!B157)</f>
        <v>0.94895745716941871</v>
      </c>
      <c r="D157" s="19">
        <f>1+(('House Price (CPI_Adjusted)'!D157-'House Price (CPI_Adjusted)'!C157)/'House Price (CPI_Adjusted)'!C157)</f>
        <v>0.99731508747618236</v>
      </c>
      <c r="E157" s="19">
        <f>1+(('House Price (CPI_Adjusted)'!E157-'House Price (CPI_Adjusted)'!D157)/'House Price (CPI_Adjusted)'!D157)</f>
        <v>0.92560639304333825</v>
      </c>
      <c r="F157" s="19">
        <f>1+(('House Price (CPI_Adjusted)'!F157-'House Price (CPI_Adjusted)'!E157)/'House Price (CPI_Adjusted)'!E157)</f>
        <v>0.90298445192334431</v>
      </c>
      <c r="G157" s="19">
        <f>1+(('House Price (CPI_Adjusted)'!G157-'House Price (CPI_Adjusted)'!F157)/'House Price (CPI_Adjusted)'!F157)</f>
        <v>1.0506473803437453</v>
      </c>
      <c r="H157" s="19">
        <f>1+(('House Price (CPI_Adjusted)'!H157-'House Price (CPI_Adjusted)'!G157)/'House Price (CPI_Adjusted)'!G157)</f>
        <v>1.0962673248528576</v>
      </c>
      <c r="I157" s="19">
        <f>1+(('House Price (CPI_Adjusted)'!I157-'House Price (CPI_Adjusted)'!H157)/'House Price (CPI_Adjusted)'!H157)</f>
        <v>0.94031432247278324</v>
      </c>
      <c r="J157" s="19">
        <f>1+(('House Price (CPI_Adjusted)'!J157-'House Price (CPI_Adjusted)'!I157)/'House Price (CPI_Adjusted)'!I157)</f>
        <v>0.99612334066625263</v>
      </c>
      <c r="K157" s="19">
        <f>1+(('House Price (CPI_Adjusted)'!K157-'House Price (CPI_Adjusted)'!J157)/'House Price (CPI_Adjusted)'!J157)</f>
        <v>0.97435699747116522</v>
      </c>
      <c r="L157" s="19">
        <f>1+(('House Price (CPI_Adjusted)'!L157-'House Price (CPI_Adjusted)'!K157)/'House Price (CPI_Adjusted)'!K157)</f>
        <v>1.2215029552490853</v>
      </c>
      <c r="M157" s="10">
        <f t="shared" si="4"/>
        <v>1.0015572983197538</v>
      </c>
      <c r="N157" s="11">
        <f t="shared" si="5"/>
        <v>1.5572983197538193E-3</v>
      </c>
    </row>
    <row r="158" spans="1:14" x14ac:dyDescent="0.25">
      <c r="A158" s="6" t="s">
        <v>185</v>
      </c>
      <c r="B158" s="19"/>
      <c r="C158" s="19">
        <f>1+(('House Price (CPI_Adjusted)'!C158-'House Price (CPI_Adjusted)'!B158)/'House Price (CPI_Adjusted)'!B158)</f>
        <v>1.0090697058043996</v>
      </c>
      <c r="D158" s="19">
        <f>1+(('House Price (CPI_Adjusted)'!D158-'House Price (CPI_Adjusted)'!C158)/'House Price (CPI_Adjusted)'!C158)</f>
        <v>1.0095480989140135</v>
      </c>
      <c r="E158" s="19">
        <f>1+(('House Price (CPI_Adjusted)'!E158-'House Price (CPI_Adjusted)'!D158)/'House Price (CPI_Adjusted)'!D158)</f>
        <v>0.98920132338369737</v>
      </c>
      <c r="F158" s="19">
        <f>1+(('House Price (CPI_Adjusted)'!F158-'House Price (CPI_Adjusted)'!E158)/'House Price (CPI_Adjusted)'!E158)</f>
        <v>0.90713665315576142</v>
      </c>
      <c r="G158" s="19">
        <f>1+(('House Price (CPI_Adjusted)'!G158-'House Price (CPI_Adjusted)'!F158)/'House Price (CPI_Adjusted)'!F158)</f>
        <v>1.017625461632051</v>
      </c>
      <c r="H158" s="19">
        <f>1+(('House Price (CPI_Adjusted)'!H158-'House Price (CPI_Adjusted)'!G158)/'House Price (CPI_Adjusted)'!G158)</f>
        <v>1.0841129277952677</v>
      </c>
      <c r="I158" s="19">
        <f>1+(('House Price (CPI_Adjusted)'!I158-'House Price (CPI_Adjusted)'!H158)/'House Price (CPI_Adjusted)'!H158)</f>
        <v>0.95248313755411085</v>
      </c>
      <c r="J158" s="19">
        <f>1+(('House Price (CPI_Adjusted)'!J158-'House Price (CPI_Adjusted)'!I158)/'House Price (CPI_Adjusted)'!I158)</f>
        <v>1.007864537012761</v>
      </c>
      <c r="K158" s="19">
        <f>1+(('House Price (CPI_Adjusted)'!K158-'House Price (CPI_Adjusted)'!J158)/'House Price (CPI_Adjusted)'!J158)</f>
        <v>1.0364994629081086</v>
      </c>
      <c r="L158" s="19">
        <f>1+(('House Price (CPI_Adjusted)'!L158-'House Price (CPI_Adjusted)'!K158)/'House Price (CPI_Adjusted)'!K158)</f>
        <v>1.1254258745555079</v>
      </c>
      <c r="M158" s="10">
        <f t="shared" si="4"/>
        <v>1.0122350033373775</v>
      </c>
      <c r="N158" s="11">
        <f t="shared" si="5"/>
        <v>1.2235003337377481E-2</v>
      </c>
    </row>
    <row r="159" spans="1:14" x14ac:dyDescent="0.25">
      <c r="A159" s="6" t="s">
        <v>186</v>
      </c>
      <c r="B159" s="19"/>
      <c r="C159" s="19">
        <f>1+(('House Price (CPI_Adjusted)'!C159-'House Price (CPI_Adjusted)'!B159)/'House Price (CPI_Adjusted)'!B159)</f>
        <v>0.91135939735255234</v>
      </c>
      <c r="D159" s="19">
        <f>1+(('House Price (CPI_Adjusted)'!D159-'House Price (CPI_Adjusted)'!C159)/'House Price (CPI_Adjusted)'!C159)</f>
        <v>0.90198465397668581</v>
      </c>
      <c r="E159" s="19">
        <f>1+(('House Price (CPI_Adjusted)'!E159-'House Price (CPI_Adjusted)'!D159)/'House Price (CPI_Adjusted)'!D159)</f>
        <v>1.0183849250061143</v>
      </c>
      <c r="F159" s="19">
        <f>1+(('House Price (CPI_Adjusted)'!F159-'House Price (CPI_Adjusted)'!E159)/'House Price (CPI_Adjusted)'!E159)</f>
        <v>1.0561640573843682</v>
      </c>
      <c r="G159" s="19">
        <f>1+(('House Price (CPI_Adjusted)'!G159-'House Price (CPI_Adjusted)'!F159)/'House Price (CPI_Adjusted)'!F159)</f>
        <v>1.0531743768182078</v>
      </c>
      <c r="H159" s="19">
        <f>1+(('House Price (CPI_Adjusted)'!H159-'House Price (CPI_Adjusted)'!G159)/'House Price (CPI_Adjusted)'!G159)</f>
        <v>1.0781243501767521</v>
      </c>
      <c r="I159" s="19">
        <f>1+(('House Price (CPI_Adjusted)'!I159-'House Price (CPI_Adjusted)'!H159)/'House Price (CPI_Adjusted)'!H159)</f>
        <v>1.1450485778184527</v>
      </c>
      <c r="J159" s="19">
        <f>1+(('House Price (CPI_Adjusted)'!J159-'House Price (CPI_Adjusted)'!I159)/'House Price (CPI_Adjusted)'!I159)</f>
        <v>0.92725756352875011</v>
      </c>
      <c r="K159" s="19">
        <f>1+(('House Price (CPI_Adjusted)'!K159-'House Price (CPI_Adjusted)'!J159)/'House Price (CPI_Adjusted)'!J159)</f>
        <v>0.98855717373300744</v>
      </c>
      <c r="L159" s="19">
        <f>1+(('House Price (CPI_Adjusted)'!L159-'House Price (CPI_Adjusted)'!K159)/'House Price (CPI_Adjusted)'!K159)</f>
        <v>0.97631881775785823</v>
      </c>
      <c r="M159" s="10">
        <f t="shared" si="4"/>
        <v>1.0028405948351689</v>
      </c>
      <c r="N159" s="11">
        <f t="shared" si="5"/>
        <v>2.8405948351688526E-3</v>
      </c>
    </row>
    <row r="160" spans="1:14" x14ac:dyDescent="0.25">
      <c r="A160" s="6" t="s">
        <v>187</v>
      </c>
      <c r="B160" s="19"/>
      <c r="C160" s="19">
        <f>1+(('House Price (CPI_Adjusted)'!C160-'House Price (CPI_Adjusted)'!B160)/'House Price (CPI_Adjusted)'!B160)</f>
        <v>0.90856413994169083</v>
      </c>
      <c r="D160" s="19">
        <f>1+(('House Price (CPI_Adjusted)'!D160-'House Price (CPI_Adjusted)'!C160)/'House Price (CPI_Adjusted)'!C160)</f>
        <v>0.99434039542763542</v>
      </c>
      <c r="E160" s="19">
        <f>1+(('House Price (CPI_Adjusted)'!E160-'House Price (CPI_Adjusted)'!D160)/'House Price (CPI_Adjusted)'!D160)</f>
        <v>1.0980010936265872</v>
      </c>
      <c r="F160" s="19">
        <f>1+(('House Price (CPI_Adjusted)'!F160-'House Price (CPI_Adjusted)'!E160)/'House Price (CPI_Adjusted)'!E160)</f>
        <v>0.99231624709331723</v>
      </c>
      <c r="G160" s="19">
        <f>1+(('House Price (CPI_Adjusted)'!G160-'House Price (CPI_Adjusted)'!F160)/'House Price (CPI_Adjusted)'!F160)</f>
        <v>1.0244339038977108</v>
      </c>
      <c r="H160" s="19">
        <f>1+(('House Price (CPI_Adjusted)'!H160-'House Price (CPI_Adjusted)'!G160)/'House Price (CPI_Adjusted)'!G160)</f>
        <v>1.1387332380105886</v>
      </c>
      <c r="I160" s="19">
        <f>1+(('House Price (CPI_Adjusted)'!I160-'House Price (CPI_Adjusted)'!H160)/'House Price (CPI_Adjusted)'!H160)</f>
        <v>1.0415418084096699</v>
      </c>
      <c r="J160" s="19">
        <f>1+(('House Price (CPI_Adjusted)'!J160-'House Price (CPI_Adjusted)'!I160)/'House Price (CPI_Adjusted)'!I160)</f>
        <v>0.94342996800921974</v>
      </c>
      <c r="K160" s="19">
        <f>1+(('House Price (CPI_Adjusted)'!K160-'House Price (CPI_Adjusted)'!J160)/'House Price (CPI_Adjusted)'!J160)</f>
        <v>1.2133064516129033</v>
      </c>
      <c r="L160" s="19">
        <f>1+(('House Price (CPI_Adjusted)'!L160-'House Price (CPI_Adjusted)'!K160)/'House Price (CPI_Adjusted)'!K160)</f>
        <v>1.0566970009694467</v>
      </c>
      <c r="M160" s="10">
        <f t="shared" si="4"/>
        <v>1.0376136699290162</v>
      </c>
      <c r="N160" s="11">
        <f t="shared" si="5"/>
        <v>3.7613669929016158E-2</v>
      </c>
    </row>
    <row r="161" spans="1:14" x14ac:dyDescent="0.25">
      <c r="A161" s="6" t="s">
        <v>188</v>
      </c>
      <c r="B161" s="19"/>
      <c r="C161" s="19">
        <f>1+(('House Price (CPI_Adjusted)'!C161-'House Price (CPI_Adjusted)'!B161)/'House Price (CPI_Adjusted)'!B161)</f>
        <v>0.83372789115646251</v>
      </c>
      <c r="D161" s="19">
        <f>1+(('House Price (CPI_Adjusted)'!D161-'House Price (CPI_Adjusted)'!C161)/'House Price (CPI_Adjusted)'!C161)</f>
        <v>0.99279687334312949</v>
      </c>
      <c r="E161" s="19">
        <f>1+(('House Price (CPI_Adjusted)'!E161-'House Price (CPI_Adjusted)'!D161)/'House Price (CPI_Adjusted)'!D161)</f>
        <v>1.0119983377395028</v>
      </c>
      <c r="F161" s="19">
        <f>1+(('House Price (CPI_Adjusted)'!F161-'House Price (CPI_Adjusted)'!E161)/'House Price (CPI_Adjusted)'!E161)</f>
        <v>0.96178343949044587</v>
      </c>
      <c r="G161" s="19">
        <f>1+(('House Price (CPI_Adjusted)'!G161-'House Price (CPI_Adjusted)'!F161)/'House Price (CPI_Adjusted)'!F161)</f>
        <v>0.99418810654876688</v>
      </c>
      <c r="H161" s="19">
        <f>1+(('House Price (CPI_Adjusted)'!H161-'House Price (CPI_Adjusted)'!G161)/'House Price (CPI_Adjusted)'!G161)</f>
        <v>1.0924674381115997</v>
      </c>
      <c r="I161" s="19">
        <f>1+(('House Price (CPI_Adjusted)'!I161-'House Price (CPI_Adjusted)'!H161)/'House Price (CPI_Adjusted)'!H161)</f>
        <v>1.0319155188965734</v>
      </c>
      <c r="J161" s="19">
        <f>1+(('House Price (CPI_Adjusted)'!J161-'House Price (CPI_Adjusted)'!I161)/'House Price (CPI_Adjusted)'!I161)</f>
        <v>0.77753213788585929</v>
      </c>
      <c r="K161" s="19">
        <f>1+(('House Price (CPI_Adjusted)'!K161-'House Price (CPI_Adjusted)'!J161)/'House Price (CPI_Adjusted)'!J161)</f>
        <v>1.4506149193548388</v>
      </c>
      <c r="L161" s="19">
        <f>1+(('House Price (CPI_Adjusted)'!L161-'House Price (CPI_Adjusted)'!K161)/'House Price (CPI_Adjusted)'!K161)</f>
        <v>0.99126828588860061</v>
      </c>
      <c r="M161" s="10">
        <f t="shared" si="4"/>
        <v>1.0009502063119877</v>
      </c>
      <c r="N161" s="11">
        <f t="shared" si="5"/>
        <v>9.5020631198772243E-4</v>
      </c>
    </row>
    <row r="162" spans="1:14" x14ac:dyDescent="0.25">
      <c r="A162" s="6" t="s">
        <v>189</v>
      </c>
      <c r="B162" s="19"/>
      <c r="C162" s="19">
        <f>1+(('House Price (CPI_Adjusted)'!C162-'House Price (CPI_Adjusted)'!B162)/'House Price (CPI_Adjusted)'!B162)</f>
        <v>0.90861822435980766</v>
      </c>
      <c r="D162" s="19">
        <f>1+(('House Price (CPI_Adjusted)'!D162-'House Price (CPI_Adjusted)'!C162)/'House Price (CPI_Adjusted)'!C162)</f>
        <v>1.0818393094289509</v>
      </c>
      <c r="E162" s="19">
        <f>1+(('House Price (CPI_Adjusted)'!E162-'House Price (CPI_Adjusted)'!D162)/'House Price (CPI_Adjusted)'!D162)</f>
        <v>0.83558944665353074</v>
      </c>
      <c r="F162" s="19">
        <f>1+(('House Price (CPI_Adjusted)'!F162-'House Price (CPI_Adjusted)'!E162)/'House Price (CPI_Adjusted)'!E162)</f>
        <v>1.0439871522674071</v>
      </c>
      <c r="G162" s="19">
        <f>1+(('House Price (CPI_Adjusted)'!G162-'House Price (CPI_Adjusted)'!F162)/'House Price (CPI_Adjusted)'!F162)</f>
        <v>1.2295919444385806</v>
      </c>
      <c r="H162" s="19">
        <f>1+(('House Price (CPI_Adjusted)'!H162-'House Price (CPI_Adjusted)'!G162)/'House Price (CPI_Adjusted)'!G162)</f>
        <v>0.84575760072505568</v>
      </c>
      <c r="I162" s="19">
        <f>1+(('House Price (CPI_Adjusted)'!I162-'House Price (CPI_Adjusted)'!H162)/'House Price (CPI_Adjusted)'!H162)</f>
        <v>1.253440861268392</v>
      </c>
      <c r="J162" s="19">
        <f>1+(('House Price (CPI_Adjusted)'!J162-'House Price (CPI_Adjusted)'!I162)/'House Price (CPI_Adjusted)'!I162)</f>
        <v>0.99017935009289804</v>
      </c>
      <c r="K162" s="19">
        <f>1+(('House Price (CPI_Adjusted)'!K162-'House Price (CPI_Adjusted)'!J162)/'House Price (CPI_Adjusted)'!J162)</f>
        <v>1.0273093841642229</v>
      </c>
      <c r="L162" s="19">
        <f>1+(('House Price (CPI_Adjusted)'!L162-'House Price (CPI_Adjusted)'!K162)/'House Price (CPI_Adjusted)'!K162)</f>
        <v>0.97842692856543267</v>
      </c>
      <c r="M162" s="10">
        <f t="shared" si="4"/>
        <v>1.0107148777452737</v>
      </c>
      <c r="N162" s="11">
        <f t="shared" si="5"/>
        <v>1.0714877745273688E-2</v>
      </c>
    </row>
    <row r="163" spans="1:14" x14ac:dyDescent="0.25">
      <c r="A163" s="6" t="s">
        <v>190</v>
      </c>
      <c r="B163" s="19"/>
      <c r="C163" s="19">
        <f>1+(('House Price (CPI_Adjusted)'!C163-'House Price (CPI_Adjusted)'!B163)/'House Price (CPI_Adjusted)'!B163)</f>
        <v>0.98240271718443473</v>
      </c>
      <c r="D163" s="19">
        <f>1+(('House Price (CPI_Adjusted)'!D163-'House Price (CPI_Adjusted)'!C163)/'House Price (CPI_Adjusted)'!C163)</f>
        <v>0.93542496679946896</v>
      </c>
      <c r="E163" s="19">
        <f>1+(('House Price (CPI_Adjusted)'!E163-'House Price (CPI_Adjusted)'!D163)/'House Price (CPI_Adjusted)'!D163)</f>
        <v>0.93746863559705484</v>
      </c>
      <c r="F163" s="19">
        <f>1+(('House Price (CPI_Adjusted)'!F163-'House Price (CPI_Adjusted)'!E163)/'House Price (CPI_Adjusted)'!E163)</f>
        <v>1.0168635483599429</v>
      </c>
      <c r="G163" s="19">
        <f>1+(('House Price (CPI_Adjusted)'!G163-'House Price (CPI_Adjusted)'!F163)/'House Price (CPI_Adjusted)'!F163)</f>
        <v>1.0503301558931586</v>
      </c>
      <c r="H163" s="19">
        <f>1+(('House Price (CPI_Adjusted)'!H163-'House Price (CPI_Adjusted)'!G163)/'House Price (CPI_Adjusted)'!G163)</f>
        <v>1.0597913004026542</v>
      </c>
      <c r="I163" s="19">
        <f>1+(('House Price (CPI_Adjusted)'!I163-'House Price (CPI_Adjusted)'!H163)/'House Price (CPI_Adjusted)'!H163)</f>
        <v>1.1321249665790574</v>
      </c>
      <c r="J163" s="19">
        <f>1+(('House Price (CPI_Adjusted)'!J163-'House Price (CPI_Adjusted)'!I163)/'House Price (CPI_Adjusted)'!I163)</f>
        <v>1.0284165966628784</v>
      </c>
      <c r="K163" s="19">
        <f>1+(('House Price (CPI_Adjusted)'!K163-'House Price (CPI_Adjusted)'!J163)/'House Price (CPI_Adjusted)'!J163)</f>
        <v>1.012490800932172</v>
      </c>
      <c r="L163" s="19">
        <f>1+(('House Price (CPI_Adjusted)'!L163-'House Price (CPI_Adjusted)'!K163)/'House Price (CPI_Adjusted)'!K163)</f>
        <v>1.0574791062595941</v>
      </c>
      <c r="M163" s="10">
        <f t="shared" si="4"/>
        <v>1.0197155566863709</v>
      </c>
      <c r="N163" s="11">
        <f t="shared" si="5"/>
        <v>1.9715556686370928E-2</v>
      </c>
    </row>
    <row r="164" spans="1:14" x14ac:dyDescent="0.25">
      <c r="A164" s="6" t="s">
        <v>191</v>
      </c>
      <c r="B164" s="19"/>
      <c r="C164" s="19">
        <f>1+(('House Price (CPI_Adjusted)'!C164-'House Price (CPI_Adjusted)'!B164)/'House Price (CPI_Adjusted)'!B164)</f>
        <v>1.0240451895043732</v>
      </c>
      <c r="D164" s="19">
        <f>1+(('House Price (CPI_Adjusted)'!D164-'House Price (CPI_Adjusted)'!C164)/'House Price (CPI_Adjusted)'!C164)</f>
        <v>1.0198013914491288</v>
      </c>
      <c r="E164" s="19">
        <f>1+(('House Price (CPI_Adjusted)'!E164-'House Price (CPI_Adjusted)'!D164)/'House Price (CPI_Adjusted)'!D164)</f>
        <v>1.0976137916535267</v>
      </c>
      <c r="F164" s="19">
        <f>1+(('House Price (CPI_Adjusted)'!F164-'House Price (CPI_Adjusted)'!E164)/'House Price (CPI_Adjusted)'!E164)</f>
        <v>0.91686498215160639</v>
      </c>
      <c r="G164" s="19">
        <f>1+(('House Price (CPI_Adjusted)'!G164-'House Price (CPI_Adjusted)'!F164)/'House Price (CPI_Adjusted)'!F164)</f>
        <v>1.0401488051548702</v>
      </c>
      <c r="H164" s="19">
        <f>1+(('House Price (CPI_Adjusted)'!H164-'House Price (CPI_Adjusted)'!G164)/'House Price (CPI_Adjusted)'!G164)</f>
        <v>0.95468853043400781</v>
      </c>
      <c r="I164" s="19">
        <f>1+(('House Price (CPI_Adjusted)'!I164-'House Price (CPI_Adjusted)'!H164)/'House Price (CPI_Adjusted)'!H164)</f>
        <v>1.0344774988090573</v>
      </c>
      <c r="J164" s="19">
        <f>1+(('House Price (CPI_Adjusted)'!J164-'House Price (CPI_Adjusted)'!I164)/'House Price (CPI_Adjusted)'!I164)</f>
        <v>1.0700082806620337</v>
      </c>
      <c r="K164" s="19">
        <f>1+(('House Price (CPI_Adjusted)'!K164-'House Price (CPI_Adjusted)'!J164)/'House Price (CPI_Adjusted)'!J164)</f>
        <v>1.0456676669167291</v>
      </c>
      <c r="L164" s="19">
        <f>1+(('House Price (CPI_Adjusted)'!L164-'House Price (CPI_Adjusted)'!K164)/'House Price (CPI_Adjusted)'!K164)</f>
        <v>1.1206804891015418</v>
      </c>
      <c r="M164" s="10">
        <f t="shared" si="4"/>
        <v>1.0307493083662733</v>
      </c>
      <c r="N164" s="11">
        <f t="shared" si="5"/>
        <v>3.074930836627332E-2</v>
      </c>
    </row>
    <row r="165" spans="1:14" x14ac:dyDescent="0.25">
      <c r="A165" s="6" t="s">
        <v>192</v>
      </c>
      <c r="B165" s="19"/>
      <c r="C165" s="19">
        <f>1+(('House Price (CPI_Adjusted)'!C165-'House Price (CPI_Adjusted)'!B165)/'House Price (CPI_Adjusted)'!B165)</f>
        <v>0.87008250108554053</v>
      </c>
      <c r="D165" s="19">
        <f>1+(('House Price (CPI_Adjusted)'!D165-'House Price (CPI_Adjusted)'!C165)/'House Price (CPI_Adjusted)'!C165)</f>
        <v>0.97760894406868659</v>
      </c>
      <c r="E165" s="19">
        <f>1+(('House Price (CPI_Adjusted)'!E165-'House Price (CPI_Adjusted)'!D165)/'House Price (CPI_Adjusted)'!D165)</f>
        <v>1.049843150923667</v>
      </c>
      <c r="F165" s="19">
        <f>1+(('House Price (CPI_Adjusted)'!F165-'House Price (CPI_Adjusted)'!E165)/'House Price (CPI_Adjusted)'!E165)</f>
        <v>1.0109502399685988</v>
      </c>
      <c r="G165" s="19">
        <f>1+(('House Price (CPI_Adjusted)'!G165-'House Price (CPI_Adjusted)'!F165)/'House Price (CPI_Adjusted)'!F165)</f>
        <v>1.0959777187564561</v>
      </c>
      <c r="H165" s="19">
        <f>1+(('House Price (CPI_Adjusted)'!H165-'House Price (CPI_Adjusted)'!G165)/'House Price (CPI_Adjusted)'!G165)</f>
        <v>1.0969015186078344</v>
      </c>
      <c r="I165" s="19">
        <f>1+(('House Price (CPI_Adjusted)'!I165-'House Price (CPI_Adjusted)'!H165)/'House Price (CPI_Adjusted)'!H165)</f>
        <v>1.0836544838588251</v>
      </c>
      <c r="J165" s="19">
        <f>1+(('House Price (CPI_Adjusted)'!J165-'House Price (CPI_Adjusted)'!I165)/'House Price (CPI_Adjusted)'!I165)</f>
        <v>0.93308195453322562</v>
      </c>
      <c r="K165" s="19">
        <f>1+(('House Price (CPI_Adjusted)'!K165-'House Price (CPI_Adjusted)'!J165)/'House Price (CPI_Adjusted)'!J165)</f>
        <v>0.934102670660373</v>
      </c>
      <c r="L165" s="19">
        <f>1+(('House Price (CPI_Adjusted)'!L165-'House Price (CPI_Adjusted)'!K165)/'House Price (CPI_Adjusted)'!K165)</f>
        <v>0.96158232294204049</v>
      </c>
      <c r="M165" s="10">
        <f t="shared" si="4"/>
        <v>0.99855982005283239</v>
      </c>
      <c r="N165" s="11">
        <f t="shared" si="5"/>
        <v>-1.440179947167608E-3</v>
      </c>
    </row>
    <row r="166" spans="1:14" x14ac:dyDescent="0.25">
      <c r="A166" s="6" t="s">
        <v>193</v>
      </c>
      <c r="B166" s="19"/>
      <c r="C166" s="19">
        <f>1+(('House Price (CPI_Adjusted)'!C166-'House Price (CPI_Adjusted)'!B166)/'House Price (CPI_Adjusted)'!B166)</f>
        <v>1.0525856944719634</v>
      </c>
      <c r="D166" s="19">
        <f>1+(('House Price (CPI_Adjusted)'!D166-'House Price (CPI_Adjusted)'!C166)/'House Price (CPI_Adjusted)'!C166)</f>
        <v>1.070280282379255</v>
      </c>
      <c r="E166" s="19">
        <f>1+(('House Price (CPI_Adjusted)'!E166-'House Price (CPI_Adjusted)'!D166)/'House Price (CPI_Adjusted)'!D166)</f>
        <v>0.94225922421948916</v>
      </c>
      <c r="F166" s="19">
        <f>1+(('House Price (CPI_Adjusted)'!F166-'House Price (CPI_Adjusted)'!E166)/'House Price (CPI_Adjusted)'!E166)</f>
        <v>1.0703718923361414</v>
      </c>
      <c r="G166" s="19">
        <f>1+(('House Price (CPI_Adjusted)'!G166-'House Price (CPI_Adjusted)'!F166)/'House Price (CPI_Adjusted)'!F166)</f>
        <v>1.0362150470787841</v>
      </c>
      <c r="H166" s="19">
        <f>1+(('House Price (CPI_Adjusted)'!H166-'House Price (CPI_Adjusted)'!G166)/'House Price (CPI_Adjusted)'!G166)</f>
        <v>0.88600700609434246</v>
      </c>
      <c r="I166" s="19">
        <f>1+(('House Price (CPI_Adjusted)'!I166-'House Price (CPI_Adjusted)'!H166)/'House Price (CPI_Adjusted)'!H166)</f>
        <v>1.0172321360189935</v>
      </c>
      <c r="J166" s="19">
        <f>1+(('House Price (CPI_Adjusted)'!J166-'House Price (CPI_Adjusted)'!I166)/'House Price (CPI_Adjusted)'!I166)</f>
        <v>1.0048310187117904</v>
      </c>
      <c r="K166" s="19">
        <f>1+(('House Price (CPI_Adjusted)'!K166-'House Price (CPI_Adjusted)'!J166)/'House Price (CPI_Adjusted)'!J166)</f>
        <v>1.1497569597878921</v>
      </c>
      <c r="L166" s="19">
        <f>1+(('House Price (CPI_Adjusted)'!L166-'House Price (CPI_Adjusted)'!K166)/'House Price (CPI_Adjusted)'!K166)</f>
        <v>1.0947824105718842</v>
      </c>
      <c r="M166" s="10">
        <f t="shared" si="4"/>
        <v>1.0298628910522392</v>
      </c>
      <c r="N166" s="11">
        <f t="shared" si="5"/>
        <v>2.986289105223916E-2</v>
      </c>
    </row>
    <row r="167" spans="1:14" x14ac:dyDescent="0.25">
      <c r="A167" s="6" t="s">
        <v>194</v>
      </c>
      <c r="B167" s="19"/>
      <c r="C167" s="19">
        <f>1+(('House Price (CPI_Adjusted)'!C167-'House Price (CPI_Adjusted)'!B167)/'House Price (CPI_Adjusted)'!B167)</f>
        <v>1.0698979591836735</v>
      </c>
      <c r="D167" s="19">
        <f>1+(('House Price (CPI_Adjusted)'!D167-'House Price (CPI_Adjusted)'!C167)/'House Price (CPI_Adjusted)'!C167)</f>
        <v>0.99778663125276679</v>
      </c>
      <c r="E167" s="19">
        <f>1+(('House Price (CPI_Adjusted)'!E167-'House Price (CPI_Adjusted)'!D167)/'House Price (CPI_Adjusted)'!D167)</f>
        <v>1.0014808111554441</v>
      </c>
      <c r="F167" s="19">
        <f>1+(('House Price (CPI_Adjusted)'!F167-'House Price (CPI_Adjusted)'!E167)/'House Price (CPI_Adjusted)'!E167)</f>
        <v>0.99152931906231534</v>
      </c>
      <c r="G167" s="19">
        <f>1+(('House Price (CPI_Adjusted)'!G167-'House Price (CPI_Adjusted)'!F167)/'House Price (CPI_Adjusted)'!F167)</f>
        <v>0.94529714030384271</v>
      </c>
      <c r="H167" s="19">
        <f>1+(('House Price (CPI_Adjusted)'!H167-'House Price (CPI_Adjusted)'!G167)/'House Price (CPI_Adjusted)'!G167)</f>
        <v>1.0483684001587934</v>
      </c>
      <c r="I167" s="19">
        <f>1+(('House Price (CPI_Adjusted)'!I167-'House Price (CPI_Adjusted)'!H167)/'House Price (CPI_Adjusted)'!H167)</f>
        <v>0.90622584047112476</v>
      </c>
      <c r="J167" s="19">
        <f>1+(('House Price (CPI_Adjusted)'!J167-'House Price (CPI_Adjusted)'!I167)/'House Price (CPI_Adjusted)'!I167)</f>
        <v>1.1333404058810315</v>
      </c>
      <c r="K167" s="19">
        <f>1+(('House Price (CPI_Adjusted)'!K167-'House Price (CPI_Adjusted)'!J167)/'House Price (CPI_Adjusted)'!J167)</f>
        <v>1.027493147796753</v>
      </c>
      <c r="L167" s="19">
        <f>1+(('House Price (CPI_Adjusted)'!L167-'House Price (CPI_Adjusted)'!K167)/'House Price (CPI_Adjusted)'!K167)</f>
        <v>1.1187251642202578</v>
      </c>
      <c r="M167" s="10">
        <f t="shared" si="4"/>
        <v>1.021764866778752</v>
      </c>
      <c r="N167" s="11">
        <f t="shared" si="5"/>
        <v>2.1764866778752001E-2</v>
      </c>
    </row>
    <row r="168" spans="1:14" x14ac:dyDescent="0.25">
      <c r="A168" s="6" t="s">
        <v>195</v>
      </c>
      <c r="B168" s="19"/>
      <c r="C168" s="19">
        <f>1+(('House Price (CPI_Adjusted)'!C168-'House Price (CPI_Adjusted)'!B168)/'House Price (CPI_Adjusted)'!B168)</f>
        <v>1.0580102040816326</v>
      </c>
      <c r="D168" s="19">
        <f>1+(('House Price (CPI_Adjusted)'!D168-'House Price (CPI_Adjusted)'!C168)/'House Price (CPI_Adjusted)'!C168)</f>
        <v>0.86955548592148268</v>
      </c>
      <c r="E168" s="19">
        <f>1+(('House Price (CPI_Adjusted)'!E168-'House Price (CPI_Adjusted)'!D168)/'House Price (CPI_Adjusted)'!D168)</f>
        <v>0.90707168852864228</v>
      </c>
      <c r="F168" s="19">
        <f>1+(('House Price (CPI_Adjusted)'!F168-'House Price (CPI_Adjusted)'!E168)/'House Price (CPI_Adjusted)'!E168)</f>
        <v>0.97085686816488403</v>
      </c>
      <c r="G168" s="19">
        <f>1+(('House Price (CPI_Adjusted)'!G168-'House Price (CPI_Adjusted)'!F168)/'House Price (CPI_Adjusted)'!F168)</f>
        <v>1.0968613498367199</v>
      </c>
      <c r="H168" s="19">
        <f>1+(('House Price (CPI_Adjusted)'!H168-'House Price (CPI_Adjusted)'!G168)/'House Price (CPI_Adjusted)'!G168)</f>
        <v>1.1269532805905247</v>
      </c>
      <c r="I168" s="19">
        <f>1+(('House Price (CPI_Adjusted)'!I168-'House Price (CPI_Adjusted)'!H168)/'House Price (CPI_Adjusted)'!H168)</f>
        <v>1.0850187627698713</v>
      </c>
      <c r="J168" s="19">
        <f>1+(('House Price (CPI_Adjusted)'!J168-'House Price (CPI_Adjusted)'!I168)/'House Price (CPI_Adjusted)'!I168)</f>
        <v>1.0476528938530032</v>
      </c>
      <c r="K168" s="19">
        <f>1+(('House Price (CPI_Adjusted)'!K168-'House Price (CPI_Adjusted)'!J168)/'House Price (CPI_Adjusted)'!J168)</f>
        <v>0.93729660291178996</v>
      </c>
      <c r="L168" s="19">
        <f>1+(('House Price (CPI_Adjusted)'!L168-'House Price (CPI_Adjusted)'!K168)/'House Price (CPI_Adjusted)'!K168)</f>
        <v>1.1847371430290994</v>
      </c>
      <c r="M168" s="10">
        <f t="shared" si="4"/>
        <v>1.0237160995830157</v>
      </c>
      <c r="N168" s="11">
        <f t="shared" si="5"/>
        <v>2.3716099583015682E-2</v>
      </c>
    </row>
    <row r="169" spans="1:14" x14ac:dyDescent="0.25">
      <c r="A169" s="6" t="s">
        <v>196</v>
      </c>
      <c r="B169" s="19"/>
      <c r="C169" s="19">
        <f>1+(('House Price (CPI_Adjusted)'!C169-'House Price (CPI_Adjusted)'!B169)/'House Price (CPI_Adjusted)'!B169)</f>
        <v>1.0705772594752185</v>
      </c>
      <c r="D169" s="19">
        <f>1+(('House Price (CPI_Adjusted)'!D169-'House Price (CPI_Adjusted)'!C169)/'House Price (CPI_Adjusted)'!C169)</f>
        <v>1.1519910206888184</v>
      </c>
      <c r="E169" s="19">
        <f>1+(('House Price (CPI_Adjusted)'!E169-'House Price (CPI_Adjusted)'!D169)/'House Price (CPI_Adjusted)'!D169)</f>
        <v>0.81095411033458464</v>
      </c>
      <c r="F169" s="19">
        <f>1+(('House Price (CPI_Adjusted)'!F169-'House Price (CPI_Adjusted)'!E169)/'House Price (CPI_Adjusted)'!E169)</f>
        <v>0.33916796354826806</v>
      </c>
      <c r="G169" s="19">
        <f>1+(('House Price (CPI_Adjusted)'!G169-'House Price (CPI_Adjusted)'!F169)/'House Price (CPI_Adjusted)'!F169)</f>
        <v>3.0130250223413761</v>
      </c>
      <c r="H169" s="19">
        <f>1+(('House Price (CPI_Adjusted)'!H169-'House Price (CPI_Adjusted)'!G169)/'House Price (CPI_Adjusted)'!G169)</f>
        <v>1.0808241531993636</v>
      </c>
      <c r="I169" s="19">
        <f>1+(('House Price (CPI_Adjusted)'!I169-'House Price (CPI_Adjusted)'!H169)/'House Price (CPI_Adjusted)'!H169)</f>
        <v>0.95750897884982045</v>
      </c>
      <c r="J169" s="19">
        <f>1+(('House Price (CPI_Adjusted)'!J169-'House Price (CPI_Adjusted)'!I169)/'House Price (CPI_Adjusted)'!I169)</f>
        <v>1.0057798125091473</v>
      </c>
      <c r="K169" s="19">
        <f>1+(('House Price (CPI_Adjusted)'!K169-'House Price (CPI_Adjusted)'!J169)/'House Price (CPI_Adjusted)'!J169)</f>
        <v>1.082964320625611</v>
      </c>
      <c r="L169" s="19">
        <f>1+(('House Price (CPI_Adjusted)'!L169-'House Price (CPI_Adjusted)'!K169)/'House Price (CPI_Adjusted)'!K169)</f>
        <v>1.003580713199588</v>
      </c>
      <c r="M169" s="10">
        <f t="shared" si="4"/>
        <v>1.0146232772078088</v>
      </c>
      <c r="N169" s="11">
        <f t="shared" si="5"/>
        <v>1.462327720780876E-2</v>
      </c>
    </row>
    <row r="170" spans="1:14" x14ac:dyDescent="0.25">
      <c r="A170" s="6" t="s">
        <v>197</v>
      </c>
      <c r="B170" s="19"/>
      <c r="C170" s="19">
        <f>1+(('House Price (CPI_Adjusted)'!C170-'House Price (CPI_Adjusted)'!B170)/'House Price (CPI_Adjusted)'!B170)</f>
        <v>0.94527984231922135</v>
      </c>
      <c r="D170" s="19">
        <f>1+(('House Price (CPI_Adjusted)'!D170-'House Price (CPI_Adjusted)'!C170)/'House Price (CPI_Adjusted)'!C170)</f>
        <v>0.9089149474974596</v>
      </c>
      <c r="E170" s="19">
        <f>1+(('House Price (CPI_Adjusted)'!E170-'House Price (CPI_Adjusted)'!D170)/'House Price (CPI_Adjusted)'!D170)</f>
        <v>0.94985808893093659</v>
      </c>
      <c r="F170" s="19">
        <f>1+(('House Price (CPI_Adjusted)'!F170-'House Price (CPI_Adjusted)'!E170)/'House Price (CPI_Adjusted)'!E170)</f>
        <v>0.99523677651620068</v>
      </c>
      <c r="G170" s="19">
        <f>1+(('House Price (CPI_Adjusted)'!G170-'House Price (CPI_Adjusted)'!F170)/'House Price (CPI_Adjusted)'!F170)</f>
        <v>1.0729117384219102</v>
      </c>
      <c r="H170" s="19">
        <f>1+(('House Price (CPI_Adjusted)'!H170-'House Price (CPI_Adjusted)'!G170)/'House Price (CPI_Adjusted)'!G170)</f>
        <v>1.0374336580450116</v>
      </c>
      <c r="I170" s="19">
        <f>1+(('House Price (CPI_Adjusted)'!I170-'House Price (CPI_Adjusted)'!H170)/'House Price (CPI_Adjusted)'!H170)</f>
        <v>1.317610466039095</v>
      </c>
      <c r="J170" s="19">
        <f>1+(('House Price (CPI_Adjusted)'!J170-'House Price (CPI_Adjusted)'!I170)/'House Price (CPI_Adjusted)'!I170)</f>
        <v>1.0596784863295674</v>
      </c>
      <c r="K170" s="19">
        <f>1+(('House Price (CPI_Adjusted)'!K170-'House Price (CPI_Adjusted)'!J170)/'House Price (CPI_Adjusted)'!J170)</f>
        <v>0.93449756323973077</v>
      </c>
      <c r="L170" s="19">
        <f>1+(('House Price (CPI_Adjusted)'!L170-'House Price (CPI_Adjusted)'!K170)/'House Price (CPI_Adjusted)'!K170)</f>
        <v>1.0775773933668671</v>
      </c>
      <c r="M170" s="10">
        <f t="shared" si="4"/>
        <v>1.0242785813198683</v>
      </c>
      <c r="N170" s="11">
        <f t="shared" si="5"/>
        <v>2.4278581319868264E-2</v>
      </c>
    </row>
    <row r="171" spans="1:14" x14ac:dyDescent="0.25">
      <c r="A171" s="6" t="s">
        <v>198</v>
      </c>
      <c r="B171" s="19"/>
      <c r="C171" s="19">
        <f>1+(('House Price (CPI_Adjusted)'!C171-'House Price (CPI_Adjusted)'!B171)/'House Price (CPI_Adjusted)'!B171)</f>
        <v>0.96809000523286237</v>
      </c>
      <c r="D171" s="19">
        <f>1+(('House Price (CPI_Adjusted)'!D171-'House Price (CPI_Adjusted)'!C171)/'House Price (CPI_Adjusted)'!C171)</f>
        <v>0.92077533693939617</v>
      </c>
      <c r="E171" s="19">
        <f>1+(('House Price (CPI_Adjusted)'!E171-'House Price (CPI_Adjusted)'!D171)/'House Price (CPI_Adjusted)'!D171)</f>
        <v>0.95112625727396849</v>
      </c>
      <c r="F171" s="19">
        <f>1+(('House Price (CPI_Adjusted)'!F171-'House Price (CPI_Adjusted)'!E171)/'House Price (CPI_Adjusted)'!E171)</f>
        <v>0.94895966029723999</v>
      </c>
      <c r="G171" s="19">
        <f>1+(('House Price (CPI_Adjusted)'!G171-'House Price (CPI_Adjusted)'!F171)/'House Price (CPI_Adjusted)'!F171)</f>
        <v>1.0883027799917879</v>
      </c>
      <c r="H171" s="19">
        <f>1+(('House Price (CPI_Adjusted)'!H171-'House Price (CPI_Adjusted)'!G171)/'House Price (CPI_Adjusted)'!G171)</f>
        <v>1.0249653850250293</v>
      </c>
      <c r="I171" s="19">
        <f>1+(('House Price (CPI_Adjusted)'!I171-'House Price (CPI_Adjusted)'!H171)/'House Price (CPI_Adjusted)'!H171)</f>
        <v>1.1788513156090203</v>
      </c>
      <c r="J171" s="19">
        <f>1+(('House Price (CPI_Adjusted)'!J171-'House Price (CPI_Adjusted)'!I171)/'House Price (CPI_Adjusted)'!I171)</f>
        <v>1.0455387044430569</v>
      </c>
      <c r="K171" s="19">
        <f>1+(('House Price (CPI_Adjusted)'!K171-'House Price (CPI_Adjusted)'!J171)/'House Price (CPI_Adjusted)'!J171)</f>
        <v>0.96173467952864411</v>
      </c>
      <c r="L171" s="19">
        <f>1+(('House Price (CPI_Adjusted)'!L171-'House Price (CPI_Adjusted)'!K171)/'House Price (CPI_Adjusted)'!K171)</f>
        <v>1.0219760534405842</v>
      </c>
      <c r="M171" s="10">
        <f t="shared" si="4"/>
        <v>1.0083955993877887</v>
      </c>
      <c r="N171" s="11">
        <f t="shared" si="5"/>
        <v>8.3955993877886659E-3</v>
      </c>
    </row>
    <row r="172" spans="1:14" x14ac:dyDescent="0.25">
      <c r="A172" s="6" t="s">
        <v>199</v>
      </c>
      <c r="B172" s="19"/>
      <c r="C172" s="19">
        <f>1+(('House Price (CPI_Adjusted)'!C172-'House Price (CPI_Adjusted)'!B172)/'House Price (CPI_Adjusted)'!B172)</f>
        <v>0.84237734829030941</v>
      </c>
      <c r="D172" s="19">
        <f>1+(('House Price (CPI_Adjusted)'!D172-'House Price (CPI_Adjusted)'!C172)/'House Price (CPI_Adjusted)'!C172)</f>
        <v>1.2771344528428343</v>
      </c>
      <c r="E172" s="19">
        <f>1+(('House Price (CPI_Adjusted)'!E172-'House Price (CPI_Adjusted)'!D172)/'House Price (CPI_Adjusted)'!D172)</f>
        <v>0.91593458575483178</v>
      </c>
      <c r="F172" s="19">
        <f>1+(('House Price (CPI_Adjusted)'!F172-'House Price (CPI_Adjusted)'!E172)/'House Price (CPI_Adjusted)'!E172)</f>
        <v>0.81929700401037975</v>
      </c>
      <c r="G172" s="19">
        <f>1+(('House Price (CPI_Adjusted)'!G172-'House Price (CPI_Adjusted)'!F172)/'House Price (CPI_Adjusted)'!F172)</f>
        <v>1.0214119749776587</v>
      </c>
      <c r="H172" s="19">
        <f>1+(('House Price (CPI_Adjusted)'!H172-'House Price (CPI_Adjusted)'!G172)/'House Price (CPI_Adjusted)'!G172)</f>
        <v>1.1766733361569133</v>
      </c>
      <c r="I172" s="19">
        <f>1+(('House Price (CPI_Adjusted)'!I172-'House Price (CPI_Adjusted)'!H172)/'House Price (CPI_Adjusted)'!H172)</f>
        <v>0.93112304596087225</v>
      </c>
      <c r="J172" s="19">
        <f>1+(('House Price (CPI_Adjusted)'!J172-'House Price (CPI_Adjusted)'!I172)/'House Price (CPI_Adjusted)'!I172)</f>
        <v>1.0241968168806359</v>
      </c>
      <c r="K172" s="19">
        <f>1+(('House Price (CPI_Adjusted)'!K172-'House Price (CPI_Adjusted)'!J172)/'House Price (CPI_Adjusted)'!J172)</f>
        <v>1.1834324664611644</v>
      </c>
      <c r="L172" s="19">
        <f>1+(('House Price (CPI_Adjusted)'!L172-'House Price (CPI_Adjusted)'!K172)/'House Price (CPI_Adjusted)'!K172)</f>
        <v>1.0113092648977815</v>
      </c>
      <c r="M172" s="10">
        <f t="shared" si="4"/>
        <v>1.0102582243895988</v>
      </c>
      <c r="N172" s="11">
        <f t="shared" si="5"/>
        <v>1.025822438959878E-2</v>
      </c>
    </row>
    <row r="173" spans="1:14" x14ac:dyDescent="0.25">
      <c r="A173" s="6" t="s">
        <v>200</v>
      </c>
      <c r="B173" s="19"/>
      <c r="C173" s="19">
        <f>1+(('House Price (CPI_Adjusted)'!C173-'House Price (CPI_Adjusted)'!B173)/'House Price (CPI_Adjusted)'!B173)</f>
        <v>0.9596660482374767</v>
      </c>
      <c r="D173" s="19">
        <f>1+(('House Price (CPI_Adjusted)'!D173-'House Price (CPI_Adjusted)'!C173)/'House Price (CPI_Adjusted)'!C173)</f>
        <v>0.98928609884785201</v>
      </c>
      <c r="E173" s="19">
        <f>1+(('House Price (CPI_Adjusted)'!E173-'House Price (CPI_Adjusted)'!D173)/'House Price (CPI_Adjusted)'!D173)</f>
        <v>0.95196888468411633</v>
      </c>
      <c r="F173" s="19">
        <f>1+(('House Price (CPI_Adjusted)'!F173-'House Price (CPI_Adjusted)'!E173)/'House Price (CPI_Adjusted)'!E173)</f>
        <v>1.0449531825949412</v>
      </c>
      <c r="G173" s="19">
        <f>1+(('House Price (CPI_Adjusted)'!G173-'House Price (CPI_Adjusted)'!F173)/'House Price (CPI_Adjusted)'!F173)</f>
        <v>1.0101876675603219</v>
      </c>
      <c r="H173" s="19">
        <f>1+(('House Price (CPI_Adjusted)'!H173-'House Price (CPI_Adjusted)'!G173)/'House Price (CPI_Adjusted)'!G173)</f>
        <v>1.0083177375753796</v>
      </c>
      <c r="I173" s="19">
        <f>1+(('House Price (CPI_Adjusted)'!I173-'House Price (CPI_Adjusted)'!H173)/'House Price (CPI_Adjusted)'!H173)</f>
        <v>0.97945693733393813</v>
      </c>
      <c r="J173" s="19">
        <f>1+(('House Price (CPI_Adjusted)'!J173-'House Price (CPI_Adjusted)'!I173)/'House Price (CPI_Adjusted)'!I173)</f>
        <v>1.0215364908161517</v>
      </c>
      <c r="K173" s="19">
        <f>1+(('House Price (CPI_Adjusted)'!K173-'House Price (CPI_Adjusted)'!J173)/'House Price (CPI_Adjusted)'!J173)</f>
        <v>1.1003552397868561</v>
      </c>
      <c r="L173" s="19">
        <f>1+(('House Price (CPI_Adjusted)'!L173-'House Price (CPI_Adjusted)'!K173)/'House Price (CPI_Adjusted)'!K173)</f>
        <v>1.0717703349282297</v>
      </c>
      <c r="M173" s="10">
        <f t="shared" si="4"/>
        <v>1.0127529041758816</v>
      </c>
      <c r="N173" s="11">
        <f t="shared" si="5"/>
        <v>1.2752904175881596E-2</v>
      </c>
    </row>
    <row r="174" spans="1:14" x14ac:dyDescent="0.25">
      <c r="A174" s="6" t="s">
        <v>201</v>
      </c>
      <c r="B174" s="19"/>
      <c r="C174" s="19">
        <f>1+(('House Price (CPI_Adjusted)'!C174-'House Price (CPI_Adjusted)'!B174)/'House Price (CPI_Adjusted)'!B174)</f>
        <v>1.007487244897959</v>
      </c>
      <c r="D174" s="19">
        <f>1+(('House Price (CPI_Adjusted)'!D174-'House Price (CPI_Adjusted)'!C174)/'House Price (CPI_Adjusted)'!C174)</f>
        <v>0.93578488406256977</v>
      </c>
      <c r="E174" s="19">
        <f>1+(('House Price (CPI_Adjusted)'!E174-'House Price (CPI_Adjusted)'!D174)/'House Price (CPI_Adjusted)'!D174)</f>
        <v>0.96447129029910494</v>
      </c>
      <c r="F174" s="19">
        <f>1+(('House Price (CPI_Adjusted)'!F174-'House Price (CPI_Adjusted)'!E174)/'House Price (CPI_Adjusted)'!E174)</f>
        <v>0.95449720131248794</v>
      </c>
      <c r="G174" s="19">
        <f>1+(('House Price (CPI_Adjusted)'!G174-'House Price (CPI_Adjusted)'!F174)/'House Price (CPI_Adjusted)'!F174)</f>
        <v>1.0046183547196583</v>
      </c>
      <c r="H174" s="19">
        <f>1+(('House Price (CPI_Adjusted)'!H174-'House Price (CPI_Adjusted)'!G174)/'House Price (CPI_Adjusted)'!G174)</f>
        <v>0.97437528514632088</v>
      </c>
      <c r="I174" s="19">
        <f>1+(('House Price (CPI_Adjusted)'!I174-'House Price (CPI_Adjusted)'!H174)/'House Price (CPI_Adjusted)'!H174)</f>
        <v>1.0685873409037023</v>
      </c>
      <c r="J174" s="19">
        <f>1+(('House Price (CPI_Adjusted)'!J174-'House Price (CPI_Adjusted)'!I174)/'House Price (CPI_Adjusted)'!I174)</f>
        <v>1.0357088323190018</v>
      </c>
      <c r="K174" s="19">
        <f>1+(('House Price (CPI_Adjusted)'!K174-'House Price (CPI_Adjusted)'!J174)/'House Price (CPI_Adjusted)'!J174)</f>
        <v>1.0678881048387094</v>
      </c>
      <c r="L174" s="19">
        <f>1+(('House Price (CPI_Adjusted)'!L174-'House Price (CPI_Adjusted)'!K174)/'House Price (CPI_Adjusted)'!K174)</f>
        <v>1.0177490509900482</v>
      </c>
      <c r="M174" s="10">
        <f t="shared" si="4"/>
        <v>1.0021716370566105</v>
      </c>
      <c r="N174" s="11">
        <f t="shared" si="5"/>
        <v>2.1716370566104981E-3</v>
      </c>
    </row>
    <row r="175" spans="1:14" x14ac:dyDescent="0.25">
      <c r="A175" s="6" t="s">
        <v>202</v>
      </c>
      <c r="B175" s="19"/>
      <c r="C175" s="19">
        <f>1+(('House Price (CPI_Adjusted)'!C175-'House Price (CPI_Adjusted)'!B175)/'House Price (CPI_Adjusted)'!B175)</f>
        <v>1.0461224489795917</v>
      </c>
      <c r="D175" s="19">
        <f>1+(('House Price (CPI_Adjusted)'!D175-'House Price (CPI_Adjusted)'!C175)/'House Price (CPI_Adjusted)'!C175)</f>
        <v>0.9760956175298805</v>
      </c>
      <c r="E175" s="19">
        <f>1+(('House Price (CPI_Adjusted)'!E175-'House Price (CPI_Adjusted)'!D175)/'House Price (CPI_Adjusted)'!D175)</f>
        <v>0.89229093202603149</v>
      </c>
      <c r="F175" s="19">
        <f>1+(('House Price (CPI_Adjusted)'!F175-'House Price (CPI_Adjusted)'!E175)/'House Price (CPI_Adjusted)'!E175)</f>
        <v>1.0548592562153276</v>
      </c>
      <c r="G175" s="19">
        <f>1+(('House Price (CPI_Adjusted)'!G175-'House Price (CPI_Adjusted)'!F175)/'House Price (CPI_Adjusted)'!F175)</f>
        <v>0.93879777111917151</v>
      </c>
      <c r="H175" s="19">
        <f>1+(('House Price (CPI_Adjusted)'!H175-'House Price (CPI_Adjusted)'!G175)/'House Price (CPI_Adjusted)'!G175)</f>
        <v>1.0404407121263017</v>
      </c>
      <c r="I175" s="19">
        <f>1+(('House Price (CPI_Adjusted)'!I175-'House Price (CPI_Adjusted)'!H175)/'House Price (CPI_Adjusted)'!H175)</f>
        <v>0.97576831863492253</v>
      </c>
      <c r="J175" s="19">
        <f>1+(('House Price (CPI_Adjusted)'!J175-'House Price (CPI_Adjusted)'!I175)/'House Price (CPI_Adjusted)'!I175)</f>
        <v>1.0948921941658019</v>
      </c>
      <c r="K175" s="19">
        <f>1+(('House Price (CPI_Adjusted)'!K175-'House Price (CPI_Adjusted)'!J175)/'House Price (CPI_Adjusted)'!J175)</f>
        <v>1.0491532258064515</v>
      </c>
      <c r="L175" s="19">
        <f>1+(('House Price (CPI_Adjusted)'!L175-'House Price (CPI_Adjusted)'!K175)/'House Price (CPI_Adjusted)'!K175)</f>
        <v>1.1771853877117033</v>
      </c>
      <c r="M175" s="10">
        <f t="shared" si="4"/>
        <v>1.0216372339015651</v>
      </c>
      <c r="N175" s="11">
        <f t="shared" si="5"/>
        <v>2.1637233901565134E-2</v>
      </c>
    </row>
    <row r="176" spans="1:14" x14ac:dyDescent="0.25">
      <c r="A176" s="6" t="s">
        <v>203</v>
      </c>
      <c r="B176" s="19"/>
      <c r="C176" s="19">
        <f>1+(('House Price (CPI_Adjusted)'!C176-'House Price (CPI_Adjusted)'!B176)/'House Price (CPI_Adjusted)'!B176)</f>
        <v>0.92964916303600087</v>
      </c>
      <c r="D176" s="19">
        <f>1+(('House Price (CPI_Adjusted)'!D176-'House Price (CPI_Adjusted)'!C176)/'House Price (CPI_Adjusted)'!C176)</f>
        <v>0.95365663781654997</v>
      </c>
      <c r="E176" s="19">
        <f>1+(('House Price (CPI_Adjusted)'!E176-'House Price (CPI_Adjusted)'!D176)/'House Price (CPI_Adjusted)'!D176)</f>
        <v>0.98338249206967565</v>
      </c>
      <c r="F176" s="19">
        <f>1+(('House Price (CPI_Adjusted)'!F176-'House Price (CPI_Adjusted)'!E176)/'House Price (CPI_Adjusted)'!E176)</f>
        <v>1.0164302258251303</v>
      </c>
      <c r="G176" s="19">
        <f>1+(('House Price (CPI_Adjusted)'!G176-'House Price (CPI_Adjusted)'!F176)/'House Price (CPI_Adjusted)'!F176)</f>
        <v>1.1796083292494259</v>
      </c>
      <c r="H176" s="19">
        <f>1+(('House Price (CPI_Adjusted)'!H176-'House Price (CPI_Adjusted)'!G176)/'House Price (CPI_Adjusted)'!G176)</f>
        <v>1.08490850023261</v>
      </c>
      <c r="I176" s="19">
        <f>1+(('House Price (CPI_Adjusted)'!I176-'House Price (CPI_Adjusted)'!H176)/'House Price (CPI_Adjusted)'!H176)</f>
        <v>1.1295350164415576</v>
      </c>
      <c r="J176" s="19">
        <f>1+(('House Price (CPI_Adjusted)'!J176-'House Price (CPI_Adjusted)'!I176)/'House Price (CPI_Adjusted)'!I176)</f>
        <v>0.95011306105296844</v>
      </c>
      <c r="K176" s="19">
        <f>1+(('House Price (CPI_Adjusted)'!K176-'House Price (CPI_Adjusted)'!J176)/'House Price (CPI_Adjusted)'!J176)</f>
        <v>0.92980510752688172</v>
      </c>
      <c r="L176" s="19">
        <f>1+(('House Price (CPI_Adjusted)'!L176-'House Price (CPI_Adjusted)'!K176)/'House Price (CPI_Adjusted)'!K176)</f>
        <v>1.0633673736580256</v>
      </c>
      <c r="M176" s="10">
        <f t="shared" si="4"/>
        <v>1.0186834137255243</v>
      </c>
      <c r="N176" s="11">
        <f t="shared" si="5"/>
        <v>1.8683413725524289E-2</v>
      </c>
    </row>
    <row r="177" spans="1:14" x14ac:dyDescent="0.25">
      <c r="A177" s="6" t="s">
        <v>204</v>
      </c>
      <c r="B177" s="19"/>
      <c r="C177" s="19">
        <f>1+(('House Price (CPI_Adjusted)'!C177-'House Price (CPI_Adjusted)'!B177)/'House Price (CPI_Adjusted)'!B177)</f>
        <v>0.92103327817613534</v>
      </c>
      <c r="D177" s="19">
        <f>1+(('House Price (CPI_Adjusted)'!D177-'House Price (CPI_Adjusted)'!C177)/'House Price (CPI_Adjusted)'!C177)</f>
        <v>0.98744556657092553</v>
      </c>
      <c r="E177" s="19">
        <f>1+(('House Price (CPI_Adjusted)'!E177-'House Price (CPI_Adjusted)'!D177)/'House Price (CPI_Adjusted)'!D177)</f>
        <v>0.90618645265824993</v>
      </c>
      <c r="F177" s="19">
        <f>1+(('House Price (CPI_Adjusted)'!F177-'House Price (CPI_Adjusted)'!E177)/'House Price (CPI_Adjusted)'!E177)</f>
        <v>0.99654669633949811</v>
      </c>
      <c r="G177" s="19">
        <f>1+(('House Price (CPI_Adjusted)'!G177-'House Price (CPI_Adjusted)'!F177)/'House Price (CPI_Adjusted)'!F177)</f>
        <v>1.0506473803437453</v>
      </c>
      <c r="H177" s="19">
        <f>1+(('House Price (CPI_Adjusted)'!H177-'House Price (CPI_Adjusted)'!G177)/'House Price (CPI_Adjusted)'!G177)</f>
        <v>0.91568065312322011</v>
      </c>
      <c r="I177" s="19">
        <f>1+(('House Price (CPI_Adjusted)'!I177-'House Price (CPI_Adjusted)'!H177)/'House Price (CPI_Adjusted)'!H177)</f>
        <v>1.0071403858896748</v>
      </c>
      <c r="J177" s="19">
        <f>1+(('House Price (CPI_Adjusted)'!J177-'House Price (CPI_Adjusted)'!I177)/'House Price (CPI_Adjusted)'!I177)</f>
        <v>0.97932024033718945</v>
      </c>
      <c r="K177" s="19">
        <f>1+(('House Price (CPI_Adjusted)'!K177-'House Price (CPI_Adjusted)'!J177)/'House Price (CPI_Adjusted)'!J177)</f>
        <v>1.0752191444600281</v>
      </c>
      <c r="L177" s="19">
        <f>1+(('House Price (CPI_Adjusted)'!L177-'House Price (CPI_Adjusted)'!K177)/'House Price (CPI_Adjusted)'!K177)</f>
        <v>1.0587534032510109</v>
      </c>
      <c r="M177" s="10">
        <f t="shared" si="4"/>
        <v>0.98810051928807474</v>
      </c>
      <c r="N177" s="11">
        <f t="shared" si="5"/>
        <v>-1.1899480711925259E-2</v>
      </c>
    </row>
    <row r="178" spans="1:14" x14ac:dyDescent="0.25">
      <c r="A178" s="6" t="s">
        <v>205</v>
      </c>
      <c r="B178" s="19"/>
      <c r="C178" s="19">
        <f>1+(('House Price (CPI_Adjusted)'!C178-'House Price (CPI_Adjusted)'!B178)/'House Price (CPI_Adjusted)'!B178)</f>
        <v>0.9751674107142857</v>
      </c>
      <c r="D178" s="19">
        <f>1+(('House Price (CPI_Adjusted)'!D178-'House Price (CPI_Adjusted)'!C178)/'House Price (CPI_Adjusted)'!C178)</f>
        <v>0.93240371845949543</v>
      </c>
      <c r="E178" s="19">
        <f>1+(('House Price (CPI_Adjusted)'!E178-'House Price (CPI_Adjusted)'!D178)/'House Price (CPI_Adjusted)'!D178)</f>
        <v>0.99436788970835843</v>
      </c>
      <c r="F178" s="19">
        <f>1+(('House Price (CPI_Adjusted)'!F178-'House Price (CPI_Adjusted)'!E178)/'House Price (CPI_Adjusted)'!E178)</f>
        <v>1.022238398544131</v>
      </c>
      <c r="G178" s="19">
        <f>1+(('House Price (CPI_Adjusted)'!G178-'House Price (CPI_Adjusted)'!F178)/'House Price (CPI_Adjusted)'!F178)</f>
        <v>1.1282138750356341</v>
      </c>
      <c r="H178" s="19">
        <f>1+(('House Price (CPI_Adjusted)'!H178-'House Price (CPI_Adjusted)'!G178)/'House Price (CPI_Adjusted)'!G178)</f>
        <v>1.1358548665090709</v>
      </c>
      <c r="I178" s="19">
        <f>1+(('House Price (CPI_Adjusted)'!I178-'House Price (CPI_Adjusted)'!H178)/'House Price (CPI_Adjusted)'!H178)</f>
        <v>1.0358299927062189</v>
      </c>
      <c r="J178" s="19">
        <f>1+(('House Price (CPI_Adjusted)'!J178-'House Price (CPI_Adjusted)'!I178)/'House Price (CPI_Adjusted)'!I178)</f>
        <v>1.0179075867635188</v>
      </c>
      <c r="K178" s="19">
        <f>1+(('House Price (CPI_Adjusted)'!K178-'House Price (CPI_Adjusted)'!J178)/'House Price (CPI_Adjusted)'!J178)</f>
        <v>0.94864611005692612</v>
      </c>
      <c r="L178" s="19">
        <f>1+(('House Price (CPI_Adjusted)'!L178-'House Price (CPI_Adjusted)'!K178)/'House Price (CPI_Adjusted)'!K178)</f>
        <v>1.0905375413299498</v>
      </c>
      <c r="M178" s="10">
        <f t="shared" si="4"/>
        <v>1.0259444398793707</v>
      </c>
      <c r="N178" s="11">
        <f t="shared" si="5"/>
        <v>2.5944439879370673E-2</v>
      </c>
    </row>
    <row r="179" spans="1:14" x14ac:dyDescent="0.25">
      <c r="A179" s="6" t="s">
        <v>206</v>
      </c>
      <c r="B179" s="19"/>
      <c r="C179" s="19">
        <f>1+(('House Price (CPI_Adjusted)'!C179-'House Price (CPI_Adjusted)'!B179)/'House Price (CPI_Adjusted)'!B179)</f>
        <v>0.98843760455001672</v>
      </c>
      <c r="D179" s="19">
        <f>1+(('House Price (CPI_Adjusted)'!D179-'House Price (CPI_Adjusted)'!C179)/'House Price (CPI_Adjusted)'!C179)</f>
        <v>0.92682896175550167</v>
      </c>
      <c r="E179" s="19">
        <f>1+(('House Price (CPI_Adjusted)'!E179-'House Price (CPI_Adjusted)'!D179)/'House Price (CPI_Adjusted)'!D179)</f>
        <v>1.0098159084980058</v>
      </c>
      <c r="F179" s="19">
        <f>1+(('House Price (CPI_Adjusted)'!F179-'House Price (CPI_Adjusted)'!E179)/'House Price (CPI_Adjusted)'!E179)</f>
        <v>0.90167197452229308</v>
      </c>
      <c r="G179" s="19">
        <f>1+(('House Price (CPI_Adjusted)'!G179-'House Price (CPI_Adjusted)'!F179)/'House Price (CPI_Adjusted)'!F179)</f>
        <v>0.98212689901697925</v>
      </c>
      <c r="H179" s="19">
        <f>1+(('House Price (CPI_Adjusted)'!H179-'House Price (CPI_Adjusted)'!G179)/'House Price (CPI_Adjusted)'!G179)</f>
        <v>0.99683842794759847</v>
      </c>
      <c r="I179" s="19">
        <f>1+(('House Price (CPI_Adjusted)'!I179-'House Price (CPI_Adjusted)'!H179)/'House Price (CPI_Adjusted)'!H179)</f>
        <v>1.071796311897407</v>
      </c>
      <c r="J179" s="19">
        <f>1+(('House Price (CPI_Adjusted)'!J179-'House Price (CPI_Adjusted)'!I179)/'House Price (CPI_Adjusted)'!I179)</f>
        <v>0.94112424630869296</v>
      </c>
      <c r="K179" s="19">
        <f>1+(('House Price (CPI_Adjusted)'!K179-'House Price (CPI_Adjusted)'!J179)/'House Price (CPI_Adjusted)'!J179)</f>
        <v>1.0709918871933553</v>
      </c>
      <c r="L179" s="19">
        <f>1+(('House Price (CPI_Adjusted)'!L179-'House Price (CPI_Adjusted)'!K179)/'House Price (CPI_Adjusted)'!K179)</f>
        <v>1.1076064971977939</v>
      </c>
      <c r="M179" s="10">
        <f t="shared" si="4"/>
        <v>0.99769154301369856</v>
      </c>
      <c r="N179" s="11">
        <f t="shared" si="5"/>
        <v>-2.3084569863014437E-3</v>
      </c>
    </row>
    <row r="180" spans="1:14" x14ac:dyDescent="0.25">
      <c r="A180" s="6" t="s">
        <v>207</v>
      </c>
      <c r="B180" s="19"/>
      <c r="C180" s="19">
        <f>1+(('House Price (CPI_Adjusted)'!C180-'House Price (CPI_Adjusted)'!B180)/'House Price (CPI_Adjusted)'!B180)</f>
        <v>1.0299730458221024</v>
      </c>
      <c r="D180" s="19">
        <f>1+(('House Price (CPI_Adjusted)'!D180-'House Price (CPI_Adjusted)'!C180)/'House Price (CPI_Adjusted)'!C180)</f>
        <v>1.0373141580021379</v>
      </c>
      <c r="E180" s="19">
        <f>1+(('House Price (CPI_Adjusted)'!E180-'House Price (CPI_Adjusted)'!D180)/'House Price (CPI_Adjusted)'!D180)</f>
        <v>0.89068660142376355</v>
      </c>
      <c r="F180" s="19">
        <f>1+(('House Price (CPI_Adjusted)'!F180-'House Price (CPI_Adjusted)'!E180)/'House Price (CPI_Adjusted)'!E180)</f>
        <v>0.96850919780856093</v>
      </c>
      <c r="G180" s="19">
        <f>1+(('House Price (CPI_Adjusted)'!G180-'House Price (CPI_Adjusted)'!F180)/'House Price (CPI_Adjusted)'!F180)</f>
        <v>1.0997775171283883</v>
      </c>
      <c r="H180" s="19">
        <f>1+(('House Price (CPI_Adjusted)'!H180-'House Price (CPI_Adjusted)'!G180)/'House Price (CPI_Adjusted)'!G180)</f>
        <v>1.0454757794252059</v>
      </c>
      <c r="I180" s="19">
        <f>1+(('House Price (CPI_Adjusted)'!I180-'House Price (CPI_Adjusted)'!H180)/'House Price (CPI_Adjusted)'!H180)</f>
        <v>0.96461668070766637</v>
      </c>
      <c r="J180" s="19">
        <f>1+(('House Price (CPI_Adjusted)'!J180-'House Price (CPI_Adjusted)'!I180)/'House Price (CPI_Adjusted)'!I180)</f>
        <v>1.0524452866383596</v>
      </c>
      <c r="K180" s="19">
        <f>1+(('House Price (CPI_Adjusted)'!K180-'House Price (CPI_Adjusted)'!J180)/'House Price (CPI_Adjusted)'!J180)</f>
        <v>1.0453304536556303</v>
      </c>
      <c r="L180" s="19">
        <f>1+(('House Price (CPI_Adjusted)'!L180-'House Price (CPI_Adjusted)'!K180)/'House Price (CPI_Adjusted)'!K180)</f>
        <v>1.029985257767829</v>
      </c>
      <c r="M180" s="10">
        <f t="shared" si="4"/>
        <v>1.0148041985445448</v>
      </c>
      <c r="N180" s="11">
        <f t="shared" si="5"/>
        <v>1.4804198544544844E-2</v>
      </c>
    </row>
    <row r="181" spans="1:14" x14ac:dyDescent="0.25">
      <c r="A181" s="6" t="s">
        <v>208</v>
      </c>
      <c r="B181" s="19"/>
      <c r="C181" s="19">
        <f>1+(('House Price (CPI_Adjusted)'!C181-'House Price (CPI_Adjusted)'!B181)/'House Price (CPI_Adjusted)'!B181)</f>
        <v>0.67675609569670558</v>
      </c>
      <c r="D181" s="19">
        <f>1+(('House Price (CPI_Adjusted)'!D181-'House Price (CPI_Adjusted)'!C181)/'House Price (CPI_Adjusted)'!C181)</f>
        <v>2.4659257706018036</v>
      </c>
      <c r="E181" s="19">
        <f>1+(('House Price (CPI_Adjusted)'!E181-'House Price (CPI_Adjusted)'!D181)/'House Price (CPI_Adjusted)'!D181)</f>
        <v>0.56595711132134974</v>
      </c>
      <c r="F181" s="19">
        <f>1+(('House Price (CPI_Adjusted)'!F181-'House Price (CPI_Adjusted)'!E181)/'House Price (CPI_Adjusted)'!E181)</f>
        <v>1.7890517126185916</v>
      </c>
      <c r="G181" s="19">
        <f>1+(('House Price (CPI_Adjusted)'!G181-'House Price (CPI_Adjusted)'!F181)/'House Price (CPI_Adjusted)'!F181)</f>
        <v>1.0061262405343117</v>
      </c>
      <c r="H181" s="19">
        <f>1+(('House Price (CPI_Adjusted)'!H181-'House Price (CPI_Adjusted)'!G181)/'House Price (CPI_Adjusted)'!G181)</f>
        <v>0.76210888986819447</v>
      </c>
      <c r="I181" s="19">
        <f>1+(('House Price (CPI_Adjusted)'!I181-'House Price (CPI_Adjusted)'!H181)/'House Price (CPI_Adjusted)'!H181)</f>
        <v>1.1348431537737251</v>
      </c>
      <c r="J181" s="19">
        <f>1+(('House Price (CPI_Adjusted)'!J181-'House Price (CPI_Adjusted)'!I181)/'House Price (CPI_Adjusted)'!I181)</f>
        <v>1.0634140435835351</v>
      </c>
      <c r="K181" s="19">
        <f>1+(('House Price (CPI_Adjusted)'!K181-'House Price (CPI_Adjusted)'!J181)/'House Price (CPI_Adjusted)'!J181)</f>
        <v>1.002794245858762</v>
      </c>
      <c r="L181" s="19">
        <f>1+(('House Price (CPI_Adjusted)'!L181-'House Price (CPI_Adjusted)'!K181)/'House Price (CPI_Adjusted)'!K181)</f>
        <v>1.0562966908048643</v>
      </c>
      <c r="M181" s="10">
        <f t="shared" si="4"/>
        <v>1.0517497271501255</v>
      </c>
      <c r="N181" s="11">
        <f t="shared" si="5"/>
        <v>5.1749727150125491E-2</v>
      </c>
    </row>
    <row r="182" spans="1:14" x14ac:dyDescent="0.25">
      <c r="A182" s="6" t="s">
        <v>209</v>
      </c>
      <c r="B182" s="19"/>
      <c r="C182" s="19">
        <f>1+(('House Price (CPI_Adjusted)'!C182-'House Price (CPI_Adjusted)'!B182)/'House Price (CPI_Adjusted)'!B182)</f>
        <v>0.9419259507081521</v>
      </c>
      <c r="D182" s="19">
        <f>1+(('House Price (CPI_Adjusted)'!D182-'House Price (CPI_Adjusted)'!C182)/'House Price (CPI_Adjusted)'!C182)</f>
        <v>0.91551037230388788</v>
      </c>
      <c r="E182" s="19">
        <f>1+(('House Price (CPI_Adjusted)'!E182-'House Price (CPI_Adjusted)'!D182)/'House Price (CPI_Adjusted)'!D182)</f>
        <v>1.0476375980855919</v>
      </c>
      <c r="F182" s="19">
        <f>1+(('House Price (CPI_Adjusted)'!F182-'House Price (CPI_Adjusted)'!E182)/'House Price (CPI_Adjusted)'!E182)</f>
        <v>0.99704883227176222</v>
      </c>
      <c r="G182" s="19">
        <f>1+(('House Price (CPI_Adjusted)'!G182-'House Price (CPI_Adjusted)'!F182)/'House Price (CPI_Adjusted)'!F182)</f>
        <v>1.0509705208773337</v>
      </c>
      <c r="H182" s="19">
        <f>1+(('House Price (CPI_Adjusted)'!H182-'House Price (CPI_Adjusted)'!G182)/'House Price (CPI_Adjusted)'!G182)</f>
        <v>1.1158989754786699</v>
      </c>
      <c r="I182" s="19">
        <f>1+(('House Price (CPI_Adjusted)'!I182-'House Price (CPI_Adjusted)'!H182)/'House Price (CPI_Adjusted)'!H182)</f>
        <v>1.1550015518999688</v>
      </c>
      <c r="J182" s="19">
        <f>1+(('House Price (CPI_Adjusted)'!J182-'House Price (CPI_Adjusted)'!I182)/'House Price (CPI_Adjusted)'!I182)</f>
        <v>1.0296197748982254</v>
      </c>
      <c r="K182" s="19">
        <f>1+(('House Price (CPI_Adjusted)'!K182-'House Price (CPI_Adjusted)'!J182)/'House Price (CPI_Adjusted)'!J182)</f>
        <v>0.96445675836136946</v>
      </c>
      <c r="L182" s="19">
        <f>1+(('House Price (CPI_Adjusted)'!L182-'House Price (CPI_Adjusted)'!K182)/'House Price (CPI_Adjusted)'!K182)</f>
        <v>1.0906522855675398</v>
      </c>
      <c r="M182" s="10">
        <f t="shared" si="4"/>
        <v>1.0282652205449327</v>
      </c>
      <c r="N182" s="11">
        <f t="shared" si="5"/>
        <v>2.8265220544932745E-2</v>
      </c>
    </row>
    <row r="183" spans="1:14" x14ac:dyDescent="0.25">
      <c r="A183" s="6" t="s">
        <v>210</v>
      </c>
      <c r="B183" s="19"/>
      <c r="C183" s="19">
        <f>1+(('House Price (CPI_Adjusted)'!C183-'House Price (CPI_Adjusted)'!B183)/'House Price (CPI_Adjusted)'!B183)</f>
        <v>1.0855699192860424</v>
      </c>
      <c r="D183" s="19">
        <f>1+(('House Price (CPI_Adjusted)'!D183-'House Price (CPI_Adjusted)'!C183)/'House Price (CPI_Adjusted)'!C183)</f>
        <v>0.89360866393580618</v>
      </c>
      <c r="E183" s="19">
        <f>1+(('House Price (CPI_Adjusted)'!E183-'House Price (CPI_Adjusted)'!D183)/'House Price (CPI_Adjusted)'!D183)</f>
        <v>1.0053882541299759</v>
      </c>
      <c r="F183" s="19">
        <f>1+(('House Price (CPI_Adjusted)'!F183-'House Price (CPI_Adjusted)'!E183)/'House Price (CPI_Adjusted)'!E183)</f>
        <v>1.0288846096874538</v>
      </c>
      <c r="G183" s="19">
        <f>1+(('House Price (CPI_Adjusted)'!G183-'House Price (CPI_Adjusted)'!F183)/'House Price (CPI_Adjusted)'!F183)</f>
        <v>0.91273749854295372</v>
      </c>
      <c r="H183" s="19">
        <f>1+(('House Price (CPI_Adjusted)'!H183-'House Price (CPI_Adjusted)'!G183)/'House Price (CPI_Adjusted)'!G183)</f>
        <v>1.0144411246456753</v>
      </c>
      <c r="I183" s="19">
        <f>1+(('House Price (CPI_Adjusted)'!I183-'House Price (CPI_Adjusted)'!H183)/'House Price (CPI_Adjusted)'!H183)</f>
        <v>1.0216785125241761</v>
      </c>
      <c r="J183" s="19">
        <f>1+(('House Price (CPI_Adjusted)'!J183-'House Price (CPI_Adjusted)'!I183)/'House Price (CPI_Adjusted)'!I183)</f>
        <v>1.0701406419040751</v>
      </c>
      <c r="K183" s="19">
        <f>1+(('House Price (CPI_Adjusted)'!K183-'House Price (CPI_Adjusted)'!J183)/'House Price (CPI_Adjusted)'!J183)</f>
        <v>0.99205645161290323</v>
      </c>
      <c r="L183" s="19">
        <f>1+(('House Price (CPI_Adjusted)'!L183-'House Price (CPI_Adjusted)'!K183)/'House Price (CPI_Adjusted)'!K183)</f>
        <v>1.114515086495397</v>
      </c>
      <c r="M183" s="10">
        <f t="shared" si="4"/>
        <v>1.0116856373734555</v>
      </c>
      <c r="N183" s="11">
        <f t="shared" si="5"/>
        <v>1.1685637373455515E-2</v>
      </c>
    </row>
    <row r="184" spans="1:14" x14ac:dyDescent="0.25">
      <c r="A184" s="6" t="s">
        <v>211</v>
      </c>
      <c r="B184" s="19"/>
      <c r="C184" s="19">
        <f>1+(('House Price (CPI_Adjusted)'!C184-'House Price (CPI_Adjusted)'!B184)/'House Price (CPI_Adjusted)'!B184)</f>
        <v>0.93012626737441961</v>
      </c>
      <c r="D184" s="19">
        <f>1+(('House Price (CPI_Adjusted)'!D184-'House Price (CPI_Adjusted)'!C184)/'House Price (CPI_Adjusted)'!C184)</f>
        <v>1.0121687164385935</v>
      </c>
      <c r="E184" s="19">
        <f>1+(('House Price (CPI_Adjusted)'!E184-'House Price (CPI_Adjusted)'!D184)/'House Price (CPI_Adjusted)'!D184)</f>
        <v>0.96578862291719969</v>
      </c>
      <c r="F184" s="19">
        <f>1+(('House Price (CPI_Adjusted)'!F184-'House Price (CPI_Adjusted)'!E184)/'House Price (CPI_Adjusted)'!E184)</f>
        <v>0.98491912360189993</v>
      </c>
      <c r="G184" s="19">
        <f>1+(('House Price (CPI_Adjusted)'!G184-'House Price (CPI_Adjusted)'!F184)/'House Price (CPI_Adjusted)'!F184)</f>
        <v>1.0348585446017837</v>
      </c>
      <c r="H184" s="19">
        <f>1+(('House Price (CPI_Adjusted)'!H184-'House Price (CPI_Adjusted)'!G184)/'House Price (CPI_Adjusted)'!G184)</f>
        <v>1.2013851417127919</v>
      </c>
      <c r="I184" s="19">
        <f>1+(('House Price (CPI_Adjusted)'!I184-'House Price (CPI_Adjusted)'!H184)/'House Price (CPI_Adjusted)'!H184)</f>
        <v>1.0495829168321757</v>
      </c>
      <c r="J184" s="19">
        <f>1+(('House Price (CPI_Adjusted)'!J184-'House Price (CPI_Adjusted)'!I184)/'House Price (CPI_Adjusted)'!I184)</f>
        <v>1.0971732195703141</v>
      </c>
      <c r="K184" s="19">
        <f>1+(('House Price (CPI_Adjusted)'!K184-'House Price (CPI_Adjusted)'!J184)/'House Price (CPI_Adjusted)'!J184)</f>
        <v>1.0490493595332304</v>
      </c>
      <c r="L184" s="19">
        <f>1+(('House Price (CPI_Adjusted)'!L184-'House Price (CPI_Adjusted)'!K184)/'House Price (CPI_Adjusted)'!K184)</f>
        <v>1.0969223238113284</v>
      </c>
      <c r="M184" s="10">
        <f t="shared" si="4"/>
        <v>1.0396578739646802</v>
      </c>
      <c r="N184" s="11">
        <f t="shared" si="5"/>
        <v>3.9657873964680235E-2</v>
      </c>
    </row>
    <row r="185" spans="1:14" x14ac:dyDescent="0.25">
      <c r="A185" s="6" t="s">
        <v>212</v>
      </c>
      <c r="B185" s="19"/>
      <c r="C185" s="19">
        <f>1+(('House Price (CPI_Adjusted)'!C185-'House Price (CPI_Adjusted)'!B185)/'House Price (CPI_Adjusted)'!B185)</f>
        <v>0.98882247459653294</v>
      </c>
      <c r="D185" s="19">
        <f>1+(('House Price (CPI_Adjusted)'!D185-'House Price (CPI_Adjusted)'!C185)/'House Price (CPI_Adjusted)'!C185)</f>
        <v>1.0173390943269178</v>
      </c>
      <c r="E185" s="19">
        <f>1+(('House Price (CPI_Adjusted)'!E185-'House Price (CPI_Adjusted)'!D185)/'House Price (CPI_Adjusted)'!D185)</f>
        <v>1.0140376895343783</v>
      </c>
      <c r="F185" s="19">
        <f>1+(('House Price (CPI_Adjusted)'!F185-'House Price (CPI_Adjusted)'!E185)/'House Price (CPI_Adjusted)'!E185)</f>
        <v>0.93743449165524473</v>
      </c>
      <c r="G185" s="19">
        <f>1+(('House Price (CPI_Adjusted)'!G185-'House Price (CPI_Adjusted)'!F185)/'House Price (CPI_Adjusted)'!F185)</f>
        <v>1.0695890347364876</v>
      </c>
      <c r="H185" s="19">
        <f>1+(('House Price (CPI_Adjusted)'!H185-'House Price (CPI_Adjusted)'!G185)/'House Price (CPI_Adjusted)'!G185)</f>
        <v>0.99061172567194622</v>
      </c>
      <c r="I185" s="19">
        <f>1+(('House Price (CPI_Adjusted)'!I185-'House Price (CPI_Adjusted)'!H185)/'House Price (CPI_Adjusted)'!H185)</f>
        <v>0.95002584015914693</v>
      </c>
      <c r="J185" s="19">
        <f>1+(('House Price (CPI_Adjusted)'!J185-'House Price (CPI_Adjusted)'!I185)/'House Price (CPI_Adjusted)'!I185)</f>
        <v>1.14440523707603</v>
      </c>
      <c r="K185" s="19">
        <f>1+(('House Price (CPI_Adjusted)'!K185-'House Price (CPI_Adjusted)'!J185)/'House Price (CPI_Adjusted)'!J185)</f>
        <v>1.0777016129032257</v>
      </c>
      <c r="L185" s="19">
        <f>1+(('House Price (CPI_Adjusted)'!L185-'House Price (CPI_Adjusted)'!K185)/'House Price (CPI_Adjusted)'!K185)</f>
        <v>1.0805158591843846</v>
      </c>
      <c r="M185" s="10">
        <f t="shared" si="4"/>
        <v>1.0252137984911649</v>
      </c>
      <c r="N185" s="11">
        <f t="shared" si="5"/>
        <v>2.5213798491164896E-2</v>
      </c>
    </row>
    <row r="186" spans="1:14" x14ac:dyDescent="0.25">
      <c r="A186" s="6" t="s">
        <v>213</v>
      </c>
      <c r="B186" s="19"/>
      <c r="C186" s="19">
        <f>1+(('House Price (CPI_Adjusted)'!C186-'House Price (CPI_Adjusted)'!B186)/'House Price (CPI_Adjusted)'!B186)</f>
        <v>1.1635389351271233</v>
      </c>
      <c r="D186" s="19">
        <f>1+(('House Price (CPI_Adjusted)'!D186-'House Price (CPI_Adjusted)'!C186)/'House Price (CPI_Adjusted)'!C186)</f>
        <v>0.98055267514417221</v>
      </c>
      <c r="E186" s="19">
        <f>1+(('House Price (CPI_Adjusted)'!E186-'House Price (CPI_Adjusted)'!D186)/'House Price (CPI_Adjusted)'!D186)</f>
        <v>0.94985808893093671</v>
      </c>
      <c r="F186" s="19">
        <f>1+(('House Price (CPI_Adjusted)'!F186-'House Price (CPI_Adjusted)'!E186)/'House Price (CPI_Adjusted)'!E186)</f>
        <v>1.0710770121598145</v>
      </c>
      <c r="G186" s="19">
        <f>1+(('House Price (CPI_Adjusted)'!G186-'House Price (CPI_Adjusted)'!F186)/'House Price (CPI_Adjusted)'!F186)</f>
        <v>0.97010085535554713</v>
      </c>
      <c r="H186" s="19">
        <f>1+(('House Price (CPI_Adjusted)'!H186-'House Price (CPI_Adjusted)'!G186)/'House Price (CPI_Adjusted)'!G186)</f>
        <v>1.0923869500884189</v>
      </c>
      <c r="I186" s="19">
        <f>1+(('House Price (CPI_Adjusted)'!I186-'House Price (CPI_Adjusted)'!H186)/'House Price (CPI_Adjusted)'!H186)</f>
        <v>0.94500340254170634</v>
      </c>
      <c r="J186" s="19">
        <f>1+(('House Price (CPI_Adjusted)'!J186-'House Price (CPI_Adjusted)'!I186)/'House Price (CPI_Adjusted)'!I186)</f>
        <v>1.0664869721473496</v>
      </c>
      <c r="K186" s="19">
        <f>1+(('House Price (CPI_Adjusted)'!K186-'House Price (CPI_Adjusted)'!J186)/'House Price (CPI_Adjusted)'!J186)</f>
        <v>1.1008064516129032</v>
      </c>
      <c r="L186" s="19">
        <f>1+(('House Price (CPI_Adjusted)'!L186-'House Price (CPI_Adjusted)'!K186)/'House Price (CPI_Adjusted)'!K186)</f>
        <v>1.1637835848362166</v>
      </c>
      <c r="M186" s="10">
        <f t="shared" si="4"/>
        <v>1.0473447942877672</v>
      </c>
      <c r="N186" s="11">
        <f t="shared" si="5"/>
        <v>4.7344794287767167E-2</v>
      </c>
    </row>
    <row r="187" spans="1:14" x14ac:dyDescent="0.25">
      <c r="A187" s="6" t="s">
        <v>214</v>
      </c>
      <c r="B187" s="19"/>
      <c r="C187" s="19">
        <f>1+(('House Price (CPI_Adjusted)'!C187-'House Price (CPI_Adjusted)'!B187)/'House Price (CPI_Adjusted)'!B187)</f>
        <v>0.67099021685487847</v>
      </c>
      <c r="D187" s="19">
        <f>1+(('House Price (CPI_Adjusted)'!D187-'House Price (CPI_Adjusted)'!C187)/'House Price (CPI_Adjusted)'!C187)</f>
        <v>1.0036467035085466</v>
      </c>
      <c r="E187" s="19">
        <f>1+(('House Price (CPI_Adjusted)'!E187-'House Price (CPI_Adjusted)'!D187)/'House Price (CPI_Adjusted)'!D187)</f>
        <v>1.1640417756506578</v>
      </c>
      <c r="F187" s="19">
        <f>1+(('House Price (CPI_Adjusted)'!F187-'House Price (CPI_Adjusted)'!E187)/'House Price (CPI_Adjusted)'!E187)</f>
        <v>1.1633732484076433</v>
      </c>
      <c r="G187" s="19">
        <f>1+(('House Price (CPI_Adjusted)'!G187-'House Price (CPI_Adjusted)'!F187)/'House Price (CPI_Adjusted)'!F187)</f>
        <v>0.93665806109952665</v>
      </c>
      <c r="H187" s="19">
        <f>1+(('House Price (CPI_Adjusted)'!H187-'House Price (CPI_Adjusted)'!G187)/'House Price (CPI_Adjusted)'!G187)</f>
        <v>0.91087463433247129</v>
      </c>
      <c r="I187" s="19">
        <f>1+(('House Price (CPI_Adjusted)'!I187-'House Price (CPI_Adjusted)'!H187)/'House Price (CPI_Adjusted)'!H187)</f>
        <v>0.94739138283788649</v>
      </c>
      <c r="J187" s="19">
        <f>1+(('House Price (CPI_Adjusted)'!J187-'House Price (CPI_Adjusted)'!I187)/'House Price (CPI_Adjusted)'!I187)</f>
        <v>1.1177024482109228</v>
      </c>
      <c r="K187" s="19">
        <f>1+(('House Price (CPI_Adjusted)'!K187-'House Price (CPI_Adjusted)'!J187)/'House Price (CPI_Adjusted)'!J187)</f>
        <v>1.0744574780058651</v>
      </c>
      <c r="L187" s="19">
        <f>1+(('House Price (CPI_Adjusted)'!L187-'House Price (CPI_Adjusted)'!K187)/'House Price (CPI_Adjusted)'!K187)</f>
        <v>1.0987063618642565</v>
      </c>
      <c r="M187" s="10">
        <f t="shared" si="4"/>
        <v>0.99722943229897187</v>
      </c>
      <c r="N187" s="11">
        <f t="shared" si="5"/>
        <v>-2.770567701028126E-3</v>
      </c>
    </row>
    <row r="188" spans="1:14" x14ac:dyDescent="0.25">
      <c r="A188" s="6" t="s">
        <v>215</v>
      </c>
      <c r="B188" s="19"/>
      <c r="C188" s="19">
        <f>1+(('House Price (CPI_Adjusted)'!C188-'House Price (CPI_Adjusted)'!B188)/'House Price (CPI_Adjusted)'!B188)</f>
        <v>0.94198764987677563</v>
      </c>
      <c r="D188" s="19">
        <f>1+(('House Price (CPI_Adjusted)'!D188-'House Price (CPI_Adjusted)'!C188)/'House Price (CPI_Adjusted)'!C188)</f>
        <v>0.95202750641270539</v>
      </c>
      <c r="E188" s="19">
        <f>1+(('House Price (CPI_Adjusted)'!E188-'House Price (CPI_Adjusted)'!D188)/'House Price (CPI_Adjusted)'!D188)</f>
        <v>0.98721205872035556</v>
      </c>
      <c r="F188" s="19">
        <f>1+(('House Price (CPI_Adjusted)'!F188-'House Price (CPI_Adjusted)'!E188)/'House Price (CPI_Adjusted)'!E188)</f>
        <v>1.0033740747116542</v>
      </c>
      <c r="G188" s="19">
        <f>1+(('House Price (CPI_Adjusted)'!G188-'House Price (CPI_Adjusted)'!F188)/'House Price (CPI_Adjusted)'!F188)</f>
        <v>1.0940791880240963</v>
      </c>
      <c r="H188" s="19">
        <f>1+(('House Price (CPI_Adjusted)'!H188-'House Price (CPI_Adjusted)'!G188)/'House Price (CPI_Adjusted)'!G188)</f>
        <v>1.1057042754138315</v>
      </c>
      <c r="I188" s="19">
        <f>1+(('House Price (CPI_Adjusted)'!I188-'House Price (CPI_Adjusted)'!H188)/'House Price (CPI_Adjusted)'!H188)</f>
        <v>1.1698331790699346</v>
      </c>
      <c r="J188" s="19">
        <f>1+(('House Price (CPI_Adjusted)'!J188-'House Price (CPI_Adjusted)'!I188)/'House Price (CPI_Adjusted)'!I188)</f>
        <v>0.99700140900945255</v>
      </c>
      <c r="K188" s="19">
        <f>1+(('House Price (CPI_Adjusted)'!K188-'House Price (CPI_Adjusted)'!J188)/'House Price (CPI_Adjusted)'!J188)</f>
        <v>0.95850977198697074</v>
      </c>
      <c r="L188" s="19">
        <f>1+(('House Price (CPI_Adjusted)'!L188-'House Price (CPI_Adjusted)'!K188)/'House Price (CPI_Adjusted)'!K188)</f>
        <v>1.02409132880047</v>
      </c>
      <c r="M188" s="10">
        <f t="shared" si="4"/>
        <v>1.0209420034569425</v>
      </c>
      <c r="N188" s="11">
        <f t="shared" si="5"/>
        <v>2.0942003456942526E-2</v>
      </c>
    </row>
    <row r="189" spans="1:14" x14ac:dyDescent="0.25">
      <c r="A189" s="6" t="s">
        <v>216</v>
      </c>
      <c r="B189" s="19"/>
      <c r="C189" s="19">
        <f>1+(('House Price (CPI_Adjusted)'!C189-'House Price (CPI_Adjusted)'!B189)/'House Price (CPI_Adjusted)'!B189)</f>
        <v>0.95102040816326516</v>
      </c>
      <c r="D189" s="19">
        <f>1+(('House Price (CPI_Adjusted)'!D189-'House Price (CPI_Adjusted)'!C189)/'House Price (CPI_Adjusted)'!C189)</f>
        <v>0.97609561752988061</v>
      </c>
      <c r="E189" s="19">
        <f>1+(('House Price (CPI_Adjusted)'!E189-'House Price (CPI_Adjusted)'!D189)/'House Price (CPI_Adjusted)'!D189)</f>
        <v>0.96158473200415806</v>
      </c>
      <c r="F189" s="19">
        <f>1+(('House Price (CPI_Adjusted)'!F189-'House Price (CPI_Adjusted)'!E189)/'House Price (CPI_Adjusted)'!E189)</f>
        <v>1.032157837501942</v>
      </c>
      <c r="G189" s="19">
        <f>1+(('House Price (CPI_Adjusted)'!G189-'House Price (CPI_Adjusted)'!F189)/'House Price (CPI_Adjusted)'!F189)</f>
        <v>1.0624827362092777</v>
      </c>
      <c r="H189" s="19">
        <f>1+(('House Price (CPI_Adjusted)'!H189-'House Price (CPI_Adjusted)'!G189)/'House Price (CPI_Adjusted)'!G189)</f>
        <v>1.0881619023155116</v>
      </c>
      <c r="I189" s="19">
        <f>1+(('House Price (CPI_Adjusted)'!I189-'House Price (CPI_Adjusted)'!H189)/'House Price (CPI_Adjusted)'!H189)</f>
        <v>1.1284195132806663</v>
      </c>
      <c r="J189" s="19">
        <f>1+(('House Price (CPI_Adjusted)'!J189-'House Price (CPI_Adjusted)'!I189)/'House Price (CPI_Adjusted)'!I189)</f>
        <v>0.98352664740034879</v>
      </c>
      <c r="K189" s="19">
        <f>1+(('House Price (CPI_Adjusted)'!K189-'House Price (CPI_Adjusted)'!J189)/'House Price (CPI_Adjusted)'!J189)</f>
        <v>0.9811405620454603</v>
      </c>
      <c r="L189" s="19">
        <f>1+(('House Price (CPI_Adjusted)'!L189-'House Price (CPI_Adjusted)'!K189)/'House Price (CPI_Adjusted)'!K189)</f>
        <v>1.0442105263157895</v>
      </c>
      <c r="M189" s="10">
        <f t="shared" si="4"/>
        <v>1.0193439011245213</v>
      </c>
      <c r="N189" s="11">
        <f t="shared" si="5"/>
        <v>1.9343901124521334E-2</v>
      </c>
    </row>
    <row r="190" spans="1:14" x14ac:dyDescent="0.25">
      <c r="A190" s="6" t="s">
        <v>217</v>
      </c>
      <c r="B190" s="19"/>
      <c r="C190" s="19">
        <f>1+(('House Price (CPI_Adjusted)'!C190-'House Price (CPI_Adjusted)'!B190)/'House Price (CPI_Adjusted)'!B190)</f>
        <v>0.92034233048057934</v>
      </c>
      <c r="D190" s="19">
        <f>1+(('House Price (CPI_Adjusted)'!D190-'House Price (CPI_Adjusted)'!C190)/'House Price (CPI_Adjusted)'!C190)</f>
        <v>1.3339973439575035</v>
      </c>
      <c r="E190" s="19">
        <f>1+(('House Price (CPI_Adjusted)'!E190-'House Price (CPI_Adjusted)'!D190)/'House Price (CPI_Adjusted)'!D190)</f>
        <v>0.76451992523709533</v>
      </c>
      <c r="F190" s="19">
        <f>1+(('House Price (CPI_Adjusted)'!F190-'House Price (CPI_Adjusted)'!E190)/'House Price (CPI_Adjusted)'!E190)</f>
        <v>1.1104226983207877</v>
      </c>
      <c r="G190" s="19">
        <f>1+(('House Price (CPI_Adjusted)'!G190-'House Price (CPI_Adjusted)'!F190)/'House Price (CPI_Adjusted)'!F190)</f>
        <v>0.91768287677177074</v>
      </c>
      <c r="H190" s="19">
        <f>1+(('House Price (CPI_Adjusted)'!H190-'House Price (CPI_Adjusted)'!G190)/'House Price (CPI_Adjusted)'!G190)</f>
        <v>1.0157254305480596</v>
      </c>
      <c r="I190" s="19">
        <f>1+(('House Price (CPI_Adjusted)'!I190-'House Price (CPI_Adjusted)'!H190)/'House Price (CPI_Adjusted)'!H190)</f>
        <v>1.2122885311596345</v>
      </c>
      <c r="J190" s="19">
        <f>1+(('House Price (CPI_Adjusted)'!J190-'House Price (CPI_Adjusted)'!I190)/'House Price (CPI_Adjusted)'!I190)</f>
        <v>0.86531802442135963</v>
      </c>
      <c r="K190" s="19">
        <f>1+(('House Price (CPI_Adjusted)'!K190-'House Price (CPI_Adjusted)'!J190)/'House Price (CPI_Adjusted)'!J190)</f>
        <v>1.0895967741935484</v>
      </c>
      <c r="L190" s="19">
        <f>1+(('House Price (CPI_Adjusted)'!L190-'House Price (CPI_Adjusted)'!K190)/'House Price (CPI_Adjusted)'!K190)</f>
        <v>1.0795149843644443</v>
      </c>
      <c r="M190" s="10">
        <f t="shared" si="4"/>
        <v>1.0182927896958571</v>
      </c>
      <c r="N190" s="11">
        <f t="shared" si="5"/>
        <v>1.8292789695857126E-2</v>
      </c>
    </row>
    <row r="191" spans="1:14" x14ac:dyDescent="0.25">
      <c r="A191" s="6" t="s">
        <v>218</v>
      </c>
      <c r="B191" s="19"/>
      <c r="C191" s="19">
        <f>1+(('House Price (CPI_Adjusted)'!C191-'House Price (CPI_Adjusted)'!B191)/'House Price (CPI_Adjusted)'!B191)</f>
        <v>1.0302721088435374</v>
      </c>
      <c r="D191" s="19">
        <f>1+(('House Price (CPI_Adjusted)'!D191-'House Price (CPI_Adjusted)'!C191)/'House Price (CPI_Adjusted)'!C191)</f>
        <v>0.99486668709776283</v>
      </c>
      <c r="E191" s="19">
        <f>1+(('House Price (CPI_Adjusted)'!E191-'House Price (CPI_Adjusted)'!D191)/'House Price (CPI_Adjusted)'!D191)</f>
        <v>1.2186858499491264</v>
      </c>
      <c r="F191" s="19">
        <f>1+(('House Price (CPI_Adjusted)'!F191-'House Price (CPI_Adjusted)'!E191)/'House Price (CPI_Adjusted)'!E191)</f>
        <v>0.95188272761333836</v>
      </c>
      <c r="G191" s="19">
        <f>1+(('House Price (CPI_Adjusted)'!G191-'House Price (CPI_Adjusted)'!F191)/'House Price (CPI_Adjusted)'!F191)</f>
        <v>0.81722297689377177</v>
      </c>
      <c r="H191" s="19">
        <f>1+(('House Price (CPI_Adjusted)'!H191-'House Price (CPI_Adjusted)'!G191)/'House Price (CPI_Adjusted)'!G191)</f>
        <v>1.1518091079226451</v>
      </c>
      <c r="I191" s="19">
        <f>1+(('House Price (CPI_Adjusted)'!I191-'House Price (CPI_Adjusted)'!H191)/'House Price (CPI_Adjusted)'!H191)</f>
        <v>0.93538587220137348</v>
      </c>
      <c r="J191" s="19">
        <f>1+(('House Price (CPI_Adjusted)'!J191-'House Price (CPI_Adjusted)'!I191)/'House Price (CPI_Adjusted)'!I191)</f>
        <v>1.2169983353510894</v>
      </c>
      <c r="K191" s="19">
        <f>1+(('House Price (CPI_Adjusted)'!K191-'House Price (CPI_Adjusted)'!J191)/'House Price (CPI_Adjusted)'!J191)</f>
        <v>1.0151708129984527</v>
      </c>
      <c r="L191" s="19">
        <f>1+(('House Price (CPI_Adjusted)'!L191-'House Price (CPI_Adjusted)'!K191)/'House Price (CPI_Adjusted)'!K191)</f>
        <v>1.1660121026757957</v>
      </c>
      <c r="M191" s="10">
        <f t="shared" si="4"/>
        <v>1.0419421560094186</v>
      </c>
      <c r="N191" s="11">
        <f t="shared" si="5"/>
        <v>4.1942156009418641E-2</v>
      </c>
    </row>
    <row r="192" spans="1:14" x14ac:dyDescent="0.25">
      <c r="A192" s="6" t="s">
        <v>219</v>
      </c>
      <c r="B192" s="19"/>
      <c r="C192" s="19">
        <f>1+(('House Price (CPI_Adjusted)'!C192-'House Price (CPI_Adjusted)'!B192)/'House Price (CPI_Adjusted)'!B192)</f>
        <v>0.96599710750441903</v>
      </c>
      <c r="D192" s="19">
        <f>1+(('House Price (CPI_Adjusted)'!D192-'House Price (CPI_Adjusted)'!C192)/'House Price (CPI_Adjusted)'!C192)</f>
        <v>1.1791335948196877</v>
      </c>
      <c r="E192" s="19">
        <f>1+(('House Price (CPI_Adjusted)'!E192-'House Price (CPI_Adjusted)'!D192)/'House Price (CPI_Adjusted)'!D192)</f>
        <v>0.92446081382583156</v>
      </c>
      <c r="F192" s="19">
        <f>1+(('House Price (CPI_Adjusted)'!F192-'House Price (CPI_Adjusted)'!E192)/'House Price (CPI_Adjusted)'!E192)</f>
        <v>1.0199132078112969</v>
      </c>
      <c r="G192" s="19">
        <f>1+(('House Price (CPI_Adjusted)'!G192-'House Price (CPI_Adjusted)'!F192)/'House Price (CPI_Adjusted)'!F192)</f>
        <v>1.06354674556761</v>
      </c>
      <c r="H192" s="19">
        <f>1+(('House Price (CPI_Adjusted)'!H192-'House Price (CPI_Adjusted)'!G192)/'House Price (CPI_Adjusted)'!G192)</f>
        <v>0.96794049434821683</v>
      </c>
      <c r="I192" s="19">
        <f>1+(('House Price (CPI_Adjusted)'!I192-'House Price (CPI_Adjusted)'!H192)/'House Price (CPI_Adjusted)'!H192)</f>
        <v>1.0624763439678644</v>
      </c>
      <c r="J192" s="19">
        <f>1+(('House Price (CPI_Adjusted)'!J192-'House Price (CPI_Adjusted)'!I192)/'House Price (CPI_Adjusted)'!I192)</f>
        <v>0.9664344477011737</v>
      </c>
      <c r="K192" s="19">
        <f>1+(('House Price (CPI_Adjusted)'!K192-'House Price (CPI_Adjusted)'!J192)/'House Price (CPI_Adjusted)'!J192)</f>
        <v>1.0730469845722299</v>
      </c>
      <c r="L192" s="19">
        <f>1+(('House Price (CPI_Adjusted)'!L192-'House Price (CPI_Adjusted)'!K192)/'House Price (CPI_Adjusted)'!K192)</f>
        <v>1.0168594102112107</v>
      </c>
      <c r="M192" s="10">
        <f t="shared" si="4"/>
        <v>1.0216372339015651</v>
      </c>
      <c r="N192" s="11">
        <f t="shared" si="5"/>
        <v>2.1637233901565134E-2</v>
      </c>
    </row>
    <row r="193" spans="1:14" x14ac:dyDescent="0.25">
      <c r="A193" s="6" t="s">
        <v>220</v>
      </c>
      <c r="B193" s="19"/>
      <c r="C193" s="19">
        <f>1+(('House Price (CPI_Adjusted)'!C193-'House Price (CPI_Adjusted)'!B193)/'House Price (CPI_Adjusted)'!B193)</f>
        <v>1.0062409479921</v>
      </c>
      <c r="D193" s="19">
        <f>1+(('House Price (CPI_Adjusted)'!D193-'House Price (CPI_Adjusted)'!C193)/'House Price (CPI_Adjusted)'!C193)</f>
        <v>0.94236873643636843</v>
      </c>
      <c r="E193" s="19">
        <f>1+(('House Price (CPI_Adjusted)'!E193-'House Price (CPI_Adjusted)'!D193)/'House Price (CPI_Adjusted)'!D193)</f>
        <v>0.99985061992730162</v>
      </c>
      <c r="F193" s="19">
        <f>1+(('House Price (CPI_Adjusted)'!F193-'House Price (CPI_Adjusted)'!E193)/'House Price (CPI_Adjusted)'!E193)</f>
        <v>0.98101910828025485</v>
      </c>
      <c r="G193" s="19">
        <f>1+(('House Price (CPI_Adjusted)'!G193-'House Price (CPI_Adjusted)'!F193)/'House Price (CPI_Adjusted)'!F193)</f>
        <v>0.95901803080481518</v>
      </c>
      <c r="H193" s="19">
        <f>1+(('House Price (CPI_Adjusted)'!H193-'House Price (CPI_Adjusted)'!G193)/'House Price (CPI_Adjusted)'!G193)</f>
        <v>1.0695270163623929</v>
      </c>
      <c r="I193" s="19">
        <f>1+(('House Price (CPI_Adjusted)'!I193-'House Price (CPI_Adjusted)'!H193)/'House Price (CPI_Adjusted)'!H193)</f>
        <v>1.1062117898023696</v>
      </c>
      <c r="J193" s="19">
        <f>1+(('House Price (CPI_Adjusted)'!J193-'House Price (CPI_Adjusted)'!I193)/'House Price (CPI_Adjusted)'!I193)</f>
        <v>1.1611331719128331</v>
      </c>
      <c r="K193" s="19">
        <f>1+(('House Price (CPI_Adjusted)'!K193-'House Price (CPI_Adjusted)'!J193)/'House Price (CPI_Adjusted)'!J193)</f>
        <v>0.91675183647396996</v>
      </c>
      <c r="L193" s="19">
        <f>1+(('House Price (CPI_Adjusted)'!L193-'House Price (CPI_Adjusted)'!K193)/'House Price (CPI_Adjusted)'!K193)</f>
        <v>1.0265395339231007</v>
      </c>
      <c r="M193" s="10">
        <f t="shared" si="4"/>
        <v>1.0143554707560063</v>
      </c>
      <c r="N193" s="11">
        <f t="shared" si="5"/>
        <v>1.4355470756006294E-2</v>
      </c>
    </row>
    <row r="194" spans="1:14" x14ac:dyDescent="0.25">
      <c r="A194" s="6" t="s">
        <v>221</v>
      </c>
      <c r="B194" s="19"/>
      <c r="C194" s="19">
        <f>1+(('House Price (CPI_Adjusted)'!C194-'House Price (CPI_Adjusted)'!B194)/'House Price (CPI_Adjusted)'!B194)</f>
        <v>0.92384839650145767</v>
      </c>
      <c r="D194" s="19">
        <f>1+(('House Price (CPI_Adjusted)'!D194-'House Price (CPI_Adjusted)'!C194)/'House Price (CPI_Adjusted)'!C194)</f>
        <v>1.114419328035452</v>
      </c>
      <c r="E194" s="19">
        <f>1+(('House Price (CPI_Adjusted)'!E194-'House Price (CPI_Adjusted)'!D194)/'House Price (CPI_Adjusted)'!D194)</f>
        <v>0.94763359691938875</v>
      </c>
      <c r="F194" s="19">
        <f>1+(('House Price (CPI_Adjusted)'!F194-'House Price (CPI_Adjusted)'!E194)/'House Price (CPI_Adjusted)'!E194)</f>
        <v>0.97081426990819664</v>
      </c>
      <c r="G194" s="19">
        <f>1+(('House Price (CPI_Adjusted)'!G194-'House Price (CPI_Adjusted)'!F194)/'House Price (CPI_Adjusted)'!F194)</f>
        <v>1.0049670594592348</v>
      </c>
      <c r="H194" s="19">
        <f>1+(('House Price (CPI_Adjusted)'!H194-'House Price (CPI_Adjusted)'!G194)/'House Price (CPI_Adjusted)'!G194)</f>
        <v>0.99728265184597076</v>
      </c>
      <c r="I194" s="19">
        <f>1+(('House Price (CPI_Adjusted)'!I194-'House Price (CPI_Adjusted)'!H194)/'House Price (CPI_Adjusted)'!H194)</f>
        <v>0.94528137975806936</v>
      </c>
      <c r="J194" s="19">
        <f>1+(('House Price (CPI_Adjusted)'!J194-'House Price (CPI_Adjusted)'!I194)/'House Price (CPI_Adjusted)'!I194)</f>
        <v>1.0886712157898599</v>
      </c>
      <c r="K194" s="19">
        <f>1+(('House Price (CPI_Adjusted)'!K194-'House Price (CPI_Adjusted)'!J194)/'House Price (CPI_Adjusted)'!J194)</f>
        <v>1.0191774193548386</v>
      </c>
      <c r="L194" s="19">
        <f>1+(('House Price (CPI_Adjusted)'!L194-'House Price (CPI_Adjusted)'!K194)/'House Price (CPI_Adjusted)'!K194)</f>
        <v>1.1245582762610626</v>
      </c>
      <c r="M194" s="10">
        <f t="shared" si="4"/>
        <v>1.0113664995589853</v>
      </c>
      <c r="N194" s="11">
        <f t="shared" si="5"/>
        <v>1.1366499558985277E-2</v>
      </c>
    </row>
    <row r="195" spans="1:14" x14ac:dyDescent="0.25">
      <c r="A195" s="6" t="s">
        <v>222</v>
      </c>
      <c r="B195" s="19"/>
      <c r="C195" s="19">
        <f>1+(('House Price (CPI_Adjusted)'!C195-'House Price (CPI_Adjusted)'!B195)/'House Price (CPI_Adjusted)'!B195)</f>
        <v>0.90597654611442424</v>
      </c>
      <c r="D195" s="19">
        <f>1+(('House Price (CPI_Adjusted)'!D195-'House Price (CPI_Adjusted)'!C195)/'House Price (CPI_Adjusted)'!C195)</f>
        <v>0.96602333629833392</v>
      </c>
      <c r="E195" s="19">
        <f>1+(('House Price (CPI_Adjusted)'!E195-'House Price (CPI_Adjusted)'!D195)/'House Price (CPI_Adjusted)'!D195)</f>
        <v>1.0263869396978842</v>
      </c>
      <c r="F195" s="19">
        <f>1+(('House Price (CPI_Adjusted)'!F195-'House Price (CPI_Adjusted)'!E195)/'House Price (CPI_Adjusted)'!E195)</f>
        <v>1.0461504078668007</v>
      </c>
      <c r="G195" s="19">
        <f>1+(('House Price (CPI_Adjusted)'!G195-'House Price (CPI_Adjusted)'!F195)/'House Price (CPI_Adjusted)'!F195)</f>
        <v>1.0177686009974343</v>
      </c>
      <c r="H195" s="19">
        <f>1+(('House Price (CPI_Adjusted)'!H195-'House Price (CPI_Adjusted)'!G195)/'House Price (CPI_Adjusted)'!G195)</f>
        <v>1.08376803221586</v>
      </c>
      <c r="I195" s="19">
        <f>1+(('House Price (CPI_Adjusted)'!I195-'House Price (CPI_Adjusted)'!H195)/'House Price (CPI_Adjusted)'!H195)</f>
        <v>1.0560014188799716</v>
      </c>
      <c r="J195" s="19">
        <f>1+(('House Price (CPI_Adjusted)'!J195-'House Price (CPI_Adjusted)'!I195)/'House Price (CPI_Adjusted)'!I195)</f>
        <v>1.0354100701558329</v>
      </c>
      <c r="K195" s="19">
        <f>1+(('House Price (CPI_Adjusted)'!K195-'House Price (CPI_Adjusted)'!J195)/'House Price (CPI_Adjusted)'!J195)</f>
        <v>0.986155435656067</v>
      </c>
      <c r="L195" s="19">
        <f>1+(('House Price (CPI_Adjusted)'!L195-'House Price (CPI_Adjusted)'!K195)/'House Price (CPI_Adjusted)'!K195)</f>
        <v>1.1231367316893632</v>
      </c>
      <c r="M195" s="10">
        <f t="shared" si="4"/>
        <v>1.0229985292891577</v>
      </c>
      <c r="N195" s="11">
        <f t="shared" si="5"/>
        <v>2.2998529289157688E-2</v>
      </c>
    </row>
    <row r="196" spans="1:14" x14ac:dyDescent="0.25">
      <c r="A196" s="6" t="s">
        <v>223</v>
      </c>
      <c r="B196" s="19"/>
      <c r="C196" s="19">
        <f>1+(('House Price (CPI_Adjusted)'!C196-'House Price (CPI_Adjusted)'!B196)/'House Price (CPI_Adjusted)'!B196)</f>
        <v>1.0033701554016103</v>
      </c>
      <c r="D196" s="19">
        <f>1+(('House Price (CPI_Adjusted)'!D196-'House Price (CPI_Adjusted)'!C196)/'House Price (CPI_Adjusted)'!C196)</f>
        <v>1.1331196951325135</v>
      </c>
      <c r="E196" s="19">
        <f>1+(('House Price (CPI_Adjusted)'!E196-'House Price (CPI_Adjusted)'!D196)/'House Price (CPI_Adjusted)'!D196)</f>
        <v>0.96408817266023905</v>
      </c>
      <c r="F196" s="19">
        <f>1+(('House Price (CPI_Adjusted)'!F196-'House Price (CPI_Adjusted)'!E196)/'House Price (CPI_Adjusted)'!E196)</f>
        <v>0.99372458692739796</v>
      </c>
      <c r="G196" s="19">
        <f>1+(('House Price (CPI_Adjusted)'!G196-'House Price (CPI_Adjusted)'!F196)/'House Price (CPI_Adjusted)'!F196)</f>
        <v>1.003172475424486</v>
      </c>
      <c r="H196" s="19">
        <f>1+(('House Price (CPI_Adjusted)'!H196-'House Price (CPI_Adjusted)'!G196)/'House Price (CPI_Adjusted)'!G196)</f>
        <v>0.9533728280453172</v>
      </c>
      <c r="I196" s="19">
        <f>1+(('House Price (CPI_Adjusted)'!I196-'House Price (CPI_Adjusted)'!H196)/'House Price (CPI_Adjusted)'!H196)</f>
        <v>1.0441370522355387</v>
      </c>
      <c r="J196" s="19">
        <f>1+(('House Price (CPI_Adjusted)'!J196-'House Price (CPI_Adjusted)'!I196)/'House Price (CPI_Adjusted)'!I196)</f>
        <v>0.98340896578633696</v>
      </c>
      <c r="K196" s="19">
        <f>1+(('House Price (CPI_Adjusted)'!K196-'House Price (CPI_Adjusted)'!J196)/'House Price (CPI_Adjusted)'!J196)</f>
        <v>1.0475416233090529</v>
      </c>
      <c r="L196" s="19">
        <f>1+(('House Price (CPI_Adjusted)'!L196-'House Price (CPI_Adjusted)'!K196)/'House Price (CPI_Adjusted)'!K196)</f>
        <v>1.1409642988590356</v>
      </c>
      <c r="M196" s="10">
        <f t="shared" si="4"/>
        <v>1.0248712609893837</v>
      </c>
      <c r="N196" s="11">
        <f t="shared" si="5"/>
        <v>2.4871260989383748E-2</v>
      </c>
    </row>
    <row r="197" spans="1:14" x14ac:dyDescent="0.25">
      <c r="A197" s="6" t="s">
        <v>224</v>
      </c>
      <c r="B197" s="19"/>
      <c r="C197" s="19">
        <f>1+(('House Price (CPI_Adjusted)'!C197-'House Price (CPI_Adjusted)'!B197)/'House Price (CPI_Adjusted)'!B197)</f>
        <v>0.94768349445041178</v>
      </c>
      <c r="D197" s="19">
        <f>1+(('House Price (CPI_Adjusted)'!D197-'House Price (CPI_Adjusted)'!C197)/'House Price (CPI_Adjusted)'!C197)</f>
        <v>0.87986083833679363</v>
      </c>
      <c r="E197" s="19">
        <f>1+(('House Price (CPI_Adjusted)'!E197-'House Price (CPI_Adjusted)'!D197)/'House Price (CPI_Adjusted)'!D197)</f>
        <v>0.85338812677388831</v>
      </c>
      <c r="F197" s="19">
        <f>1+(('House Price (CPI_Adjusted)'!F197-'House Price (CPI_Adjusted)'!E197)/'House Price (CPI_Adjusted)'!E197)</f>
        <v>1.1227776239268903</v>
      </c>
      <c r="G197" s="19">
        <f>1+(('House Price (CPI_Adjusted)'!G197-'House Price (CPI_Adjusted)'!F197)/'House Price (CPI_Adjusted)'!F197)</f>
        <v>1.0040738688274147</v>
      </c>
      <c r="H197" s="19">
        <f>1+(('House Price (CPI_Adjusted)'!H197-'House Price (CPI_Adjusted)'!G197)/'House Price (CPI_Adjusted)'!G197)</f>
        <v>0.92388861049466675</v>
      </c>
      <c r="I197" s="19">
        <f>1+(('House Price (CPI_Adjusted)'!I197-'House Price (CPI_Adjusted)'!H197)/'House Price (CPI_Adjusted)'!H197)</f>
        <v>1.0928605168711132</v>
      </c>
      <c r="J197" s="19">
        <f>1+(('House Price (CPI_Adjusted)'!J197-'House Price (CPI_Adjusted)'!I197)/'House Price (CPI_Adjusted)'!I197)</f>
        <v>1.2024262489499433</v>
      </c>
      <c r="K197" s="19">
        <f>1+(('House Price (CPI_Adjusted)'!K197-'House Price (CPI_Adjusted)'!J197)/'House Price (CPI_Adjusted)'!J197)</f>
        <v>1.0533503802779962</v>
      </c>
      <c r="L197" s="19">
        <f>1+(('House Price (CPI_Adjusted)'!L197-'House Price (CPI_Adjusted)'!K197)/'House Price (CPI_Adjusted)'!K197)</f>
        <v>1.0600115619734074</v>
      </c>
      <c r="M197" s="10">
        <f t="shared" ref="M197:M209" si="6">GEOMEAN(C197:L197)</f>
        <v>1.0084188544031549</v>
      </c>
      <c r="N197" s="11">
        <f t="shared" ref="N197:N209" si="7">M197-1</f>
        <v>8.4188544031549295E-3</v>
      </c>
    </row>
    <row r="198" spans="1:14" x14ac:dyDescent="0.25">
      <c r="A198" s="6" t="s">
        <v>225</v>
      </c>
      <c r="B198" s="19"/>
      <c r="C198" s="19">
        <f>1+(('House Price (CPI_Adjusted)'!C198-'House Price (CPI_Adjusted)'!B198)/'House Price (CPI_Adjusted)'!B198)</f>
        <v>1.0178055491859663</v>
      </c>
      <c r="D198" s="19">
        <f>1+(('House Price (CPI_Adjusted)'!D198-'House Price (CPI_Adjusted)'!C198)/'House Price (CPI_Adjusted)'!C198)</f>
        <v>1.0273342326233126</v>
      </c>
      <c r="E198" s="19">
        <f>1+(('House Price (CPI_Adjusted)'!E198-'House Price (CPI_Adjusted)'!D198)/'House Price (CPI_Adjusted)'!D198)</f>
        <v>0.92380213137921507</v>
      </c>
      <c r="F198" s="19">
        <f>1+(('House Price (CPI_Adjusted)'!F198-'House Price (CPI_Adjusted)'!E198)/'House Price (CPI_Adjusted)'!E198)</f>
        <v>1.0604278948227994</v>
      </c>
      <c r="G198" s="19">
        <f>1+(('House Price (CPI_Adjusted)'!G198-'House Price (CPI_Adjusted)'!F198)/'House Price (CPI_Adjusted)'!F198)</f>
        <v>1.0003990273707837</v>
      </c>
      <c r="H198" s="19">
        <f>1+(('House Price (CPI_Adjusted)'!H198-'House Price (CPI_Adjusted)'!G198)/'House Price (CPI_Adjusted)'!G198)</f>
        <v>0.87019202009930019</v>
      </c>
      <c r="I198" s="19">
        <f>1+(('House Price (CPI_Adjusted)'!I198-'House Price (CPI_Adjusted)'!H198)/'House Price (CPI_Adjusted)'!H198)</f>
        <v>1.0833387337178406</v>
      </c>
      <c r="J198" s="19">
        <f>1+(('House Price (CPI_Adjusted)'!J198-'House Price (CPI_Adjusted)'!I198)/'House Price (CPI_Adjusted)'!I198)</f>
        <v>0.98427808550864038</v>
      </c>
      <c r="K198" s="19">
        <f>1+(('House Price (CPI_Adjusted)'!K198-'House Price (CPI_Adjusted)'!J198)/'House Price (CPI_Adjusted)'!J198)</f>
        <v>1.110215053763441</v>
      </c>
      <c r="L198" s="19">
        <f>1+(('House Price (CPI_Adjusted)'!L198-'House Price (CPI_Adjusted)'!K198)/'House Price (CPI_Adjusted)'!K198)</f>
        <v>0.94137161084529497</v>
      </c>
      <c r="M198" s="10">
        <f t="shared" si="6"/>
        <v>0.99937281844783521</v>
      </c>
      <c r="N198" s="11">
        <f t="shared" si="7"/>
        <v>-6.2718155216479055E-4</v>
      </c>
    </row>
    <row r="199" spans="1:14" x14ac:dyDescent="0.25">
      <c r="A199" s="6" t="s">
        <v>226</v>
      </c>
      <c r="B199" s="19"/>
      <c r="C199" s="19">
        <f>1+(('House Price (CPI_Adjusted)'!C199-'House Price (CPI_Adjusted)'!B199)/'House Price (CPI_Adjusted)'!B199)</f>
        <v>1.0655877789712376</v>
      </c>
      <c r="D199" s="19">
        <f>1+(('House Price (CPI_Adjusted)'!D199-'House Price (CPI_Adjusted)'!C199)/'House Price (CPI_Adjusted)'!C199)</f>
        <v>0.94756672682963339</v>
      </c>
      <c r="E199" s="19">
        <f>1+(('House Price (CPI_Adjusted)'!E199-'House Price (CPI_Adjusted)'!D199)/'House Price (CPI_Adjusted)'!D199)</f>
        <v>0.93760185552537623</v>
      </c>
      <c r="F199" s="19">
        <f>1+(('House Price (CPI_Adjusted)'!F199-'House Price (CPI_Adjusted)'!E199)/'House Price (CPI_Adjusted)'!E199)</f>
        <v>1.0791252098857944</v>
      </c>
      <c r="G199" s="19">
        <f>1+(('House Price (CPI_Adjusted)'!G199-'House Price (CPI_Adjusted)'!F199)/'House Price (CPI_Adjusted)'!F199)</f>
        <v>0.98498746280052385</v>
      </c>
      <c r="H199" s="19">
        <f>1+(('House Price (CPI_Adjusted)'!H199-'House Price (CPI_Adjusted)'!G199)/'House Price (CPI_Adjusted)'!G199)</f>
        <v>1.0501401353584974</v>
      </c>
      <c r="I199" s="19">
        <f>1+(('House Price (CPI_Adjusted)'!I199-'House Price (CPI_Adjusted)'!H199)/'House Price (CPI_Adjusted)'!H199)</f>
        <v>1.1071366227221322</v>
      </c>
      <c r="J199" s="19">
        <f>1+(('House Price (CPI_Adjusted)'!J199-'House Price (CPI_Adjusted)'!I199)/'House Price (CPI_Adjusted)'!I199)</f>
        <v>1.0392452007810016</v>
      </c>
      <c r="K199" s="19">
        <f>1+(('House Price (CPI_Adjusted)'!K199-'House Price (CPI_Adjusted)'!J199)/'House Price (CPI_Adjusted)'!J199)</f>
        <v>1.0049775920825357</v>
      </c>
      <c r="L199" s="19">
        <f>1+(('House Price (CPI_Adjusted)'!L199-'House Price (CPI_Adjusted)'!K199)/'House Price (CPI_Adjusted)'!K199)</f>
        <v>1.1126180395396601</v>
      </c>
      <c r="M199" s="10">
        <f t="shared" si="6"/>
        <v>1.0311904943630998</v>
      </c>
      <c r="N199" s="11">
        <f t="shared" si="7"/>
        <v>3.1190494363099841E-2</v>
      </c>
    </row>
    <row r="200" spans="1:14" x14ac:dyDescent="0.25">
      <c r="A200" s="6" t="s">
        <v>227</v>
      </c>
      <c r="B200" s="19"/>
      <c r="C200" s="19">
        <f>1+(('House Price (CPI_Adjusted)'!C200-'House Price (CPI_Adjusted)'!B200)/'House Price (CPI_Adjusted)'!B200)</f>
        <v>0.97819241982507277</v>
      </c>
      <c r="D200" s="19">
        <f>1+(('House Price (CPI_Adjusted)'!D200-'House Price (CPI_Adjusted)'!C200)/'House Price (CPI_Adjusted)'!C200)</f>
        <v>1.057436918990704</v>
      </c>
      <c r="E200" s="19">
        <f>1+(('House Price (CPI_Adjusted)'!E200-'House Price (CPI_Adjusted)'!D200)/'House Price (CPI_Adjusted)'!D200)</f>
        <v>0.75722952544144606</v>
      </c>
      <c r="F200" s="19">
        <f>1+(('House Price (CPI_Adjusted)'!F200-'House Price (CPI_Adjusted)'!E200)/'House Price (CPI_Adjusted)'!E200)</f>
        <v>0.95334674265281039</v>
      </c>
      <c r="G200" s="19">
        <f>1+(('House Price (CPI_Adjusted)'!G200-'House Price (CPI_Adjusted)'!F200)/'House Price (CPI_Adjusted)'!F200)</f>
        <v>1.0864235608594905</v>
      </c>
      <c r="H200" s="19">
        <f>1+(('House Price (CPI_Adjusted)'!H200-'House Price (CPI_Adjusted)'!G200)/'House Price (CPI_Adjusted)'!G200)</f>
        <v>1.1466899563318778</v>
      </c>
      <c r="I200" s="19">
        <f>1+(('House Price (CPI_Adjusted)'!I200-'House Price (CPI_Adjusted)'!H200)/'House Price (CPI_Adjusted)'!H200)</f>
        <v>1.0523091062265451</v>
      </c>
      <c r="J200" s="19">
        <f>1+(('House Price (CPI_Adjusted)'!J200-'House Price (CPI_Adjusted)'!I200)/'House Price (CPI_Adjusted)'!I200)</f>
        <v>1.093751681463546</v>
      </c>
      <c r="K200" s="19">
        <f>1+(('House Price (CPI_Adjusted)'!K200-'House Price (CPI_Adjusted)'!J200)/'House Price (CPI_Adjusted)'!J200)</f>
        <v>0.99463518365905346</v>
      </c>
      <c r="L200" s="19">
        <f>1+(('House Price (CPI_Adjusted)'!L200-'House Price (CPI_Adjusted)'!K200)/'House Price (CPI_Adjusted)'!K200)</f>
        <v>1.0695015181483414</v>
      </c>
      <c r="M200" s="10">
        <f t="shared" si="6"/>
        <v>1.0130968518300494</v>
      </c>
      <c r="N200" s="11">
        <f t="shared" si="7"/>
        <v>1.3096851830049383E-2</v>
      </c>
    </row>
    <row r="201" spans="1:14" x14ac:dyDescent="0.25">
      <c r="A201" s="6" t="s">
        <v>228</v>
      </c>
      <c r="B201" s="19"/>
      <c r="C201" s="19">
        <f>1+(('House Price (CPI_Adjusted)'!C201-'House Price (CPI_Adjusted)'!B201)/'House Price (CPI_Adjusted)'!B201)</f>
        <v>0.96521474261346318</v>
      </c>
      <c r="D201" s="19">
        <f>1+(('House Price (CPI_Adjusted)'!D201-'House Price (CPI_Adjusted)'!C201)/'House Price (CPI_Adjusted)'!C201)</f>
        <v>0.96174127021326472</v>
      </c>
      <c r="E201" s="19">
        <f>1+(('House Price (CPI_Adjusted)'!E201-'House Price (CPI_Adjusted)'!D201)/'House Price (CPI_Adjusted)'!D201)</f>
        <v>0.94985808893093659</v>
      </c>
      <c r="F201" s="19">
        <f>1+(('House Price (CPI_Adjusted)'!F201-'House Price (CPI_Adjusted)'!E201)/'House Price (CPI_Adjusted)'!E201)</f>
        <v>1.0048483696168837</v>
      </c>
      <c r="G201" s="19">
        <f>1+(('House Price (CPI_Adjusted)'!G201-'House Price (CPI_Adjusted)'!F201)/'House Price (CPI_Adjusted)'!F201)</f>
        <v>1.0298302055406612</v>
      </c>
      <c r="H201" s="19">
        <f>1+(('House Price (CPI_Adjusted)'!H201-'House Price (CPI_Adjusted)'!G201)/'House Price (CPI_Adjusted)'!G201)</f>
        <v>1.0651690206203968</v>
      </c>
      <c r="I201" s="19">
        <f>1+(('House Price (CPI_Adjusted)'!I201-'House Price (CPI_Adjusted)'!H201)/'House Price (CPI_Adjusted)'!H201)</f>
        <v>1.133424599831508</v>
      </c>
      <c r="J201" s="19">
        <f>1+(('House Price (CPI_Adjusted)'!J201-'House Price (CPI_Adjusted)'!I201)/'House Price (CPI_Adjusted)'!I201)</f>
        <v>1.0599488262668932</v>
      </c>
      <c r="K201" s="19">
        <f>1+(('House Price (CPI_Adjusted)'!K201-'House Price (CPI_Adjusted)'!J201)/'House Price (CPI_Adjusted)'!J201)</f>
        <v>0.93386166253101732</v>
      </c>
      <c r="L201" s="19">
        <f>1+(('House Price (CPI_Adjusted)'!L201-'House Price (CPI_Adjusted)'!K201)/'House Price (CPI_Adjusted)'!K201)</f>
        <v>1.0702213821122202</v>
      </c>
      <c r="M201" s="10">
        <f t="shared" si="6"/>
        <v>1.0155608052913216</v>
      </c>
      <c r="N201" s="11">
        <f t="shared" si="7"/>
        <v>1.5560805291321644E-2</v>
      </c>
    </row>
    <row r="202" spans="1:14" x14ac:dyDescent="0.25">
      <c r="A202" s="6" t="s">
        <v>229</v>
      </c>
      <c r="B202" s="19"/>
      <c r="C202" s="19">
        <f>1+(('House Price (CPI_Adjusted)'!C202-'House Price (CPI_Adjusted)'!B202)/'House Price (CPI_Adjusted)'!B202)</f>
        <v>0.99467380394780869</v>
      </c>
      <c r="D202" s="19">
        <f>1+(('House Price (CPI_Adjusted)'!D202-'House Price (CPI_Adjusted)'!C202)/'House Price (CPI_Adjusted)'!C202)</f>
        <v>1.3004408697498406</v>
      </c>
      <c r="E202" s="19">
        <f>1+(('House Price (CPI_Adjusted)'!E202-'House Price (CPI_Adjusted)'!D202)/'House Price (CPI_Adjusted)'!D202)</f>
        <v>0.73083198842450892</v>
      </c>
      <c r="F202" s="19">
        <f>1+(('House Price (CPI_Adjusted)'!F202-'House Price (CPI_Adjusted)'!E202)/'House Price (CPI_Adjusted)'!E202)</f>
        <v>1.0470792185278248</v>
      </c>
      <c r="G202" s="19">
        <f>1+(('House Price (CPI_Adjusted)'!G202-'House Price (CPI_Adjusted)'!F202)/'House Price (CPI_Adjusted)'!F202)</f>
        <v>1.0400613509252843</v>
      </c>
      <c r="H202" s="19">
        <f>1+(('House Price (CPI_Adjusted)'!H202-'House Price (CPI_Adjusted)'!G202)/'House Price (CPI_Adjusted)'!G202)</f>
        <v>1.0369152004447895</v>
      </c>
      <c r="I202" s="19">
        <f>1+(('House Price (CPI_Adjusted)'!I202-'House Price (CPI_Adjusted)'!H202)/'House Price (CPI_Adjusted)'!H202)</f>
        <v>0.86815501263689976</v>
      </c>
      <c r="J202" s="19">
        <f>1+(('House Price (CPI_Adjusted)'!J202-'House Price (CPI_Adjusted)'!I202)/'House Price (CPI_Adjusted)'!I202)</f>
        <v>1.0591561294951126</v>
      </c>
      <c r="K202" s="19">
        <f>1+(('House Price (CPI_Adjusted)'!K202-'House Price (CPI_Adjusted)'!J202)/'House Price (CPI_Adjusted)'!J202)</f>
        <v>1.0042146214945695</v>
      </c>
      <c r="L202" s="19">
        <f>1+(('House Price (CPI_Adjusted)'!L202-'House Price (CPI_Adjusted)'!K202)/'House Price (CPI_Adjusted)'!K202)</f>
        <v>1.2261562998405104</v>
      </c>
      <c r="M202" s="10">
        <f t="shared" si="6"/>
        <v>1.0191310213752611</v>
      </c>
      <c r="N202" s="11">
        <f t="shared" si="7"/>
        <v>1.9131021375261126E-2</v>
      </c>
    </row>
    <row r="203" spans="1:14" x14ac:dyDescent="0.25">
      <c r="A203" s="6" t="s">
        <v>230</v>
      </c>
      <c r="B203" s="19"/>
      <c r="C203" s="19">
        <f>1+(('House Price (CPI_Adjusted)'!C203-'House Price (CPI_Adjusted)'!B203)/'House Price (CPI_Adjusted)'!B203)</f>
        <v>1.0608796622097114</v>
      </c>
      <c r="D203" s="19">
        <f>1+(('House Price (CPI_Adjusted)'!D203-'House Price (CPI_Adjusted)'!C203)/'House Price (CPI_Adjusted)'!C203)</f>
        <v>0.87501616409170124</v>
      </c>
      <c r="E203" s="19">
        <f>1+(('House Price (CPI_Adjusted)'!E203-'House Price (CPI_Adjusted)'!D203)/'House Price (CPI_Adjusted)'!D203)</f>
        <v>0.9269304798877761</v>
      </c>
      <c r="F203" s="19">
        <f>1+(('House Price (CPI_Adjusted)'!F203-'House Price (CPI_Adjusted)'!E203)/'House Price (CPI_Adjusted)'!E203)</f>
        <v>1.0195584164209675</v>
      </c>
      <c r="G203" s="19">
        <f>1+(('House Price (CPI_Adjusted)'!G203-'House Price (CPI_Adjusted)'!F203)/'House Price (CPI_Adjusted)'!F203)</f>
        <v>0.9903112898421208</v>
      </c>
      <c r="H203" s="19">
        <f>1+(('House Price (CPI_Adjusted)'!H203-'House Price (CPI_Adjusted)'!G203)/'House Price (CPI_Adjusted)'!G203)</f>
        <v>0.99506153235410888</v>
      </c>
      <c r="I203" s="19">
        <f>1+(('House Price (CPI_Adjusted)'!I203-'House Price (CPI_Adjusted)'!H203)/'House Price (CPI_Adjusted)'!H203)</f>
        <v>1.049177233886585</v>
      </c>
      <c r="J203" s="19">
        <f>1+(('House Price (CPI_Adjusted)'!J203-'House Price (CPI_Adjusted)'!I203)/'House Price (CPI_Adjusted)'!I203)</f>
        <v>1.0095069446954092</v>
      </c>
      <c r="K203" s="19">
        <f>1+(('House Price (CPI_Adjusted)'!K203-'House Price (CPI_Adjusted)'!J203)/'House Price (CPI_Adjusted)'!J203)</f>
        <v>0.96239605227085812</v>
      </c>
      <c r="L203" s="19">
        <f>1+(('House Price (CPI_Adjusted)'!L203-'House Price (CPI_Adjusted)'!K203)/'House Price (CPI_Adjusted)'!K203)</f>
        <v>1.1415235950839664</v>
      </c>
      <c r="M203" s="10">
        <f t="shared" si="6"/>
        <v>1.000589644545506</v>
      </c>
      <c r="N203" s="11">
        <f t="shared" si="7"/>
        <v>5.8964454550602952E-4</v>
      </c>
    </row>
    <row r="204" spans="1:14" x14ac:dyDescent="0.25">
      <c r="A204" s="6" t="s">
        <v>231</v>
      </c>
      <c r="B204" s="19"/>
      <c r="C204" s="19">
        <f>1+(('House Price (CPI_Adjusted)'!C204-'House Price (CPI_Adjusted)'!B204)/'House Price (CPI_Adjusted)'!B204)</f>
        <v>0.97288294628196104</v>
      </c>
      <c r="D204" s="19">
        <f>1+(('House Price (CPI_Adjusted)'!D204-'House Price (CPI_Adjusted)'!C204)/'House Price (CPI_Adjusted)'!C204)</f>
        <v>0.95416088455168102</v>
      </c>
      <c r="E204" s="19">
        <f>1+(('House Price (CPI_Adjusted)'!E204-'House Price (CPI_Adjusted)'!D204)/'House Price (CPI_Adjusted)'!D204)</f>
        <v>0.98261181613545168</v>
      </c>
      <c r="F204" s="19">
        <f>1+(('House Price (CPI_Adjusted)'!F204-'House Price (CPI_Adjusted)'!E204)/'House Price (CPI_Adjusted)'!E204)</f>
        <v>0.95109695682944095</v>
      </c>
      <c r="G204" s="19">
        <f>1+(('House Price (CPI_Adjusted)'!G204-'House Price (CPI_Adjusted)'!F204)/'House Price (CPI_Adjusted)'!F204)</f>
        <v>1.0262674338042592</v>
      </c>
      <c r="H204" s="19">
        <f>1+(('House Price (CPI_Adjusted)'!H204-'House Price (CPI_Adjusted)'!G204)/'House Price (CPI_Adjusted)'!G204)</f>
        <v>1.0613607550359205</v>
      </c>
      <c r="I204" s="19">
        <f>1+(('House Price (CPI_Adjusted)'!I204-'House Price (CPI_Adjusted)'!H204)/'House Price (CPI_Adjusted)'!H204)</f>
        <v>1.1269779041931152</v>
      </c>
      <c r="J204" s="19">
        <f>1+(('House Price (CPI_Adjusted)'!J204-'House Price (CPI_Adjusted)'!I204)/'House Price (CPI_Adjusted)'!I204)</f>
        <v>1.0229819017523698</v>
      </c>
      <c r="K204" s="19">
        <f>1+(('House Price (CPI_Adjusted)'!K204-'House Price (CPI_Adjusted)'!J204)/'House Price (CPI_Adjusted)'!J204)</f>
        <v>1.0150537634408603</v>
      </c>
      <c r="L204" s="19">
        <f>1+(('House Price (CPI_Adjusted)'!L204-'House Price (CPI_Adjusted)'!K204)/'House Price (CPI_Adjusted)'!K204)</f>
        <v>1.0305522328548642</v>
      </c>
      <c r="M204" s="10">
        <f t="shared" si="6"/>
        <v>1.0131540743937193</v>
      </c>
      <c r="N204" s="11">
        <f t="shared" si="7"/>
        <v>1.3154074393719295E-2</v>
      </c>
    </row>
    <row r="205" spans="1:14" x14ac:dyDescent="0.25">
      <c r="A205" s="6" t="s">
        <v>232</v>
      </c>
      <c r="B205" s="19"/>
      <c r="C205" s="19">
        <f>1+(('House Price (CPI_Adjusted)'!C205-'House Price (CPI_Adjusted)'!B205)/'House Price (CPI_Adjusted)'!B205)</f>
        <v>0.91681104096314781</v>
      </c>
      <c r="D205" s="19">
        <f>1+(('House Price (CPI_Adjusted)'!D205-'House Price (CPI_Adjusted)'!C205)/'House Price (CPI_Adjusted)'!C205)</f>
        <v>1.0198013914491288</v>
      </c>
      <c r="E205" s="19">
        <f>1+(('House Price (CPI_Adjusted)'!E205-'House Price (CPI_Adjusted)'!D205)/'House Price (CPI_Adjusted)'!D205)</f>
        <v>0.94985808893093671</v>
      </c>
      <c r="F205" s="19">
        <f>1+(('House Price (CPI_Adjusted)'!F205-'House Price (CPI_Adjusted)'!E205)/'House Price (CPI_Adjusted)'!E205)</f>
        <v>0.97208826205641485</v>
      </c>
      <c r="G205" s="19">
        <f>1+(('House Price (CPI_Adjusted)'!G205-'House Price (CPI_Adjusted)'!F205)/'House Price (CPI_Adjusted)'!F205)</f>
        <v>0.90924822453162046</v>
      </c>
      <c r="H205" s="19">
        <f>1+(('House Price (CPI_Adjusted)'!H205-'House Price (CPI_Adjusted)'!G205)/'House Price (CPI_Adjusted)'!G205)</f>
        <v>0.95640388012933775</v>
      </c>
      <c r="I205" s="19">
        <f>1+(('House Price (CPI_Adjusted)'!I205-'House Price (CPI_Adjusted)'!H205)/'House Price (CPI_Adjusted)'!H205)</f>
        <v>1.1737925287862399</v>
      </c>
      <c r="J205" s="19">
        <f>1+(('House Price (CPI_Adjusted)'!J205-'House Price (CPI_Adjusted)'!I205)/'House Price (CPI_Adjusted)'!I205)</f>
        <v>1.0317253368100825</v>
      </c>
      <c r="K205" s="19">
        <f>1+(('House Price (CPI_Adjusted)'!K205-'House Price (CPI_Adjusted)'!J205)/'House Price (CPI_Adjusted)'!J205)</f>
        <v>0.98432459677419359</v>
      </c>
      <c r="L205" s="19">
        <f>1+(('House Price (CPI_Adjusted)'!L205-'House Price (CPI_Adjusted)'!K205)/'House Price (CPI_Adjusted)'!K205)</f>
        <v>1.0515715270048231</v>
      </c>
      <c r="M205" s="10">
        <f t="shared" si="6"/>
        <v>0.99394333155379788</v>
      </c>
      <c r="N205" s="11">
        <f t="shared" si="7"/>
        <v>-6.0566684462021181E-3</v>
      </c>
    </row>
    <row r="206" spans="1:14" x14ac:dyDescent="0.25">
      <c r="A206" s="6" t="s">
        <v>233</v>
      </c>
      <c r="B206" s="19"/>
      <c r="C206" s="19">
        <f>1+(('House Price (CPI_Adjusted)'!C206-'House Price (CPI_Adjusted)'!B206)/'House Price (CPI_Adjusted)'!B206)</f>
        <v>0.68473469387755093</v>
      </c>
      <c r="D206" s="19">
        <f>1+(('House Price (CPI_Adjusted)'!D206-'House Price (CPI_Adjusted)'!C206)/'House Price (CPI_Adjusted)'!C206)</f>
        <v>1.2743470562195665</v>
      </c>
      <c r="E206" s="19">
        <f>1+(('House Price (CPI_Adjusted)'!E206-'House Price (CPI_Adjusted)'!D206)/'House Price (CPI_Adjusted)'!D206)</f>
        <v>1.0610116950824291</v>
      </c>
      <c r="F206" s="19">
        <f>1+(('House Price (CPI_Adjusted)'!F206-'House Price (CPI_Adjusted)'!E206)/'House Price (CPI_Adjusted)'!E206)</f>
        <v>0.69614801334546561</v>
      </c>
      <c r="G206" s="19">
        <f>1+(('House Price (CPI_Adjusted)'!G206-'House Price (CPI_Adjusted)'!F206)/'House Price (CPI_Adjusted)'!F206)</f>
        <v>1.0208950660834391</v>
      </c>
      <c r="H206" s="19">
        <f>1+(('House Price (CPI_Adjusted)'!H206-'House Price (CPI_Adjusted)'!G206)/'House Price (CPI_Adjusted)'!G206)</f>
        <v>1.0812072301144215</v>
      </c>
      <c r="I206" s="19">
        <f>1+(('House Price (CPI_Adjusted)'!I206-'House Price (CPI_Adjusted)'!H206)/'House Price (CPI_Adjusted)'!H206)</f>
        <v>1.1919748457257204</v>
      </c>
      <c r="J206" s="19">
        <f>1+(('House Price (CPI_Adjusted)'!J206-'House Price (CPI_Adjusted)'!I206)/'House Price (CPI_Adjusted)'!I206)</f>
        <v>0.85158281768451238</v>
      </c>
      <c r="K206" s="19">
        <f>1+(('House Price (CPI_Adjusted)'!K206-'House Price (CPI_Adjusted)'!J206)/'House Price (CPI_Adjusted)'!J206)</f>
        <v>1.040826612903226</v>
      </c>
      <c r="L206" s="19">
        <f>1+(('House Price (CPI_Adjusted)'!L206-'House Price (CPI_Adjusted)'!K206)/'House Price (CPI_Adjusted)'!K206)</f>
        <v>1.245933014354067</v>
      </c>
      <c r="M206" s="10">
        <f t="shared" si="6"/>
        <v>0.99345658344473609</v>
      </c>
      <c r="N206" s="11">
        <f t="shared" si="7"/>
        <v>-6.5434165552639145E-3</v>
      </c>
    </row>
    <row r="207" spans="1:14" x14ac:dyDescent="0.25">
      <c r="A207" s="6" t="s">
        <v>234</v>
      </c>
      <c r="B207" s="19"/>
      <c r="C207" s="19">
        <f>1+(('House Price (CPI_Adjusted)'!C207-'House Price (CPI_Adjusted)'!B207)/'House Price (CPI_Adjusted)'!B207)</f>
        <v>0.92190753852561436</v>
      </c>
      <c r="D207" s="19">
        <f>1+(('House Price (CPI_Adjusted)'!D207-'House Price (CPI_Adjusted)'!C207)/'House Price (CPI_Adjusted)'!C207)</f>
        <v>1.053155797861187</v>
      </c>
      <c r="E207" s="19">
        <f>1+(('House Price (CPI_Adjusted)'!E207-'House Price (CPI_Adjusted)'!D207)/'House Price (CPI_Adjusted)'!D207)</f>
        <v>0.92669081846920642</v>
      </c>
      <c r="F207" s="19">
        <f>1+(('House Price (CPI_Adjusted)'!F207-'House Price (CPI_Adjusted)'!E207)/'House Price (CPI_Adjusted)'!E207)</f>
        <v>1.0218949044585988</v>
      </c>
      <c r="G207" s="19">
        <f>1+(('House Price (CPI_Adjusted)'!G207-'House Price (CPI_Adjusted)'!F207)/'House Price (CPI_Adjusted)'!F207)</f>
        <v>1.034121852494349</v>
      </c>
      <c r="H207" s="19">
        <f>1+(('House Price (CPI_Adjusted)'!H207-'House Price (CPI_Adjusted)'!G207)/'House Price (CPI_Adjusted)'!G207)</f>
        <v>1.0340738210826768</v>
      </c>
      <c r="I207" s="19">
        <f>1+(('House Price (CPI_Adjusted)'!I207-'House Price (CPI_Adjusted)'!H207)/'House Price (CPI_Adjusted)'!H207)</f>
        <v>1.0186026195434703</v>
      </c>
      <c r="J207" s="19">
        <f>1+(('House Price (CPI_Adjusted)'!J207-'House Price (CPI_Adjusted)'!I207)/'House Price (CPI_Adjusted)'!I207)</f>
        <v>1.2473559322033898</v>
      </c>
      <c r="K207" s="19">
        <f>1+(('House Price (CPI_Adjusted)'!K207-'House Price (CPI_Adjusted)'!J207)/'House Price (CPI_Adjusted)'!J207)</f>
        <v>0.95928720083246621</v>
      </c>
      <c r="L207" s="19">
        <f>1+(('House Price (CPI_Adjusted)'!L207-'House Price (CPI_Adjusted)'!K207)/'House Price (CPI_Adjusted)'!K207)</f>
        <v>1.0489569377990431</v>
      </c>
      <c r="M207" s="10">
        <f t="shared" si="6"/>
        <v>1.0231388688046008</v>
      </c>
      <c r="N207" s="11">
        <f t="shared" si="7"/>
        <v>2.313886880460081E-2</v>
      </c>
    </row>
    <row r="208" spans="1:14" x14ac:dyDescent="0.25">
      <c r="A208" s="6" t="s">
        <v>235</v>
      </c>
      <c r="B208" s="19"/>
      <c r="C208" s="19">
        <f>1+(('House Price (CPI_Adjusted)'!C208-'House Price (CPI_Adjusted)'!B208)/'House Price (CPI_Adjusted)'!B208)</f>
        <v>0.9046291687406669</v>
      </c>
      <c r="D208" s="19">
        <f>1+(('House Price (CPI_Adjusted)'!D208-'House Price (CPI_Adjusted)'!C208)/'House Price (CPI_Adjusted)'!C208)</f>
        <v>1.3314945346817857</v>
      </c>
      <c r="E208" s="19">
        <f>1+(('House Price (CPI_Adjusted)'!E208-'House Price (CPI_Adjusted)'!D208)/'House Price (CPI_Adjusted)'!D208)</f>
        <v>0.71953535684054037</v>
      </c>
      <c r="F208" s="19">
        <f>1+(('House Price (CPI_Adjusted)'!F208-'House Price (CPI_Adjusted)'!E208)/'House Price (CPI_Adjusted)'!E208)</f>
        <v>1.1646409887626246</v>
      </c>
      <c r="G208" s="19">
        <f>1+(('House Price (CPI_Adjusted)'!G208-'House Price (CPI_Adjusted)'!F208)/'House Price (CPI_Adjusted)'!F208)</f>
        <v>0.80502204837457314</v>
      </c>
      <c r="H208" s="19">
        <f>1+(('House Price (CPI_Adjusted)'!H208-'House Price (CPI_Adjusted)'!G208)/'House Price (CPI_Adjusted)'!G208)</f>
        <v>1.8568558951965066</v>
      </c>
      <c r="I208" s="19">
        <f>1+(('House Price (CPI_Adjusted)'!I208-'House Price (CPI_Adjusted)'!H208)/'House Price (CPI_Adjusted)'!H208)</f>
        <v>0.62827007493459852</v>
      </c>
      <c r="J208" s="19">
        <f>1+(('House Price (CPI_Adjusted)'!J208-'House Price (CPI_Adjusted)'!I208)/'House Price (CPI_Adjusted)'!I208)</f>
        <v>1.1418951418951417</v>
      </c>
      <c r="K208" s="19">
        <f>1+(('House Price (CPI_Adjusted)'!K208-'House Price (CPI_Adjusted)'!J208)/'House Price (CPI_Adjusted)'!J208)</f>
        <v>1.0669354838709677</v>
      </c>
      <c r="L208" s="19">
        <f>1+(('House Price (CPI_Adjusted)'!L208-'House Price (CPI_Adjusted)'!K208)/'House Price (CPI_Adjusted)'!K208)</f>
        <v>0.97313992050834164</v>
      </c>
      <c r="M208" s="10">
        <f t="shared" si="6"/>
        <v>1.0117486203882653</v>
      </c>
      <c r="N208" s="11">
        <f t="shared" si="7"/>
        <v>1.1748620388265296E-2</v>
      </c>
    </row>
    <row r="209" spans="1:14" x14ac:dyDescent="0.25">
      <c r="A209" s="6" t="s">
        <v>236</v>
      </c>
      <c r="B209" s="19"/>
      <c r="C209" s="19">
        <f>1+(('House Price (CPI_Adjusted)'!C209-'House Price (CPI_Adjusted)'!B209)/'House Price (CPI_Adjusted)'!B209)</f>
        <v>1.063641245972073</v>
      </c>
      <c r="D209" s="19">
        <f>1+(('House Price (CPI_Adjusted)'!D209-'House Price (CPI_Adjusted)'!C209)/'House Price (CPI_Adjusted)'!C209)</f>
        <v>0.89341457698617299</v>
      </c>
      <c r="E209" s="19">
        <f>1+(('House Price (CPI_Adjusted)'!E209-'House Price (CPI_Adjusted)'!D209)/'House Price (CPI_Adjusted)'!D209)</f>
        <v>0.95229988350402384</v>
      </c>
      <c r="F209" s="19">
        <f>1+(('House Price (CPI_Adjusted)'!F209-'House Price (CPI_Adjusted)'!E209)/'House Price (CPI_Adjusted)'!E209)</f>
        <v>1.0222031683815125</v>
      </c>
      <c r="G209" s="19">
        <f>1+(('House Price (CPI_Adjusted)'!G209-'House Price (CPI_Adjusted)'!F209)/'House Price (CPI_Adjusted)'!F209)</f>
        <v>0.96909505837863574</v>
      </c>
      <c r="H209" s="19">
        <f>1+(('House Price (CPI_Adjusted)'!H209-'House Price (CPI_Adjusted)'!G209)/'House Price (CPI_Adjusted)'!G209)</f>
        <v>1.0991554649213655</v>
      </c>
      <c r="I209" s="19">
        <f>1+(('House Price (CPI_Adjusted)'!I209-'House Price (CPI_Adjusted)'!H209)/'House Price (CPI_Adjusted)'!H209)</f>
        <v>1.0799512838357568</v>
      </c>
      <c r="J209" s="19">
        <f>1+(('House Price (CPI_Adjusted)'!J209-'House Price (CPI_Adjusted)'!I209)/'House Price (CPI_Adjusted)'!I209)</f>
        <v>1.1905623858890273</v>
      </c>
      <c r="K209" s="19">
        <f>1+(('House Price (CPI_Adjusted)'!K209-'House Price (CPI_Adjusted)'!J209)/'House Price (CPI_Adjusted)'!J209)</f>
        <v>0.97577494959677413</v>
      </c>
      <c r="L209" s="19">
        <f>1+(('House Price (CPI_Adjusted)'!L209-'House Price (CPI_Adjusted)'!K209)/'House Price (CPI_Adjusted)'!K209)</f>
        <v>1.0758532695374801</v>
      </c>
      <c r="M209" s="10">
        <f t="shared" si="6"/>
        <v>1.0289265392688802</v>
      </c>
      <c r="N209" s="11">
        <f t="shared" si="7"/>
        <v>2.8926539268880225E-2</v>
      </c>
    </row>
    <row r="211" spans="1:14" x14ac:dyDescent="0.25">
      <c r="A211" s="6" t="s">
        <v>268</v>
      </c>
      <c r="B211" s="6" t="s">
        <v>268</v>
      </c>
      <c r="C211" s="6" t="s">
        <v>268</v>
      </c>
      <c r="D211" s="6" t="s">
        <v>268</v>
      </c>
      <c r="E211" s="6" t="s">
        <v>268</v>
      </c>
      <c r="F211" s="6" t="s">
        <v>268</v>
      </c>
      <c r="G211" s="6" t="s">
        <v>268</v>
      </c>
      <c r="H211" s="6" t="s">
        <v>268</v>
      </c>
      <c r="I211" s="6" t="s">
        <v>268</v>
      </c>
      <c r="J211" s="6" t="s">
        <v>268</v>
      </c>
      <c r="K211" s="6" t="s">
        <v>268</v>
      </c>
      <c r="L211" s="6" t="s">
        <v>268</v>
      </c>
    </row>
    <row r="212" spans="1:14" x14ac:dyDescent="0.25">
      <c r="A212">
        <f>COUNTA(A4:A209)</f>
        <v>206</v>
      </c>
      <c r="B212">
        <f>COUNT(B4:B209)</f>
        <v>0</v>
      </c>
      <c r="C212">
        <f t="shared" ref="C212:L212" si="8">COUNT(C4:C209)</f>
        <v>206</v>
      </c>
      <c r="D212">
        <f t="shared" si="8"/>
        <v>206</v>
      </c>
      <c r="E212">
        <f t="shared" si="8"/>
        <v>206</v>
      </c>
      <c r="F212">
        <f t="shared" si="8"/>
        <v>206</v>
      </c>
      <c r="G212">
        <f t="shared" si="8"/>
        <v>206</v>
      </c>
      <c r="H212">
        <f t="shared" si="8"/>
        <v>206</v>
      </c>
      <c r="I212">
        <f t="shared" si="8"/>
        <v>206</v>
      </c>
      <c r="J212">
        <f t="shared" si="8"/>
        <v>206</v>
      </c>
      <c r="K212">
        <f t="shared" si="8"/>
        <v>206</v>
      </c>
      <c r="L212">
        <f t="shared" si="8"/>
        <v>206</v>
      </c>
    </row>
  </sheetData>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387D819-63AA-492A-9343-6C6244C271CA}">
          <x14:formula1>
            <xm:f>'Suburb List'!$A$1:$A$206</xm:f>
          </x14:formula1>
          <xm:sqref>A4:A209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774C-0C4A-49A2-A4DD-1F69B206AF25}">
  <dimension ref="A1:O212"/>
  <sheetViews>
    <sheetView workbookViewId="0">
      <selection activeCell="L13" sqref="L13"/>
    </sheetView>
  </sheetViews>
  <sheetFormatPr defaultRowHeight="15" x14ac:dyDescent="0.25"/>
  <cols>
    <col min="1" max="1" width="32" bestFit="1" customWidth="1"/>
    <col min="2" max="2" width="14" bestFit="1" customWidth="1"/>
    <col min="3" max="3" width="15.140625" bestFit="1" customWidth="1"/>
    <col min="4" max="4" width="14" bestFit="1" customWidth="1"/>
    <col min="5" max="8" width="13.5703125" bestFit="1" customWidth="1"/>
    <col min="9" max="12" width="15.140625" bestFit="1" customWidth="1"/>
    <col min="13" max="13" width="17.28515625" customWidth="1"/>
    <col min="15" max="15" width="10.85546875" bestFit="1" customWidth="1"/>
  </cols>
  <sheetData>
    <row r="1" spans="1:15" x14ac:dyDescent="0.25">
      <c r="A1" s="5" t="s">
        <v>29</v>
      </c>
      <c r="B1" s="5"/>
      <c r="C1" s="5"/>
      <c r="D1" s="5"/>
      <c r="E1" s="5"/>
      <c r="F1" s="5"/>
      <c r="G1" s="5"/>
      <c r="H1" s="5"/>
      <c r="I1" s="5"/>
      <c r="J1" s="5"/>
      <c r="K1" s="5"/>
      <c r="L1" s="5"/>
    </row>
    <row r="2" spans="1:15" x14ac:dyDescent="0.25">
      <c r="A2" s="5"/>
      <c r="B2" s="5"/>
      <c r="C2" s="5"/>
      <c r="D2" s="5"/>
      <c r="E2" s="5"/>
      <c r="F2" s="5"/>
      <c r="G2" s="5"/>
      <c r="H2" s="5"/>
      <c r="I2" s="5"/>
      <c r="J2" s="5"/>
      <c r="K2" s="5"/>
      <c r="L2" s="5"/>
    </row>
    <row r="3" spans="1:15" ht="25.5" x14ac:dyDescent="0.25">
      <c r="A3" s="5" t="s">
        <v>30</v>
      </c>
      <c r="B3" s="5" t="s">
        <v>269</v>
      </c>
      <c r="C3" s="5" t="s">
        <v>270</v>
      </c>
      <c r="D3" s="5" t="s">
        <v>271</v>
      </c>
      <c r="E3" s="5" t="s">
        <v>272</v>
      </c>
      <c r="F3" s="5" t="s">
        <v>273</v>
      </c>
      <c r="G3" s="5" t="s">
        <v>274</v>
      </c>
      <c r="H3" s="5" t="s">
        <v>275</v>
      </c>
      <c r="I3" s="5" t="s">
        <v>276</v>
      </c>
      <c r="J3" s="5" t="s">
        <v>277</v>
      </c>
      <c r="K3" s="5" t="s">
        <v>278</v>
      </c>
      <c r="L3" s="5" t="s">
        <v>279</v>
      </c>
      <c r="M3" s="5" t="s">
        <v>266</v>
      </c>
      <c r="N3" s="5" t="s">
        <v>280</v>
      </c>
      <c r="O3" s="5" t="s">
        <v>287</v>
      </c>
    </row>
    <row r="4" spans="1:15" x14ac:dyDescent="0.25">
      <c r="A4" s="6" t="s">
        <v>31</v>
      </c>
      <c r="B4" s="7">
        <v>305268.24034334766</v>
      </c>
      <c r="C4" s="7">
        <v>321872.44897959183</v>
      </c>
      <c r="D4" s="7">
        <v>294465.1394422311</v>
      </c>
      <c r="E4" s="7">
        <v>305446.54683065281</v>
      </c>
      <c r="F4" s="7">
        <v>278578.25295723387</v>
      </c>
      <c r="G4" s="7">
        <v>315053.61930294905</v>
      </c>
      <c r="H4" s="7">
        <v>297096.06986899563</v>
      </c>
      <c r="I4" s="7">
        <v>303778.85425442294</v>
      </c>
      <c r="J4" s="7">
        <v>334459.24132364808</v>
      </c>
      <c r="K4" s="7">
        <v>324213.70967741933</v>
      </c>
      <c r="L4" s="7">
        <v>374848.4848484848</v>
      </c>
      <c r="M4" s="11">
        <v>2.0745358161615046E-2</v>
      </c>
      <c r="N4" s="21">
        <f>1+House[[#This Row],[Adjusted Growth Rate PA (%)]]</f>
        <v>1.020745358161615</v>
      </c>
      <c r="O4" s="7"/>
    </row>
    <row r="5" spans="1:15" x14ac:dyDescent="0.25">
      <c r="A5" s="6" t="s">
        <v>32</v>
      </c>
      <c r="B5" s="7">
        <v>419412.017167382</v>
      </c>
      <c r="C5" s="7">
        <v>420327.55102040817</v>
      </c>
      <c r="D5" s="7">
        <v>418904.38247011951</v>
      </c>
      <c r="E5" s="7">
        <v>423061.02175969729</v>
      </c>
      <c r="F5" s="7">
        <v>407455.86897179257</v>
      </c>
      <c r="G5" s="7">
        <v>376406.16621983913</v>
      </c>
      <c r="H5" s="7">
        <v>405131.00436681224</v>
      </c>
      <c r="I5" s="7">
        <v>429875.73715248524</v>
      </c>
      <c r="J5" s="7">
        <v>438291.36400322843</v>
      </c>
      <c r="K5" s="7">
        <v>478838.70967741933</v>
      </c>
      <c r="L5" s="7">
        <v>503086.12440191384</v>
      </c>
      <c r="M5" s="11">
        <v>1.8357220258249374E-2</v>
      </c>
      <c r="N5" s="21">
        <f>1+House[[#This Row],[Adjusted Growth Rate PA (%)]]</f>
        <v>1.0183572202582494</v>
      </c>
      <c r="O5" s="7"/>
    </row>
    <row r="6" spans="1:15" x14ac:dyDescent="0.25">
      <c r="A6" s="6" t="s">
        <v>33</v>
      </c>
      <c r="B6" s="7">
        <v>769806.86695278971</v>
      </c>
      <c r="C6" s="7">
        <v>757978.06122448971</v>
      </c>
      <c r="D6" s="7">
        <v>723842.13147410355</v>
      </c>
      <c r="E6" s="7">
        <v>643661.30558183545</v>
      </c>
      <c r="F6" s="7">
        <v>689410.82802547771</v>
      </c>
      <c r="G6" s="7">
        <v>701961.57283288648</v>
      </c>
      <c r="H6" s="7">
        <v>704927.94759825338</v>
      </c>
      <c r="I6" s="7">
        <v>821192.92333614151</v>
      </c>
      <c r="J6" s="7">
        <v>868595.64164648904</v>
      </c>
      <c r="K6" s="7">
        <v>907798.38709677418</v>
      </c>
      <c r="L6" s="7">
        <v>1055494.4178628388</v>
      </c>
      <c r="M6" s="11">
        <v>3.2065869173273809E-2</v>
      </c>
      <c r="N6" s="21">
        <f>1+House[[#This Row],[Adjusted Growth Rate PA (%)]]</f>
        <v>1.0320658691732738</v>
      </c>
      <c r="O6" s="7"/>
    </row>
    <row r="7" spans="1:15" x14ac:dyDescent="0.25">
      <c r="A7" s="6" t="s">
        <v>34</v>
      </c>
      <c r="B7" s="7">
        <v>587309.5493562232</v>
      </c>
      <c r="C7" s="7">
        <v>624811.22448979586</v>
      </c>
      <c r="D7" s="7">
        <v>532871.01593625499</v>
      </c>
      <c r="E7" s="7">
        <v>526631.97729422897</v>
      </c>
      <c r="F7" s="7">
        <v>514947.67970882624</v>
      </c>
      <c r="G7" s="7">
        <v>480871.31367292226</v>
      </c>
      <c r="H7" s="7">
        <v>518567.68558951968</v>
      </c>
      <c r="I7" s="7">
        <v>567957.03454085928</v>
      </c>
      <c r="J7" s="7">
        <v>554104.11622276029</v>
      </c>
      <c r="K7" s="7">
        <v>598548.38709677418</v>
      </c>
      <c r="L7" s="7">
        <v>700374.80063795845</v>
      </c>
      <c r="M7" s="11">
        <v>1.7762265495218088E-2</v>
      </c>
      <c r="N7" s="21">
        <f>1+House[[#This Row],[Adjusted Growth Rate PA (%)]]</f>
        <v>1.0177622654952181</v>
      </c>
      <c r="O7" s="7"/>
    </row>
    <row r="8" spans="1:15" x14ac:dyDescent="0.25">
      <c r="A8" s="6" t="s">
        <v>35</v>
      </c>
      <c r="B8" s="7">
        <v>230942.06008583691</v>
      </c>
      <c r="C8" s="7">
        <v>213319.38775510204</v>
      </c>
      <c r="D8" s="7">
        <v>203291.8326693227</v>
      </c>
      <c r="E8" s="7">
        <v>210652.7909176916</v>
      </c>
      <c r="F8" s="7">
        <v>225113.7397634213</v>
      </c>
      <c r="G8" s="7">
        <v>232144.77211796248</v>
      </c>
      <c r="H8" s="7">
        <v>220931.44104803496</v>
      </c>
      <c r="I8" s="7">
        <v>208424.59983150801</v>
      </c>
      <c r="J8" s="7">
        <v>198678.77320419694</v>
      </c>
      <c r="K8" s="7">
        <v>214479.83870967742</v>
      </c>
      <c r="L8" s="7">
        <v>240692.18500797448</v>
      </c>
      <c r="M8" s="11">
        <v>4.1437637021999318E-3</v>
      </c>
      <c r="N8" s="21">
        <f>1+House[[#This Row],[Adjusted Growth Rate PA (%)]]</f>
        <v>1.0041437637021999</v>
      </c>
      <c r="O8" s="7"/>
    </row>
    <row r="9" spans="1:15" x14ac:dyDescent="0.25">
      <c r="A9" s="6" t="s">
        <v>36</v>
      </c>
      <c r="B9" s="7">
        <v>437993.56223175966</v>
      </c>
      <c r="C9" s="7">
        <v>408336.22448979592</v>
      </c>
      <c r="D9" s="7">
        <v>431225.09960159363</v>
      </c>
      <c r="E9" s="7">
        <v>409017.50236518448</v>
      </c>
      <c r="F9" s="7">
        <v>387758.41674249322</v>
      </c>
      <c r="G9" s="7">
        <v>385802.50223413762</v>
      </c>
      <c r="H9" s="7">
        <v>399729.25764192146</v>
      </c>
      <c r="I9" s="7">
        <v>373080.03369839932</v>
      </c>
      <c r="J9" s="7">
        <v>379386.60209846648</v>
      </c>
      <c r="K9" s="7">
        <v>414494.75806451612</v>
      </c>
      <c r="L9" s="7">
        <v>461162.28070175438</v>
      </c>
      <c r="M9" s="11">
        <v>5.1678864726385498E-3</v>
      </c>
      <c r="N9" s="21">
        <f>1+House[[#This Row],[Adjusted Growth Rate PA (%)]]</f>
        <v>1.0051678864726385</v>
      </c>
      <c r="O9" s="7"/>
    </row>
    <row r="10" spans="1:15" x14ac:dyDescent="0.25">
      <c r="A10" s="6" t="s">
        <v>37</v>
      </c>
      <c r="B10" s="7">
        <v>995439.91416309017</v>
      </c>
      <c r="C10" s="7">
        <v>927750</v>
      </c>
      <c r="D10" s="7">
        <v>864298.30677290843</v>
      </c>
      <c r="E10" s="7">
        <v>860165.56291390734</v>
      </c>
      <c r="F10" s="7">
        <v>911710.64604185626</v>
      </c>
      <c r="G10" s="7">
        <v>978324.39678284177</v>
      </c>
      <c r="H10" s="7">
        <v>1091152.8384279476</v>
      </c>
      <c r="I10" s="7">
        <v>1229705.1390058973</v>
      </c>
      <c r="J10" s="7">
        <v>1195566.9895076675</v>
      </c>
      <c r="K10" s="7">
        <v>1085866.5322580645</v>
      </c>
      <c r="L10" s="7">
        <v>1257715.3110047847</v>
      </c>
      <c r="M10" s="11">
        <v>2.3662348506757969E-2</v>
      </c>
      <c r="N10" s="21">
        <f>1+House[[#This Row],[Adjusted Growth Rate PA (%)]]</f>
        <v>1.023662348506758</v>
      </c>
      <c r="O10" s="7"/>
    </row>
    <row r="11" spans="1:15" x14ac:dyDescent="0.25">
      <c r="A11" s="6" t="s">
        <v>38</v>
      </c>
      <c r="B11" s="7">
        <v>356367.48927038629</v>
      </c>
      <c r="C11" s="7">
        <v>279587.24489795917</v>
      </c>
      <c r="D11" s="7">
        <v>283992.52988047811</v>
      </c>
      <c r="E11" s="7">
        <v>270337.74834437086</v>
      </c>
      <c r="F11" s="7">
        <v>339921.74704276619</v>
      </c>
      <c r="G11" s="7">
        <v>270835.56747095619</v>
      </c>
      <c r="H11" s="7">
        <v>270087.33624454151</v>
      </c>
      <c r="I11" s="7">
        <v>369953.66470092669</v>
      </c>
      <c r="J11" s="7">
        <v>348436.64245359157</v>
      </c>
      <c r="K11" s="7">
        <v>369104.83870967739</v>
      </c>
      <c r="L11" s="7">
        <v>443899.52153110044</v>
      </c>
      <c r="M11" s="11">
        <v>2.2206551176876532E-2</v>
      </c>
      <c r="N11" s="21">
        <f>1+House[[#This Row],[Adjusted Growth Rate PA (%)]]</f>
        <v>1.0222065511768765</v>
      </c>
      <c r="O11" s="7"/>
    </row>
    <row r="12" spans="1:15" x14ac:dyDescent="0.25">
      <c r="A12" s="6" t="s">
        <v>39</v>
      </c>
      <c r="B12" s="7">
        <v>404812.23175965663</v>
      </c>
      <c r="C12" s="7">
        <v>416540.81632653059</v>
      </c>
      <c r="D12" s="7">
        <v>400423.30677290837</v>
      </c>
      <c r="E12" s="7">
        <v>392633.39640491962</v>
      </c>
      <c r="F12" s="7">
        <v>391697.90718835307</v>
      </c>
      <c r="G12" s="7">
        <v>392435.21000893653</v>
      </c>
      <c r="H12" s="7">
        <v>406211.35371179041</v>
      </c>
      <c r="I12" s="7">
        <v>433002.10614995786</v>
      </c>
      <c r="J12" s="7">
        <v>479225.18159806292</v>
      </c>
      <c r="K12" s="7">
        <v>498790.32258064515</v>
      </c>
      <c r="L12" s="7">
        <v>510977.67145135562</v>
      </c>
      <c r="M12" s="11">
        <v>2.3563591820914276E-2</v>
      </c>
      <c r="N12" s="21">
        <f>1+House[[#This Row],[Adjusted Growth Rate PA (%)]]</f>
        <v>1.0235635918209143</v>
      </c>
      <c r="O12" s="7"/>
    </row>
    <row r="13" spans="1:15" x14ac:dyDescent="0.25">
      <c r="A13" s="6" t="s">
        <v>40</v>
      </c>
      <c r="B13" s="7">
        <v>305268.24034334766</v>
      </c>
      <c r="C13" s="7">
        <v>296627.55102040817</v>
      </c>
      <c r="D13" s="7">
        <v>284608.56573705177</v>
      </c>
      <c r="E13" s="7">
        <v>275018.92147587513</v>
      </c>
      <c r="F13" s="7">
        <v>274638.76251137402</v>
      </c>
      <c r="G13" s="7">
        <v>272493.74441465596</v>
      </c>
      <c r="H13" s="7">
        <v>275489.08296943235</v>
      </c>
      <c r="I13" s="7">
        <v>283978.51727042964</v>
      </c>
      <c r="J13" s="7">
        <v>278549.63680387411</v>
      </c>
      <c r="K13" s="7">
        <v>273337.09677419352</v>
      </c>
      <c r="L13" s="7">
        <v>286068.58054226474</v>
      </c>
      <c r="M13" s="11">
        <v>-6.474876307414279E-3</v>
      </c>
      <c r="N13" s="21">
        <f>1+House[[#This Row],[Adjusted Growth Rate PA (%)]]</f>
        <v>0.99352512369258572</v>
      </c>
      <c r="O13" s="7"/>
    </row>
    <row r="14" spans="1:15" x14ac:dyDescent="0.25">
      <c r="A14" s="6" t="s">
        <v>41</v>
      </c>
      <c r="B14" s="7">
        <v>345085.83690987126</v>
      </c>
      <c r="C14" s="7">
        <v>391295.91836734692</v>
      </c>
      <c r="D14" s="7">
        <v>375781.87250996014</v>
      </c>
      <c r="E14" s="7">
        <v>411943.23557237466</v>
      </c>
      <c r="F14" s="7">
        <v>371437.67060964514</v>
      </c>
      <c r="G14" s="7">
        <v>396857.01519213582</v>
      </c>
      <c r="H14" s="7">
        <v>399729.25764192146</v>
      </c>
      <c r="I14" s="7">
        <v>434565.29064869421</v>
      </c>
      <c r="J14" s="7">
        <v>461254.23728813557</v>
      </c>
      <c r="K14" s="7">
        <v>448911.29032258061</v>
      </c>
      <c r="L14" s="7">
        <v>493221.6905901116</v>
      </c>
      <c r="M14" s="11">
        <v>3.6362054343171302E-2</v>
      </c>
      <c r="N14" s="21">
        <f>1+House[[#This Row],[Adjusted Growth Rate PA (%)]]</f>
        <v>1.0363620543431713</v>
      </c>
      <c r="O14" s="7"/>
    </row>
    <row r="15" spans="1:15" x14ac:dyDescent="0.25">
      <c r="A15" s="6" t="s">
        <v>42</v>
      </c>
      <c r="B15" s="7">
        <v>361012.87553648069</v>
      </c>
      <c r="C15" s="7">
        <v>347117.3469387755</v>
      </c>
      <c r="D15" s="7">
        <v>344980.07968127489</v>
      </c>
      <c r="E15" s="7">
        <v>346406.81173131504</v>
      </c>
      <c r="F15" s="7">
        <v>351177.43403093726</v>
      </c>
      <c r="G15" s="7">
        <v>348217.15817694372</v>
      </c>
      <c r="H15" s="7">
        <v>366778.60262008739</v>
      </c>
      <c r="I15" s="7">
        <v>361095.61920808762</v>
      </c>
      <c r="J15" s="7">
        <v>388372.07425343018</v>
      </c>
      <c r="K15" s="7">
        <v>413995.96774193546</v>
      </c>
      <c r="L15" s="7">
        <v>417265.55023923441</v>
      </c>
      <c r="M15" s="11">
        <v>1.458627709397109E-2</v>
      </c>
      <c r="N15" s="21">
        <f>1+House[[#This Row],[Adjusted Growth Rate PA (%)]]</f>
        <v>1.0145862770939711</v>
      </c>
      <c r="O15" s="7"/>
    </row>
    <row r="16" spans="1:15" x14ac:dyDescent="0.25">
      <c r="A16" s="6" t="s">
        <v>43</v>
      </c>
      <c r="B16" s="7">
        <v>454584.22746781114</v>
      </c>
      <c r="C16" s="7">
        <v>477128.57142857142</v>
      </c>
      <c r="D16" s="7">
        <v>433073.20717131475</v>
      </c>
      <c r="E16" s="7">
        <v>433008.51466414385</v>
      </c>
      <c r="F16" s="7">
        <v>455855.32302092813</v>
      </c>
      <c r="G16" s="7">
        <v>434442.35924932978</v>
      </c>
      <c r="H16" s="7">
        <v>412693.44978165941</v>
      </c>
      <c r="I16" s="7">
        <v>448112.88963774219</v>
      </c>
      <c r="J16" s="7">
        <v>486713.07506053266</v>
      </c>
      <c r="K16" s="7">
        <v>528717.74193548388</v>
      </c>
      <c r="L16" s="7">
        <v>547476.0765550239</v>
      </c>
      <c r="M16" s="11">
        <v>1.8767491456799901E-2</v>
      </c>
      <c r="N16" s="21">
        <f>1+House[[#This Row],[Adjusted Growth Rate PA (%)]]</f>
        <v>1.0187674914567999</v>
      </c>
      <c r="O16" s="7"/>
    </row>
    <row r="17" spans="1:15" x14ac:dyDescent="0.25">
      <c r="A17" s="6" t="s">
        <v>44</v>
      </c>
      <c r="B17" s="7">
        <v>468520.3862660944</v>
      </c>
      <c r="C17" s="7">
        <v>429163.26530612243</v>
      </c>
      <c r="D17" s="7">
        <v>418904.38247011951</v>
      </c>
      <c r="E17" s="7">
        <v>403751.1825922422</v>
      </c>
      <c r="F17" s="7">
        <v>371437.67060964514</v>
      </c>
      <c r="G17" s="7">
        <v>357060.76854334224</v>
      </c>
      <c r="H17" s="7">
        <v>378122.27074235812</v>
      </c>
      <c r="I17" s="7">
        <v>364743.04970513901</v>
      </c>
      <c r="J17" s="7">
        <v>402848.66828087164</v>
      </c>
      <c r="K17" s="7">
        <v>394044.3548387097</v>
      </c>
      <c r="L17" s="7">
        <v>419238.43700159487</v>
      </c>
      <c r="M17" s="11">
        <v>-1.1052447348467775E-2</v>
      </c>
      <c r="N17" s="21">
        <f>1+House[[#This Row],[Adjusted Growth Rate PA (%)]]</f>
        <v>0.98894755265153222</v>
      </c>
      <c r="O17" s="7"/>
    </row>
    <row r="18" spans="1:15" x14ac:dyDescent="0.25">
      <c r="A18" s="6" t="s">
        <v>45</v>
      </c>
      <c r="B18" s="7">
        <v>610536.48068669531</v>
      </c>
      <c r="C18" s="7">
        <v>637433.67346938769</v>
      </c>
      <c r="D18" s="7">
        <v>630204.68127490045</v>
      </c>
      <c r="E18" s="7">
        <v>569347.68211920536</v>
      </c>
      <c r="F18" s="7">
        <v>590923.56687898096</v>
      </c>
      <c r="G18" s="7">
        <v>617947.2743521001</v>
      </c>
      <c r="H18" s="7">
        <v>632004.36681222718</v>
      </c>
      <c r="I18" s="7">
        <v>723754.42291491153</v>
      </c>
      <c r="J18" s="7">
        <v>728821.6303470541</v>
      </c>
      <c r="K18" s="7">
        <v>683342.74193548388</v>
      </c>
      <c r="L18" s="7">
        <v>707773.12599681015</v>
      </c>
      <c r="M18" s="11">
        <v>1.4888297957571073E-2</v>
      </c>
      <c r="N18" s="21">
        <f>1+House[[#This Row],[Adjusted Growth Rate PA (%)]]</f>
        <v>1.0148882979575711</v>
      </c>
      <c r="O18" s="7"/>
    </row>
    <row r="19" spans="1:15" x14ac:dyDescent="0.25">
      <c r="A19" s="6" t="s">
        <v>46</v>
      </c>
      <c r="B19" s="7">
        <v>231605.68669527897</v>
      </c>
      <c r="C19" s="7">
        <v>179869.89795918367</v>
      </c>
      <c r="D19" s="7">
        <v>229165.33864541832</v>
      </c>
      <c r="E19" s="7">
        <v>217674.55061494798</v>
      </c>
      <c r="F19" s="7">
        <v>247625.11373976344</v>
      </c>
      <c r="G19" s="7">
        <v>226617.51563896335</v>
      </c>
      <c r="H19" s="7">
        <v>256582.96943231442</v>
      </c>
      <c r="I19" s="7">
        <v>229267.0598146588</v>
      </c>
      <c r="J19" s="7">
        <v>224636.803874092</v>
      </c>
      <c r="K19" s="7">
        <v>241913.30645161291</v>
      </c>
      <c r="L19" s="7">
        <v>317634.76874003187</v>
      </c>
      <c r="M19" s="11">
        <v>3.2090740194859357E-2</v>
      </c>
      <c r="N19" s="21">
        <f>1+House[[#This Row],[Adjusted Growth Rate PA (%)]]</f>
        <v>1.0320907401948594</v>
      </c>
      <c r="O19" s="7"/>
    </row>
    <row r="20" spans="1:15" x14ac:dyDescent="0.25">
      <c r="A20" s="6" t="s">
        <v>47</v>
      </c>
      <c r="B20" s="7">
        <v>412112.12446351931</v>
      </c>
      <c r="C20" s="7">
        <v>403918.36734693876</v>
      </c>
      <c r="D20" s="7">
        <v>375165.83665338648</v>
      </c>
      <c r="E20" s="7">
        <v>345236.51844843902</v>
      </c>
      <c r="F20" s="7">
        <v>332042.76615104644</v>
      </c>
      <c r="G20" s="7">
        <v>367009.83020554064</v>
      </c>
      <c r="H20" s="7">
        <v>372720.52401746728</v>
      </c>
      <c r="I20" s="7">
        <v>415807.07666385849</v>
      </c>
      <c r="J20" s="7">
        <v>399354.31799838581</v>
      </c>
      <c r="K20" s="7">
        <v>477342.33870967739</v>
      </c>
      <c r="L20" s="7">
        <v>483357.25677830941</v>
      </c>
      <c r="M20" s="11">
        <v>1.6073875198423293E-2</v>
      </c>
      <c r="N20" s="21">
        <f>1+House[[#This Row],[Adjusted Growth Rate PA (%)]]</f>
        <v>1.0160738751984233</v>
      </c>
      <c r="O20" s="7"/>
    </row>
    <row r="21" spans="1:15" x14ac:dyDescent="0.25">
      <c r="A21" s="6" t="s">
        <v>48</v>
      </c>
      <c r="B21" s="7">
        <v>448611.58798283263</v>
      </c>
      <c r="C21" s="7">
        <v>435474.48979591834</v>
      </c>
      <c r="D21" s="7">
        <v>431225.09960159363</v>
      </c>
      <c r="E21" s="7">
        <v>421305.5818353832</v>
      </c>
      <c r="F21" s="7">
        <v>407455.86897179257</v>
      </c>
      <c r="G21" s="7">
        <v>436653.26184092939</v>
      </c>
      <c r="H21" s="7">
        <v>464550.21834061138</v>
      </c>
      <c r="I21" s="7">
        <v>521061.49957877002</v>
      </c>
      <c r="J21" s="7">
        <v>544120.25827280059</v>
      </c>
      <c r="K21" s="7">
        <v>543681.45161290327</v>
      </c>
      <c r="L21" s="7">
        <v>596798.24561403506</v>
      </c>
      <c r="M21" s="11">
        <v>2.8953396361330652E-2</v>
      </c>
      <c r="N21" s="21">
        <f>1+House[[#This Row],[Adjusted Growth Rate PA (%)]]</f>
        <v>1.0289533963613307</v>
      </c>
      <c r="O21" s="7"/>
    </row>
    <row r="22" spans="1:15" x14ac:dyDescent="0.25">
      <c r="A22" s="6" t="s">
        <v>49</v>
      </c>
      <c r="B22" s="7">
        <v>291995.70815450646</v>
      </c>
      <c r="C22" s="7">
        <v>284005.10204081633</v>
      </c>
      <c r="D22" s="7">
        <v>266743.52589641436</v>
      </c>
      <c r="E22" s="7">
        <v>266826.86849574267</v>
      </c>
      <c r="F22" s="7">
        <v>265071.42857142858</v>
      </c>
      <c r="G22" s="7">
        <v>245962.91331546023</v>
      </c>
      <c r="H22" s="7">
        <v>250100.87336244545</v>
      </c>
      <c r="I22" s="7">
        <v>260530.74978938501</v>
      </c>
      <c r="J22" s="7">
        <v>283541.5657788539</v>
      </c>
      <c r="K22" s="7">
        <v>289298.38709677418</v>
      </c>
      <c r="L22" s="7">
        <v>297905.90111642744</v>
      </c>
      <c r="M22" s="11">
        <v>2.0058655135957171E-3</v>
      </c>
      <c r="N22" s="21">
        <f>1+House[[#This Row],[Adjusted Growth Rate PA (%)]]</f>
        <v>1.0020058655135957</v>
      </c>
      <c r="O22" s="7"/>
    </row>
    <row r="23" spans="1:15" x14ac:dyDescent="0.25">
      <c r="A23" s="6" t="s">
        <v>50</v>
      </c>
      <c r="B23" s="7">
        <v>597263.94849785406</v>
      </c>
      <c r="C23" s="7">
        <v>555387.75510204083</v>
      </c>
      <c r="D23" s="7">
        <v>555664.34262948204</v>
      </c>
      <c r="E23" s="7">
        <v>530142.85714285716</v>
      </c>
      <c r="F23" s="7">
        <v>548714.74067333946</v>
      </c>
      <c r="G23" s="7">
        <v>591416.44325290434</v>
      </c>
      <c r="H23" s="7">
        <v>629843.66812227084</v>
      </c>
      <c r="I23" s="7">
        <v>698222.40943555185</v>
      </c>
      <c r="J23" s="7">
        <v>689385.39144471346</v>
      </c>
      <c r="K23" s="7">
        <v>669376.61290322582</v>
      </c>
      <c r="L23" s="7">
        <v>691990.03189792659</v>
      </c>
      <c r="M23" s="11">
        <v>1.4830132177246824E-2</v>
      </c>
      <c r="N23" s="21">
        <f>1+House[[#This Row],[Adjusted Growth Rate PA (%)]]</f>
        <v>1.0148301321772468</v>
      </c>
      <c r="O23" s="7"/>
    </row>
    <row r="24" spans="1:15" x14ac:dyDescent="0.25">
      <c r="A24" s="6" t="s">
        <v>51</v>
      </c>
      <c r="B24" s="7">
        <v>693489.8068669528</v>
      </c>
      <c r="C24" s="7">
        <v>525725</v>
      </c>
      <c r="D24" s="7">
        <v>508229.58167330676</v>
      </c>
      <c r="E24" s="7">
        <v>463436.14001892152</v>
      </c>
      <c r="F24" s="7">
        <v>395637.39763421292</v>
      </c>
      <c r="G24" s="7">
        <v>442180.51831992849</v>
      </c>
      <c r="H24" s="7">
        <v>464550.21834061138</v>
      </c>
      <c r="I24" s="7">
        <v>515850.88458298234</v>
      </c>
      <c r="J24" s="7">
        <v>539128.3292978208</v>
      </c>
      <c r="K24" s="7">
        <v>588572.58064516133</v>
      </c>
      <c r="L24" s="7">
        <v>544516.74641148327</v>
      </c>
      <c r="M24" s="11">
        <v>-2.3893699845388916E-2</v>
      </c>
      <c r="N24" s="21">
        <f>1+House[[#This Row],[Adjusted Growth Rate PA (%)]]</f>
        <v>0.97610630015461108</v>
      </c>
      <c r="O24" s="7"/>
    </row>
    <row r="25" spans="1:15" x14ac:dyDescent="0.25">
      <c r="A25" s="6" t="s">
        <v>52</v>
      </c>
      <c r="B25" s="7">
        <v>305268.24034334766</v>
      </c>
      <c r="C25" s="7">
        <v>328183.67346938775</v>
      </c>
      <c r="D25" s="7">
        <v>320338.64541832672</v>
      </c>
      <c r="E25" s="7">
        <v>298424.78713339643</v>
      </c>
      <c r="F25" s="7">
        <v>379879.43585077347</v>
      </c>
      <c r="G25" s="7">
        <v>334399.01697944594</v>
      </c>
      <c r="H25" s="7">
        <v>372720.52401746728</v>
      </c>
      <c r="I25" s="7">
        <v>398612.04717775906</v>
      </c>
      <c r="J25" s="7">
        <v>411834.14043583535</v>
      </c>
      <c r="K25" s="7">
        <v>461879.83870967739</v>
      </c>
      <c r="L25" s="7">
        <v>460669.05901116424</v>
      </c>
      <c r="M25" s="11">
        <v>4.2007253275404111E-2</v>
      </c>
      <c r="N25" s="21">
        <f>1+House[[#This Row],[Adjusted Growth Rate PA (%)]]</f>
        <v>1.0420072532754041</v>
      </c>
      <c r="O25" s="7"/>
    </row>
    <row r="26" spans="1:15" x14ac:dyDescent="0.25">
      <c r="A26" s="6" t="s">
        <v>53</v>
      </c>
      <c r="B26" s="7">
        <v>829533.26180257509</v>
      </c>
      <c r="C26" s="7">
        <v>757346.93877551018</v>
      </c>
      <c r="D26" s="7">
        <v>714601.593625498</v>
      </c>
      <c r="E26" s="7">
        <v>712708.60927152319</v>
      </c>
      <c r="F26" s="7">
        <v>706294.35850773437</v>
      </c>
      <c r="G26" s="7">
        <v>687037.98033958895</v>
      </c>
      <c r="H26" s="7">
        <v>831868.99563318782</v>
      </c>
      <c r="I26" s="7">
        <v>920194.60825610789</v>
      </c>
      <c r="J26" s="7">
        <v>988901.12994350283</v>
      </c>
      <c r="K26" s="7">
        <v>919270.56451612897</v>
      </c>
      <c r="L26" s="7">
        <v>1127998.0063795852</v>
      </c>
      <c r="M26" s="11">
        <v>3.1210799895696528E-2</v>
      </c>
      <c r="N26" s="21">
        <f>1+House[[#This Row],[Adjusted Growth Rate PA (%)]]</f>
        <v>1.0312107998956965</v>
      </c>
      <c r="O26" s="7"/>
    </row>
    <row r="27" spans="1:15" x14ac:dyDescent="0.25">
      <c r="A27" s="6" t="s">
        <v>54</v>
      </c>
      <c r="B27" s="7">
        <v>776443.13304721029</v>
      </c>
      <c r="C27" s="7">
        <v>700545.91836734687</v>
      </c>
      <c r="D27" s="7">
        <v>659158.36653386452</v>
      </c>
      <c r="E27" s="7">
        <v>678770.10406811733</v>
      </c>
      <c r="F27" s="7">
        <v>714736.12374886265</v>
      </c>
      <c r="G27" s="7">
        <v>773815.90705987485</v>
      </c>
      <c r="H27" s="7">
        <v>840511.79039301316</v>
      </c>
      <c r="I27" s="7">
        <v>919673.54675652913</v>
      </c>
      <c r="J27" s="7">
        <v>908531.0734463277</v>
      </c>
      <c r="K27" s="7">
        <v>852931.45161290315</v>
      </c>
      <c r="L27" s="7">
        <v>889278.7081339712</v>
      </c>
      <c r="M27" s="11">
        <v>1.3661201865835526E-2</v>
      </c>
      <c r="N27" s="21">
        <f>1+House[[#This Row],[Adjusted Growth Rate PA (%)]]</f>
        <v>1.0136612018658355</v>
      </c>
      <c r="O27" s="7"/>
    </row>
    <row r="28" spans="1:15" x14ac:dyDescent="0.25">
      <c r="A28" s="6" t="s">
        <v>55</v>
      </c>
      <c r="B28" s="7">
        <v>690171.67381974251</v>
      </c>
      <c r="C28" s="7">
        <v>599566.32653061219</v>
      </c>
      <c r="D28" s="7">
        <v>616035.85657370521</v>
      </c>
      <c r="E28" s="7">
        <v>575784.29517502373</v>
      </c>
      <c r="F28" s="7">
        <v>584170.15468607831</v>
      </c>
      <c r="G28" s="7">
        <v>624579.98212689906</v>
      </c>
      <c r="H28" s="7">
        <v>648209.60698689963</v>
      </c>
      <c r="I28" s="7">
        <v>719064.86941870267</v>
      </c>
      <c r="J28" s="7">
        <v>728821.6303470541</v>
      </c>
      <c r="K28" s="7">
        <v>698306.45161290315</v>
      </c>
      <c r="L28" s="7">
        <v>720103.66826156294</v>
      </c>
      <c r="M28" s="11">
        <v>4.2545064300574253E-3</v>
      </c>
      <c r="N28" s="21">
        <f>1+House[[#This Row],[Adjusted Growth Rate PA (%)]]</f>
        <v>1.0042545064300574</v>
      </c>
      <c r="O28" s="7"/>
    </row>
    <row r="29" spans="1:15" x14ac:dyDescent="0.25">
      <c r="A29" s="6" t="s">
        <v>56</v>
      </c>
      <c r="B29" s="7">
        <v>413439.37768240343</v>
      </c>
      <c r="C29" s="7">
        <v>422852.04081632651</v>
      </c>
      <c r="D29" s="7">
        <v>418904.38247011951</v>
      </c>
      <c r="E29" s="7">
        <v>380345.3169347209</v>
      </c>
      <c r="F29" s="7">
        <v>392823.47588717018</v>
      </c>
      <c r="G29" s="7">
        <v>433889.63360142987</v>
      </c>
      <c r="H29" s="7">
        <v>464010.04366812232</v>
      </c>
      <c r="I29" s="7">
        <v>515850.88458298234</v>
      </c>
      <c r="J29" s="7">
        <v>589047.61904761905</v>
      </c>
      <c r="K29" s="7">
        <v>578596.77419354836</v>
      </c>
      <c r="L29" s="7">
        <v>690510.36682615627</v>
      </c>
      <c r="M29" s="11">
        <v>5.2630225941197706E-2</v>
      </c>
      <c r="N29" s="21">
        <f>1+House[[#This Row],[Adjusted Growth Rate PA (%)]]</f>
        <v>1.0526302259411977</v>
      </c>
      <c r="O29" s="7"/>
    </row>
    <row r="30" spans="1:15" x14ac:dyDescent="0.25">
      <c r="A30" s="6" t="s">
        <v>57</v>
      </c>
      <c r="B30" s="7">
        <v>329822.42489270389</v>
      </c>
      <c r="C30" s="7">
        <v>328183.67346938775</v>
      </c>
      <c r="D30" s="7">
        <v>330811.25498007971</v>
      </c>
      <c r="E30" s="7">
        <v>340555.34531693475</v>
      </c>
      <c r="F30" s="7">
        <v>300526.84258416743</v>
      </c>
      <c r="G30" s="7">
        <v>298471.84986595175</v>
      </c>
      <c r="H30" s="7">
        <v>310600.43668122275</v>
      </c>
      <c r="I30" s="7">
        <v>343900.58972198819</v>
      </c>
      <c r="J30" s="7">
        <v>395859.96771589993</v>
      </c>
      <c r="K30" s="7">
        <v>416489.91935483873</v>
      </c>
      <c r="L30" s="7">
        <v>446365.62998405099</v>
      </c>
      <c r="M30" s="11">
        <v>3.0720838953757212E-2</v>
      </c>
      <c r="N30" s="21">
        <f>1+House[[#This Row],[Adjusted Growth Rate PA (%)]]</f>
        <v>1.0307208389537572</v>
      </c>
      <c r="O30" s="7"/>
    </row>
    <row r="31" spans="1:15" x14ac:dyDescent="0.25">
      <c r="A31" s="6" t="s">
        <v>58</v>
      </c>
      <c r="B31" s="7">
        <v>442638.94849785406</v>
      </c>
      <c r="C31" s="7">
        <v>430425.5102040816</v>
      </c>
      <c r="D31" s="7">
        <v>409047.80876494024</v>
      </c>
      <c r="E31" s="7">
        <v>386196.78334910126</v>
      </c>
      <c r="F31" s="7">
        <v>394511.82893539581</v>
      </c>
      <c r="G31" s="7">
        <v>375853.44057193922</v>
      </c>
      <c r="H31" s="7">
        <v>388925.76419213979</v>
      </c>
      <c r="I31" s="7">
        <v>442902.27464195451</v>
      </c>
      <c r="J31" s="7">
        <v>490706.61824051652</v>
      </c>
      <c r="K31" s="7">
        <v>443923.38709677418</v>
      </c>
      <c r="L31" s="7">
        <v>493221.6905901116</v>
      </c>
      <c r="M31" s="11">
        <v>1.0879185255653789E-2</v>
      </c>
      <c r="N31" s="21">
        <f>1+House[[#This Row],[Adjusted Growth Rate PA (%)]]</f>
        <v>1.0108791852556538</v>
      </c>
      <c r="O31" s="7"/>
    </row>
    <row r="32" spans="1:15" x14ac:dyDescent="0.25">
      <c r="A32" s="6" t="s">
        <v>59</v>
      </c>
      <c r="B32" s="7">
        <v>346413.09012875537</v>
      </c>
      <c r="C32" s="7">
        <v>326290.30612244894</v>
      </c>
      <c r="D32" s="7">
        <v>369621.51394422312</v>
      </c>
      <c r="E32" s="7">
        <v>362790.91769157996</v>
      </c>
      <c r="F32" s="7">
        <v>316847.58871701546</v>
      </c>
      <c r="G32" s="7">
        <v>298471.84986595175</v>
      </c>
      <c r="H32" s="7">
        <v>365158.07860262011</v>
      </c>
      <c r="I32" s="7">
        <v>364743.04970513901</v>
      </c>
      <c r="J32" s="7">
        <v>404346.2469733656</v>
      </c>
      <c r="K32" s="7">
        <v>447913.70967741933</v>
      </c>
      <c r="L32" s="7">
        <v>480891.14832535881</v>
      </c>
      <c r="M32" s="11">
        <v>3.3344777395766245E-2</v>
      </c>
      <c r="N32" s="21">
        <f>1+House[[#This Row],[Adjusted Growth Rate PA (%)]]</f>
        <v>1.0333447773957662</v>
      </c>
      <c r="O32" s="7"/>
    </row>
    <row r="33" spans="1:15" x14ac:dyDescent="0.25">
      <c r="A33" s="6" t="s">
        <v>60</v>
      </c>
      <c r="B33" s="7">
        <v>517628.75536480686</v>
      </c>
      <c r="C33" s="7">
        <v>631122.44897959183</v>
      </c>
      <c r="D33" s="7">
        <v>474347.60956175299</v>
      </c>
      <c r="E33" s="7">
        <v>394973.98297067173</v>
      </c>
      <c r="F33" s="7">
        <v>378753.86715195636</v>
      </c>
      <c r="G33" s="7">
        <v>411780.60768543341</v>
      </c>
      <c r="H33" s="7">
        <v>459148.47161572054</v>
      </c>
      <c r="I33" s="7">
        <v>388711.87868576241</v>
      </c>
      <c r="J33" s="7">
        <v>461254.23728813557</v>
      </c>
      <c r="K33" s="7">
        <v>513754.03225806449</v>
      </c>
      <c r="L33" s="7">
        <v>702840.90909090906</v>
      </c>
      <c r="M33" s="11">
        <v>3.1059822021936467E-2</v>
      </c>
      <c r="N33" s="21">
        <f>1+House[[#This Row],[Adjusted Growth Rate PA (%)]]</f>
        <v>1.0310598220219365</v>
      </c>
      <c r="O33" s="7"/>
    </row>
    <row r="34" spans="1:15" x14ac:dyDescent="0.25">
      <c r="A34" s="6" t="s">
        <v>61</v>
      </c>
      <c r="B34" s="7">
        <v>428039.16309012874</v>
      </c>
      <c r="C34" s="7">
        <v>388140.30612244894</v>
      </c>
      <c r="D34" s="7">
        <v>463875</v>
      </c>
      <c r="E34" s="7">
        <v>408432.35572374647</v>
      </c>
      <c r="F34" s="7">
        <v>433343.94904458598</v>
      </c>
      <c r="G34" s="7">
        <v>402936.99731903482</v>
      </c>
      <c r="H34" s="7">
        <v>411613.10043668124</v>
      </c>
      <c r="I34" s="7">
        <v>489797.80960404384</v>
      </c>
      <c r="J34" s="7">
        <v>466745.35916061339</v>
      </c>
      <c r="K34" s="7">
        <v>473850.80645161291</v>
      </c>
      <c r="L34" s="7">
        <v>579535.48644338117</v>
      </c>
      <c r="M34" s="11">
        <v>3.0764974558893154E-2</v>
      </c>
      <c r="N34" s="21">
        <f>1+House[[#This Row],[Adjusted Growth Rate PA (%)]]</f>
        <v>1.0307649745588932</v>
      </c>
      <c r="O34" s="7"/>
    </row>
    <row r="35" spans="1:15" x14ac:dyDescent="0.25">
      <c r="A35" s="6" t="s">
        <v>62</v>
      </c>
      <c r="B35" s="7">
        <v>388221.56652360514</v>
      </c>
      <c r="C35" s="7">
        <v>429163.26530612243</v>
      </c>
      <c r="D35" s="7">
        <v>421984.56175298803</v>
      </c>
      <c r="E35" s="7">
        <v>389122.51655629143</v>
      </c>
      <c r="F35" s="7">
        <v>365809.8271155596</v>
      </c>
      <c r="G35" s="7">
        <v>464289.54423592496</v>
      </c>
      <c r="H35" s="7">
        <v>386224.89082969434</v>
      </c>
      <c r="I35" s="7">
        <v>455928.81213142374</v>
      </c>
      <c r="J35" s="7">
        <v>549112.1872477805</v>
      </c>
      <c r="K35" s="7">
        <v>499289.11290322582</v>
      </c>
      <c r="L35" s="7">
        <v>532679.42583732051</v>
      </c>
      <c r="M35" s="11">
        <v>3.2140041145902964E-2</v>
      </c>
      <c r="N35" s="21">
        <f>1+House[[#This Row],[Adjusted Growth Rate PA (%)]]</f>
        <v>1.032140041145903</v>
      </c>
      <c r="O35" s="7"/>
    </row>
    <row r="36" spans="1:15" x14ac:dyDescent="0.25">
      <c r="A36" s="6" t="s">
        <v>63</v>
      </c>
      <c r="B36" s="7">
        <v>524265.02145922749</v>
      </c>
      <c r="C36" s="7">
        <v>517520.40816326527</v>
      </c>
      <c r="D36" s="7">
        <v>474347.60956175299</v>
      </c>
      <c r="E36" s="7">
        <v>456414.38032166508</v>
      </c>
      <c r="F36" s="7">
        <v>451353.0482256597</v>
      </c>
      <c r="G36" s="7">
        <v>458762.2877569258</v>
      </c>
      <c r="H36" s="7">
        <v>560161.13537117909</v>
      </c>
      <c r="I36" s="7">
        <v>596615.41701769165</v>
      </c>
      <c r="J36" s="7">
        <v>604023.40597255854</v>
      </c>
      <c r="K36" s="7">
        <v>603536.29032258061</v>
      </c>
      <c r="L36" s="7">
        <v>651052.6315789473</v>
      </c>
      <c r="M36" s="11">
        <v>2.189558205501263E-2</v>
      </c>
      <c r="N36" s="21">
        <f>1+House[[#This Row],[Adjusted Growth Rate PA (%)]]</f>
        <v>1.0218955820550126</v>
      </c>
      <c r="O36" s="7"/>
    </row>
    <row r="37" spans="1:15" x14ac:dyDescent="0.25">
      <c r="A37" s="6" t="s">
        <v>64</v>
      </c>
      <c r="B37" s="7">
        <v>278059.5493562232</v>
      </c>
      <c r="C37" s="7">
        <v>302938.77551020408</v>
      </c>
      <c r="D37" s="7">
        <v>314178.28685258963</v>
      </c>
      <c r="E37" s="7">
        <v>295499.05392620625</v>
      </c>
      <c r="F37" s="7">
        <v>294898.9990900819</v>
      </c>
      <c r="G37" s="7">
        <v>283548.25737265416</v>
      </c>
      <c r="H37" s="7">
        <v>275489.08296943235</v>
      </c>
      <c r="I37" s="7">
        <v>260530.74978938501</v>
      </c>
      <c r="J37" s="7">
        <v>274556.09362389025</v>
      </c>
      <c r="K37" s="7">
        <v>286305.6451612903</v>
      </c>
      <c r="L37" s="7">
        <v>315661.88197767141</v>
      </c>
      <c r="M37" s="11">
        <v>1.2764413450952805E-2</v>
      </c>
      <c r="N37" s="21">
        <f>1+House[[#This Row],[Adjusted Growth Rate PA (%)]]</f>
        <v>1.0127644134509528</v>
      </c>
      <c r="O37" s="7"/>
    </row>
    <row r="38" spans="1:15" x14ac:dyDescent="0.25">
      <c r="A38" s="6" t="s">
        <v>65</v>
      </c>
      <c r="B38" s="7">
        <v>419412.017167382</v>
      </c>
      <c r="C38" s="7">
        <v>429163.26530612243</v>
      </c>
      <c r="D38" s="7">
        <v>423216.63346613548</v>
      </c>
      <c r="E38" s="7">
        <v>447052.0340586566</v>
      </c>
      <c r="F38" s="7">
        <v>388321.20109190175</v>
      </c>
      <c r="G38" s="7">
        <v>428362.37712243071</v>
      </c>
      <c r="H38" s="7">
        <v>460768.99563318782</v>
      </c>
      <c r="I38" s="7">
        <v>396006.73967986519</v>
      </c>
      <c r="J38" s="7">
        <v>459756.65859564167</v>
      </c>
      <c r="K38" s="7">
        <v>498790.32258064515</v>
      </c>
      <c r="L38" s="7">
        <v>532679.42583732051</v>
      </c>
      <c r="M38" s="11">
        <v>2.419465563602663E-2</v>
      </c>
      <c r="N38" s="21">
        <f>1+House[[#This Row],[Adjusted Growth Rate PA (%)]]</f>
        <v>1.0241946556360266</v>
      </c>
      <c r="O38" s="7"/>
    </row>
    <row r="39" spans="1:15" x14ac:dyDescent="0.25">
      <c r="A39" s="6" t="s">
        <v>66</v>
      </c>
      <c r="B39" s="7">
        <v>245541.84549356223</v>
      </c>
      <c r="C39" s="7">
        <v>227204.08163265305</v>
      </c>
      <c r="D39" s="7">
        <v>226085.15936254981</v>
      </c>
      <c r="E39" s="7">
        <v>257464.52223273416</v>
      </c>
      <c r="F39" s="7">
        <v>209355.77797998182</v>
      </c>
      <c r="G39" s="7">
        <v>240988.38248436103</v>
      </c>
      <c r="H39" s="7">
        <v>234975.98253275111</v>
      </c>
      <c r="I39" s="7">
        <v>250109.5197978096</v>
      </c>
      <c r="J39" s="7">
        <v>234620.66182405164</v>
      </c>
      <c r="K39" s="7">
        <v>279322.58064516127</v>
      </c>
      <c r="L39" s="7">
        <v>291000.79744816583</v>
      </c>
      <c r="M39" s="11">
        <v>1.7130942509894664E-2</v>
      </c>
      <c r="N39" s="21">
        <f>1+House[[#This Row],[Adjusted Growth Rate PA (%)]]</f>
        <v>1.0171309425098947</v>
      </c>
      <c r="O39" s="7"/>
    </row>
    <row r="40" spans="1:15" x14ac:dyDescent="0.25">
      <c r="A40" s="6" t="s">
        <v>67</v>
      </c>
      <c r="B40" s="7">
        <v>401494.09871244634</v>
      </c>
      <c r="C40" s="7">
        <v>376148.97959183669</v>
      </c>
      <c r="D40" s="7">
        <v>357916.83266932273</v>
      </c>
      <c r="E40" s="7">
        <v>377419.58372753079</v>
      </c>
      <c r="F40" s="7">
        <v>334293.90354868065</v>
      </c>
      <c r="G40" s="7">
        <v>381380.69705093832</v>
      </c>
      <c r="H40" s="7">
        <v>366238.42794759828</v>
      </c>
      <c r="I40" s="7">
        <v>348590.14321819716</v>
      </c>
      <c r="J40" s="7">
        <v>372397.90153349476</v>
      </c>
      <c r="K40" s="7">
        <v>374092.74193548388</v>
      </c>
      <c r="L40" s="7">
        <v>420224.8803827751</v>
      </c>
      <c r="M40" s="11">
        <v>4.5701275533784891E-3</v>
      </c>
      <c r="N40" s="21">
        <f>1+House[[#This Row],[Adjusted Growth Rate PA (%)]]</f>
        <v>1.0045701275533785</v>
      </c>
      <c r="O40" s="7"/>
    </row>
    <row r="41" spans="1:15" x14ac:dyDescent="0.25">
      <c r="A41" s="6" t="s">
        <v>68</v>
      </c>
      <c r="B41" s="7">
        <v>441311.69527896994</v>
      </c>
      <c r="C41" s="7">
        <v>530142.85714285716</v>
      </c>
      <c r="D41" s="7">
        <v>428760.95617529884</v>
      </c>
      <c r="E41" s="7">
        <v>394388.83632923372</v>
      </c>
      <c r="F41" s="7">
        <v>373688.80800727935</v>
      </c>
      <c r="G41" s="7">
        <v>386907.95352993743</v>
      </c>
      <c r="H41" s="7">
        <v>386765.06550218345</v>
      </c>
      <c r="I41" s="7">
        <v>424665.12215669756</v>
      </c>
      <c r="J41" s="7">
        <v>441286.52138821629</v>
      </c>
      <c r="K41" s="7">
        <v>538693.54838709673</v>
      </c>
      <c r="L41" s="7">
        <v>626884.76874003187</v>
      </c>
      <c r="M41" s="11">
        <v>3.5724448805202647E-2</v>
      </c>
      <c r="N41" s="21">
        <f>1+House[[#This Row],[Adjusted Growth Rate PA (%)]]</f>
        <v>1.0357244488052026</v>
      </c>
      <c r="O41" s="7"/>
    </row>
    <row r="42" spans="1:15" x14ac:dyDescent="0.25">
      <c r="A42" s="6" t="s">
        <v>69</v>
      </c>
      <c r="B42" s="7">
        <v>268105.15021459229</v>
      </c>
      <c r="C42" s="7">
        <v>169771.93877551021</v>
      </c>
      <c r="D42" s="7">
        <v>237173.8047808765</v>
      </c>
      <c r="E42" s="7">
        <v>255709.08230842007</v>
      </c>
      <c r="F42" s="7">
        <v>268448.1346678799</v>
      </c>
      <c r="G42" s="7">
        <v>221090.25915996425</v>
      </c>
      <c r="H42" s="7">
        <v>216069.86899563321</v>
      </c>
      <c r="I42" s="7">
        <v>255320.1347935973</v>
      </c>
      <c r="J42" s="7">
        <v>232124.69733656175</v>
      </c>
      <c r="K42" s="7">
        <v>299274.19354838709</v>
      </c>
      <c r="L42" s="7">
        <v>297412.6794258373</v>
      </c>
      <c r="M42" s="11">
        <v>1.0428139194942565E-2</v>
      </c>
      <c r="N42" s="21">
        <f>1+House[[#This Row],[Adjusted Growth Rate PA (%)]]</f>
        <v>1.0104281391949426</v>
      </c>
      <c r="O42" s="7"/>
    </row>
    <row r="43" spans="1:15" x14ac:dyDescent="0.25">
      <c r="A43" s="6" t="s">
        <v>70</v>
      </c>
      <c r="B43" s="7">
        <v>437993.56223175966</v>
      </c>
      <c r="C43" s="7">
        <v>435474.48979591834</v>
      </c>
      <c r="D43" s="7">
        <v>411511.95219123509</v>
      </c>
      <c r="E43" s="7">
        <v>386196.78334910126</v>
      </c>
      <c r="F43" s="7">
        <v>389446.76979071886</v>
      </c>
      <c r="G43" s="7">
        <v>409016.97944593389</v>
      </c>
      <c r="H43" s="7">
        <v>464550.21834061138</v>
      </c>
      <c r="I43" s="7">
        <v>547114.57455770846</v>
      </c>
      <c r="J43" s="7">
        <v>574071.83212267957</v>
      </c>
      <c r="K43" s="7">
        <v>535700.80645161285</v>
      </c>
      <c r="L43" s="7">
        <v>568191.38755980856</v>
      </c>
      <c r="M43" s="11">
        <v>2.6367028100375611E-2</v>
      </c>
      <c r="N43" s="21">
        <f>1+House[[#This Row],[Adjusted Growth Rate PA (%)]]</f>
        <v>1.0263670281003756</v>
      </c>
      <c r="O43" s="7"/>
    </row>
    <row r="44" spans="1:15" x14ac:dyDescent="0.25">
      <c r="A44" s="6" t="s">
        <v>71</v>
      </c>
      <c r="B44" s="7">
        <v>398175.96566523606</v>
      </c>
      <c r="C44" s="7">
        <v>407073.97959183669</v>
      </c>
      <c r="D44" s="7">
        <v>416440.23904382472</v>
      </c>
      <c r="E44" s="7">
        <v>435934.24787133397</v>
      </c>
      <c r="F44" s="7">
        <v>415897.63421292085</v>
      </c>
      <c r="G44" s="7">
        <v>420071.49240393209</v>
      </c>
      <c r="H44" s="7">
        <v>442943.23144104809</v>
      </c>
      <c r="I44" s="7">
        <v>453323.50463352993</v>
      </c>
      <c r="J44" s="7">
        <v>498194.51170298626</v>
      </c>
      <c r="K44" s="7">
        <v>518741.93548387097</v>
      </c>
      <c r="L44" s="7">
        <v>537611.64274322172</v>
      </c>
      <c r="M44" s="11">
        <v>3.0479513865281804E-2</v>
      </c>
      <c r="N44" s="21">
        <f>1+House[[#This Row],[Adjusted Growth Rate PA (%)]]</f>
        <v>1.0304795138652818</v>
      </c>
      <c r="O44" s="7"/>
    </row>
    <row r="45" spans="1:15" x14ac:dyDescent="0.25">
      <c r="A45" s="6" t="s">
        <v>72</v>
      </c>
      <c r="B45" s="7">
        <v>342431.33047210303</v>
      </c>
      <c r="C45" s="7">
        <v>321872.44897959183</v>
      </c>
      <c r="D45" s="7">
        <v>283992.52988047811</v>
      </c>
      <c r="E45" s="7">
        <v>365716.65089877014</v>
      </c>
      <c r="F45" s="7">
        <v>333168.33484986355</v>
      </c>
      <c r="G45" s="7">
        <v>407911.52815013402</v>
      </c>
      <c r="H45" s="7">
        <v>435920.96069868997</v>
      </c>
      <c r="I45" s="7">
        <v>333479.35973041283</v>
      </c>
      <c r="J45" s="7">
        <v>434297.82082324452</v>
      </c>
      <c r="K45" s="7">
        <v>438436.69354838709</v>
      </c>
      <c r="L45" s="7">
        <v>596798.24561403506</v>
      </c>
      <c r="M45" s="11">
        <v>5.7122714011886622E-2</v>
      </c>
      <c r="N45" s="21">
        <f>1+House[[#This Row],[Adjusted Growth Rate PA (%)]]</f>
        <v>1.0571227140118866</v>
      </c>
      <c r="O45" s="7"/>
    </row>
    <row r="46" spans="1:15" x14ac:dyDescent="0.25">
      <c r="A46" s="6" t="s">
        <v>73</v>
      </c>
      <c r="B46" s="7">
        <v>596600.321888412</v>
      </c>
      <c r="C46" s="7">
        <v>585681.63265306118</v>
      </c>
      <c r="D46" s="7">
        <v>536567.23107569723</v>
      </c>
      <c r="E46" s="7">
        <v>526631.97729422897</v>
      </c>
      <c r="F46" s="7">
        <v>552091.44676979072</v>
      </c>
      <c r="G46" s="7">
        <v>599707.32797140302</v>
      </c>
      <c r="H46" s="7">
        <v>677379.03930131008</v>
      </c>
      <c r="I46" s="7">
        <v>765960.40438079194</v>
      </c>
      <c r="J46" s="7">
        <v>698870.05649717513</v>
      </c>
      <c r="K46" s="7">
        <v>678853.62903225806</v>
      </c>
      <c r="L46" s="7">
        <v>760054.62519936205</v>
      </c>
      <c r="M46" s="11">
        <v>2.450983600258505E-2</v>
      </c>
      <c r="N46" s="21">
        <f>1+House[[#This Row],[Adjusted Growth Rate PA (%)]]</f>
        <v>1.0245098360025851</v>
      </c>
      <c r="O46" s="7"/>
    </row>
    <row r="47" spans="1:15" x14ac:dyDescent="0.25">
      <c r="A47" s="6" t="s">
        <v>74</v>
      </c>
      <c r="B47" s="7">
        <v>228287.55364806866</v>
      </c>
      <c r="C47" s="7">
        <v>214581.63265306121</v>
      </c>
      <c r="D47" s="7">
        <v>217460.65737051793</v>
      </c>
      <c r="E47" s="7">
        <v>212993.37748344371</v>
      </c>
      <c r="F47" s="7">
        <v>200914.01273885352</v>
      </c>
      <c r="G47" s="7">
        <v>190690.34852546916</v>
      </c>
      <c r="H47" s="7">
        <v>196623.58078602623</v>
      </c>
      <c r="I47" s="7">
        <v>182371.52485256951</v>
      </c>
      <c r="J47" s="7">
        <v>179709.4430992736</v>
      </c>
      <c r="K47" s="7">
        <v>184552.4193548387</v>
      </c>
      <c r="L47" s="7">
        <v>222936.20414673045</v>
      </c>
      <c r="M47" s="11">
        <v>-2.369227344833913E-3</v>
      </c>
      <c r="N47" s="21">
        <f>1+House[[#This Row],[Adjusted Growth Rate PA (%)]]</f>
        <v>0.99763077265516609</v>
      </c>
      <c r="O47" s="7"/>
    </row>
    <row r="48" spans="1:15" x14ac:dyDescent="0.25">
      <c r="A48" s="6" t="s">
        <v>75</v>
      </c>
      <c r="B48" s="7">
        <v>422066.52360515023</v>
      </c>
      <c r="C48" s="7">
        <v>429163.26530612243</v>
      </c>
      <c r="D48" s="7">
        <v>400423.30677290837</v>
      </c>
      <c r="E48" s="7">
        <v>393218.54304635763</v>
      </c>
      <c r="F48" s="7">
        <v>384944.49499545043</v>
      </c>
      <c r="G48" s="7">
        <v>381380.69705093832</v>
      </c>
      <c r="H48" s="7">
        <v>394327.51091703062</v>
      </c>
      <c r="I48" s="7">
        <v>436649.53664700926</v>
      </c>
      <c r="J48" s="7">
        <v>471238.09523809521</v>
      </c>
      <c r="K48" s="7">
        <v>483826.61290322582</v>
      </c>
      <c r="L48" s="7">
        <v>511470.89314194577</v>
      </c>
      <c r="M48" s="11">
        <v>1.9398526880812561E-2</v>
      </c>
      <c r="N48" s="21">
        <f>1+House[[#This Row],[Adjusted Growth Rate PA (%)]]</f>
        <v>1.0193985268808126</v>
      </c>
      <c r="O48" s="7"/>
    </row>
    <row r="49" spans="1:15" x14ac:dyDescent="0.25">
      <c r="A49" s="6" t="s">
        <v>76</v>
      </c>
      <c r="B49" s="7">
        <v>248859.97854077254</v>
      </c>
      <c r="C49" s="7">
        <v>251186.73469387754</v>
      </c>
      <c r="D49" s="7">
        <v>242102.09163346613</v>
      </c>
      <c r="E49" s="7">
        <v>256294.22894985811</v>
      </c>
      <c r="F49" s="7">
        <v>267322.56596906279</v>
      </c>
      <c r="G49" s="7">
        <v>270835.56747095619</v>
      </c>
      <c r="H49" s="7">
        <v>275489.08296943235</v>
      </c>
      <c r="I49" s="7">
        <v>274078.34877843305</v>
      </c>
      <c r="J49" s="7">
        <v>353428.57142857142</v>
      </c>
      <c r="K49" s="7">
        <v>319225.80645161291</v>
      </c>
      <c r="L49" s="7">
        <v>352653.50877192983</v>
      </c>
      <c r="M49" s="11">
        <v>3.5474277638082752E-2</v>
      </c>
      <c r="N49" s="21">
        <f>1+House[[#This Row],[Adjusted Growth Rate PA (%)]]</f>
        <v>1.0354742776380828</v>
      </c>
      <c r="O49" s="7"/>
    </row>
    <row r="50" spans="1:15" x14ac:dyDescent="0.25">
      <c r="A50" s="6" t="s">
        <v>77</v>
      </c>
      <c r="B50" s="7">
        <v>479802.03862660943</v>
      </c>
      <c r="C50" s="7">
        <v>650056.12244897953</v>
      </c>
      <c r="D50" s="7">
        <v>335739.54183266935</v>
      </c>
      <c r="E50" s="7">
        <v>464606.43330179754</v>
      </c>
      <c r="F50" s="7">
        <v>456980.89171974524</v>
      </c>
      <c r="G50" s="7">
        <v>438864.16443252907</v>
      </c>
      <c r="H50" s="7">
        <v>469951.96506550221</v>
      </c>
      <c r="I50" s="7">
        <v>448112.88963774219</v>
      </c>
      <c r="J50" s="7">
        <v>504184.82647296204</v>
      </c>
      <c r="K50" s="7">
        <v>546674.19354838703</v>
      </c>
      <c r="L50" s="7">
        <v>568684.6092503987</v>
      </c>
      <c r="M50" s="11">
        <v>1.7140479870938696E-2</v>
      </c>
      <c r="N50" s="21">
        <f>1+House[[#This Row],[Adjusted Growth Rate PA (%)]]</f>
        <v>1.0171404798709387</v>
      </c>
      <c r="O50" s="7"/>
    </row>
    <row r="51" spans="1:15" x14ac:dyDescent="0.25">
      <c r="A51" s="6" t="s">
        <v>78</v>
      </c>
      <c r="B51" s="7">
        <v>281377.68240343349</v>
      </c>
      <c r="C51" s="7">
        <v>261915.81632653059</v>
      </c>
      <c r="D51" s="7">
        <v>272903.88446215139</v>
      </c>
      <c r="E51" s="7">
        <v>255123.93566698203</v>
      </c>
      <c r="F51" s="7">
        <v>258880.80072793449</v>
      </c>
      <c r="G51" s="7">
        <v>260886.50580875782</v>
      </c>
      <c r="H51" s="7">
        <v>286292.57641921402</v>
      </c>
      <c r="I51" s="7">
        <v>265741.36478517269</v>
      </c>
      <c r="J51" s="7">
        <v>254588.37772397095</v>
      </c>
      <c r="K51" s="7">
        <v>271840.72580645164</v>
      </c>
      <c r="L51" s="7">
        <v>295933.01435406698</v>
      </c>
      <c r="M51" s="11">
        <v>5.0562693510205481E-3</v>
      </c>
      <c r="N51" s="21">
        <f>1+House[[#This Row],[Adjusted Growth Rate PA (%)]]</f>
        <v>1.0050562693510205</v>
      </c>
      <c r="O51" s="7"/>
    </row>
    <row r="52" spans="1:15" x14ac:dyDescent="0.25">
      <c r="A52" s="6" t="s">
        <v>79</v>
      </c>
      <c r="B52" s="7">
        <v>181833.69098712446</v>
      </c>
      <c r="C52" s="7">
        <v>214581.63265306121</v>
      </c>
      <c r="D52" s="7">
        <v>172490.03984063744</v>
      </c>
      <c r="E52" s="7">
        <v>162670.76631977296</v>
      </c>
      <c r="F52" s="7">
        <v>196974.52229299364</v>
      </c>
      <c r="G52" s="7">
        <v>193453.97676496871</v>
      </c>
      <c r="H52" s="7">
        <v>170155.02183406116</v>
      </c>
      <c r="I52" s="7">
        <v>187582.13984835721</v>
      </c>
      <c r="J52" s="7">
        <v>177213.47861178371</v>
      </c>
      <c r="K52" s="7">
        <v>203506.45161290321</v>
      </c>
      <c r="L52" s="7">
        <v>229348.08612440189</v>
      </c>
      <c r="M52" s="11">
        <v>2.3486400999362944E-2</v>
      </c>
      <c r="N52" s="21">
        <f>1+House[[#This Row],[Adjusted Growth Rate PA (%)]]</f>
        <v>1.0234864009993629</v>
      </c>
      <c r="O52" s="7"/>
    </row>
    <row r="53" spans="1:15" x14ac:dyDescent="0.25">
      <c r="A53" s="6" t="s">
        <v>80</v>
      </c>
      <c r="B53" s="7">
        <v>282704.9356223176</v>
      </c>
      <c r="C53" s="7">
        <v>271382.6530612245</v>
      </c>
      <c r="D53" s="7">
        <v>277216.13545816735</v>
      </c>
      <c r="E53" s="7">
        <v>265071.42857142858</v>
      </c>
      <c r="F53" s="7">
        <v>264508.64422202006</v>
      </c>
      <c r="G53" s="7">
        <v>272493.74441465596</v>
      </c>
      <c r="H53" s="7">
        <v>280350.65502183407</v>
      </c>
      <c r="I53" s="7">
        <v>294399.74726200505</v>
      </c>
      <c r="J53" s="7">
        <v>319483.45439870865</v>
      </c>
      <c r="K53" s="7">
        <v>314237.90322580643</v>
      </c>
      <c r="L53" s="7">
        <v>345255.18341307814</v>
      </c>
      <c r="M53" s="11">
        <v>2.0189106076894836E-2</v>
      </c>
      <c r="N53" s="21">
        <f>1+House[[#This Row],[Adjusted Growth Rate PA (%)]]</f>
        <v>1.0201891060768948</v>
      </c>
      <c r="O53" s="7"/>
    </row>
    <row r="54" spans="1:15" x14ac:dyDescent="0.25">
      <c r="A54" s="6" t="s">
        <v>81</v>
      </c>
      <c r="B54" s="7">
        <v>431357.29613733909</v>
      </c>
      <c r="C54" s="7">
        <v>356584.18367346935</v>
      </c>
      <c r="D54" s="7">
        <v>357300.796812749</v>
      </c>
      <c r="E54" s="7">
        <v>386196.78334910126</v>
      </c>
      <c r="F54" s="7">
        <v>303903.54868061875</v>
      </c>
      <c r="G54" s="7">
        <v>409016.97944593389</v>
      </c>
      <c r="H54" s="7">
        <v>351113.53711790394</v>
      </c>
      <c r="I54" s="7">
        <v>407470.09267059813</v>
      </c>
      <c r="J54" s="7">
        <v>449273.607748184</v>
      </c>
      <c r="K54" s="7">
        <v>356635.08064516127</v>
      </c>
      <c r="L54" s="7">
        <v>498153.90749601275</v>
      </c>
      <c r="M54" s="11">
        <v>1.4501373390553463E-2</v>
      </c>
      <c r="N54" s="21">
        <f>1+House[[#This Row],[Adjusted Growth Rate PA (%)]]</f>
        <v>1.0145013733905535</v>
      </c>
      <c r="O54" s="7"/>
    </row>
    <row r="55" spans="1:15" x14ac:dyDescent="0.25">
      <c r="A55" s="6" t="s">
        <v>82</v>
      </c>
      <c r="B55" s="7">
        <v>298631.97424892703</v>
      </c>
      <c r="C55" s="7">
        <v>284005.10204081633</v>
      </c>
      <c r="D55" s="7">
        <v>283376.49402390438</v>
      </c>
      <c r="E55" s="7">
        <v>269167.45506149478</v>
      </c>
      <c r="F55" s="7">
        <v>272387.62511373981</v>
      </c>
      <c r="G55" s="7">
        <v>265308.31099195709</v>
      </c>
      <c r="H55" s="7">
        <v>270087.33624454151</v>
      </c>
      <c r="I55" s="7">
        <v>317847.51474304969</v>
      </c>
      <c r="J55" s="7">
        <v>369402.74414850684</v>
      </c>
      <c r="K55" s="7">
        <v>350649.59677419352</v>
      </c>
      <c r="L55" s="7">
        <v>384712.91866028705</v>
      </c>
      <c r="M55" s="11">
        <v>2.565203601490329E-2</v>
      </c>
      <c r="N55" s="21">
        <f>1+House[[#This Row],[Adjusted Growth Rate PA (%)]]</f>
        <v>1.0256520360149033</v>
      </c>
      <c r="O55" s="7"/>
    </row>
    <row r="56" spans="1:15" x14ac:dyDescent="0.25">
      <c r="A56" s="6" t="s">
        <v>83</v>
      </c>
      <c r="B56" s="7">
        <v>325177.03862660943</v>
      </c>
      <c r="C56" s="7">
        <v>330077.04081632651</v>
      </c>
      <c r="D56" s="7">
        <v>274135.95617529878</v>
      </c>
      <c r="E56" s="7">
        <v>293743.61400189216</v>
      </c>
      <c r="F56" s="7">
        <v>280266.6060054595</v>
      </c>
      <c r="G56" s="7">
        <v>265308.31099195709</v>
      </c>
      <c r="H56" s="7">
        <v>287372.92576419219</v>
      </c>
      <c r="I56" s="7">
        <v>339211.03622577927</v>
      </c>
      <c r="J56" s="7">
        <v>344443.09927360772</v>
      </c>
      <c r="K56" s="7">
        <v>369104.83870967739</v>
      </c>
      <c r="L56" s="7">
        <v>401975.67783094099</v>
      </c>
      <c r="M56" s="11">
        <v>2.1428544781837866E-2</v>
      </c>
      <c r="N56" s="21">
        <f>1+House[[#This Row],[Adjusted Growth Rate PA (%)]]</f>
        <v>1.0214285447818379</v>
      </c>
      <c r="O56" s="7"/>
    </row>
    <row r="57" spans="1:15" x14ac:dyDescent="0.25">
      <c r="A57" s="6" t="s">
        <v>84</v>
      </c>
      <c r="B57" s="7">
        <v>422730.15021459229</v>
      </c>
      <c r="C57" s="7">
        <v>443047.95918367343</v>
      </c>
      <c r="D57" s="7">
        <v>425064.7410358566</v>
      </c>
      <c r="E57" s="7">
        <v>374493.85052034061</v>
      </c>
      <c r="F57" s="7">
        <v>393949.04458598729</v>
      </c>
      <c r="G57" s="7">
        <v>363693.47631814121</v>
      </c>
      <c r="H57" s="7">
        <v>381903.49344978167</v>
      </c>
      <c r="I57" s="7">
        <v>406427.9696714406</v>
      </c>
      <c r="J57" s="7">
        <v>484716.30347054073</v>
      </c>
      <c r="K57" s="7">
        <v>506770.96774193546</v>
      </c>
      <c r="L57" s="7">
        <v>537611.64274322172</v>
      </c>
      <c r="M57" s="11">
        <v>2.4331537508675449E-2</v>
      </c>
      <c r="N57" s="21">
        <f>1+House[[#This Row],[Adjusted Growth Rate PA (%)]]</f>
        <v>1.0243315375086754</v>
      </c>
      <c r="O57" s="7"/>
    </row>
    <row r="58" spans="1:15" x14ac:dyDescent="0.25">
      <c r="A58" s="6" t="s">
        <v>85</v>
      </c>
      <c r="B58" s="7">
        <v>484447.42489270389</v>
      </c>
      <c r="C58" s="7">
        <v>454408.1632653061</v>
      </c>
      <c r="D58" s="7">
        <v>431225.09960159363</v>
      </c>
      <c r="E58" s="7">
        <v>421305.5818353832</v>
      </c>
      <c r="F58" s="7">
        <v>407455.86897179257</v>
      </c>
      <c r="G58" s="7">
        <v>431126.00536193029</v>
      </c>
      <c r="H58" s="7">
        <v>459148.47161572054</v>
      </c>
      <c r="I58" s="7">
        <v>523666.80707666388</v>
      </c>
      <c r="J58" s="7">
        <v>546117.02986279258</v>
      </c>
      <c r="K58" s="7">
        <v>523729.83870967739</v>
      </c>
      <c r="L58" s="7">
        <v>559806.61881977669</v>
      </c>
      <c r="M58" s="11">
        <v>1.4563274961334249E-2</v>
      </c>
      <c r="N58" s="21">
        <f>1+House[[#This Row],[Adjusted Growth Rate PA (%)]]</f>
        <v>1.0145632749613342</v>
      </c>
      <c r="O58" s="7"/>
    </row>
    <row r="59" spans="1:15" x14ac:dyDescent="0.25">
      <c r="A59" s="6" t="s">
        <v>86</v>
      </c>
      <c r="B59" s="7">
        <v>434011.80257510731</v>
      </c>
      <c r="C59" s="7">
        <v>410229.59183673467</v>
      </c>
      <c r="D59" s="7">
        <v>385638.44621513947</v>
      </c>
      <c r="E59" s="7">
        <v>368642.38410596026</v>
      </c>
      <c r="F59" s="7">
        <v>373126.02365787083</v>
      </c>
      <c r="G59" s="7">
        <v>397962.46648793563</v>
      </c>
      <c r="H59" s="7">
        <v>438621.83406113542</v>
      </c>
      <c r="I59" s="7">
        <v>531482.72957034537</v>
      </c>
      <c r="J59" s="7">
        <v>539128.3292978208</v>
      </c>
      <c r="K59" s="7">
        <v>498790.32258064515</v>
      </c>
      <c r="L59" s="7">
        <v>512950.55821371608</v>
      </c>
      <c r="M59" s="11">
        <v>1.6851179398373661E-2</v>
      </c>
      <c r="N59" s="21">
        <f>1+House[[#This Row],[Adjusted Growth Rate PA (%)]]</f>
        <v>1.0168511793983737</v>
      </c>
      <c r="O59" s="7"/>
    </row>
    <row r="60" spans="1:15" x14ac:dyDescent="0.25">
      <c r="A60" s="6" t="s">
        <v>87</v>
      </c>
      <c r="B60" s="7">
        <v>468520.3862660944</v>
      </c>
      <c r="C60" s="7">
        <v>464506.12244897959</v>
      </c>
      <c r="D60" s="7">
        <v>455866.53386454185</v>
      </c>
      <c r="E60" s="7">
        <v>456414.38032166508</v>
      </c>
      <c r="F60" s="7">
        <v>461483.16651501367</v>
      </c>
      <c r="G60" s="7">
        <v>483082.21626452188</v>
      </c>
      <c r="H60" s="7">
        <v>496960.69868995639</v>
      </c>
      <c r="I60" s="7">
        <v>557535.80454928393</v>
      </c>
      <c r="J60" s="7">
        <v>573572.63922518154</v>
      </c>
      <c r="K60" s="7">
        <v>566127.01612903224</v>
      </c>
      <c r="L60" s="7">
        <v>575096.49122807011</v>
      </c>
      <c r="M60" s="11">
        <v>2.0707304016187811E-2</v>
      </c>
      <c r="N60" s="21">
        <f>1+House[[#This Row],[Adjusted Growth Rate PA (%)]]</f>
        <v>1.0207073040161878</v>
      </c>
      <c r="O60" s="7"/>
    </row>
    <row r="61" spans="1:15" x14ac:dyDescent="0.25">
      <c r="A61" s="6" t="s">
        <v>88</v>
      </c>
      <c r="B61" s="7">
        <v>471174.89270386269</v>
      </c>
      <c r="C61" s="7">
        <v>456932.65306122444</v>
      </c>
      <c r="D61" s="7">
        <v>455866.53386454185</v>
      </c>
      <c r="E61" s="7">
        <v>433008.51466414385</v>
      </c>
      <c r="F61" s="7">
        <v>422088.26205641497</v>
      </c>
      <c r="G61" s="7">
        <v>453235.0312779267</v>
      </c>
      <c r="H61" s="7">
        <v>491558.95196506556</v>
      </c>
      <c r="I61" s="7">
        <v>563788.54254422919</v>
      </c>
      <c r="J61" s="7">
        <v>599031.47699757863</v>
      </c>
      <c r="K61" s="7">
        <v>568620.96774193551</v>
      </c>
      <c r="L61" s="7">
        <v>581015.15151515149</v>
      </c>
      <c r="M61" s="11">
        <v>2.1175841125961714E-2</v>
      </c>
      <c r="N61" s="21">
        <f>1+House[[#This Row],[Adjusted Growth Rate PA (%)]]</f>
        <v>1.0211758411259617</v>
      </c>
      <c r="O61" s="7"/>
    </row>
    <row r="62" spans="1:15" x14ac:dyDescent="0.25">
      <c r="A62" s="6" t="s">
        <v>89</v>
      </c>
      <c r="B62" s="7">
        <v>411448.49785407726</v>
      </c>
      <c r="C62" s="7">
        <v>402656.12244897959</v>
      </c>
      <c r="D62" s="7">
        <v>394262.94820717134</v>
      </c>
      <c r="E62" s="7">
        <v>386196.78334910126</v>
      </c>
      <c r="F62" s="7">
        <v>377065.51410373067</v>
      </c>
      <c r="G62" s="7">
        <v>386907.95352993743</v>
      </c>
      <c r="H62" s="7">
        <v>442943.23144104809</v>
      </c>
      <c r="I62" s="7">
        <v>532003.79106992413</v>
      </c>
      <c r="J62" s="7">
        <v>539128.3292978208</v>
      </c>
      <c r="K62" s="7">
        <v>513754.03225806449</v>
      </c>
      <c r="L62" s="7">
        <v>542543.85964912281</v>
      </c>
      <c r="M62" s="11">
        <v>2.8044554887486584E-2</v>
      </c>
      <c r="N62" s="21">
        <f>1+House[[#This Row],[Adjusted Growth Rate PA (%)]]</f>
        <v>1.0280445548874866</v>
      </c>
      <c r="O62" s="7"/>
    </row>
    <row r="63" spans="1:15" x14ac:dyDescent="0.25">
      <c r="A63" s="6" t="s">
        <v>90</v>
      </c>
      <c r="B63" s="7">
        <v>284032.18884120171</v>
      </c>
      <c r="C63" s="7">
        <v>281480.61224489793</v>
      </c>
      <c r="D63" s="7">
        <v>301857.56972111552</v>
      </c>
      <c r="E63" s="7">
        <v>286721.85430463578</v>
      </c>
      <c r="F63" s="7">
        <v>303903.54868061875</v>
      </c>
      <c r="G63" s="7">
        <v>292944.59338695265</v>
      </c>
      <c r="H63" s="7">
        <v>316002.18340611359</v>
      </c>
      <c r="I63" s="7">
        <v>324621.31423757371</v>
      </c>
      <c r="J63" s="7">
        <v>323476.99757869251</v>
      </c>
      <c r="K63" s="7">
        <v>349153.22580645158</v>
      </c>
      <c r="L63" s="7">
        <v>382246.8102073365</v>
      </c>
      <c r="M63" s="11">
        <v>3.0143273163165452E-2</v>
      </c>
      <c r="N63" s="21">
        <f>1+House[[#This Row],[Adjusted Growth Rate PA (%)]]</f>
        <v>1.0301432731631655</v>
      </c>
      <c r="O63" s="7"/>
    </row>
    <row r="64" spans="1:15" x14ac:dyDescent="0.25">
      <c r="A64" s="6" t="s">
        <v>91</v>
      </c>
      <c r="B64" s="7">
        <v>617172.74678111589</v>
      </c>
      <c r="C64" s="7">
        <v>586943.87755102036</v>
      </c>
      <c r="D64" s="7">
        <v>554432.2709163347</v>
      </c>
      <c r="E64" s="7">
        <v>550037.84295175027</v>
      </c>
      <c r="F64" s="7">
        <v>590923.56687898096</v>
      </c>
      <c r="G64" s="7">
        <v>668798.03395889187</v>
      </c>
      <c r="H64" s="7">
        <v>750842.79475982545</v>
      </c>
      <c r="I64" s="7">
        <v>844119.62931760738</v>
      </c>
      <c r="J64" s="7">
        <v>791220.74253430183</v>
      </c>
      <c r="K64" s="7">
        <v>733221.77419354836</v>
      </c>
      <c r="L64" s="7">
        <v>776824.16267942579</v>
      </c>
      <c r="M64" s="11">
        <v>2.3273196798249796E-2</v>
      </c>
      <c r="N64" s="21">
        <f>1+House[[#This Row],[Adjusted Growth Rate PA (%)]]</f>
        <v>1.0232731967982498</v>
      </c>
      <c r="O64" s="7"/>
    </row>
    <row r="65" spans="1:15" x14ac:dyDescent="0.25">
      <c r="A65" s="6" t="s">
        <v>92</v>
      </c>
      <c r="B65" s="7">
        <v>359685.62231759657</v>
      </c>
      <c r="C65" s="7">
        <v>355321.93877551018</v>
      </c>
      <c r="D65" s="7">
        <v>258735.05976095618</v>
      </c>
      <c r="E65" s="7">
        <v>286721.85430463578</v>
      </c>
      <c r="F65" s="7">
        <v>292647.86169244768</v>
      </c>
      <c r="G65" s="7">
        <v>284100.98302055406</v>
      </c>
      <c r="H65" s="7">
        <v>275489.08296943235</v>
      </c>
      <c r="I65" s="7">
        <v>285020.64026958722</v>
      </c>
      <c r="J65" s="7">
        <v>304507.66747376916</v>
      </c>
      <c r="K65" s="7">
        <v>372097.58064516127</v>
      </c>
      <c r="L65" s="7">
        <v>417265.55023923441</v>
      </c>
      <c r="M65" s="11">
        <v>1.4960042948768626E-2</v>
      </c>
      <c r="N65" s="21">
        <f>1+House[[#This Row],[Adjusted Growth Rate PA (%)]]</f>
        <v>1.0149600429487686</v>
      </c>
      <c r="O65" s="7"/>
    </row>
    <row r="66" spans="1:15" x14ac:dyDescent="0.25">
      <c r="A66" s="6" t="s">
        <v>93</v>
      </c>
      <c r="B66" s="7">
        <v>437993.56223175966</v>
      </c>
      <c r="C66" s="7">
        <v>410229.59183673467</v>
      </c>
      <c r="D66" s="7">
        <v>419520.41832669324</v>
      </c>
      <c r="E66" s="7">
        <v>386781.92999053927</v>
      </c>
      <c r="F66" s="7">
        <v>405204.73157415836</v>
      </c>
      <c r="G66" s="7">
        <v>417307.86416443251</v>
      </c>
      <c r="H66" s="7">
        <v>401349.78165938868</v>
      </c>
      <c r="I66" s="7">
        <v>448112.88963774219</v>
      </c>
      <c r="J66" s="7">
        <v>504184.82647296204</v>
      </c>
      <c r="K66" s="7">
        <v>518741.93548387097</v>
      </c>
      <c r="L66" s="7">
        <v>498153.90749601275</v>
      </c>
      <c r="M66" s="11">
        <v>1.2953668024128451E-2</v>
      </c>
      <c r="N66" s="21">
        <f>1+House[[#This Row],[Adjusted Growth Rate PA (%)]]</f>
        <v>1.0129536680241285</v>
      </c>
      <c r="O66" s="7"/>
    </row>
    <row r="67" spans="1:15" x14ac:dyDescent="0.25">
      <c r="A67" s="6" t="s">
        <v>94</v>
      </c>
      <c r="B67" s="7">
        <v>494401.82403433474</v>
      </c>
      <c r="C67" s="7">
        <v>443679.08163265302</v>
      </c>
      <c r="D67" s="7">
        <v>473731.57370517927</v>
      </c>
      <c r="E67" s="7">
        <v>450562.91390728479</v>
      </c>
      <c r="F67" s="7">
        <v>451915.83257506829</v>
      </c>
      <c r="G67" s="7">
        <v>489162.19839142088</v>
      </c>
      <c r="H67" s="7">
        <v>501282.09606986906</v>
      </c>
      <c r="I67" s="7">
        <v>523145.74557708512</v>
      </c>
      <c r="J67" s="7">
        <v>551608.1517352704</v>
      </c>
      <c r="K67" s="7">
        <v>588572.58064516133</v>
      </c>
      <c r="L67" s="7">
        <v>673247.60765550239</v>
      </c>
      <c r="M67" s="11">
        <v>3.1358080257456455E-2</v>
      </c>
      <c r="N67" s="21">
        <f>1+House[[#This Row],[Adjusted Growth Rate PA (%)]]</f>
        <v>1.0313580802574565</v>
      </c>
      <c r="O67" s="7"/>
    </row>
    <row r="68" spans="1:15" x14ac:dyDescent="0.25">
      <c r="A68" s="6" t="s">
        <v>95</v>
      </c>
      <c r="B68" s="7">
        <v>349067.5965665236</v>
      </c>
      <c r="C68" s="7">
        <v>351535.2040816326</v>
      </c>
      <c r="D68" s="7">
        <v>351140.43824701197</v>
      </c>
      <c r="E68" s="7">
        <v>327682.11920529802</v>
      </c>
      <c r="F68" s="7">
        <v>328666.06005459512</v>
      </c>
      <c r="G68" s="7">
        <v>320580.87578194815</v>
      </c>
      <c r="H68" s="7">
        <v>344631.44104803499</v>
      </c>
      <c r="I68" s="7">
        <v>338689.97472620051</v>
      </c>
      <c r="J68" s="7">
        <v>359418.8861985472</v>
      </c>
      <c r="K68" s="7">
        <v>389056.45161290321</v>
      </c>
      <c r="L68" s="7">
        <v>409374.00318979262</v>
      </c>
      <c r="M68" s="11">
        <v>1.6064019159118592E-2</v>
      </c>
      <c r="N68" s="21">
        <f>1+House[[#This Row],[Adjusted Growth Rate PA (%)]]</f>
        <v>1.0160640191591186</v>
      </c>
      <c r="O68" s="7"/>
    </row>
    <row r="69" spans="1:15" x14ac:dyDescent="0.25">
      <c r="A69" s="6" t="s">
        <v>96</v>
      </c>
      <c r="B69" s="7">
        <v>436666.30901287554</v>
      </c>
      <c r="C69" s="7">
        <v>440523.46938775509</v>
      </c>
      <c r="D69" s="7">
        <v>398575.19920318725</v>
      </c>
      <c r="E69" s="7">
        <v>374493.85052034061</v>
      </c>
      <c r="F69" s="7">
        <v>354554.14012738853</v>
      </c>
      <c r="G69" s="7">
        <v>381380.69705093832</v>
      </c>
      <c r="H69" s="7">
        <v>370019.65065502189</v>
      </c>
      <c r="I69" s="7">
        <v>359532.43470935134</v>
      </c>
      <c r="J69" s="7">
        <v>354426.95722356741</v>
      </c>
      <c r="K69" s="7">
        <v>359129.03225806449</v>
      </c>
      <c r="L69" s="7">
        <v>387179.02711323759</v>
      </c>
      <c r="M69" s="11">
        <v>-1.1956162228983325E-2</v>
      </c>
      <c r="N69" s="21">
        <f>1+House[[#This Row],[Adjusted Growth Rate PA (%)]]</f>
        <v>0.98804383777101668</v>
      </c>
      <c r="O69" s="7"/>
    </row>
    <row r="70" spans="1:15" x14ac:dyDescent="0.25">
      <c r="A70" s="6" t="s">
        <v>97</v>
      </c>
      <c r="B70" s="7">
        <v>683535.40772532194</v>
      </c>
      <c r="C70" s="7">
        <v>650056.12244897953</v>
      </c>
      <c r="D70" s="7">
        <v>603715.13944223104</v>
      </c>
      <c r="E70" s="7">
        <v>600360.45411542105</v>
      </c>
      <c r="F70" s="7">
        <v>619062.78434940858</v>
      </c>
      <c r="G70" s="7">
        <v>641161.75156389631</v>
      </c>
      <c r="H70" s="7">
        <v>698445.85152838437</v>
      </c>
      <c r="I70" s="7">
        <v>786802.86436394276</v>
      </c>
      <c r="J70" s="7">
        <v>781236.88458434225</v>
      </c>
      <c r="K70" s="7">
        <v>748684.27419354836</v>
      </c>
      <c r="L70" s="7">
        <v>791127.59170653904</v>
      </c>
      <c r="M70" s="11">
        <v>1.47254467288922E-2</v>
      </c>
      <c r="N70" s="21">
        <f>1+House[[#This Row],[Adjusted Growth Rate PA (%)]]</f>
        <v>1.0147254467288922</v>
      </c>
      <c r="O70" s="7"/>
    </row>
    <row r="71" spans="1:15" x14ac:dyDescent="0.25">
      <c r="A71" s="6" t="s">
        <v>98</v>
      </c>
      <c r="B71" s="7">
        <v>353712.982832618</v>
      </c>
      <c r="C71" s="7">
        <v>359739.79591836734</v>
      </c>
      <c r="D71" s="7">
        <v>343748.00796812749</v>
      </c>
      <c r="E71" s="7">
        <v>327682.11920529802</v>
      </c>
      <c r="F71" s="7">
        <v>365809.8271155596</v>
      </c>
      <c r="G71" s="7">
        <v>359271.67113494192</v>
      </c>
      <c r="H71" s="7">
        <v>388925.76419213979</v>
      </c>
      <c r="I71" s="7">
        <v>459055.18112889637</v>
      </c>
      <c r="J71" s="7">
        <v>499192.89749798225</v>
      </c>
      <c r="K71" s="7">
        <v>513754.03225806449</v>
      </c>
      <c r="L71" s="7">
        <v>552408.29346092499</v>
      </c>
      <c r="M71" s="11">
        <v>4.5588791263343698E-2</v>
      </c>
      <c r="N71" s="21">
        <f>1+House[[#This Row],[Adjusted Growth Rate PA (%)]]</f>
        <v>1.0455887912633437</v>
      </c>
      <c r="O71" s="7"/>
    </row>
    <row r="72" spans="1:15" x14ac:dyDescent="0.25">
      <c r="A72" s="6" t="s">
        <v>99</v>
      </c>
      <c r="B72" s="7">
        <v>630445.27896995703</v>
      </c>
      <c r="C72" s="7">
        <v>568010.20408163266</v>
      </c>
      <c r="D72" s="7">
        <v>505149.40239043825</v>
      </c>
      <c r="E72" s="7">
        <v>456414.38032166508</v>
      </c>
      <c r="F72" s="7">
        <v>347800.72793448594</v>
      </c>
      <c r="G72" s="7">
        <v>396857.01519213582</v>
      </c>
      <c r="H72" s="7">
        <v>432139.73799126642</v>
      </c>
      <c r="I72" s="7">
        <v>429875.73715248524</v>
      </c>
      <c r="J72" s="7">
        <v>509176.75544794189</v>
      </c>
      <c r="K72" s="7">
        <v>518741.93548387097</v>
      </c>
      <c r="L72" s="7">
        <v>564245.61403508764</v>
      </c>
      <c r="M72" s="11">
        <v>-1.1032364057109612E-2</v>
      </c>
      <c r="N72" s="21">
        <f>1+House[[#This Row],[Adjusted Growth Rate PA (%)]]</f>
        <v>0.98896763594289039</v>
      </c>
      <c r="O72" s="7"/>
    </row>
    <row r="73" spans="1:15" x14ac:dyDescent="0.25">
      <c r="A73" s="6" t="s">
        <v>100</v>
      </c>
      <c r="B73" s="7">
        <v>1055166.3090128754</v>
      </c>
      <c r="C73" s="7">
        <v>971928.57142857136</v>
      </c>
      <c r="D73" s="7">
        <v>887091.63346613548</v>
      </c>
      <c r="E73" s="7">
        <v>994749.29044465476</v>
      </c>
      <c r="F73" s="7">
        <v>1124443.1301182895</v>
      </c>
      <c r="G73" s="7">
        <v>1300010.7238605898</v>
      </c>
      <c r="H73" s="7">
        <v>1401753.2751091705</v>
      </c>
      <c r="I73" s="7">
        <v>1424061.0783487784</v>
      </c>
      <c r="J73" s="7">
        <v>1317869.2493946732</v>
      </c>
      <c r="K73" s="7">
        <v>1256951.6129032257</v>
      </c>
      <c r="L73" s="7">
        <v>1262647.5279106856</v>
      </c>
      <c r="M73" s="11">
        <v>1.8113325432236982E-2</v>
      </c>
      <c r="N73" s="21">
        <f>1+House[[#This Row],[Adjusted Growth Rate PA (%)]]</f>
        <v>1.018113325432237</v>
      </c>
      <c r="O73" s="7"/>
    </row>
    <row r="74" spans="1:15" x14ac:dyDescent="0.25">
      <c r="A74" s="6" t="s">
        <v>101</v>
      </c>
      <c r="B74" s="7">
        <v>570718.88412017166</v>
      </c>
      <c r="C74" s="7">
        <v>580632.6530612245</v>
      </c>
      <c r="D74" s="7">
        <v>554432.2709163347</v>
      </c>
      <c r="E74" s="7">
        <v>485671.71239356673</v>
      </c>
      <c r="F74" s="7">
        <v>483994.54049135582</v>
      </c>
      <c r="G74" s="7">
        <v>486398.57015192136</v>
      </c>
      <c r="H74" s="7">
        <v>508304.36681222712</v>
      </c>
      <c r="I74" s="7">
        <v>573167.64953664702</v>
      </c>
      <c r="J74" s="7">
        <v>600029.86279257468</v>
      </c>
      <c r="K74" s="7">
        <v>596553.22580645164</v>
      </c>
      <c r="L74" s="7">
        <v>616527.11323763954</v>
      </c>
      <c r="M74" s="11">
        <v>7.750433775009391E-3</v>
      </c>
      <c r="N74" s="21">
        <f>1+House[[#This Row],[Adjusted Growth Rate PA (%)]]</f>
        <v>1.0077504337750094</v>
      </c>
      <c r="O74" s="7"/>
    </row>
    <row r="75" spans="1:15" x14ac:dyDescent="0.25">
      <c r="A75" s="6" t="s">
        <v>102</v>
      </c>
      <c r="B75" s="7">
        <v>592618.56223175966</v>
      </c>
      <c r="C75" s="7">
        <v>574321.42857142852</v>
      </c>
      <c r="D75" s="7">
        <v>555664.34262948204</v>
      </c>
      <c r="E75" s="7">
        <v>540675.49668874172</v>
      </c>
      <c r="F75" s="7">
        <v>553779.79981801636</v>
      </c>
      <c r="G75" s="7">
        <v>610209.11528150132</v>
      </c>
      <c r="H75" s="7">
        <v>629843.66812227084</v>
      </c>
      <c r="I75" s="7">
        <v>719064.86941870267</v>
      </c>
      <c r="J75" s="7">
        <v>784232.04196933005</v>
      </c>
      <c r="K75" s="7">
        <v>713270.16129032255</v>
      </c>
      <c r="L75" s="7">
        <v>749696.96969696961</v>
      </c>
      <c r="M75" s="11">
        <v>2.3790394348353505E-2</v>
      </c>
      <c r="N75" s="21">
        <f>1+House[[#This Row],[Adjusted Growth Rate PA (%)]]</f>
        <v>1.0237903943483535</v>
      </c>
      <c r="O75" s="7"/>
    </row>
    <row r="76" spans="1:15" x14ac:dyDescent="0.25">
      <c r="A76" s="6" t="s">
        <v>103</v>
      </c>
      <c r="B76" s="7">
        <v>365658.26180257509</v>
      </c>
      <c r="C76" s="7">
        <v>364788.77551020408</v>
      </c>
      <c r="D76" s="7">
        <v>357300.796812749</v>
      </c>
      <c r="E76" s="7">
        <v>351087.98486281931</v>
      </c>
      <c r="F76" s="7">
        <v>350051.86533212016</v>
      </c>
      <c r="G76" s="7">
        <v>353744.41465594282</v>
      </c>
      <c r="H76" s="7">
        <v>374881.22270742361</v>
      </c>
      <c r="I76" s="7">
        <v>406427.9696714406</v>
      </c>
      <c r="J76" s="7">
        <v>454265.53672316385</v>
      </c>
      <c r="K76" s="7">
        <v>438935.48387096776</v>
      </c>
      <c r="L76" s="7">
        <v>463628.38915470493</v>
      </c>
      <c r="M76" s="11">
        <v>2.4022414932626912E-2</v>
      </c>
      <c r="N76" s="21">
        <f>1+House[[#This Row],[Adjusted Growth Rate PA (%)]]</f>
        <v>1.0240224149326269</v>
      </c>
      <c r="O76" s="7"/>
    </row>
    <row r="77" spans="1:15" x14ac:dyDescent="0.25">
      <c r="A77" s="6" t="s">
        <v>104</v>
      </c>
      <c r="B77" s="7">
        <v>471174.89270386269</v>
      </c>
      <c r="C77" s="7">
        <v>536454.08163265302</v>
      </c>
      <c r="D77" s="7">
        <v>443545.81673306774</v>
      </c>
      <c r="E77" s="7">
        <v>450562.91390728479</v>
      </c>
      <c r="F77" s="7">
        <v>455855.32302092813</v>
      </c>
      <c r="G77" s="7">
        <v>453235.0312779267</v>
      </c>
      <c r="H77" s="7">
        <v>441862.88209606992</v>
      </c>
      <c r="I77" s="7">
        <v>454886.68913226621</v>
      </c>
      <c r="J77" s="7">
        <v>509176.75544794189</v>
      </c>
      <c r="K77" s="7">
        <v>571114.91935483867</v>
      </c>
      <c r="L77" s="7">
        <v>577069.37799043057</v>
      </c>
      <c r="M77" s="11">
        <v>2.0480214592027535E-2</v>
      </c>
      <c r="N77" s="21">
        <f>1+House[[#This Row],[Adjusted Growth Rate PA (%)]]</f>
        <v>1.0204802145920275</v>
      </c>
      <c r="O77" s="7"/>
    </row>
    <row r="78" spans="1:15" x14ac:dyDescent="0.25">
      <c r="A78" s="6" t="s">
        <v>105</v>
      </c>
      <c r="B78" s="7">
        <v>313231.75965665234</v>
      </c>
      <c r="C78" s="7">
        <v>380566.83673469385</v>
      </c>
      <c r="D78" s="7">
        <v>292000.99601593625</v>
      </c>
      <c r="E78" s="7">
        <v>265656.57521286659</v>
      </c>
      <c r="F78" s="7">
        <v>316847.58871701546</v>
      </c>
      <c r="G78" s="7">
        <v>370326.18409294012</v>
      </c>
      <c r="H78" s="7">
        <v>288993.44978165941</v>
      </c>
      <c r="I78" s="7">
        <v>260530.74978938501</v>
      </c>
      <c r="J78" s="7">
        <v>304008.4745762712</v>
      </c>
      <c r="K78" s="7">
        <v>359129.03225806449</v>
      </c>
      <c r="L78" s="7">
        <v>366956.93779904302</v>
      </c>
      <c r="M78" s="11">
        <v>1.5956074309187773E-2</v>
      </c>
      <c r="N78" s="21">
        <f>1+House[[#This Row],[Adjusted Growth Rate PA (%)]]</f>
        <v>1.0159560743091878</v>
      </c>
      <c r="O78" s="7"/>
    </row>
    <row r="79" spans="1:15" x14ac:dyDescent="0.25">
      <c r="A79" s="6" t="s">
        <v>106</v>
      </c>
      <c r="B79" s="7">
        <v>299959.22746781114</v>
      </c>
      <c r="C79" s="7">
        <v>302938.77551020408</v>
      </c>
      <c r="D79" s="7">
        <v>320338.64541832672</v>
      </c>
      <c r="E79" s="7">
        <v>308957.42667928099</v>
      </c>
      <c r="F79" s="7">
        <v>308405.82347588718</v>
      </c>
      <c r="G79" s="7">
        <v>312842.71671134944</v>
      </c>
      <c r="H79" s="7">
        <v>291694.32314410486</v>
      </c>
      <c r="I79" s="7">
        <v>307426.28475147433</v>
      </c>
      <c r="J79" s="7">
        <v>314491.5254237288</v>
      </c>
      <c r="K79" s="7">
        <v>320722.17741935485</v>
      </c>
      <c r="L79" s="7">
        <v>355119.61722488038</v>
      </c>
      <c r="M79" s="11">
        <v>1.7024098609660587E-2</v>
      </c>
      <c r="N79" s="21">
        <f>1+House[[#This Row],[Adjusted Growth Rate PA (%)]]</f>
        <v>1.0170240986096606</v>
      </c>
      <c r="O79" s="7"/>
    </row>
    <row r="80" spans="1:15" x14ac:dyDescent="0.25">
      <c r="A80" s="6" t="s">
        <v>107</v>
      </c>
      <c r="B80" s="7">
        <v>258814.37768240343</v>
      </c>
      <c r="C80" s="7">
        <v>222786.22448979592</v>
      </c>
      <c r="D80" s="7">
        <v>234093.62549800798</v>
      </c>
      <c r="E80" s="7">
        <v>264486.28192999057</v>
      </c>
      <c r="F80" s="7">
        <v>180090.99181073703</v>
      </c>
      <c r="G80" s="7">
        <v>223853.8873994638</v>
      </c>
      <c r="H80" s="7">
        <v>229574.23580786027</v>
      </c>
      <c r="I80" s="7">
        <v>231351.30581297388</v>
      </c>
      <c r="J80" s="7">
        <v>224636.803874092</v>
      </c>
      <c r="K80" s="7">
        <v>234431.45161290321</v>
      </c>
      <c r="L80" s="7">
        <v>309250</v>
      </c>
      <c r="M80" s="11">
        <v>1.7963323517263596E-2</v>
      </c>
      <c r="N80" s="21">
        <f>1+House[[#This Row],[Adjusted Growth Rate PA (%)]]</f>
        <v>1.0179633235172636</v>
      </c>
      <c r="O80" s="7"/>
    </row>
    <row r="81" spans="1:15" x14ac:dyDescent="0.25">
      <c r="A81" s="6" t="s">
        <v>108</v>
      </c>
      <c r="B81" s="7">
        <v>348403.96995708154</v>
      </c>
      <c r="C81" s="7">
        <v>337019.38775510201</v>
      </c>
      <c r="D81" s="7">
        <v>363461.15537848609</v>
      </c>
      <c r="E81" s="7">
        <v>333533.58561967837</v>
      </c>
      <c r="F81" s="7">
        <v>371437.67060964514</v>
      </c>
      <c r="G81" s="7">
        <v>331635.38873994636</v>
      </c>
      <c r="H81" s="7">
        <v>327886.02620087337</v>
      </c>
      <c r="I81" s="7">
        <v>349111.20471777592</v>
      </c>
      <c r="J81" s="7">
        <v>317486.68280871672</v>
      </c>
      <c r="K81" s="7">
        <v>389056.45161290321</v>
      </c>
      <c r="L81" s="7">
        <v>374848.4848484848</v>
      </c>
      <c r="M81" s="11">
        <v>7.3427531888150543E-3</v>
      </c>
      <c r="N81" s="21">
        <f>1+House[[#This Row],[Adjusted Growth Rate PA (%)]]</f>
        <v>1.0073427531888151</v>
      </c>
      <c r="O81" s="7"/>
    </row>
    <row r="82" spans="1:15" x14ac:dyDescent="0.25">
      <c r="A82" s="6" t="s">
        <v>109</v>
      </c>
      <c r="B82" s="7">
        <v>437993.56223175966</v>
      </c>
      <c r="C82" s="7">
        <v>421589.79591836734</v>
      </c>
      <c r="D82" s="7">
        <v>409047.80876494024</v>
      </c>
      <c r="E82" s="7">
        <v>392048.24976348155</v>
      </c>
      <c r="F82" s="7">
        <v>384944.49499545043</v>
      </c>
      <c r="G82" s="7">
        <v>370326.18409294012</v>
      </c>
      <c r="H82" s="7">
        <v>386224.89082969434</v>
      </c>
      <c r="I82" s="7">
        <v>396006.73967986519</v>
      </c>
      <c r="J82" s="7">
        <v>384378.53107344633</v>
      </c>
      <c r="K82" s="7">
        <v>409008.06451612903</v>
      </c>
      <c r="L82" s="7">
        <v>409374.00318979262</v>
      </c>
      <c r="M82" s="11">
        <v>-6.7347234852463966E-3</v>
      </c>
      <c r="N82" s="21">
        <f>1+House[[#This Row],[Adjusted Growth Rate PA (%)]]</f>
        <v>0.9932652765147536</v>
      </c>
      <c r="O82" s="7"/>
    </row>
    <row r="83" spans="1:15" x14ac:dyDescent="0.25">
      <c r="A83" s="6" t="s">
        <v>110</v>
      </c>
      <c r="B83" s="7">
        <v>359685.62231759657</v>
      </c>
      <c r="C83" s="7">
        <v>350904.08163265302</v>
      </c>
      <c r="D83" s="7">
        <v>332659.36254980078</v>
      </c>
      <c r="E83" s="7">
        <v>333533.58561967837</v>
      </c>
      <c r="F83" s="7">
        <v>320787.07916287537</v>
      </c>
      <c r="G83" s="7">
        <v>331635.38873994636</v>
      </c>
      <c r="H83" s="7">
        <v>334908.29694323149</v>
      </c>
      <c r="I83" s="7">
        <v>333479.35973041283</v>
      </c>
      <c r="J83" s="7">
        <v>364410.81517352705</v>
      </c>
      <c r="K83" s="7">
        <v>369104.83870967739</v>
      </c>
      <c r="L83" s="7">
        <v>405428.22966507176</v>
      </c>
      <c r="M83" s="11">
        <v>1.2043292105764714E-2</v>
      </c>
      <c r="N83" s="21">
        <f>1+House[[#This Row],[Adjusted Growth Rate PA (%)]]</f>
        <v>1.0120432921057647</v>
      </c>
      <c r="O83" s="7"/>
    </row>
    <row r="84" spans="1:15" x14ac:dyDescent="0.25">
      <c r="A84" s="6" t="s">
        <v>111</v>
      </c>
      <c r="B84" s="7">
        <v>444629.82832618029</v>
      </c>
      <c r="C84" s="7">
        <v>328183.67346938775</v>
      </c>
      <c r="D84" s="7">
        <v>397959.16334661352</v>
      </c>
      <c r="E84" s="7">
        <v>388537.36991485336</v>
      </c>
      <c r="F84" s="7">
        <v>352303.00272975437</v>
      </c>
      <c r="G84" s="7">
        <v>351533.51206434314</v>
      </c>
      <c r="H84" s="7">
        <v>393247.16157205246</v>
      </c>
      <c r="I84" s="7">
        <v>381938.07919123844</v>
      </c>
      <c r="J84" s="7">
        <v>384378.53107344633</v>
      </c>
      <c r="K84" s="7">
        <v>443923.38709677418</v>
      </c>
      <c r="L84" s="7">
        <v>458696.17224880378</v>
      </c>
      <c r="M84" s="11">
        <v>3.1194521214408244E-3</v>
      </c>
      <c r="N84" s="21">
        <f>1+House[[#This Row],[Adjusted Growth Rate PA (%)]]</f>
        <v>1.0031194521214408</v>
      </c>
      <c r="O84" s="7"/>
    </row>
    <row r="85" spans="1:15" x14ac:dyDescent="0.25">
      <c r="A85" s="6" t="s">
        <v>112</v>
      </c>
      <c r="B85" s="7">
        <v>242223.71244635194</v>
      </c>
      <c r="C85" s="7">
        <v>237302.04081632651</v>
      </c>
      <c r="D85" s="7">
        <v>197131.47410358567</v>
      </c>
      <c r="E85" s="7">
        <v>215333.96404919584</v>
      </c>
      <c r="F85" s="7">
        <v>198100.09099181075</v>
      </c>
      <c r="G85" s="7">
        <v>221090.25915996425</v>
      </c>
      <c r="H85" s="7">
        <v>237676.85589519652</v>
      </c>
      <c r="I85" s="7">
        <v>168823.92586352149</v>
      </c>
      <c r="J85" s="7">
        <v>227132.76836158193</v>
      </c>
      <c r="K85" s="7">
        <v>234431.45161290321</v>
      </c>
      <c r="L85" s="7">
        <v>231814.19457735246</v>
      </c>
      <c r="M85" s="11">
        <v>-4.3829233719983041E-3</v>
      </c>
      <c r="N85" s="21">
        <f>1+House[[#This Row],[Adjusted Growth Rate PA (%)]]</f>
        <v>0.9956170766280017</v>
      </c>
      <c r="O85" s="7"/>
    </row>
    <row r="86" spans="1:15" x14ac:dyDescent="0.25">
      <c r="A86" s="6" t="s">
        <v>113</v>
      </c>
      <c r="B86" s="7">
        <v>504356.22317596566</v>
      </c>
      <c r="C86" s="7">
        <v>485964.28571428568</v>
      </c>
      <c r="D86" s="7">
        <v>449706.17529880477</v>
      </c>
      <c r="E86" s="7">
        <v>428912.48817407759</v>
      </c>
      <c r="F86" s="7">
        <v>435032.30209281167</v>
      </c>
      <c r="G86" s="7">
        <v>442180.51831992849</v>
      </c>
      <c r="H86" s="7">
        <v>491558.95196506556</v>
      </c>
      <c r="I86" s="7">
        <v>579420.38753159228</v>
      </c>
      <c r="J86" s="7">
        <v>599031.47699757863</v>
      </c>
      <c r="K86" s="7">
        <v>544679.03225806449</v>
      </c>
      <c r="L86" s="7">
        <v>568684.6092503987</v>
      </c>
      <c r="M86" s="11">
        <v>1.2076659052378425E-2</v>
      </c>
      <c r="N86" s="21">
        <f>1+House[[#This Row],[Adjusted Growth Rate PA (%)]]</f>
        <v>1.0120766590523784</v>
      </c>
      <c r="O86" s="7"/>
    </row>
    <row r="87" spans="1:15" x14ac:dyDescent="0.25">
      <c r="A87" s="6" t="s">
        <v>114</v>
      </c>
      <c r="B87" s="7">
        <v>364994.63519313303</v>
      </c>
      <c r="C87" s="7">
        <v>410229.59183673467</v>
      </c>
      <c r="D87" s="7">
        <v>388102.58964143426</v>
      </c>
      <c r="E87" s="7">
        <v>377419.58372753079</v>
      </c>
      <c r="F87" s="7">
        <v>385507.27934485901</v>
      </c>
      <c r="G87" s="7">
        <v>375853.44057193922</v>
      </c>
      <c r="H87" s="7">
        <v>367318.77729257644</v>
      </c>
      <c r="I87" s="7">
        <v>366827.29570345412</v>
      </c>
      <c r="J87" s="7">
        <v>356423.72881355934</v>
      </c>
      <c r="K87" s="7">
        <v>370601.20967741933</v>
      </c>
      <c r="L87" s="7">
        <v>425157.09728867619</v>
      </c>
      <c r="M87" s="11">
        <v>1.5374600149474782E-2</v>
      </c>
      <c r="N87" s="21">
        <f>1+House[[#This Row],[Adjusted Growth Rate PA (%)]]</f>
        <v>1.0153746001494748</v>
      </c>
      <c r="O87" s="7"/>
    </row>
    <row r="88" spans="1:15" x14ac:dyDescent="0.25">
      <c r="A88" s="6" t="s">
        <v>115</v>
      </c>
      <c r="B88" s="7">
        <v>221651.28755364806</v>
      </c>
      <c r="C88" s="7">
        <v>233515.30612244896</v>
      </c>
      <c r="D88" s="7">
        <v>264895.41832669324</v>
      </c>
      <c r="E88" s="7">
        <v>243421.00283822138</v>
      </c>
      <c r="F88" s="7">
        <v>258880.80072793449</v>
      </c>
      <c r="G88" s="7">
        <v>260333.78016085792</v>
      </c>
      <c r="H88" s="7">
        <v>286292.57641921402</v>
      </c>
      <c r="I88" s="7">
        <v>249067.39679865207</v>
      </c>
      <c r="J88" s="7">
        <v>269564.1646489104</v>
      </c>
      <c r="K88" s="7">
        <v>308252.41935483873</v>
      </c>
      <c r="L88" s="7">
        <v>355119.61722488038</v>
      </c>
      <c r="M88" s="11">
        <v>4.8263443036947518E-2</v>
      </c>
      <c r="N88" s="21">
        <f>1+House[[#This Row],[Adjusted Growth Rate PA (%)]]</f>
        <v>1.0482634430369475</v>
      </c>
      <c r="O88" s="7"/>
    </row>
    <row r="89" spans="1:15" x14ac:dyDescent="0.25">
      <c r="A89" s="6" t="s">
        <v>116</v>
      </c>
      <c r="B89" s="7">
        <v>391539.69957081543</v>
      </c>
      <c r="C89" s="7">
        <v>454408.1632653061</v>
      </c>
      <c r="D89" s="7">
        <v>492828.68525896413</v>
      </c>
      <c r="E89" s="7">
        <v>456999.52696310316</v>
      </c>
      <c r="F89" s="7">
        <v>438971.79253867152</v>
      </c>
      <c r="G89" s="7">
        <v>446049.59785522788</v>
      </c>
      <c r="H89" s="7">
        <v>495880.34934497823</v>
      </c>
      <c r="I89" s="7">
        <v>504387.53159224935</v>
      </c>
      <c r="J89" s="7">
        <v>549112.1872477805</v>
      </c>
      <c r="K89" s="7">
        <v>553657.25806451612</v>
      </c>
      <c r="L89" s="7">
        <v>591866.02870813396</v>
      </c>
      <c r="M89" s="11">
        <v>4.2184862930249256E-2</v>
      </c>
      <c r="N89" s="21">
        <f>1+House[[#This Row],[Adjusted Growth Rate PA (%)]]</f>
        <v>1.0421848629302493</v>
      </c>
      <c r="O89" s="7"/>
    </row>
    <row r="90" spans="1:15" x14ac:dyDescent="0.25">
      <c r="A90" s="6" t="s">
        <v>117</v>
      </c>
      <c r="B90" s="7">
        <v>1008712.4463519313</v>
      </c>
      <c r="C90" s="7">
        <v>1037565.3061224489</v>
      </c>
      <c r="D90" s="7">
        <v>874770.91633466142</v>
      </c>
      <c r="E90" s="7">
        <v>895274.36140018923</v>
      </c>
      <c r="F90" s="7">
        <v>909459.50864422205</v>
      </c>
      <c r="G90" s="7">
        <v>927473.63717604999</v>
      </c>
      <c r="H90" s="7">
        <v>1323427.9475982534</v>
      </c>
      <c r="I90" s="7">
        <v>1589237.5737152486</v>
      </c>
      <c r="J90" s="7">
        <v>1694759.8870056497</v>
      </c>
      <c r="K90" s="7">
        <v>1665959.6774193549</v>
      </c>
      <c r="L90" s="7">
        <v>2056734.4497607655</v>
      </c>
      <c r="M90" s="11">
        <v>7.3843726496806594E-2</v>
      </c>
      <c r="N90" s="21">
        <f>1+House[[#This Row],[Adjusted Growth Rate PA (%)]]</f>
        <v>1.0738437264968066</v>
      </c>
      <c r="O90" s="7"/>
    </row>
    <row r="91" spans="1:15" x14ac:dyDescent="0.25">
      <c r="A91" s="6" t="s">
        <v>118</v>
      </c>
      <c r="B91" s="7">
        <v>353049.35622317594</v>
      </c>
      <c r="C91" s="7">
        <v>359739.79591836734</v>
      </c>
      <c r="D91" s="7">
        <v>380710.15936254978</v>
      </c>
      <c r="E91" s="7">
        <v>362790.91769157996</v>
      </c>
      <c r="F91" s="7">
        <v>364121.47406733397</v>
      </c>
      <c r="G91" s="7">
        <v>354849.86595174263</v>
      </c>
      <c r="H91" s="7">
        <v>351113.53711790394</v>
      </c>
      <c r="I91" s="7">
        <v>349111.20471777592</v>
      </c>
      <c r="J91" s="7">
        <v>351930.99273607746</v>
      </c>
      <c r="K91" s="7">
        <v>369104.83870967739</v>
      </c>
      <c r="L91" s="7">
        <v>387179.02711323759</v>
      </c>
      <c r="M91" s="11">
        <v>9.2706408293450338E-3</v>
      </c>
      <c r="N91" s="21">
        <f>1+House[[#This Row],[Adjusted Growth Rate PA (%)]]</f>
        <v>1.009270640829345</v>
      </c>
      <c r="O91" s="7"/>
    </row>
    <row r="92" spans="1:15" x14ac:dyDescent="0.25">
      <c r="A92" s="6" t="s">
        <v>119</v>
      </c>
      <c r="B92" s="7">
        <v>351722.10300429183</v>
      </c>
      <c r="C92" s="7">
        <v>334494.89795918367</v>
      </c>
      <c r="D92" s="7">
        <v>332043.32669322711</v>
      </c>
      <c r="E92" s="7">
        <v>348747.39829706721</v>
      </c>
      <c r="F92" s="7">
        <v>354554.14012738853</v>
      </c>
      <c r="G92" s="7">
        <v>359271.67113494192</v>
      </c>
      <c r="H92" s="7">
        <v>340310.04366812232</v>
      </c>
      <c r="I92" s="7">
        <v>333479.35973041283</v>
      </c>
      <c r="J92" s="7">
        <v>334459.24132364808</v>
      </c>
      <c r="K92" s="7">
        <v>329201.61290322582</v>
      </c>
      <c r="L92" s="7">
        <v>382246.8102073365</v>
      </c>
      <c r="M92" s="11">
        <v>8.3572400054878759E-3</v>
      </c>
      <c r="N92" s="21">
        <f>1+House[[#This Row],[Adjusted Growth Rate PA (%)]]</f>
        <v>1.0083572400054879</v>
      </c>
      <c r="O92" s="7"/>
    </row>
    <row r="93" spans="1:15" x14ac:dyDescent="0.25">
      <c r="A93" s="6" t="s">
        <v>120</v>
      </c>
      <c r="B93" s="7">
        <v>487101.93133047211</v>
      </c>
      <c r="C93" s="7">
        <v>450621.42857142852</v>
      </c>
      <c r="D93" s="7">
        <v>418904.38247011951</v>
      </c>
      <c r="E93" s="7">
        <v>409602.64900662255</v>
      </c>
      <c r="F93" s="7">
        <v>418711.55595996365</v>
      </c>
      <c r="G93" s="7">
        <v>470922.25201072387</v>
      </c>
      <c r="H93" s="7">
        <v>512085.58951965068</v>
      </c>
      <c r="I93" s="7">
        <v>625273.79949452402</v>
      </c>
      <c r="J93" s="7">
        <v>604023.40597255854</v>
      </c>
      <c r="K93" s="7">
        <v>579594.3548387097</v>
      </c>
      <c r="L93" s="7">
        <v>613074.56140350876</v>
      </c>
      <c r="M93" s="11">
        <v>2.3267885797359389E-2</v>
      </c>
      <c r="N93" s="21">
        <f>1+House[[#This Row],[Adjusted Growth Rate PA (%)]]</f>
        <v>1.0232678857973594</v>
      </c>
      <c r="O93" s="7"/>
    </row>
    <row r="94" spans="1:15" x14ac:dyDescent="0.25">
      <c r="A94" s="6" t="s">
        <v>121</v>
      </c>
      <c r="B94" s="7">
        <v>529574.034334764</v>
      </c>
      <c r="C94" s="7">
        <v>542765.30612244899</v>
      </c>
      <c r="D94" s="7">
        <v>529174.80079681275</v>
      </c>
      <c r="E94" s="7">
        <v>580465.46830652794</v>
      </c>
      <c r="F94" s="7">
        <v>574040.03639672429</v>
      </c>
      <c r="G94" s="7">
        <v>607998.2126899017</v>
      </c>
      <c r="H94" s="7">
        <v>686021.83406113542</v>
      </c>
      <c r="I94" s="7">
        <v>682590.56444818876</v>
      </c>
      <c r="J94" s="7">
        <v>768757.06214689265</v>
      </c>
      <c r="K94" s="7">
        <v>728233.87096774194</v>
      </c>
      <c r="L94" s="7">
        <v>799019.13875598076</v>
      </c>
      <c r="M94" s="11">
        <v>4.1988797617999341E-2</v>
      </c>
      <c r="N94" s="21">
        <f>1+House[[#This Row],[Adjusted Growth Rate PA (%)]]</f>
        <v>1.0419887976179993</v>
      </c>
      <c r="O94" s="7"/>
    </row>
    <row r="95" spans="1:15" x14ac:dyDescent="0.25">
      <c r="A95" s="6" t="s">
        <v>122</v>
      </c>
      <c r="B95" s="7">
        <v>199087.98283261803</v>
      </c>
      <c r="C95" s="7">
        <v>289054.08163265302</v>
      </c>
      <c r="D95" s="7">
        <v>253806.77290836655</v>
      </c>
      <c r="E95" s="7">
        <v>198364.71144749291</v>
      </c>
      <c r="F95" s="7">
        <v>194160.60054595087</v>
      </c>
      <c r="G95" s="7">
        <v>198981.23324396781</v>
      </c>
      <c r="H95" s="7">
        <v>229574.23580786027</v>
      </c>
      <c r="I95" s="7">
        <v>218324.76832350463</v>
      </c>
      <c r="J95" s="7">
        <v>225135.99677159</v>
      </c>
      <c r="K95" s="7">
        <v>219467.74193548388</v>
      </c>
      <c r="L95" s="7">
        <v>256475.27910685804</v>
      </c>
      <c r="M95" s="11">
        <v>2.565203601490329E-2</v>
      </c>
      <c r="N95" s="21">
        <f>1+House[[#This Row],[Adjusted Growth Rate PA (%)]]</f>
        <v>1.0256520360149033</v>
      </c>
      <c r="O95" s="7"/>
    </row>
    <row r="96" spans="1:15" x14ac:dyDescent="0.25">
      <c r="A96" s="6" t="s">
        <v>123</v>
      </c>
      <c r="B96" s="7">
        <v>347740.34334763949</v>
      </c>
      <c r="C96" s="7">
        <v>340806.12244897959</v>
      </c>
      <c r="D96" s="7">
        <v>351140.43824701197</v>
      </c>
      <c r="E96" s="7">
        <v>345236.51844843902</v>
      </c>
      <c r="F96" s="7">
        <v>343298.45313921751</v>
      </c>
      <c r="G96" s="7">
        <v>338268.09651474532</v>
      </c>
      <c r="H96" s="7">
        <v>340310.04366812232</v>
      </c>
      <c r="I96" s="7">
        <v>333479.35973041283</v>
      </c>
      <c r="J96" s="7">
        <v>333460.85552865214</v>
      </c>
      <c r="K96" s="7">
        <v>339177.41935483873</v>
      </c>
      <c r="L96" s="7">
        <v>369916.26794258371</v>
      </c>
      <c r="M96" s="11">
        <v>6.2012099513200081E-3</v>
      </c>
      <c r="N96" s="21">
        <f>1+House[[#This Row],[Adjusted Growth Rate PA (%)]]</f>
        <v>1.00620120995132</v>
      </c>
      <c r="O96" s="7"/>
    </row>
    <row r="97" spans="1:15" x14ac:dyDescent="0.25">
      <c r="A97" s="6" t="s">
        <v>124</v>
      </c>
      <c r="B97" s="7">
        <v>345085.83690987126</v>
      </c>
      <c r="C97" s="7">
        <v>296627.55102040817</v>
      </c>
      <c r="D97" s="7">
        <v>301857.56972111552</v>
      </c>
      <c r="E97" s="7">
        <v>251613.05581835384</v>
      </c>
      <c r="F97" s="7">
        <v>287020.01819836214</v>
      </c>
      <c r="G97" s="7">
        <v>276362.82394995529</v>
      </c>
      <c r="H97" s="7">
        <v>294395.19650655024</v>
      </c>
      <c r="I97" s="7">
        <v>353800.75821398484</v>
      </c>
      <c r="J97" s="7">
        <v>401850.28248587571</v>
      </c>
      <c r="K97" s="7">
        <v>396538.30645161291</v>
      </c>
      <c r="L97" s="7">
        <v>434035.0877192982</v>
      </c>
      <c r="M97" s="11">
        <v>2.3198207003655158E-2</v>
      </c>
      <c r="N97" s="21">
        <f>1+House[[#This Row],[Adjusted Growth Rate PA (%)]]</f>
        <v>1.0231982070036552</v>
      </c>
      <c r="O97" s="7"/>
    </row>
    <row r="98" spans="1:15" x14ac:dyDescent="0.25">
      <c r="A98" s="6" t="s">
        <v>125</v>
      </c>
      <c r="B98" s="7">
        <v>686853.54077253223</v>
      </c>
      <c r="C98" s="7">
        <v>687923.46938775503</v>
      </c>
      <c r="D98" s="7">
        <v>661622.50996015943</v>
      </c>
      <c r="E98" s="7">
        <v>643661.30558183545</v>
      </c>
      <c r="F98" s="7">
        <v>607244.31301182893</v>
      </c>
      <c r="G98" s="7">
        <v>552725.64789991057</v>
      </c>
      <c r="H98" s="7">
        <v>550978.16593886469</v>
      </c>
      <c r="I98" s="7">
        <v>677379.94945240102</v>
      </c>
      <c r="J98" s="7">
        <v>718837.77239709441</v>
      </c>
      <c r="K98" s="7">
        <v>713270.16129032255</v>
      </c>
      <c r="L98" s="7">
        <v>708759.56937799044</v>
      </c>
      <c r="M98" s="11">
        <v>3.1444608649140449E-3</v>
      </c>
      <c r="N98" s="21">
        <f>1+House[[#This Row],[Adjusted Growth Rate PA (%)]]</f>
        <v>1.003144460864914</v>
      </c>
      <c r="O98" s="7"/>
    </row>
    <row r="99" spans="1:15" x14ac:dyDescent="0.25">
      <c r="A99" s="6" t="s">
        <v>126</v>
      </c>
      <c r="B99" s="7">
        <v>444629.82832618029</v>
      </c>
      <c r="C99" s="7">
        <v>435474.48979591834</v>
      </c>
      <c r="D99" s="7">
        <v>418904.38247011951</v>
      </c>
      <c r="E99" s="7">
        <v>411943.23557237466</v>
      </c>
      <c r="F99" s="7">
        <v>407455.86897179257</v>
      </c>
      <c r="G99" s="7">
        <v>409016.97944593389</v>
      </c>
      <c r="H99" s="7">
        <v>432139.73799126642</v>
      </c>
      <c r="I99" s="7">
        <v>450197.1356360573</v>
      </c>
      <c r="J99" s="7">
        <v>494200.9685230024</v>
      </c>
      <c r="K99" s="7">
        <v>503778.22580645158</v>
      </c>
      <c r="L99" s="7">
        <v>542543.85964912281</v>
      </c>
      <c r="M99" s="11">
        <v>2.0102062933057274E-2</v>
      </c>
      <c r="N99" s="21">
        <f>1+House[[#This Row],[Adjusted Growth Rate PA (%)]]</f>
        <v>1.0201020629330573</v>
      </c>
      <c r="O99" s="7"/>
    </row>
    <row r="100" spans="1:15" x14ac:dyDescent="0.25">
      <c r="A100" s="6" t="s">
        <v>127</v>
      </c>
      <c r="B100" s="7">
        <v>341767.70386266097</v>
      </c>
      <c r="C100" s="7">
        <v>321872.44897959183</v>
      </c>
      <c r="D100" s="7">
        <v>287688.74501992034</v>
      </c>
      <c r="E100" s="7">
        <v>215919.11069063388</v>
      </c>
      <c r="F100" s="7">
        <v>252690.17288444043</v>
      </c>
      <c r="G100" s="7">
        <v>270835.56747095619</v>
      </c>
      <c r="H100" s="7">
        <v>294395.19650655024</v>
      </c>
      <c r="I100" s="7">
        <v>291794.43976411119</v>
      </c>
      <c r="J100" s="7">
        <v>354426.95722356741</v>
      </c>
      <c r="K100" s="7">
        <v>319225.80645161291</v>
      </c>
      <c r="L100" s="7">
        <v>345255.18341307814</v>
      </c>
      <c r="M100" s="11">
        <v>1.0157683308045229E-3</v>
      </c>
      <c r="N100" s="21">
        <f>1+House[[#This Row],[Adjusted Growth Rate PA (%)]]</f>
        <v>1.0010157683308045</v>
      </c>
      <c r="O100" s="7"/>
    </row>
    <row r="101" spans="1:15" x14ac:dyDescent="0.25">
      <c r="A101" s="6" t="s">
        <v>128</v>
      </c>
      <c r="B101" s="7">
        <v>270096.03004291846</v>
      </c>
      <c r="C101" s="7">
        <v>274538.26530612243</v>
      </c>
      <c r="D101" s="7">
        <v>232861.55378486056</v>
      </c>
      <c r="E101" s="7">
        <v>225281.4569536424</v>
      </c>
      <c r="F101" s="7">
        <v>225113.7397634213</v>
      </c>
      <c r="G101" s="7">
        <v>221090.25915996425</v>
      </c>
      <c r="H101" s="7">
        <v>234435.80786026202</v>
      </c>
      <c r="I101" s="7">
        <v>198003.36983993259</v>
      </c>
      <c r="J101" s="7">
        <v>224636.803874092</v>
      </c>
      <c r="K101" s="7">
        <v>208993.14516129033</v>
      </c>
      <c r="L101" s="7">
        <v>249076.95374800637</v>
      </c>
      <c r="M101" s="11">
        <v>-8.068837025139719E-3</v>
      </c>
      <c r="N101" s="21">
        <f>1+House[[#This Row],[Adjusted Growth Rate PA (%)]]</f>
        <v>0.99193116297486028</v>
      </c>
      <c r="O101" s="7"/>
    </row>
    <row r="102" spans="1:15" x14ac:dyDescent="0.25">
      <c r="A102" s="6" t="s">
        <v>129</v>
      </c>
      <c r="B102" s="7">
        <v>441975.321888412</v>
      </c>
      <c r="C102" s="7">
        <v>422852.04081632651</v>
      </c>
      <c r="D102" s="7">
        <v>394262.94820717134</v>
      </c>
      <c r="E102" s="7">
        <v>386196.78334910126</v>
      </c>
      <c r="F102" s="7">
        <v>379879.43585077347</v>
      </c>
      <c r="G102" s="7">
        <v>409016.97944593389</v>
      </c>
      <c r="H102" s="7">
        <v>442943.23144104809</v>
      </c>
      <c r="I102" s="7">
        <v>526272.11457455775</v>
      </c>
      <c r="J102" s="7">
        <v>549112.1872477805</v>
      </c>
      <c r="K102" s="7">
        <v>500785.48387096776</v>
      </c>
      <c r="L102" s="7">
        <v>531692.98245614034</v>
      </c>
      <c r="M102" s="11">
        <v>1.8653052079989019E-2</v>
      </c>
      <c r="N102" s="21">
        <f>1+House[[#This Row],[Adjusted Growth Rate PA (%)]]</f>
        <v>1.018653052079989</v>
      </c>
      <c r="O102" s="7"/>
    </row>
    <row r="103" spans="1:15" x14ac:dyDescent="0.25">
      <c r="A103" s="6" t="s">
        <v>130</v>
      </c>
      <c r="B103" s="7">
        <v>464538.62660944206</v>
      </c>
      <c r="C103" s="7">
        <v>338281.63265306118</v>
      </c>
      <c r="D103" s="7">
        <v>354220.61752988049</v>
      </c>
      <c r="E103" s="7">
        <v>361620.62440870388</v>
      </c>
      <c r="F103" s="7">
        <v>402953.59417652414</v>
      </c>
      <c r="G103" s="7">
        <v>326108.13226094726</v>
      </c>
      <c r="H103" s="7">
        <v>407831.87772925769</v>
      </c>
      <c r="I103" s="7">
        <v>401217.35467565292</v>
      </c>
      <c r="J103" s="7">
        <v>374394.67312348669</v>
      </c>
      <c r="K103" s="7">
        <v>418983.87096774194</v>
      </c>
      <c r="L103" s="7">
        <v>520348.88357256778</v>
      </c>
      <c r="M103" s="11">
        <v>1.1410084489281269E-2</v>
      </c>
      <c r="N103" s="21">
        <f>1+House[[#This Row],[Adjusted Growth Rate PA (%)]]</f>
        <v>1.0114100844892813</v>
      </c>
      <c r="O103" s="7"/>
    </row>
    <row r="104" spans="1:15" x14ac:dyDescent="0.25">
      <c r="A104" s="6" t="s">
        <v>131</v>
      </c>
      <c r="B104" s="7">
        <v>411448.49785407726</v>
      </c>
      <c r="C104" s="7">
        <v>424745.40816326527</v>
      </c>
      <c r="D104" s="7">
        <v>405351.593625498</v>
      </c>
      <c r="E104" s="7">
        <v>386196.78334910126</v>
      </c>
      <c r="F104" s="7">
        <v>382693.35759781621</v>
      </c>
      <c r="G104" s="7">
        <v>386907.95352993743</v>
      </c>
      <c r="H104" s="7">
        <v>388925.76419213979</v>
      </c>
      <c r="I104" s="7">
        <v>437170.59814658802</v>
      </c>
      <c r="J104" s="7">
        <v>484217.11057304277</v>
      </c>
      <c r="K104" s="7">
        <v>473850.80645161291</v>
      </c>
      <c r="L104" s="7">
        <v>483357.25677830941</v>
      </c>
      <c r="M104" s="11">
        <v>1.6237639255629377E-2</v>
      </c>
      <c r="N104" s="21">
        <f>1+House[[#This Row],[Adjusted Growth Rate PA (%)]]</f>
        <v>1.0162376392556294</v>
      </c>
      <c r="O104" s="7"/>
    </row>
    <row r="105" spans="1:15" x14ac:dyDescent="0.25">
      <c r="A105" s="6" t="s">
        <v>132</v>
      </c>
      <c r="B105" s="7">
        <v>471174.89270386269</v>
      </c>
      <c r="C105" s="7">
        <v>441785.71428571426</v>
      </c>
      <c r="D105" s="7">
        <v>427528.88446215139</v>
      </c>
      <c r="E105" s="7">
        <v>403751.1825922422</v>
      </c>
      <c r="F105" s="7">
        <v>414209.28116469522</v>
      </c>
      <c r="G105" s="7">
        <v>403489.72296693479</v>
      </c>
      <c r="H105" s="7">
        <v>432139.73799126642</v>
      </c>
      <c r="I105" s="7">
        <v>528877.42207245156</v>
      </c>
      <c r="J105" s="7">
        <v>518661.42050040356</v>
      </c>
      <c r="K105" s="7">
        <v>504775.80645161291</v>
      </c>
      <c r="L105" s="7">
        <v>554381.18022328545</v>
      </c>
      <c r="M105" s="11">
        <v>1.639526656225665E-2</v>
      </c>
      <c r="N105" s="21">
        <f>1+House[[#This Row],[Adjusted Growth Rate PA (%)]]</f>
        <v>1.0163952665622566</v>
      </c>
      <c r="O105" s="7"/>
    </row>
    <row r="106" spans="1:15" x14ac:dyDescent="0.25">
      <c r="A106" s="6" t="s">
        <v>133</v>
      </c>
      <c r="B106" s="7">
        <v>479802.03862660943</v>
      </c>
      <c r="C106" s="7">
        <v>479653.06122448976</v>
      </c>
      <c r="D106" s="7">
        <v>468187.25099601597</v>
      </c>
      <c r="E106" s="7">
        <v>451148.0605487228</v>
      </c>
      <c r="F106" s="7">
        <v>450227.4795268426</v>
      </c>
      <c r="G106" s="7">
        <v>494689.45487042004</v>
      </c>
      <c r="H106" s="7">
        <v>493719.65065502189</v>
      </c>
      <c r="I106" s="7">
        <v>573167.64953664702</v>
      </c>
      <c r="J106" s="7">
        <v>600029.86279257468</v>
      </c>
      <c r="K106" s="7">
        <v>578596.77419354836</v>
      </c>
      <c r="L106" s="7">
        <v>591866.02870813396</v>
      </c>
      <c r="M106" s="11">
        <v>2.1212524406322375E-2</v>
      </c>
      <c r="N106" s="21">
        <f>1+House[[#This Row],[Adjusted Growth Rate PA (%)]]</f>
        <v>1.0212125244063224</v>
      </c>
      <c r="O106" s="7"/>
    </row>
    <row r="107" spans="1:15" x14ac:dyDescent="0.25">
      <c r="A107" s="6" t="s">
        <v>134</v>
      </c>
      <c r="B107" s="7">
        <v>288013.94849785406</v>
      </c>
      <c r="C107" s="7">
        <v>252448.97959183672</v>
      </c>
      <c r="D107" s="7">
        <v>271055.77689243027</v>
      </c>
      <c r="E107" s="7">
        <v>266241.72185430466</v>
      </c>
      <c r="F107" s="7">
        <v>292647.86169244768</v>
      </c>
      <c r="G107" s="7">
        <v>265308.31099195709</v>
      </c>
      <c r="H107" s="7">
        <v>290073.79912663758</v>
      </c>
      <c r="I107" s="7">
        <v>286583.82476832351</v>
      </c>
      <c r="J107" s="7">
        <v>309499.59644874901</v>
      </c>
      <c r="K107" s="7">
        <v>334189.51612903224</v>
      </c>
      <c r="L107" s="7">
        <v>367450.15948963317</v>
      </c>
      <c r="M107" s="11">
        <v>2.4656954234370199E-2</v>
      </c>
      <c r="N107" s="21">
        <f>1+House[[#This Row],[Adjusted Growth Rate PA (%)]]</f>
        <v>1.0246569542343702</v>
      </c>
      <c r="O107" s="7"/>
    </row>
    <row r="108" spans="1:15" x14ac:dyDescent="0.25">
      <c r="A108" s="6" t="s">
        <v>135</v>
      </c>
      <c r="B108" s="7">
        <v>580009.65665236057</v>
      </c>
      <c r="C108" s="7">
        <v>568010.20408163266</v>
      </c>
      <c r="D108" s="7">
        <v>566752.98804780876</v>
      </c>
      <c r="E108" s="7">
        <v>558815.0425733208</v>
      </c>
      <c r="F108" s="7">
        <v>574040.03639672429</v>
      </c>
      <c r="G108" s="7">
        <v>558252.90437890973</v>
      </c>
      <c r="H108" s="7">
        <v>599593.88646288216</v>
      </c>
      <c r="I108" s="7">
        <v>648721.56697556865</v>
      </c>
      <c r="J108" s="7">
        <v>679900.72639225179</v>
      </c>
      <c r="K108" s="7">
        <v>688330.6451612903</v>
      </c>
      <c r="L108" s="7">
        <v>732434.21052631573</v>
      </c>
      <c r="M108" s="11">
        <v>2.3607218047203782E-2</v>
      </c>
      <c r="N108" s="21">
        <f>1+House[[#This Row],[Adjusted Growth Rate PA (%)]]</f>
        <v>1.0236072180472038</v>
      </c>
      <c r="O108" s="7"/>
    </row>
    <row r="109" spans="1:15" x14ac:dyDescent="0.25">
      <c r="A109" s="6" t="s">
        <v>136</v>
      </c>
      <c r="B109" s="7">
        <v>248196.35193133049</v>
      </c>
      <c r="C109" s="7">
        <v>265071.42857142858</v>
      </c>
      <c r="D109" s="7">
        <v>271055.77689243027</v>
      </c>
      <c r="E109" s="7">
        <v>251613.05581835384</v>
      </c>
      <c r="F109" s="7">
        <v>241997.27024567791</v>
      </c>
      <c r="G109" s="7">
        <v>265308.31099195709</v>
      </c>
      <c r="H109" s="7">
        <v>264685.58951965068</v>
      </c>
      <c r="I109" s="7">
        <v>273557.28727885423</v>
      </c>
      <c r="J109" s="7">
        <v>254588.37772397095</v>
      </c>
      <c r="K109" s="7">
        <v>268349.19354838709</v>
      </c>
      <c r="L109" s="7">
        <v>256475.27910685804</v>
      </c>
      <c r="M109" s="11">
        <v>3.2865998300168897E-3</v>
      </c>
      <c r="N109" s="21">
        <f>1+House[[#This Row],[Adjusted Growth Rate PA (%)]]</f>
        <v>1.0032865998300169</v>
      </c>
      <c r="O109" s="7"/>
    </row>
    <row r="110" spans="1:15" x14ac:dyDescent="0.25">
      <c r="A110" s="6" t="s">
        <v>137</v>
      </c>
      <c r="B110" s="7">
        <v>357694.7424892704</v>
      </c>
      <c r="C110" s="7">
        <v>315561.22448979592</v>
      </c>
      <c r="D110" s="7">
        <v>264895.41832669324</v>
      </c>
      <c r="E110" s="7">
        <v>394973.98297067173</v>
      </c>
      <c r="F110" s="7">
        <v>365809.8271155596</v>
      </c>
      <c r="G110" s="7">
        <v>392435.21000893653</v>
      </c>
      <c r="H110" s="7">
        <v>367318.77729257644</v>
      </c>
      <c r="I110" s="7">
        <v>349111.20471777592</v>
      </c>
      <c r="J110" s="7">
        <v>356922.92171105731</v>
      </c>
      <c r="K110" s="7">
        <v>366610.88709677418</v>
      </c>
      <c r="L110" s="7">
        <v>382740.03189792659</v>
      </c>
      <c r="M110" s="11">
        <v>6.7905562579462231E-3</v>
      </c>
      <c r="N110" s="21">
        <f>1+House[[#This Row],[Adjusted Growth Rate PA (%)]]</f>
        <v>1.0067905562579462</v>
      </c>
      <c r="O110" s="7"/>
    </row>
    <row r="111" spans="1:15" x14ac:dyDescent="0.25">
      <c r="A111" s="6" t="s">
        <v>138</v>
      </c>
      <c r="B111" s="7">
        <v>560764.4849785408</v>
      </c>
      <c r="C111" s="7">
        <v>568010.20408163266</v>
      </c>
      <c r="D111" s="7">
        <v>517470.11952191236</v>
      </c>
      <c r="E111" s="7">
        <v>504396.40491958376</v>
      </c>
      <c r="F111" s="7">
        <v>495250.22747952689</v>
      </c>
      <c r="G111" s="7">
        <v>469816.80071492406</v>
      </c>
      <c r="H111" s="7">
        <v>478054.5851528385</v>
      </c>
      <c r="I111" s="7">
        <v>515850.88458298234</v>
      </c>
      <c r="J111" s="7">
        <v>597034.70540758676</v>
      </c>
      <c r="K111" s="7">
        <v>588572.58064516133</v>
      </c>
      <c r="L111" s="7">
        <v>655984.84848484839</v>
      </c>
      <c r="M111" s="11">
        <v>1.580730296811117E-2</v>
      </c>
      <c r="N111" s="21">
        <f>1+House[[#This Row],[Adjusted Growth Rate PA (%)]]</f>
        <v>1.0158073029681112</v>
      </c>
      <c r="O111" s="7"/>
    </row>
    <row r="112" spans="1:15" x14ac:dyDescent="0.25">
      <c r="A112" s="6" t="s">
        <v>139</v>
      </c>
      <c r="B112" s="7">
        <v>447947.96137339057</v>
      </c>
      <c r="C112" s="7">
        <v>458826.02040816325</v>
      </c>
      <c r="D112" s="7">
        <v>455866.53386454185</v>
      </c>
      <c r="E112" s="7">
        <v>442370.86092715233</v>
      </c>
      <c r="F112" s="7">
        <v>435595.0864422202</v>
      </c>
      <c r="G112" s="7">
        <v>447707.7747989276</v>
      </c>
      <c r="H112" s="7">
        <v>407831.87772925769</v>
      </c>
      <c r="I112" s="7">
        <v>407470.09267059813</v>
      </c>
      <c r="J112" s="7">
        <v>464249.39467312349</v>
      </c>
      <c r="K112" s="7">
        <v>473850.80645161291</v>
      </c>
      <c r="L112" s="7">
        <v>478425.03987240826</v>
      </c>
      <c r="M112" s="11">
        <v>6.603958010962252E-3</v>
      </c>
      <c r="N112" s="21">
        <f>1+House[[#This Row],[Adjusted Growth Rate PA (%)]]</f>
        <v>1.0066039580109623</v>
      </c>
      <c r="O112" s="7"/>
    </row>
    <row r="113" spans="1:15" x14ac:dyDescent="0.25">
      <c r="A113" s="6" t="s">
        <v>140</v>
      </c>
      <c r="B113" s="7">
        <v>283368.56223175966</v>
      </c>
      <c r="C113" s="7">
        <v>287791.83673469385</v>
      </c>
      <c r="D113" s="7">
        <v>264895.41832669324</v>
      </c>
      <c r="E113" s="7">
        <v>290232.73415326397</v>
      </c>
      <c r="F113" s="7">
        <v>257192.44767970883</v>
      </c>
      <c r="G113" s="7">
        <v>296260.94727435207</v>
      </c>
      <c r="H113" s="7">
        <v>275489.08296943235</v>
      </c>
      <c r="I113" s="7">
        <v>303257.79275484412</v>
      </c>
      <c r="J113" s="7">
        <v>309499.59644874901</v>
      </c>
      <c r="K113" s="7">
        <v>385564.91935483873</v>
      </c>
      <c r="L113" s="7">
        <v>347228.0701754386</v>
      </c>
      <c r="M113" s="11">
        <v>2.0531268981172301E-2</v>
      </c>
      <c r="N113" s="21">
        <f>1+House[[#This Row],[Adjusted Growth Rate PA (%)]]</f>
        <v>1.0205312689811723</v>
      </c>
      <c r="O113" s="7"/>
    </row>
    <row r="114" spans="1:15" x14ac:dyDescent="0.25">
      <c r="A114" s="6" t="s">
        <v>141</v>
      </c>
      <c r="B114" s="7">
        <v>364994.63519313303</v>
      </c>
      <c r="C114" s="7">
        <v>321872.44897959183</v>
      </c>
      <c r="D114" s="7">
        <v>440465.63745019922</v>
      </c>
      <c r="E114" s="7">
        <v>336459.31882686849</v>
      </c>
      <c r="F114" s="7">
        <v>405204.73157415836</v>
      </c>
      <c r="G114" s="7">
        <v>387460.67917783733</v>
      </c>
      <c r="H114" s="7">
        <v>373260.69868995639</v>
      </c>
      <c r="I114" s="7">
        <v>311594.77674810449</v>
      </c>
      <c r="J114" s="7">
        <v>309499.59644874901</v>
      </c>
      <c r="K114" s="7">
        <v>330697.98387096776</v>
      </c>
      <c r="L114" s="7">
        <v>395563.79585326952</v>
      </c>
      <c r="M114" s="11">
        <v>8.0753736633178974E-3</v>
      </c>
      <c r="N114" s="21">
        <f>1+House[[#This Row],[Adjusted Growth Rate PA (%)]]</f>
        <v>1.0080753736633179</v>
      </c>
      <c r="O114" s="7"/>
    </row>
    <row r="115" spans="1:15" x14ac:dyDescent="0.25">
      <c r="A115" s="6" t="s">
        <v>142</v>
      </c>
      <c r="B115" s="7">
        <v>417421.13733905577</v>
      </c>
      <c r="C115" s="7">
        <v>362895.40816326527</v>
      </c>
      <c r="D115" s="7">
        <v>369621.51394422312</v>
      </c>
      <c r="E115" s="7">
        <v>365131.50425733207</v>
      </c>
      <c r="F115" s="7">
        <v>360181.98362147406</v>
      </c>
      <c r="G115" s="7">
        <v>409016.97944593389</v>
      </c>
      <c r="H115" s="7">
        <v>420255.89519650658</v>
      </c>
      <c r="I115" s="7">
        <v>454365.62763268745</v>
      </c>
      <c r="J115" s="7">
        <v>508178.3696529459</v>
      </c>
      <c r="K115" s="7">
        <v>482330.24193548388</v>
      </c>
      <c r="L115" s="7">
        <v>508018.34130781499</v>
      </c>
      <c r="M115" s="11">
        <v>1.9836368921992698E-2</v>
      </c>
      <c r="N115" s="21">
        <f>1+House[[#This Row],[Adjusted Growth Rate PA (%)]]</f>
        <v>1.0198363689219927</v>
      </c>
      <c r="O115" s="7"/>
    </row>
    <row r="116" spans="1:15" x14ac:dyDescent="0.25">
      <c r="A116" s="6" t="s">
        <v>143</v>
      </c>
      <c r="B116" s="7">
        <v>557446.35193133052</v>
      </c>
      <c r="C116" s="7">
        <v>536454.08163265302</v>
      </c>
      <c r="D116" s="7">
        <v>572913.34661354579</v>
      </c>
      <c r="E116" s="7">
        <v>573443.70860927156</v>
      </c>
      <c r="F116" s="7">
        <v>572351.68334849866</v>
      </c>
      <c r="G116" s="7">
        <v>461525.91599642538</v>
      </c>
      <c r="H116" s="7">
        <v>529371.17903930135</v>
      </c>
      <c r="I116" s="7">
        <v>534088.0370682393</v>
      </c>
      <c r="J116" s="7">
        <v>505682.405165456</v>
      </c>
      <c r="K116" s="7">
        <v>528717.74193548388</v>
      </c>
      <c r="L116" s="7">
        <v>590879.58532695367</v>
      </c>
      <c r="M116" s="11">
        <v>5.841593986375182E-3</v>
      </c>
      <c r="N116" s="21">
        <f>1+House[[#This Row],[Adjusted Growth Rate PA (%)]]</f>
        <v>1.0058415939863752</v>
      </c>
      <c r="O116" s="7"/>
    </row>
    <row r="117" spans="1:15" x14ac:dyDescent="0.25">
      <c r="A117" s="6" t="s">
        <v>144</v>
      </c>
      <c r="B117" s="7">
        <v>351722.10300429183</v>
      </c>
      <c r="C117" s="7">
        <v>394451.53061224485</v>
      </c>
      <c r="D117" s="7">
        <v>330195.21912350599</v>
      </c>
      <c r="E117" s="7">
        <v>269167.45506149478</v>
      </c>
      <c r="F117" s="7">
        <v>320787.07916287537</v>
      </c>
      <c r="G117" s="7">
        <v>331635.38873994636</v>
      </c>
      <c r="H117" s="7">
        <v>291694.32314410486</v>
      </c>
      <c r="I117" s="7">
        <v>288147.0092670598</v>
      </c>
      <c r="J117" s="7">
        <v>325972.9620661824</v>
      </c>
      <c r="K117" s="7">
        <v>291792.33870967739</v>
      </c>
      <c r="L117" s="7">
        <v>345255.18341307814</v>
      </c>
      <c r="M117" s="11">
        <v>-1.8540369471563567E-3</v>
      </c>
      <c r="N117" s="21">
        <f>1+House[[#This Row],[Adjusted Growth Rate PA (%)]]</f>
        <v>0.99814596305284364</v>
      </c>
      <c r="O117" s="7"/>
    </row>
    <row r="118" spans="1:15" x14ac:dyDescent="0.25">
      <c r="A118" s="6" t="s">
        <v>145</v>
      </c>
      <c r="B118" s="7">
        <v>334467.81115879829</v>
      </c>
      <c r="C118" s="7">
        <v>340806.12244897959</v>
      </c>
      <c r="D118" s="7">
        <v>350524.40239043825</v>
      </c>
      <c r="E118" s="7">
        <v>342310.78524124884</v>
      </c>
      <c r="F118" s="7">
        <v>337670.60964513198</v>
      </c>
      <c r="G118" s="7">
        <v>334951.74262734584</v>
      </c>
      <c r="H118" s="7">
        <v>324104.80349344981</v>
      </c>
      <c r="I118" s="7">
        <v>323058.12973883742</v>
      </c>
      <c r="J118" s="7">
        <v>324475.38337368844</v>
      </c>
      <c r="K118" s="7">
        <v>339177.41935483873</v>
      </c>
      <c r="L118" s="7">
        <v>374848.4848484848</v>
      </c>
      <c r="M118" s="11">
        <v>1.1463332013965655E-2</v>
      </c>
      <c r="N118" s="21">
        <f>1+House[[#This Row],[Adjusted Growth Rate PA (%)]]</f>
        <v>1.0114633320139657</v>
      </c>
      <c r="O118" s="7"/>
    </row>
    <row r="119" spans="1:15" x14ac:dyDescent="0.25">
      <c r="A119" s="6" t="s">
        <v>146</v>
      </c>
      <c r="B119" s="7">
        <v>769806.86695278971</v>
      </c>
      <c r="C119" s="7">
        <v>741568.87755102036</v>
      </c>
      <c r="D119" s="7">
        <v>649917.82868525898</v>
      </c>
      <c r="E119" s="7">
        <v>655364.23841059604</v>
      </c>
      <c r="F119" s="7">
        <v>674215.65059144679</v>
      </c>
      <c r="G119" s="7">
        <v>719648.79356568365</v>
      </c>
      <c r="H119" s="7">
        <v>777851.52838427958</v>
      </c>
      <c r="I119" s="7">
        <v>878509.68828980625</v>
      </c>
      <c r="J119" s="7">
        <v>828660.20984665048</v>
      </c>
      <c r="K119" s="7">
        <v>832979.83870967745</v>
      </c>
      <c r="L119" s="7">
        <v>829598.88357256772</v>
      </c>
      <c r="M119" s="11">
        <v>7.508312064261391E-3</v>
      </c>
      <c r="N119" s="21">
        <f>1+House[[#This Row],[Adjusted Growth Rate PA (%)]]</f>
        <v>1.0075083120642614</v>
      </c>
      <c r="O119" s="7"/>
    </row>
    <row r="120" spans="1:15" x14ac:dyDescent="0.25">
      <c r="A120" s="6" t="s">
        <v>147</v>
      </c>
      <c r="B120" s="7">
        <v>682871.78111587989</v>
      </c>
      <c r="C120" s="7">
        <v>632384.69387755101</v>
      </c>
      <c r="D120" s="7">
        <v>591394.42231075699</v>
      </c>
      <c r="E120" s="7">
        <v>532483.44370860932</v>
      </c>
      <c r="F120" s="7">
        <v>576853.95814376709</v>
      </c>
      <c r="G120" s="7">
        <v>624579.98212689906</v>
      </c>
      <c r="H120" s="7">
        <v>702227.07423580787</v>
      </c>
      <c r="I120" s="7">
        <v>772213.1423757372</v>
      </c>
      <c r="J120" s="7">
        <v>768757.06214689265</v>
      </c>
      <c r="K120" s="7">
        <v>702296.77419354836</v>
      </c>
      <c r="L120" s="7">
        <v>725035.88516746403</v>
      </c>
      <c r="M120" s="11">
        <v>6.0093881017970752E-3</v>
      </c>
      <c r="N120" s="21">
        <f>1+House[[#This Row],[Adjusted Growth Rate PA (%)]]</f>
        <v>1.0060093881017971</v>
      </c>
      <c r="O120" s="7"/>
    </row>
    <row r="121" spans="1:15" x14ac:dyDescent="0.25">
      <c r="A121" s="6" t="s">
        <v>148</v>
      </c>
      <c r="B121" s="7">
        <v>195769.84978540771</v>
      </c>
      <c r="C121" s="7">
        <v>189336.73469387754</v>
      </c>
      <c r="D121" s="7">
        <v>184810.75697211156</v>
      </c>
      <c r="E121" s="7">
        <v>177884.57899716179</v>
      </c>
      <c r="F121" s="7">
        <v>163207.46132848045</v>
      </c>
      <c r="G121" s="7">
        <v>168028.59696157282</v>
      </c>
      <c r="H121" s="7">
        <v>180418.34061135372</v>
      </c>
      <c r="I121" s="7">
        <v>166739.67986520642</v>
      </c>
      <c r="J121" s="7">
        <v>176714.28571428571</v>
      </c>
      <c r="K121" s="7">
        <v>169588.70967741936</v>
      </c>
      <c r="L121" s="7">
        <v>194329.34609250398</v>
      </c>
      <c r="M121" s="11">
        <v>-7.3826270480559231E-4</v>
      </c>
      <c r="N121" s="21">
        <f>1+House[[#This Row],[Adjusted Growth Rate PA (%)]]</f>
        <v>0.99926173729519441</v>
      </c>
      <c r="O121" s="7"/>
    </row>
    <row r="122" spans="1:15" x14ac:dyDescent="0.25">
      <c r="A122" s="6" t="s">
        <v>149</v>
      </c>
      <c r="B122" s="7">
        <v>554128.21888412023</v>
      </c>
      <c r="C122" s="7">
        <v>542765.30612244899</v>
      </c>
      <c r="D122" s="7">
        <v>523630.47808764939</v>
      </c>
      <c r="E122" s="7">
        <v>509077.57805108803</v>
      </c>
      <c r="F122" s="7">
        <v>513822.11101000913</v>
      </c>
      <c r="G122" s="7">
        <v>618500</v>
      </c>
      <c r="H122" s="7">
        <v>702227.07423580787</v>
      </c>
      <c r="I122" s="7">
        <v>760749.7893850042</v>
      </c>
      <c r="J122" s="7">
        <v>754779.6610169491</v>
      </c>
      <c r="K122" s="7">
        <v>738209.67741935479</v>
      </c>
      <c r="L122" s="7">
        <v>755122.40829346085</v>
      </c>
      <c r="M122" s="11">
        <v>3.1432256296789918E-2</v>
      </c>
      <c r="N122" s="21">
        <f>1+House[[#This Row],[Adjusted Growth Rate PA (%)]]</f>
        <v>1.0314322562967899</v>
      </c>
      <c r="O122" s="7"/>
    </row>
    <row r="123" spans="1:15" x14ac:dyDescent="0.25">
      <c r="A123" s="6" t="s">
        <v>150</v>
      </c>
      <c r="B123" s="7">
        <v>444629.82832618029</v>
      </c>
      <c r="C123" s="7">
        <v>454408.1632653061</v>
      </c>
      <c r="D123" s="7">
        <v>392414.84063745022</v>
      </c>
      <c r="E123" s="7">
        <v>421305.5818353832</v>
      </c>
      <c r="F123" s="7">
        <v>410832.5750682439</v>
      </c>
      <c r="G123" s="7">
        <v>406253.35120643431</v>
      </c>
      <c r="H123" s="7">
        <v>404050.65502183407</v>
      </c>
      <c r="I123" s="7">
        <v>406427.9696714406</v>
      </c>
      <c r="J123" s="7">
        <v>417325.26230831316</v>
      </c>
      <c r="K123" s="7">
        <v>448911.29032258061</v>
      </c>
      <c r="L123" s="7">
        <v>467080.9409888357</v>
      </c>
      <c r="M123" s="11">
        <v>4.9382003481077685E-3</v>
      </c>
      <c r="N123" s="21">
        <f>1+House[[#This Row],[Adjusted Growth Rate PA (%)]]</f>
        <v>1.0049382003481078</v>
      </c>
      <c r="O123" s="7"/>
    </row>
    <row r="124" spans="1:15" x14ac:dyDescent="0.25">
      <c r="A124" s="6" t="s">
        <v>151</v>
      </c>
      <c r="B124" s="7">
        <v>464538.62660944206</v>
      </c>
      <c r="C124" s="7">
        <v>416540.81632653059</v>
      </c>
      <c r="D124" s="7">
        <v>431225.09960159363</v>
      </c>
      <c r="E124" s="7">
        <v>438859.98107852414</v>
      </c>
      <c r="F124" s="7">
        <v>360181.98362147406</v>
      </c>
      <c r="G124" s="7">
        <v>442180.51831992849</v>
      </c>
      <c r="H124" s="7">
        <v>518567.68558951968</v>
      </c>
      <c r="I124" s="7">
        <v>525229.99157540023</v>
      </c>
      <c r="J124" s="7">
        <v>495199.3543179984</v>
      </c>
      <c r="K124" s="7">
        <v>531710.48387096776</v>
      </c>
      <c r="L124" s="7">
        <v>660917.0653907496</v>
      </c>
      <c r="M124" s="11">
        <v>3.588731139818413E-2</v>
      </c>
      <c r="N124" s="21">
        <f>1+House[[#This Row],[Adjusted Growth Rate PA (%)]]</f>
        <v>1.0358873113981841</v>
      </c>
      <c r="O124" s="7"/>
    </row>
    <row r="125" spans="1:15" x14ac:dyDescent="0.25">
      <c r="A125" s="6" t="s">
        <v>152</v>
      </c>
      <c r="B125" s="7">
        <v>434675.42918454937</v>
      </c>
      <c r="C125" s="7">
        <v>410229.59183673467</v>
      </c>
      <c r="D125" s="7">
        <v>384406.37450199202</v>
      </c>
      <c r="E125" s="7">
        <v>383271.05014191108</v>
      </c>
      <c r="F125" s="7">
        <v>359056.41492265696</v>
      </c>
      <c r="G125" s="7">
        <v>371984.36103663984</v>
      </c>
      <c r="H125" s="7">
        <v>359756.33187772927</v>
      </c>
      <c r="I125" s="7">
        <v>403822.66217354673</v>
      </c>
      <c r="J125" s="7">
        <v>439289.74979822437</v>
      </c>
      <c r="K125" s="7">
        <v>433947.58064516127</v>
      </c>
      <c r="L125" s="7">
        <v>468560.60606060602</v>
      </c>
      <c r="M125" s="11">
        <v>7.5348292790640148E-3</v>
      </c>
      <c r="N125" s="21">
        <f>1+House[[#This Row],[Adjusted Growth Rate PA (%)]]</f>
        <v>1.007534829279064</v>
      </c>
      <c r="O125" s="7"/>
    </row>
    <row r="126" spans="1:15" x14ac:dyDescent="0.25">
      <c r="A126" s="6" t="s">
        <v>153</v>
      </c>
      <c r="B126" s="7">
        <v>371630.90128755366</v>
      </c>
      <c r="C126" s="7">
        <v>386878.06122448976</v>
      </c>
      <c r="D126" s="7">
        <v>381942.23107569723</v>
      </c>
      <c r="E126" s="7">
        <v>386196.78334910126</v>
      </c>
      <c r="F126" s="7">
        <v>357930.84622383985</v>
      </c>
      <c r="G126" s="7">
        <v>375853.44057193922</v>
      </c>
      <c r="H126" s="7">
        <v>373800.87336244545</v>
      </c>
      <c r="I126" s="7">
        <v>477292.33361415332</v>
      </c>
      <c r="J126" s="7">
        <v>479225.18159806292</v>
      </c>
      <c r="K126" s="7">
        <v>553657.25806451612</v>
      </c>
      <c r="L126" s="7">
        <v>591866.02870813396</v>
      </c>
      <c r="M126" s="11">
        <v>4.7637799035411099E-2</v>
      </c>
      <c r="N126" s="21">
        <f>1+House[[#This Row],[Adjusted Growth Rate PA (%)]]</f>
        <v>1.0476377990354111</v>
      </c>
      <c r="O126" s="7"/>
    </row>
    <row r="127" spans="1:15" x14ac:dyDescent="0.25">
      <c r="A127" s="6" t="s">
        <v>154</v>
      </c>
      <c r="B127" s="7">
        <v>394194.20600858371</v>
      </c>
      <c r="C127" s="7">
        <v>422220.91836734692</v>
      </c>
      <c r="D127" s="7">
        <v>394262.94820717134</v>
      </c>
      <c r="E127" s="7">
        <v>368642.38410596026</v>
      </c>
      <c r="F127" s="7">
        <v>377065.51410373067</v>
      </c>
      <c r="G127" s="7">
        <v>381380.69705093832</v>
      </c>
      <c r="H127" s="7">
        <v>432139.73799126642</v>
      </c>
      <c r="I127" s="7">
        <v>468955.34962089302</v>
      </c>
      <c r="J127" s="7">
        <v>507679.17675544793</v>
      </c>
      <c r="K127" s="7">
        <v>548669.3548387097</v>
      </c>
      <c r="L127" s="7">
        <v>527747.20893141942</v>
      </c>
      <c r="M127" s="11">
        <v>2.9607199872618395E-2</v>
      </c>
      <c r="N127" s="21">
        <f>1+House[[#This Row],[Adjusted Growth Rate PA (%)]]</f>
        <v>1.0296071998726184</v>
      </c>
      <c r="O127" s="7"/>
    </row>
    <row r="128" spans="1:15" x14ac:dyDescent="0.25">
      <c r="A128" s="6" t="s">
        <v>155</v>
      </c>
      <c r="B128" s="7">
        <v>317877.1459227468</v>
      </c>
      <c r="C128" s="7">
        <v>189336.73469387754</v>
      </c>
      <c r="D128" s="7">
        <v>203291.8326693227</v>
      </c>
      <c r="E128" s="7">
        <v>172618.25922421951</v>
      </c>
      <c r="F128" s="7">
        <v>174463.14831665152</v>
      </c>
      <c r="G128" s="7">
        <v>219432.08221626453</v>
      </c>
      <c r="H128" s="7">
        <v>178257.64192139739</v>
      </c>
      <c r="I128" s="7">
        <v>257925.44229149117</v>
      </c>
      <c r="J128" s="7">
        <v>267567.39305891847</v>
      </c>
      <c r="K128" s="7">
        <v>211985.88709677418</v>
      </c>
      <c r="L128" s="7">
        <v>231320.97288676235</v>
      </c>
      <c r="M128" s="11">
        <v>-3.1286012837194677E-2</v>
      </c>
      <c r="N128" s="21">
        <f>1+House[[#This Row],[Adjusted Growth Rate PA (%)]]</f>
        <v>0.96871398716280532</v>
      </c>
      <c r="O128" s="7"/>
    </row>
    <row r="129" spans="1:15" x14ac:dyDescent="0.25">
      <c r="A129" s="6" t="s">
        <v>156</v>
      </c>
      <c r="B129" s="7">
        <v>313231.75965665234</v>
      </c>
      <c r="C129" s="7">
        <v>335757.14285714284</v>
      </c>
      <c r="D129" s="7">
        <v>357300.796812749</v>
      </c>
      <c r="E129" s="7">
        <v>321830.65279091772</v>
      </c>
      <c r="F129" s="7">
        <v>337670.60964513198</v>
      </c>
      <c r="G129" s="7">
        <v>327213.58355674712</v>
      </c>
      <c r="H129" s="7">
        <v>317622.70742358081</v>
      </c>
      <c r="I129" s="7">
        <v>338689.97472620051</v>
      </c>
      <c r="J129" s="7">
        <v>348436.64245359157</v>
      </c>
      <c r="K129" s="7">
        <v>344165.32258064515</v>
      </c>
      <c r="L129" s="7">
        <v>389645.1355661882</v>
      </c>
      <c r="M129" s="11">
        <v>2.2069307803505467E-2</v>
      </c>
      <c r="N129" s="21">
        <f>1+House[[#This Row],[Adjusted Growth Rate PA (%)]]</f>
        <v>1.0220693078035055</v>
      </c>
      <c r="O129" s="7"/>
    </row>
    <row r="130" spans="1:15" x14ac:dyDescent="0.25">
      <c r="A130" s="6" t="s">
        <v>157</v>
      </c>
      <c r="B130" s="7">
        <v>310577.25321888411</v>
      </c>
      <c r="C130" s="7">
        <v>299783.1632653061</v>
      </c>
      <c r="D130" s="7">
        <v>295697.21115537849</v>
      </c>
      <c r="E130" s="7">
        <v>276189.21475875122</v>
      </c>
      <c r="F130" s="7">
        <v>250439.03548680621</v>
      </c>
      <c r="G130" s="7">
        <v>290180.96514745307</v>
      </c>
      <c r="H130" s="7">
        <v>278189.95633187774</v>
      </c>
      <c r="I130" s="7">
        <v>304299.9157540017</v>
      </c>
      <c r="J130" s="7">
        <v>316987.4899112187</v>
      </c>
      <c r="K130" s="7">
        <v>318727.01612903224</v>
      </c>
      <c r="L130" s="7">
        <v>373862.04146730463</v>
      </c>
      <c r="M130" s="11">
        <v>1.8718452601320434E-2</v>
      </c>
      <c r="N130" s="21">
        <f>1+House[[#This Row],[Adjusted Growth Rate PA (%)]]</f>
        <v>1.0187184526013204</v>
      </c>
      <c r="O130" s="7"/>
    </row>
    <row r="131" spans="1:15" x14ac:dyDescent="0.25">
      <c r="A131" s="6" t="s">
        <v>158</v>
      </c>
      <c r="B131" s="7">
        <v>382248.92703862663</v>
      </c>
      <c r="C131" s="7">
        <v>378673.46938775509</v>
      </c>
      <c r="D131" s="7">
        <v>346212.15139442234</v>
      </c>
      <c r="E131" s="7">
        <v>335874.17218543048</v>
      </c>
      <c r="F131" s="7">
        <v>315159.23566878983</v>
      </c>
      <c r="G131" s="7">
        <v>320028.15013404825</v>
      </c>
      <c r="H131" s="7">
        <v>334908.29694323149</v>
      </c>
      <c r="I131" s="7">
        <v>385585.50968828984</v>
      </c>
      <c r="J131" s="7">
        <v>434297.82082324452</v>
      </c>
      <c r="K131" s="7">
        <v>418983.87096774194</v>
      </c>
      <c r="L131" s="7">
        <v>425157.09728867619</v>
      </c>
      <c r="M131" s="11">
        <v>1.0695462217408691E-2</v>
      </c>
      <c r="N131" s="21">
        <f>1+House[[#This Row],[Adjusted Growth Rate PA (%)]]</f>
        <v>1.0106954622174087</v>
      </c>
      <c r="O131" s="7"/>
    </row>
    <row r="132" spans="1:15" x14ac:dyDescent="0.25">
      <c r="A132" s="6" t="s">
        <v>159</v>
      </c>
      <c r="B132" s="7">
        <v>278059.5493562232</v>
      </c>
      <c r="C132" s="7">
        <v>252448.97959183672</v>
      </c>
      <c r="D132" s="7">
        <v>267975.59760956175</v>
      </c>
      <c r="E132" s="7">
        <v>277359.50804162724</v>
      </c>
      <c r="F132" s="7">
        <v>264508.64422202006</v>
      </c>
      <c r="G132" s="7">
        <v>265308.31099195709</v>
      </c>
      <c r="H132" s="7">
        <v>252801.74672489087</v>
      </c>
      <c r="I132" s="7">
        <v>249067.39679865207</v>
      </c>
      <c r="J132" s="7">
        <v>260578.69249394673</v>
      </c>
      <c r="K132" s="7">
        <v>262363.70967741933</v>
      </c>
      <c r="L132" s="7">
        <v>276204.1467304625</v>
      </c>
      <c r="M132" s="11">
        <v>-6.6928020204559679E-4</v>
      </c>
      <c r="N132" s="21">
        <f>1+House[[#This Row],[Adjusted Growth Rate PA (%)]]</f>
        <v>0.9993307197979544</v>
      </c>
      <c r="O132" s="7"/>
    </row>
    <row r="133" spans="1:15" x14ac:dyDescent="0.25">
      <c r="A133" s="6" t="s">
        <v>160</v>
      </c>
      <c r="B133" s="7">
        <v>437993.56223175966</v>
      </c>
      <c r="C133" s="7">
        <v>467030.61224489793</v>
      </c>
      <c r="D133" s="7">
        <v>455866.53386454185</v>
      </c>
      <c r="E133" s="7">
        <v>431838.22138126777</v>
      </c>
      <c r="F133" s="7">
        <v>450227.4795268426</v>
      </c>
      <c r="G133" s="7">
        <v>470369.52636282396</v>
      </c>
      <c r="H133" s="7">
        <v>491558.95196506556</v>
      </c>
      <c r="I133" s="7">
        <v>515850.88458298234</v>
      </c>
      <c r="J133" s="7">
        <v>549112.1872477805</v>
      </c>
      <c r="K133" s="7">
        <v>593560.48387096776</v>
      </c>
      <c r="L133" s="7">
        <v>605676.23604465707</v>
      </c>
      <c r="M133" s="11">
        <v>3.2945197271335935E-2</v>
      </c>
      <c r="N133" s="21">
        <f>1+House[[#This Row],[Adjusted Growth Rate PA (%)]]</f>
        <v>1.0329451972713359</v>
      </c>
      <c r="O133" s="7"/>
    </row>
    <row r="134" spans="1:15" x14ac:dyDescent="0.25">
      <c r="A134" s="6" t="s">
        <v>161</v>
      </c>
      <c r="B134" s="7">
        <v>248196.35193133049</v>
      </c>
      <c r="C134" s="7">
        <v>268227.04081632651</v>
      </c>
      <c r="D134" s="7">
        <v>246414.34262948207</v>
      </c>
      <c r="E134" s="7">
        <v>234058.65657521287</v>
      </c>
      <c r="F134" s="7">
        <v>161519.10828025479</v>
      </c>
      <c r="G134" s="7">
        <v>270835.56747095619</v>
      </c>
      <c r="H134" s="7">
        <v>240377.72925764194</v>
      </c>
      <c r="I134" s="7">
        <v>190187.44734625105</v>
      </c>
      <c r="J134" s="7">
        <v>232124.69733656175</v>
      </c>
      <c r="K134" s="7">
        <v>238421.77419354839</v>
      </c>
      <c r="L134" s="7">
        <v>226881.97767145134</v>
      </c>
      <c r="M134" s="11">
        <v>-8.9388304128199536E-3</v>
      </c>
      <c r="N134" s="21">
        <f>1+House[[#This Row],[Adjusted Growth Rate PA (%)]]</f>
        <v>0.99106116958718005</v>
      </c>
      <c r="O134" s="7"/>
    </row>
    <row r="135" spans="1:15" x14ac:dyDescent="0.25">
      <c r="A135" s="6" t="s">
        <v>162</v>
      </c>
      <c r="B135" s="7">
        <v>379594.42060085834</v>
      </c>
      <c r="C135" s="7">
        <v>359739.79591836734</v>
      </c>
      <c r="D135" s="7">
        <v>337587.64940239047</v>
      </c>
      <c r="E135" s="7">
        <v>315979.18637653737</v>
      </c>
      <c r="F135" s="7">
        <v>398451.31938125571</v>
      </c>
      <c r="G135" s="7">
        <v>364798.92761394102</v>
      </c>
      <c r="H135" s="7">
        <v>290073.79912663758</v>
      </c>
      <c r="I135" s="7">
        <v>377769.58719460823</v>
      </c>
      <c r="J135" s="7">
        <v>299515.73849878932</v>
      </c>
      <c r="K135" s="7">
        <v>356635.08064516127</v>
      </c>
      <c r="L135" s="7">
        <v>369916.26794258371</v>
      </c>
      <c r="M135" s="11">
        <v>-2.5793369150312051E-3</v>
      </c>
      <c r="N135" s="21">
        <f>1+House[[#This Row],[Adjusted Growth Rate PA (%)]]</f>
        <v>0.99742066308496879</v>
      </c>
      <c r="O135" s="7"/>
    </row>
    <row r="136" spans="1:15" x14ac:dyDescent="0.25">
      <c r="A136" s="6" t="s">
        <v>163</v>
      </c>
      <c r="B136" s="7">
        <v>340440.4506437768</v>
      </c>
      <c r="C136" s="7">
        <v>378673.46938775509</v>
      </c>
      <c r="D136" s="7">
        <v>309866.03585657373</v>
      </c>
      <c r="E136" s="7">
        <v>315394.03973509936</v>
      </c>
      <c r="F136" s="7">
        <v>285894.44949954504</v>
      </c>
      <c r="G136" s="7">
        <v>282442.80607685435</v>
      </c>
      <c r="H136" s="7">
        <v>302497.81659388647</v>
      </c>
      <c r="I136" s="7">
        <v>293357.62426284753</v>
      </c>
      <c r="J136" s="7">
        <v>327470.54075867636</v>
      </c>
      <c r="K136" s="7">
        <v>299274.19354838709</v>
      </c>
      <c r="L136" s="7">
        <v>345255.18341307814</v>
      </c>
      <c r="M136" s="11">
        <v>1.4053449094846293E-3</v>
      </c>
      <c r="N136" s="21">
        <f>1+House[[#This Row],[Adjusted Growth Rate PA (%)]]</f>
        <v>1.0014053449094846</v>
      </c>
      <c r="O136" s="7"/>
    </row>
    <row r="137" spans="1:15" x14ac:dyDescent="0.25">
      <c r="A137" s="6" t="s">
        <v>164</v>
      </c>
      <c r="B137" s="7">
        <v>513646.99570815451</v>
      </c>
      <c r="C137" s="7">
        <v>479653.06122448976</v>
      </c>
      <c r="D137" s="7">
        <v>444161.85258964146</v>
      </c>
      <c r="E137" s="7">
        <v>427157.04824976349</v>
      </c>
      <c r="F137" s="7">
        <v>433343.94904458598</v>
      </c>
      <c r="G137" s="7">
        <v>491925.82663092046</v>
      </c>
      <c r="H137" s="7">
        <v>539634.49781659397</v>
      </c>
      <c r="I137" s="7">
        <v>651847.93597304134</v>
      </c>
      <c r="J137" s="7">
        <v>622493.54317998386</v>
      </c>
      <c r="K137" s="7">
        <v>588572.58064516133</v>
      </c>
      <c r="L137" s="7">
        <v>615047.44816586922</v>
      </c>
      <c r="M137" s="11">
        <v>1.8179589440894039E-2</v>
      </c>
      <c r="N137" s="21">
        <f>1+House[[#This Row],[Adjusted Growth Rate PA (%)]]</f>
        <v>1.018179589440894</v>
      </c>
      <c r="O137" s="7"/>
    </row>
    <row r="138" spans="1:15" x14ac:dyDescent="0.25">
      <c r="A138" s="6" t="s">
        <v>165</v>
      </c>
      <c r="B138" s="7">
        <v>372958.15450643777</v>
      </c>
      <c r="C138" s="7">
        <v>405180.61224489793</v>
      </c>
      <c r="D138" s="7">
        <v>388102.58964143426</v>
      </c>
      <c r="E138" s="7">
        <v>441785.71428571432</v>
      </c>
      <c r="F138" s="7">
        <v>407455.86897179257</v>
      </c>
      <c r="G138" s="7">
        <v>397962.46648793563</v>
      </c>
      <c r="H138" s="7">
        <v>388925.76419213979</v>
      </c>
      <c r="I138" s="7">
        <v>432481.0446503791</v>
      </c>
      <c r="J138" s="7">
        <v>455263.92251815979</v>
      </c>
      <c r="K138" s="7">
        <v>498790.32258064515</v>
      </c>
      <c r="L138" s="7">
        <v>532679.42583732051</v>
      </c>
      <c r="M138" s="11">
        <v>3.6288268283743985E-2</v>
      </c>
      <c r="N138" s="21">
        <f>1+House[[#This Row],[Adjusted Growth Rate PA (%)]]</f>
        <v>1.036288268283744</v>
      </c>
      <c r="O138" s="7"/>
    </row>
    <row r="139" spans="1:15" x14ac:dyDescent="0.25">
      <c r="A139" s="6" t="s">
        <v>166</v>
      </c>
      <c r="B139" s="7">
        <v>345085.83690987126</v>
      </c>
      <c r="C139" s="7">
        <v>391295.91836734692</v>
      </c>
      <c r="D139" s="7">
        <v>341899.90039840637</v>
      </c>
      <c r="E139" s="7">
        <v>333533.58561967837</v>
      </c>
      <c r="F139" s="7">
        <v>332042.76615104644</v>
      </c>
      <c r="G139" s="7">
        <v>349875.33512064343</v>
      </c>
      <c r="H139" s="7">
        <v>383524.01746724895</v>
      </c>
      <c r="I139" s="7">
        <v>406427.9696714406</v>
      </c>
      <c r="J139" s="7">
        <v>474233.25262308313</v>
      </c>
      <c r="K139" s="7">
        <v>493802.41935483873</v>
      </c>
      <c r="L139" s="7">
        <v>532679.42583732051</v>
      </c>
      <c r="M139" s="11">
        <v>4.4368775372304547E-2</v>
      </c>
      <c r="N139" s="21">
        <f>1+House[[#This Row],[Adjusted Growth Rate PA (%)]]</f>
        <v>1.0443687753723045</v>
      </c>
      <c r="O139" s="7"/>
    </row>
    <row r="140" spans="1:15" x14ac:dyDescent="0.25">
      <c r="A140" s="6" t="s">
        <v>167</v>
      </c>
      <c r="B140" s="7">
        <v>524265.02145922749</v>
      </c>
      <c r="C140" s="7">
        <v>489119.89795918367</v>
      </c>
      <c r="D140" s="7">
        <v>462026.89243027888</v>
      </c>
      <c r="E140" s="7">
        <v>450562.91390728479</v>
      </c>
      <c r="F140" s="7">
        <v>472738.85350318474</v>
      </c>
      <c r="G140" s="7">
        <v>497453.08310991956</v>
      </c>
      <c r="H140" s="7">
        <v>543415.72052401747</v>
      </c>
      <c r="I140" s="7">
        <v>625273.79949452402</v>
      </c>
      <c r="J140" s="7">
        <v>641462.8732849072</v>
      </c>
      <c r="K140" s="7">
        <v>615507.25806451612</v>
      </c>
      <c r="L140" s="7">
        <v>651052.6315789473</v>
      </c>
      <c r="M140" s="11">
        <v>2.189558205501263E-2</v>
      </c>
      <c r="N140" s="21">
        <f>1+House[[#This Row],[Adjusted Growth Rate PA (%)]]</f>
        <v>1.0218955820550126</v>
      </c>
      <c r="O140" s="7"/>
    </row>
    <row r="141" spans="1:15" x14ac:dyDescent="0.25">
      <c r="A141" s="6" t="s">
        <v>168</v>
      </c>
      <c r="B141" s="7">
        <v>431357.29613733909</v>
      </c>
      <c r="C141" s="7">
        <v>413385.2040816326</v>
      </c>
      <c r="D141" s="7">
        <v>412744.02390438248</v>
      </c>
      <c r="E141" s="7">
        <v>409602.64900662255</v>
      </c>
      <c r="F141" s="7">
        <v>382693.35759781621</v>
      </c>
      <c r="G141" s="7">
        <v>384697.05093833781</v>
      </c>
      <c r="H141" s="7">
        <v>383524.01746724895</v>
      </c>
      <c r="I141" s="7">
        <v>448112.88963774219</v>
      </c>
      <c r="J141" s="7">
        <v>514168.68442292168</v>
      </c>
      <c r="K141" s="7">
        <v>493802.41935483873</v>
      </c>
      <c r="L141" s="7">
        <v>527747.20893141942</v>
      </c>
      <c r="M141" s="11">
        <v>2.0372815396316524E-2</v>
      </c>
      <c r="N141" s="21">
        <f>1+House[[#This Row],[Adjusted Growth Rate PA (%)]]</f>
        <v>1.0203728153963165</v>
      </c>
      <c r="O141" s="7"/>
    </row>
    <row r="142" spans="1:15" x14ac:dyDescent="0.25">
      <c r="A142" s="6" t="s">
        <v>169</v>
      </c>
      <c r="B142" s="7">
        <v>451266.09442060086</v>
      </c>
      <c r="C142" s="7">
        <v>448096.93877551018</v>
      </c>
      <c r="D142" s="7">
        <v>437385.45816733071</v>
      </c>
      <c r="E142" s="7">
        <v>425401.6083254494</v>
      </c>
      <c r="F142" s="7">
        <v>447976.34212920838</v>
      </c>
      <c r="G142" s="7">
        <v>414544.23592493299</v>
      </c>
      <c r="H142" s="7">
        <v>426737.99126637558</v>
      </c>
      <c r="I142" s="7">
        <v>469476.41112047178</v>
      </c>
      <c r="J142" s="7">
        <v>524152.54237288132</v>
      </c>
      <c r="K142" s="7">
        <v>534204.43548387091</v>
      </c>
      <c r="L142" s="7">
        <v>567204.94417862839</v>
      </c>
      <c r="M142" s="11">
        <v>2.3129790819325313E-2</v>
      </c>
      <c r="N142" s="21">
        <f>1+House[[#This Row],[Adjusted Growth Rate PA (%)]]</f>
        <v>1.0231297908193253</v>
      </c>
      <c r="O142" s="7"/>
    </row>
    <row r="143" spans="1:15" x14ac:dyDescent="0.25">
      <c r="A143" s="6" t="s">
        <v>170</v>
      </c>
      <c r="B143" s="7">
        <v>544173.81974248926</v>
      </c>
      <c r="C143" s="7">
        <v>504897.95918367343</v>
      </c>
      <c r="D143" s="7">
        <v>481124.00398406375</v>
      </c>
      <c r="E143" s="7">
        <v>458169.82024597918</v>
      </c>
      <c r="F143" s="7">
        <v>475552.77525022748</v>
      </c>
      <c r="G143" s="7">
        <v>497453.08310991956</v>
      </c>
      <c r="H143" s="7">
        <v>570964.62882096076</v>
      </c>
      <c r="I143" s="7">
        <v>636216.09098567814</v>
      </c>
      <c r="J143" s="7">
        <v>644957.22356739303</v>
      </c>
      <c r="K143" s="7">
        <v>620993.95161290327</v>
      </c>
      <c r="L143" s="7">
        <v>638722.08931419451</v>
      </c>
      <c r="M143" s="11">
        <v>1.6149082094466527E-2</v>
      </c>
      <c r="N143" s="21">
        <f>1+House[[#This Row],[Adjusted Growth Rate PA (%)]]</f>
        <v>1.0161490820944665</v>
      </c>
      <c r="O143" s="7"/>
    </row>
    <row r="144" spans="1:15" x14ac:dyDescent="0.25">
      <c r="A144" s="6" t="s">
        <v>171</v>
      </c>
      <c r="B144" s="7">
        <v>522937.76824034337</v>
      </c>
      <c r="C144" s="7">
        <v>456932.65306122444</v>
      </c>
      <c r="D144" s="7">
        <v>470651.39442231075</v>
      </c>
      <c r="E144" s="7">
        <v>423061.02175969729</v>
      </c>
      <c r="F144" s="7">
        <v>419274.34030937217</v>
      </c>
      <c r="G144" s="7">
        <v>409569.70509383379</v>
      </c>
      <c r="H144" s="7">
        <v>406211.35371179041</v>
      </c>
      <c r="I144" s="7">
        <v>414243.89216512215</v>
      </c>
      <c r="J144" s="7">
        <v>386874.49556093622</v>
      </c>
      <c r="K144" s="7">
        <v>424969.3548387097</v>
      </c>
      <c r="L144" s="7">
        <v>471026.71451355657</v>
      </c>
      <c r="M144" s="11">
        <v>-1.0400304484616929E-2</v>
      </c>
      <c r="N144" s="21">
        <f>1+House[[#This Row],[Adjusted Growth Rate PA (%)]]</f>
        <v>0.98959969551538307</v>
      </c>
      <c r="O144" s="7"/>
    </row>
    <row r="145" spans="1:15" x14ac:dyDescent="0.25">
      <c r="A145" s="6" t="s">
        <v>172</v>
      </c>
      <c r="B145" s="7">
        <v>378267.16738197423</v>
      </c>
      <c r="C145" s="7">
        <v>356584.18367346935</v>
      </c>
      <c r="D145" s="7">
        <v>356068.72509960161</v>
      </c>
      <c r="E145" s="7">
        <v>351087.98486281931</v>
      </c>
      <c r="F145" s="7">
        <v>332605.55050045496</v>
      </c>
      <c r="G145" s="7">
        <v>337162.64521894546</v>
      </c>
      <c r="H145" s="7">
        <v>329506.55021834065</v>
      </c>
      <c r="I145" s="7">
        <v>333479.35973041283</v>
      </c>
      <c r="J145" s="7">
        <v>359418.8861985472</v>
      </c>
      <c r="K145" s="7">
        <v>367608.46774193546</v>
      </c>
      <c r="L145" s="7">
        <v>414306.22009569377</v>
      </c>
      <c r="M145" s="11">
        <v>9.141997559175552E-3</v>
      </c>
      <c r="N145" s="21">
        <f>1+House[[#This Row],[Adjusted Growth Rate PA (%)]]</f>
        <v>1.0091419975591756</v>
      </c>
      <c r="O145" s="7"/>
    </row>
    <row r="146" spans="1:15" x14ac:dyDescent="0.25">
      <c r="A146" s="6" t="s">
        <v>173</v>
      </c>
      <c r="B146" s="7">
        <v>459229.6137339056</v>
      </c>
      <c r="C146" s="7">
        <v>429163.26530612243</v>
      </c>
      <c r="D146" s="7">
        <v>431225.09960159363</v>
      </c>
      <c r="E146" s="7">
        <v>421305.5818353832</v>
      </c>
      <c r="F146" s="7">
        <v>412520.92811646953</v>
      </c>
      <c r="G146" s="7">
        <v>403489.72296693479</v>
      </c>
      <c r="H146" s="7">
        <v>439702.18340611359</v>
      </c>
      <c r="I146" s="7">
        <v>465828.98062342039</v>
      </c>
      <c r="J146" s="7">
        <v>499692.09039548022</v>
      </c>
      <c r="K146" s="7">
        <v>508766.12903225806</v>
      </c>
      <c r="L146" s="7">
        <v>527747.20893141942</v>
      </c>
      <c r="M146" s="11">
        <v>1.4003854590533216E-2</v>
      </c>
      <c r="N146" s="21">
        <f>1+House[[#This Row],[Adjusted Growth Rate PA (%)]]</f>
        <v>1.0140038545905332</v>
      </c>
      <c r="O146" s="7"/>
    </row>
    <row r="147" spans="1:15" x14ac:dyDescent="0.25">
      <c r="A147" s="6" t="s">
        <v>174</v>
      </c>
      <c r="B147" s="7">
        <v>582000.53648068674</v>
      </c>
      <c r="C147" s="7">
        <v>575583.67346938769</v>
      </c>
      <c r="D147" s="7">
        <v>517470.11952191236</v>
      </c>
      <c r="E147" s="7">
        <v>548867.54966887424</v>
      </c>
      <c r="F147" s="7">
        <v>540272.97543221118</v>
      </c>
      <c r="G147" s="7">
        <v>590310.99195710453</v>
      </c>
      <c r="H147" s="7">
        <v>684401.31004366814</v>
      </c>
      <c r="I147" s="7">
        <v>740428.39090143214</v>
      </c>
      <c r="J147" s="7">
        <v>705359.56416464888</v>
      </c>
      <c r="K147" s="7">
        <v>674364.51612903224</v>
      </c>
      <c r="L147" s="7">
        <v>710239.23444976076</v>
      </c>
      <c r="M147" s="11">
        <v>2.0112636733013112E-2</v>
      </c>
      <c r="N147" s="21">
        <f>1+House[[#This Row],[Adjusted Growth Rate PA (%)]]</f>
        <v>1.0201126367330131</v>
      </c>
      <c r="O147" s="7"/>
    </row>
    <row r="148" spans="1:15" x14ac:dyDescent="0.25">
      <c r="A148" s="6" t="s">
        <v>175</v>
      </c>
      <c r="B148" s="7">
        <v>202406.11587982831</v>
      </c>
      <c r="C148" s="7">
        <v>212688.26530612243</v>
      </c>
      <c r="D148" s="7">
        <v>231013.44621513944</v>
      </c>
      <c r="E148" s="7">
        <v>191342.95175023653</v>
      </c>
      <c r="F148" s="7">
        <v>234118.28935395816</v>
      </c>
      <c r="G148" s="7">
        <v>168028.59696157282</v>
      </c>
      <c r="H148" s="7">
        <v>218770.74235807863</v>
      </c>
      <c r="I148" s="7">
        <v>265741.36478517269</v>
      </c>
      <c r="J148" s="7">
        <v>236118.2405165456</v>
      </c>
      <c r="K148" s="7">
        <v>255879.43548387097</v>
      </c>
      <c r="L148" s="7">
        <v>332924.64114832535</v>
      </c>
      <c r="M148" s="11">
        <v>5.1023026486141099E-2</v>
      </c>
      <c r="N148" s="21">
        <f>1+House[[#This Row],[Adjusted Growth Rate PA (%)]]</f>
        <v>1.0510230264861411</v>
      </c>
      <c r="O148" s="7"/>
    </row>
    <row r="149" spans="1:15" x14ac:dyDescent="0.25">
      <c r="A149" s="6" t="s">
        <v>176</v>
      </c>
      <c r="B149" s="7">
        <v>145997.85407725323</v>
      </c>
      <c r="C149" s="7">
        <v>183025.51020408163</v>
      </c>
      <c r="D149" s="7">
        <v>163249.50199203187</v>
      </c>
      <c r="E149" s="7">
        <v>128732.26111636708</v>
      </c>
      <c r="F149" s="7">
        <v>122686.98817106462</v>
      </c>
      <c r="G149" s="7">
        <v>127126.89901697944</v>
      </c>
      <c r="H149" s="7">
        <v>152869.43231441049</v>
      </c>
      <c r="I149" s="7">
        <v>161529.06486941871</v>
      </c>
      <c r="J149" s="7">
        <v>132286.11783696531</v>
      </c>
      <c r="K149" s="7">
        <v>144150.40322580645</v>
      </c>
      <c r="L149" s="7">
        <v>217017.5438596491</v>
      </c>
      <c r="M149" s="11">
        <v>4.0434721653925365E-2</v>
      </c>
      <c r="N149" s="21">
        <f>1+House[[#This Row],[Adjusted Growth Rate PA (%)]]</f>
        <v>1.0404347216539254</v>
      </c>
      <c r="O149" s="7"/>
    </row>
    <row r="150" spans="1:15" x14ac:dyDescent="0.25">
      <c r="A150" s="6" t="s">
        <v>177</v>
      </c>
      <c r="B150" s="7">
        <v>225633.04721030043</v>
      </c>
      <c r="C150" s="7">
        <v>208270.4081632653</v>
      </c>
      <c r="D150" s="7">
        <v>203291.8326693227</v>
      </c>
      <c r="E150" s="7">
        <v>194268.68495742668</v>
      </c>
      <c r="F150" s="7">
        <v>172774.79526842586</v>
      </c>
      <c r="G150" s="7">
        <v>160290.43789097408</v>
      </c>
      <c r="H150" s="7">
        <v>192302.18340611356</v>
      </c>
      <c r="I150" s="7">
        <v>189666.38584667229</v>
      </c>
      <c r="J150" s="7">
        <v>229628.73284907182</v>
      </c>
      <c r="K150" s="7">
        <v>243409.67741935485</v>
      </c>
      <c r="L150" s="7">
        <v>243651.51515151514</v>
      </c>
      <c r="M150" s="11">
        <v>7.7124885063311055E-3</v>
      </c>
      <c r="N150" s="21">
        <f>1+House[[#This Row],[Adjusted Growth Rate PA (%)]]</f>
        <v>1.0077124885063311</v>
      </c>
      <c r="O150" s="7"/>
    </row>
    <row r="151" spans="1:15" x14ac:dyDescent="0.25">
      <c r="A151" s="6" t="s">
        <v>178</v>
      </c>
      <c r="B151" s="7">
        <v>278723.17596566526</v>
      </c>
      <c r="C151" s="7">
        <v>277693.87755102041</v>
      </c>
      <c r="D151" s="7">
        <v>271055.77689243027</v>
      </c>
      <c r="E151" s="7">
        <v>269167.45506149478</v>
      </c>
      <c r="F151" s="7">
        <v>287020.01819836214</v>
      </c>
      <c r="G151" s="7">
        <v>269730.11617515638</v>
      </c>
      <c r="H151" s="7">
        <v>259283.84279475984</v>
      </c>
      <c r="I151" s="7">
        <v>266783.48778433027</v>
      </c>
      <c r="J151" s="7">
        <v>268565.77885391447</v>
      </c>
      <c r="K151" s="7">
        <v>279322.58064516127</v>
      </c>
      <c r="L151" s="7">
        <v>295439.79266347684</v>
      </c>
      <c r="M151" s="11">
        <v>5.841593986375182E-3</v>
      </c>
      <c r="N151" s="21">
        <f>1+House[[#This Row],[Adjusted Growth Rate PA (%)]]</f>
        <v>1.0058415939863752</v>
      </c>
      <c r="O151" s="7"/>
    </row>
    <row r="152" spans="1:15" x14ac:dyDescent="0.25">
      <c r="A152" s="6" t="s">
        <v>179</v>
      </c>
      <c r="B152" s="7">
        <v>348403.96995708154</v>
      </c>
      <c r="C152" s="7">
        <v>347117.3469387755</v>
      </c>
      <c r="D152" s="7">
        <v>352988.54581673309</v>
      </c>
      <c r="E152" s="7">
        <v>338799.90539262065</v>
      </c>
      <c r="F152" s="7">
        <v>334856.68789808918</v>
      </c>
      <c r="G152" s="7">
        <v>339373.54781054513</v>
      </c>
      <c r="H152" s="7">
        <v>360836.68122270744</v>
      </c>
      <c r="I152" s="7">
        <v>392880.37068239262</v>
      </c>
      <c r="J152" s="7">
        <v>402349.47538337368</v>
      </c>
      <c r="K152" s="7">
        <v>405017.74193548388</v>
      </c>
      <c r="L152" s="7">
        <v>421704.54545454541</v>
      </c>
      <c r="M152" s="11">
        <v>1.9277690612579113E-2</v>
      </c>
      <c r="N152" s="21">
        <f>1+House[[#This Row],[Adjusted Growth Rate PA (%)]]</f>
        <v>1.0192776906125791</v>
      </c>
      <c r="O152" s="7"/>
    </row>
    <row r="153" spans="1:15" x14ac:dyDescent="0.25">
      <c r="A153" s="6" t="s">
        <v>180</v>
      </c>
      <c r="B153" s="7">
        <v>484447.42489270389</v>
      </c>
      <c r="C153" s="7">
        <v>486595.40816326527</v>
      </c>
      <c r="D153" s="7">
        <v>495292.82868525898</v>
      </c>
      <c r="E153" s="7">
        <v>421890.72847682121</v>
      </c>
      <c r="F153" s="7">
        <v>457543.67606915382</v>
      </c>
      <c r="G153" s="7">
        <v>429467.82841823058</v>
      </c>
      <c r="H153" s="7">
        <v>507764.19213973806</v>
      </c>
      <c r="I153" s="7">
        <v>479376.57961246843</v>
      </c>
      <c r="J153" s="7">
        <v>524152.54237288132</v>
      </c>
      <c r="K153" s="7">
        <v>568620.96774193551</v>
      </c>
      <c r="L153" s="7">
        <v>555860.84529505577</v>
      </c>
      <c r="M153" s="11">
        <v>1.3845885913195355E-2</v>
      </c>
      <c r="N153" s="21">
        <f>1+House[[#This Row],[Adjusted Growth Rate PA (%)]]</f>
        <v>1.0138458859131954</v>
      </c>
      <c r="O153" s="7"/>
    </row>
    <row r="154" spans="1:15" x14ac:dyDescent="0.25">
      <c r="A154" s="6" t="s">
        <v>181</v>
      </c>
      <c r="B154" s="7">
        <v>310577.25321888411</v>
      </c>
      <c r="C154" s="7">
        <v>312405.61224489793</v>
      </c>
      <c r="D154" s="7">
        <v>246414.34262948207</v>
      </c>
      <c r="E154" s="7">
        <v>275018.92147587513</v>
      </c>
      <c r="F154" s="7">
        <v>257755.23202911738</v>
      </c>
      <c r="G154" s="7">
        <v>254253.79803395888</v>
      </c>
      <c r="H154" s="7">
        <v>264145.41484716162</v>
      </c>
      <c r="I154" s="7">
        <v>272515.16427969671</v>
      </c>
      <c r="J154" s="7">
        <v>279548.02259887004</v>
      </c>
      <c r="K154" s="7">
        <v>274334.67741935485</v>
      </c>
      <c r="L154" s="7">
        <v>310236.44338118023</v>
      </c>
      <c r="M154" s="11">
        <v>-1.0978854524457127E-4</v>
      </c>
      <c r="N154" s="21">
        <f>1+House[[#This Row],[Adjusted Growth Rate PA (%)]]</f>
        <v>0.99989021145475543</v>
      </c>
      <c r="O154" s="7"/>
    </row>
    <row r="155" spans="1:15" x14ac:dyDescent="0.25">
      <c r="A155" s="6" t="s">
        <v>182</v>
      </c>
      <c r="B155" s="7">
        <v>577355.15021459223</v>
      </c>
      <c r="C155" s="7">
        <v>556018.87755102036</v>
      </c>
      <c r="D155" s="7">
        <v>554432.2709163347</v>
      </c>
      <c r="E155" s="7">
        <v>544186.37653736991</v>
      </c>
      <c r="F155" s="7">
        <v>543086.89717925387</v>
      </c>
      <c r="G155" s="7">
        <v>607998.2126899017</v>
      </c>
      <c r="H155" s="7">
        <v>632004.36681222718</v>
      </c>
      <c r="I155" s="7">
        <v>651326.87447346246</v>
      </c>
      <c r="J155" s="7">
        <v>693878.12752219534</v>
      </c>
      <c r="K155" s="7">
        <v>663889.91935483867</v>
      </c>
      <c r="L155" s="7">
        <v>691990.03189792659</v>
      </c>
      <c r="M155" s="11">
        <v>1.8276402188386776E-2</v>
      </c>
      <c r="N155" s="21">
        <f>1+House[[#This Row],[Adjusted Growth Rate PA (%)]]</f>
        <v>1.0182764021883868</v>
      </c>
      <c r="O155" s="7"/>
    </row>
    <row r="156" spans="1:15" x14ac:dyDescent="0.25">
      <c r="A156" s="6" t="s">
        <v>183</v>
      </c>
      <c r="B156" s="7">
        <v>388221.56652360514</v>
      </c>
      <c r="C156" s="7">
        <v>378673.46938775509</v>
      </c>
      <c r="D156" s="7">
        <v>379478.08764940238</v>
      </c>
      <c r="E156" s="7">
        <v>370397.82403027435</v>
      </c>
      <c r="F156" s="7">
        <v>360181.98362147406</v>
      </c>
      <c r="G156" s="7">
        <v>367562.55585344054</v>
      </c>
      <c r="H156" s="7">
        <v>373800.87336244545</v>
      </c>
      <c r="I156" s="7">
        <v>411638.58466722834</v>
      </c>
      <c r="J156" s="7">
        <v>441286.52138821629</v>
      </c>
      <c r="K156" s="7">
        <v>458887.09677419352</v>
      </c>
      <c r="L156" s="7">
        <v>512950.55821371608</v>
      </c>
      <c r="M156" s="11">
        <v>2.8252052092122337E-2</v>
      </c>
      <c r="N156" s="21">
        <f>1+House[[#This Row],[Adjusted Growth Rate PA (%)]]</f>
        <v>1.0282520520921223</v>
      </c>
      <c r="O156" s="7"/>
    </row>
    <row r="157" spans="1:15" x14ac:dyDescent="0.25">
      <c r="A157" s="6" t="s">
        <v>184</v>
      </c>
      <c r="B157" s="7">
        <v>305931.86695278971</v>
      </c>
      <c r="C157" s="7">
        <v>290316.32653061225</v>
      </c>
      <c r="D157" s="7">
        <v>289536.85258964146</v>
      </c>
      <c r="E157" s="7">
        <v>267997.16177861876</v>
      </c>
      <c r="F157" s="7">
        <v>241997.27024567791</v>
      </c>
      <c r="G157" s="7">
        <v>254253.79803395888</v>
      </c>
      <c r="H157" s="7">
        <v>278730.13100436685</v>
      </c>
      <c r="I157" s="7">
        <v>262093.93428812132</v>
      </c>
      <c r="J157" s="7">
        <v>261077.8853914447</v>
      </c>
      <c r="K157" s="7">
        <v>254383.06451612903</v>
      </c>
      <c r="L157" s="7">
        <v>310729.66507177032</v>
      </c>
      <c r="M157" s="11">
        <v>1.5572983197538193E-3</v>
      </c>
      <c r="N157" s="21">
        <f>1+House[[#This Row],[Adjusted Growth Rate PA (%)]]</f>
        <v>1.0015572983197538</v>
      </c>
      <c r="O157" s="7"/>
    </row>
    <row r="158" spans="1:15" x14ac:dyDescent="0.25">
      <c r="A158" s="6" t="s">
        <v>185</v>
      </c>
      <c r="B158" s="7">
        <v>510992.48927038629</v>
      </c>
      <c r="C158" s="7">
        <v>515627.04081632651</v>
      </c>
      <c r="D158" s="7">
        <v>520550.29880478088</v>
      </c>
      <c r="E158" s="7">
        <v>514929.04446546832</v>
      </c>
      <c r="F158" s="7">
        <v>467111.01000909921</v>
      </c>
      <c r="G158" s="7">
        <v>475344.05719392316</v>
      </c>
      <c r="H158" s="7">
        <v>515326.63755458518</v>
      </c>
      <c r="I158" s="7">
        <v>490839.93260320136</v>
      </c>
      <c r="J158" s="7">
        <v>494700.16142050037</v>
      </c>
      <c r="K158" s="7">
        <v>512756.45161290321</v>
      </c>
      <c r="L158" s="7">
        <v>577069.37799043057</v>
      </c>
      <c r="M158" s="11">
        <v>1.2235003337377481E-2</v>
      </c>
      <c r="N158" s="21">
        <f>1+House[[#This Row],[Adjusted Growth Rate PA (%)]]</f>
        <v>1.0122350033373775</v>
      </c>
      <c r="O158" s="7"/>
    </row>
    <row r="159" spans="1:15" x14ac:dyDescent="0.25">
      <c r="A159" s="6" t="s">
        <v>186</v>
      </c>
      <c r="B159" s="7">
        <v>747907.18884120171</v>
      </c>
      <c r="C159" s="7">
        <v>681612.24489795917</v>
      </c>
      <c r="D159" s="7">
        <v>614803.78486055776</v>
      </c>
      <c r="E159" s="7">
        <v>626106.90633869439</v>
      </c>
      <c r="F159" s="7">
        <v>661271.61055505008</v>
      </c>
      <c r="G159" s="7">
        <v>696434.31635388744</v>
      </c>
      <c r="H159" s="7">
        <v>750842.79475982545</v>
      </c>
      <c r="I159" s="7">
        <v>859751.47430497047</v>
      </c>
      <c r="J159" s="7">
        <v>797211.05730427767</v>
      </c>
      <c r="K159" s="7">
        <v>788088.70967741939</v>
      </c>
      <c r="L159" s="7">
        <v>769425.83732057409</v>
      </c>
      <c r="M159" s="11">
        <v>2.8405948351688526E-3</v>
      </c>
      <c r="N159" s="21">
        <f>1+House[[#This Row],[Adjusted Growth Rate PA (%)]]</f>
        <v>1.0028405948351689</v>
      </c>
      <c r="O159" s="7"/>
    </row>
    <row r="160" spans="1:15" x14ac:dyDescent="0.25">
      <c r="A160" s="6" t="s">
        <v>187</v>
      </c>
      <c r="B160" s="7">
        <v>371630.90128755366</v>
      </c>
      <c r="C160" s="7">
        <v>337650.5102040816</v>
      </c>
      <c r="D160" s="7">
        <v>335739.54183266935</v>
      </c>
      <c r="E160" s="7">
        <v>368642.38410596026</v>
      </c>
      <c r="F160" s="7">
        <v>365809.8271155596</v>
      </c>
      <c r="G160" s="7">
        <v>374747.98927613941</v>
      </c>
      <c r="H160" s="7">
        <v>426737.99126637558</v>
      </c>
      <c r="I160" s="7">
        <v>444465.4591406908</v>
      </c>
      <c r="J160" s="7">
        <v>419322.03389830509</v>
      </c>
      <c r="K160" s="7">
        <v>508766.12903225806</v>
      </c>
      <c r="L160" s="7">
        <v>537611.64274322172</v>
      </c>
      <c r="M160" s="11">
        <v>3.7613669929016158E-2</v>
      </c>
      <c r="N160" s="21">
        <f>1+House[[#This Row],[Adjusted Growth Rate PA (%)]]</f>
        <v>1.0376136699290162</v>
      </c>
      <c r="O160" s="7"/>
    </row>
    <row r="161" spans="1:15" x14ac:dyDescent="0.25">
      <c r="A161" s="6" t="s">
        <v>188</v>
      </c>
      <c r="B161" s="7">
        <v>398175.96566523606</v>
      </c>
      <c r="C161" s="7">
        <v>331970.40816326527</v>
      </c>
      <c r="D161" s="7">
        <v>329579.18326693226</v>
      </c>
      <c r="E161" s="7">
        <v>333533.58561967837</v>
      </c>
      <c r="F161" s="7">
        <v>320787.07916287537</v>
      </c>
      <c r="G161" s="7">
        <v>318922.69883824844</v>
      </c>
      <c r="H161" s="7">
        <v>348412.66375545855</v>
      </c>
      <c r="I161" s="7">
        <v>359532.43470935134</v>
      </c>
      <c r="J161" s="7">
        <v>279548.02259887004</v>
      </c>
      <c r="K161" s="7">
        <v>405516.53225806449</v>
      </c>
      <c r="L161" s="7">
        <v>401975.67783094099</v>
      </c>
      <c r="M161" s="11">
        <v>9.5020631198772243E-4</v>
      </c>
      <c r="N161" s="21">
        <f>1+House[[#This Row],[Adjusted Growth Rate PA (%)]]</f>
        <v>1.0009502063119877</v>
      </c>
      <c r="O161" s="7"/>
    </row>
    <row r="162" spans="1:15" x14ac:dyDescent="0.25">
      <c r="A162" s="6" t="s">
        <v>189</v>
      </c>
      <c r="B162" s="7">
        <v>416757.51072961371</v>
      </c>
      <c r="C162" s="7">
        <v>378673.46938775509</v>
      </c>
      <c r="D162" s="7">
        <v>409663.84462151397</v>
      </c>
      <c r="E162" s="7">
        <v>342310.78524124884</v>
      </c>
      <c r="F162" s="7">
        <v>357368.06187443133</v>
      </c>
      <c r="G162" s="7">
        <v>439416.89008042897</v>
      </c>
      <c r="H162" s="7">
        <v>371640.17467248911</v>
      </c>
      <c r="I162" s="7">
        <v>465828.98062342039</v>
      </c>
      <c r="J162" s="7">
        <v>461254.23728813557</v>
      </c>
      <c r="K162" s="7">
        <v>473850.80645161291</v>
      </c>
      <c r="L162" s="7">
        <v>463628.38915470493</v>
      </c>
      <c r="M162" s="11">
        <v>1.0714877745273688E-2</v>
      </c>
      <c r="N162" s="21">
        <f>1+House[[#This Row],[Adjusted Growth Rate PA (%)]]</f>
        <v>1.0107148777452737</v>
      </c>
      <c r="O162" s="7"/>
    </row>
    <row r="163" spans="1:15" x14ac:dyDescent="0.25">
      <c r="A163" s="6" t="s">
        <v>190</v>
      </c>
      <c r="B163" s="7">
        <v>462547.74678111589</v>
      </c>
      <c r="C163" s="7">
        <v>454408.1632653061</v>
      </c>
      <c r="D163" s="7">
        <v>425064.7410358566</v>
      </c>
      <c r="E163" s="7">
        <v>398484.86281929992</v>
      </c>
      <c r="F163" s="7">
        <v>405204.73157415836</v>
      </c>
      <c r="G163" s="7">
        <v>425598.74888293119</v>
      </c>
      <c r="H163" s="7">
        <v>451045.85152838432</v>
      </c>
      <c r="I163" s="7">
        <v>510640.26958719461</v>
      </c>
      <c r="J163" s="7">
        <v>525150.92816787737</v>
      </c>
      <c r="K163" s="7">
        <v>531710.48387096776</v>
      </c>
      <c r="L163" s="7">
        <v>562272.72727272729</v>
      </c>
      <c r="M163" s="11">
        <v>1.9715556686370928E-2</v>
      </c>
      <c r="N163" s="21">
        <f>1+House[[#This Row],[Adjusted Growth Rate PA (%)]]</f>
        <v>1.0197155566863709</v>
      </c>
      <c r="O163" s="7"/>
    </row>
    <row r="164" spans="1:15" x14ac:dyDescent="0.25">
      <c r="A164" s="6" t="s">
        <v>191</v>
      </c>
      <c r="B164" s="7">
        <v>371630.90128755366</v>
      </c>
      <c r="C164" s="7">
        <v>380566.83673469385</v>
      </c>
      <c r="D164" s="7">
        <v>388102.58964143426</v>
      </c>
      <c r="E164" s="7">
        <v>425986.75496688741</v>
      </c>
      <c r="F164" s="7">
        <v>390572.33848953596</v>
      </c>
      <c r="G164" s="7">
        <v>406253.35120643431</v>
      </c>
      <c r="H164" s="7">
        <v>387845.41484716162</v>
      </c>
      <c r="I164" s="7">
        <v>401217.35467565292</v>
      </c>
      <c r="J164" s="7">
        <v>429305.89184826473</v>
      </c>
      <c r="K164" s="7">
        <v>448911.29032258061</v>
      </c>
      <c r="L164" s="7">
        <v>503086.12440191384</v>
      </c>
      <c r="M164" s="11">
        <v>3.074930836627332E-2</v>
      </c>
      <c r="N164" s="21">
        <f>1+House[[#This Row],[Adjusted Growth Rate PA (%)]]</f>
        <v>1.0307493083662733</v>
      </c>
      <c r="O164" s="7"/>
    </row>
    <row r="165" spans="1:15" x14ac:dyDescent="0.25">
      <c r="A165" s="6" t="s">
        <v>192</v>
      </c>
      <c r="B165" s="7">
        <v>935713.51931330469</v>
      </c>
      <c r="C165" s="7">
        <v>814147.95918367337</v>
      </c>
      <c r="D165" s="7">
        <v>795918.32669322705</v>
      </c>
      <c r="E165" s="7">
        <v>835589.40397351002</v>
      </c>
      <c r="F165" s="7">
        <v>844739.3084622384</v>
      </c>
      <c r="G165" s="7">
        <v>925815.46023235028</v>
      </c>
      <c r="H165" s="7">
        <v>1015528.3842794761</v>
      </c>
      <c r="I165" s="7">
        <v>1100481.8871103623</v>
      </c>
      <c r="J165" s="7">
        <v>1026839.7901533494</v>
      </c>
      <c r="K165" s="7">
        <v>959173.79032258061</v>
      </c>
      <c r="L165" s="7">
        <v>922324.56140350876</v>
      </c>
      <c r="M165" s="11">
        <v>-1.440179947167608E-3</v>
      </c>
      <c r="N165" s="21">
        <f>1+House[[#This Row],[Adjusted Growth Rate PA (%)]]</f>
        <v>0.99855982005283239</v>
      </c>
      <c r="O165" s="7"/>
    </row>
    <row r="166" spans="1:15" x14ac:dyDescent="0.25">
      <c r="A166" s="6" t="s">
        <v>193</v>
      </c>
      <c r="B166" s="7">
        <v>341767.70386266097</v>
      </c>
      <c r="C166" s="7">
        <v>359739.79591836734</v>
      </c>
      <c r="D166" s="7">
        <v>385022.41035856574</v>
      </c>
      <c r="E166" s="7">
        <v>362790.91769157996</v>
      </c>
      <c r="F166" s="7">
        <v>388321.20109190175</v>
      </c>
      <c r="G166" s="7">
        <v>402384.27167113492</v>
      </c>
      <c r="H166" s="7">
        <v>356515.28384279477</v>
      </c>
      <c r="I166" s="7">
        <v>362658.80370682391</v>
      </c>
      <c r="J166" s="7">
        <v>364410.81517352705</v>
      </c>
      <c r="K166" s="7">
        <v>418983.87096774194</v>
      </c>
      <c r="L166" s="7">
        <v>458696.17224880378</v>
      </c>
      <c r="M166" s="11">
        <v>2.986289105223916E-2</v>
      </c>
      <c r="N166" s="21">
        <f>1+House[[#This Row],[Adjusted Growth Rate PA (%)]]</f>
        <v>1.0298628910522392</v>
      </c>
      <c r="O166" s="7"/>
    </row>
    <row r="167" spans="1:15" x14ac:dyDescent="0.25">
      <c r="A167" s="6" t="s">
        <v>194</v>
      </c>
      <c r="B167" s="7">
        <v>212360.51502145923</v>
      </c>
      <c r="C167" s="7">
        <v>227204.08163265305</v>
      </c>
      <c r="D167" s="7">
        <v>226701.1952191235</v>
      </c>
      <c r="E167" s="7">
        <v>227036.89687795649</v>
      </c>
      <c r="F167" s="7">
        <v>225113.7397634213</v>
      </c>
      <c r="G167" s="7">
        <v>212799.3744414656</v>
      </c>
      <c r="H167" s="7">
        <v>223092.1397379913</v>
      </c>
      <c r="I167" s="7">
        <v>202171.86183656278</v>
      </c>
      <c r="J167" s="7">
        <v>229129.53995157385</v>
      </c>
      <c r="K167" s="7">
        <v>235429.03225806452</v>
      </c>
      <c r="L167" s="7">
        <v>263380.38277511962</v>
      </c>
      <c r="M167" s="11">
        <v>2.1764866778752001E-2</v>
      </c>
      <c r="N167" s="21">
        <f>1+House[[#This Row],[Adjusted Growth Rate PA (%)]]</f>
        <v>1.021764866778752</v>
      </c>
      <c r="O167" s="7"/>
    </row>
    <row r="168" spans="1:15" x14ac:dyDescent="0.25">
      <c r="A168" s="6" t="s">
        <v>195</v>
      </c>
      <c r="B168" s="7">
        <v>743261.80257510731</v>
      </c>
      <c r="C168" s="7">
        <v>786378.57142857136</v>
      </c>
      <c r="D168" s="7">
        <v>683799.80079681275</v>
      </c>
      <c r="E168" s="7">
        <v>620255.43992431415</v>
      </c>
      <c r="F168" s="7">
        <v>602179.25386715203</v>
      </c>
      <c r="G168" s="7">
        <v>660507.14924039319</v>
      </c>
      <c r="H168" s="7">
        <v>744360.69868995645</v>
      </c>
      <c r="I168" s="7">
        <v>807645.32434709347</v>
      </c>
      <c r="J168" s="7">
        <v>846131.96125907986</v>
      </c>
      <c r="K168" s="7">
        <v>793076.61290322582</v>
      </c>
      <c r="L168" s="7">
        <v>939587.32057416264</v>
      </c>
      <c r="M168" s="11">
        <v>2.3716099583015682E-2</v>
      </c>
      <c r="N168" s="21">
        <f>1+House[[#This Row],[Adjusted Growth Rate PA (%)]]</f>
        <v>1.0237160995830157</v>
      </c>
      <c r="O168" s="7"/>
    </row>
    <row r="169" spans="1:15" x14ac:dyDescent="0.25">
      <c r="A169" s="6" t="s">
        <v>196</v>
      </c>
      <c r="B169" s="7">
        <v>464538.62660944206</v>
      </c>
      <c r="C169" s="7">
        <v>497324.48979591834</v>
      </c>
      <c r="D169" s="7">
        <v>572913.34661354579</v>
      </c>
      <c r="E169" s="7">
        <v>464606.43330179754</v>
      </c>
      <c r="F169" s="7">
        <v>157579.61783439491</v>
      </c>
      <c r="G169" s="7">
        <v>474791.33154602326</v>
      </c>
      <c r="H169" s="7">
        <v>513165.93886462884</v>
      </c>
      <c r="I169" s="7">
        <v>491360.99410278013</v>
      </c>
      <c r="J169" s="7">
        <v>494200.9685230024</v>
      </c>
      <c r="K169" s="7">
        <v>535202.01612903224</v>
      </c>
      <c r="L169" s="7">
        <v>537118.42105263157</v>
      </c>
      <c r="M169" s="11">
        <v>1.462327720780876E-2</v>
      </c>
      <c r="N169" s="21">
        <f>1+House[[#This Row],[Adjusted Growth Rate PA (%)]]</f>
        <v>1.0146232772078088</v>
      </c>
      <c r="O169" s="7"/>
    </row>
    <row r="170" spans="1:15" x14ac:dyDescent="0.25">
      <c r="A170" s="6" t="s">
        <v>197</v>
      </c>
      <c r="B170" s="7">
        <v>329822.42489270389</v>
      </c>
      <c r="C170" s="7">
        <v>311774.48979591834</v>
      </c>
      <c r="D170" s="7">
        <v>283376.49402390438</v>
      </c>
      <c r="E170" s="7">
        <v>269167.45506149478</v>
      </c>
      <c r="F170" s="7">
        <v>267885.35031847138</v>
      </c>
      <c r="G170" s="7">
        <v>287417.33690795355</v>
      </c>
      <c r="H170" s="7">
        <v>298176.4192139738</v>
      </c>
      <c r="I170" s="7">
        <v>392880.37068239262</v>
      </c>
      <c r="J170" s="7">
        <v>416326.87651331717</v>
      </c>
      <c r="K170" s="7">
        <v>389056.45161290321</v>
      </c>
      <c r="L170" s="7">
        <v>419238.43700159487</v>
      </c>
      <c r="M170" s="11">
        <v>2.4278581319868264E-2</v>
      </c>
      <c r="N170" s="21">
        <f>1+House[[#This Row],[Adjusted Growth Rate PA (%)]]</f>
        <v>1.0242785813198683</v>
      </c>
      <c r="O170" s="7"/>
    </row>
    <row r="171" spans="1:15" x14ac:dyDescent="0.25">
      <c r="A171" s="6" t="s">
        <v>198</v>
      </c>
      <c r="B171" s="7">
        <v>517628.75536480686</v>
      </c>
      <c r="C171" s="7">
        <v>501111.22448979592</v>
      </c>
      <c r="D171" s="7">
        <v>461410.85657370521</v>
      </c>
      <c r="E171" s="7">
        <v>438859.98107852414</v>
      </c>
      <c r="F171" s="7">
        <v>416460.41856232943</v>
      </c>
      <c r="G171" s="7">
        <v>453235.0312779267</v>
      </c>
      <c r="H171" s="7">
        <v>464550.21834061138</v>
      </c>
      <c r="I171" s="7">
        <v>547635.63605728734</v>
      </c>
      <c r="J171" s="7">
        <v>572574.25343018561</v>
      </c>
      <c r="K171" s="7">
        <v>550664.51612903224</v>
      </c>
      <c r="L171" s="7">
        <v>562765.94896331732</v>
      </c>
      <c r="M171" s="11">
        <v>8.3955993877886659E-3</v>
      </c>
      <c r="N171" s="21">
        <f>1+House[[#This Row],[Adjusted Growth Rate PA (%)]]</f>
        <v>1.0083955993877887</v>
      </c>
      <c r="O171" s="7"/>
    </row>
    <row r="172" spans="1:15" x14ac:dyDescent="0.25">
      <c r="A172" s="6" t="s">
        <v>199</v>
      </c>
      <c r="B172" s="7">
        <v>400830.47210300429</v>
      </c>
      <c r="C172" s="7">
        <v>337650.5102040816</v>
      </c>
      <c r="D172" s="7">
        <v>431225.09960159363</v>
      </c>
      <c r="E172" s="7">
        <v>394973.98297067173</v>
      </c>
      <c r="F172" s="7">
        <v>323601.0009099181</v>
      </c>
      <c r="G172" s="7">
        <v>330529.93744414655</v>
      </c>
      <c r="H172" s="7">
        <v>388925.76419213979</v>
      </c>
      <c r="I172" s="7">
        <v>362137.74220724514</v>
      </c>
      <c r="J172" s="7">
        <v>370900.3228410008</v>
      </c>
      <c r="K172" s="7">
        <v>438935.48387096776</v>
      </c>
      <c r="L172" s="7">
        <v>443899.52153110044</v>
      </c>
      <c r="M172" s="11">
        <v>1.025822438959878E-2</v>
      </c>
      <c r="N172" s="21">
        <f>1+House[[#This Row],[Adjusted Growth Rate PA (%)]]</f>
        <v>1.0102582243895988</v>
      </c>
      <c r="O172" s="7"/>
    </row>
    <row r="173" spans="1:15" x14ac:dyDescent="0.25">
      <c r="A173" s="6" t="s">
        <v>200</v>
      </c>
      <c r="B173" s="7">
        <v>291995.70815450646</v>
      </c>
      <c r="C173" s="7">
        <v>280218.36734693876</v>
      </c>
      <c r="D173" s="7">
        <v>277216.13545816735</v>
      </c>
      <c r="E173" s="7">
        <v>263901.1352885525</v>
      </c>
      <c r="F173" s="7">
        <v>275764.33121019107</v>
      </c>
      <c r="G173" s="7">
        <v>278573.72654155496</v>
      </c>
      <c r="H173" s="7">
        <v>280890.82969432318</v>
      </c>
      <c r="I173" s="7">
        <v>275120.47177759057</v>
      </c>
      <c r="J173" s="7">
        <v>281045.601291364</v>
      </c>
      <c r="K173" s="7">
        <v>309250</v>
      </c>
      <c r="L173" s="7">
        <v>331444.97607655503</v>
      </c>
      <c r="M173" s="11">
        <v>1.2752904175881596E-2</v>
      </c>
      <c r="N173" s="21">
        <f>1+House[[#This Row],[Adjusted Growth Rate PA (%)]]</f>
        <v>1.0127529041758816</v>
      </c>
      <c r="O173" s="7"/>
    </row>
    <row r="174" spans="1:15" x14ac:dyDescent="0.25">
      <c r="A174" s="6" t="s">
        <v>201</v>
      </c>
      <c r="B174" s="7">
        <v>424721.03004291846</v>
      </c>
      <c r="C174" s="7">
        <v>427901.02040816325</v>
      </c>
      <c r="D174" s="7">
        <v>400423.30677290837</v>
      </c>
      <c r="E174" s="7">
        <v>386196.78334910126</v>
      </c>
      <c r="F174" s="7">
        <v>368623.7488626024</v>
      </c>
      <c r="G174" s="7">
        <v>370326.18409294012</v>
      </c>
      <c r="H174" s="7">
        <v>360836.68122270744</v>
      </c>
      <c r="I174" s="7">
        <v>385585.50968828984</v>
      </c>
      <c r="J174" s="7">
        <v>399354.31799838581</v>
      </c>
      <c r="K174" s="7">
        <v>426465.72580645158</v>
      </c>
      <c r="L174" s="7">
        <v>434035.0877192982</v>
      </c>
      <c r="M174" s="11">
        <v>2.1716370566104981E-3</v>
      </c>
      <c r="N174" s="21">
        <f>1+House[[#This Row],[Adjusted Growth Rate PA (%)]]</f>
        <v>1.0021716370566105</v>
      </c>
      <c r="O174" s="7"/>
    </row>
    <row r="175" spans="1:15" x14ac:dyDescent="0.25">
      <c r="A175" s="6" t="s">
        <v>202</v>
      </c>
      <c r="B175" s="7">
        <v>199087.98283261803</v>
      </c>
      <c r="C175" s="7">
        <v>208270.4081632653</v>
      </c>
      <c r="D175" s="7">
        <v>203291.8326693227</v>
      </c>
      <c r="E175" s="7">
        <v>181395.45884578998</v>
      </c>
      <c r="F175" s="7">
        <v>191346.67879890811</v>
      </c>
      <c r="G175" s="7">
        <v>179635.83556747096</v>
      </c>
      <c r="H175" s="7">
        <v>186900.43668122272</v>
      </c>
      <c r="I175" s="7">
        <v>182371.52485256951</v>
      </c>
      <c r="J175" s="7">
        <v>199677.15899919291</v>
      </c>
      <c r="K175" s="7">
        <v>209491.93548387097</v>
      </c>
      <c r="L175" s="7">
        <v>246610.8452950558</v>
      </c>
      <c r="M175" s="11">
        <v>2.1637233901565134E-2</v>
      </c>
      <c r="N175" s="21">
        <f>1+House[[#This Row],[Adjusted Growth Rate PA (%)]]</f>
        <v>1.0216372339015651</v>
      </c>
      <c r="O175" s="7"/>
    </row>
    <row r="176" spans="1:15" x14ac:dyDescent="0.25">
      <c r="A176" s="6" t="s">
        <v>203</v>
      </c>
      <c r="B176" s="7">
        <v>590627.68240343349</v>
      </c>
      <c r="C176" s="7">
        <v>549076.53061224485</v>
      </c>
      <c r="D176" s="7">
        <v>523630.47808764939</v>
      </c>
      <c r="E176" s="7">
        <v>514929.04446546832</v>
      </c>
      <c r="F176" s="7">
        <v>523389.44494995452</v>
      </c>
      <c r="G176" s="7">
        <v>617394.54870420019</v>
      </c>
      <c r="H176" s="7">
        <v>669816.59388646297</v>
      </c>
      <c r="I176" s="7">
        <v>756581.29738837411</v>
      </c>
      <c r="J176" s="7">
        <v>718837.77239709441</v>
      </c>
      <c r="K176" s="7">
        <v>668379.03225806449</v>
      </c>
      <c r="L176" s="7">
        <v>710732.45614035078</v>
      </c>
      <c r="M176" s="11">
        <v>1.8683413725524289E-2</v>
      </c>
      <c r="N176" s="21">
        <f>1+House[[#This Row],[Adjusted Growth Rate PA (%)]]</f>
        <v>1.0186834137255243</v>
      </c>
      <c r="O176" s="7"/>
    </row>
    <row r="177" spans="1:15" x14ac:dyDescent="0.25">
      <c r="A177" s="6" t="s">
        <v>204</v>
      </c>
      <c r="B177" s="7">
        <v>294650.21459227469</v>
      </c>
      <c r="C177" s="7">
        <v>271382.6530612245</v>
      </c>
      <c r="D177" s="7">
        <v>267975.59760956175</v>
      </c>
      <c r="E177" s="7">
        <v>242835.85619678337</v>
      </c>
      <c r="F177" s="7">
        <v>241997.27024567791</v>
      </c>
      <c r="G177" s="7">
        <v>254253.79803395888</v>
      </c>
      <c r="H177" s="7">
        <v>232815.28384279477</v>
      </c>
      <c r="I177" s="7">
        <v>234477.67481044651</v>
      </c>
      <c r="J177" s="7">
        <v>229628.73284907182</v>
      </c>
      <c r="K177" s="7">
        <v>246901.20967741936</v>
      </c>
      <c r="L177" s="7">
        <v>261407.49601275916</v>
      </c>
      <c r="M177" s="11">
        <v>-1.1899480711925259E-2</v>
      </c>
      <c r="N177" s="21">
        <f>1+House[[#This Row],[Adjusted Growth Rate PA (%)]]</f>
        <v>0.98810051928807474</v>
      </c>
      <c r="O177" s="7"/>
    </row>
    <row r="178" spans="1:15" x14ac:dyDescent="0.25">
      <c r="A178" s="6" t="s">
        <v>205</v>
      </c>
      <c r="B178" s="7">
        <v>679553.64806866948</v>
      </c>
      <c r="C178" s="7">
        <v>662678.57142857136</v>
      </c>
      <c r="D178" s="7">
        <v>617883.96414342627</v>
      </c>
      <c r="E178" s="7">
        <v>614403.9735099338</v>
      </c>
      <c r="F178" s="7">
        <v>628067.33393994544</v>
      </c>
      <c r="G178" s="7">
        <v>708594.28060768545</v>
      </c>
      <c r="H178" s="7">
        <v>804860.2620087337</v>
      </c>
      <c r="I178" s="7">
        <v>833698.39932603203</v>
      </c>
      <c r="J178" s="7">
        <v>848627.92574656976</v>
      </c>
      <c r="K178" s="7">
        <v>805047.58064516133</v>
      </c>
      <c r="L178" s="7">
        <v>877934.6092503987</v>
      </c>
      <c r="M178" s="11">
        <v>2.5944439879370673E-2</v>
      </c>
      <c r="N178" s="21">
        <f>1+House[[#This Row],[Adjusted Growth Rate PA (%)]]</f>
        <v>1.0259444398793707</v>
      </c>
      <c r="O178" s="7"/>
    </row>
    <row r="179" spans="1:15" x14ac:dyDescent="0.25">
      <c r="A179" s="6" t="s">
        <v>206</v>
      </c>
      <c r="B179" s="7">
        <v>202406.11587982831</v>
      </c>
      <c r="C179" s="7">
        <v>200065.81632653059</v>
      </c>
      <c r="D179" s="7">
        <v>185426.79282868525</v>
      </c>
      <c r="E179" s="7">
        <v>187246.9252601703</v>
      </c>
      <c r="F179" s="7">
        <v>168835.30482256599</v>
      </c>
      <c r="G179" s="7">
        <v>165817.69436997318</v>
      </c>
      <c r="H179" s="7">
        <v>165293.44978165941</v>
      </c>
      <c r="I179" s="7">
        <v>177160.9098567818</v>
      </c>
      <c r="J179" s="7">
        <v>166730.42776432607</v>
      </c>
      <c r="K179" s="7">
        <v>178566.93548387097</v>
      </c>
      <c r="L179" s="7">
        <v>197781.89792663476</v>
      </c>
      <c r="M179" s="11">
        <v>-2.3084569863014437E-3</v>
      </c>
      <c r="N179" s="21">
        <f>1+House[[#This Row],[Adjusted Growth Rate PA (%)]]</f>
        <v>0.99769154301369856</v>
      </c>
      <c r="O179" s="7"/>
    </row>
    <row r="180" spans="1:15" x14ac:dyDescent="0.25">
      <c r="A180" s="6" t="s">
        <v>207</v>
      </c>
      <c r="B180" s="7">
        <v>351722.10300429183</v>
      </c>
      <c r="C180" s="7">
        <v>362264.28571428568</v>
      </c>
      <c r="D180" s="7">
        <v>375781.87250996014</v>
      </c>
      <c r="E180" s="7">
        <v>334703.8789025544</v>
      </c>
      <c r="F180" s="7">
        <v>324163.78525932669</v>
      </c>
      <c r="G180" s="7">
        <v>356508.04289544234</v>
      </c>
      <c r="H180" s="7">
        <v>372720.52401746728</v>
      </c>
      <c r="I180" s="7">
        <v>359532.43470935134</v>
      </c>
      <c r="J180" s="7">
        <v>378388.21630347054</v>
      </c>
      <c r="K180" s="7">
        <v>395540.72580645158</v>
      </c>
      <c r="L180" s="7">
        <v>407401.11642743222</v>
      </c>
      <c r="M180" s="11">
        <v>1.4804198544544844E-2</v>
      </c>
      <c r="N180" s="21">
        <f>1+House[[#This Row],[Adjusted Growth Rate PA (%)]]</f>
        <v>1.0148041985445448</v>
      </c>
      <c r="O180" s="7"/>
    </row>
    <row r="181" spans="1:15" x14ac:dyDescent="0.25">
      <c r="A181" s="6" t="s">
        <v>208</v>
      </c>
      <c r="B181" s="7">
        <v>354376.60944206011</v>
      </c>
      <c r="C181" s="7">
        <v>239826.53061224488</v>
      </c>
      <c r="D181" s="7">
        <v>591394.42231075699</v>
      </c>
      <c r="E181" s="7">
        <v>334703.8789025544</v>
      </c>
      <c r="F181" s="7">
        <v>598802.54777070065</v>
      </c>
      <c r="G181" s="7">
        <v>602470.95621090254</v>
      </c>
      <c r="H181" s="7">
        <v>459148.47161572054</v>
      </c>
      <c r="I181" s="7">
        <v>521061.49957877002</v>
      </c>
      <c r="J181" s="7">
        <v>554104.11622276029</v>
      </c>
      <c r="K181" s="7">
        <v>555652.41935483867</v>
      </c>
      <c r="L181" s="7">
        <v>586933.81180223287</v>
      </c>
      <c r="M181" s="11">
        <v>5.1749727150125491E-2</v>
      </c>
      <c r="N181" s="21">
        <f>1+House[[#This Row],[Adjusted Growth Rate PA (%)]]</f>
        <v>1.0517497271501255</v>
      </c>
      <c r="O181" s="7"/>
    </row>
    <row r="182" spans="1:15" x14ac:dyDescent="0.25">
      <c r="A182" s="6" t="s">
        <v>209</v>
      </c>
      <c r="B182" s="7">
        <v>971549.356223176</v>
      </c>
      <c r="C182" s="7">
        <v>915127.55102040817</v>
      </c>
      <c r="D182" s="7">
        <v>837808.76494023902</v>
      </c>
      <c r="E182" s="7">
        <v>877719.96215704829</v>
      </c>
      <c r="F182" s="7">
        <v>875129.66333030036</v>
      </c>
      <c r="G182" s="7">
        <v>919735.47810545133</v>
      </c>
      <c r="H182" s="7">
        <v>1026331.8777292577</v>
      </c>
      <c r="I182" s="7">
        <v>1185414.9115417018</v>
      </c>
      <c r="J182" s="7">
        <v>1220526.6343825667</v>
      </c>
      <c r="K182" s="7">
        <v>1177145.1612903227</v>
      </c>
      <c r="L182" s="7">
        <v>1283856.0606060605</v>
      </c>
      <c r="M182" s="11">
        <v>2.8265220544932745E-2</v>
      </c>
      <c r="N182" s="21">
        <f>1+House[[#This Row],[Adjusted Growth Rate PA (%)]]</f>
        <v>1.0282652205449327</v>
      </c>
      <c r="O182" s="7"/>
    </row>
    <row r="183" spans="1:15" x14ac:dyDescent="0.25">
      <c r="A183" s="6" t="s">
        <v>210</v>
      </c>
      <c r="B183" s="7">
        <v>412775.75107296137</v>
      </c>
      <c r="C183" s="7">
        <v>448096.93877551018</v>
      </c>
      <c r="D183" s="7">
        <v>400423.30677290837</v>
      </c>
      <c r="E183" s="7">
        <v>402580.88930936612</v>
      </c>
      <c r="F183" s="7">
        <v>414209.28116469522</v>
      </c>
      <c r="G183" s="7">
        <v>378064.3431635389</v>
      </c>
      <c r="H183" s="7">
        <v>383524.01746724895</v>
      </c>
      <c r="I183" s="7">
        <v>391838.24768323504</v>
      </c>
      <c r="J183" s="7">
        <v>419322.03389830509</v>
      </c>
      <c r="K183" s="7">
        <v>415991.12903225806</v>
      </c>
      <c r="L183" s="7">
        <v>463628.38915470493</v>
      </c>
      <c r="M183" s="11">
        <v>1.1685637373455515E-2</v>
      </c>
      <c r="N183" s="21">
        <f>1+House[[#This Row],[Adjusted Growth Rate PA (%)]]</f>
        <v>1.0116856373734555</v>
      </c>
      <c r="O183" s="7"/>
    </row>
    <row r="184" spans="1:15" x14ac:dyDescent="0.25">
      <c r="A184" s="6" t="s">
        <v>211</v>
      </c>
      <c r="B184" s="7">
        <v>936377.14592274674</v>
      </c>
      <c r="C184" s="7">
        <v>870948.97959183669</v>
      </c>
      <c r="D184" s="7">
        <v>881547.31075697218</v>
      </c>
      <c r="E184" s="7">
        <v>851388.36329233681</v>
      </c>
      <c r="F184" s="7">
        <v>838548.68061874434</v>
      </c>
      <c r="G184" s="7">
        <v>867779.26720285974</v>
      </c>
      <c r="H184" s="7">
        <v>1042537.1179039303</v>
      </c>
      <c r="I184" s="7">
        <v>1094229.1491154169</v>
      </c>
      <c r="J184" s="7">
        <v>1200558.9184826473</v>
      </c>
      <c r="K184" s="7">
        <v>1259445.564516129</v>
      </c>
      <c r="L184" s="7">
        <v>1381513.9553429026</v>
      </c>
      <c r="M184" s="11">
        <v>3.9657873964680235E-2</v>
      </c>
      <c r="N184" s="21">
        <f>1+House[[#This Row],[Adjusted Growth Rate PA (%)]]</f>
        <v>1.0396578739646802</v>
      </c>
      <c r="O184" s="7"/>
    </row>
    <row r="185" spans="1:15" x14ac:dyDescent="0.25">
      <c r="A185" s="6" t="s">
        <v>212</v>
      </c>
      <c r="B185" s="7">
        <v>317213.51931330474</v>
      </c>
      <c r="C185" s="7">
        <v>313667.8571428571</v>
      </c>
      <c r="D185" s="7">
        <v>319106.57370517927</v>
      </c>
      <c r="E185" s="7">
        <v>323586.09271523182</v>
      </c>
      <c r="F185" s="7">
        <v>303340.76433121023</v>
      </c>
      <c r="G185" s="7">
        <v>324449.95531724754</v>
      </c>
      <c r="H185" s="7">
        <v>321403.93013100442</v>
      </c>
      <c r="I185" s="7">
        <v>305342.03875315923</v>
      </c>
      <c r="J185" s="7">
        <v>349435.02824858757</v>
      </c>
      <c r="K185" s="7">
        <v>376586.69354838709</v>
      </c>
      <c r="L185" s="7">
        <v>406907.89473684208</v>
      </c>
      <c r="M185" s="11">
        <v>2.5213798491164896E-2</v>
      </c>
      <c r="N185" s="21">
        <f>1+House[[#This Row],[Adjusted Growth Rate PA (%)]]</f>
        <v>1.0252137984911649</v>
      </c>
      <c r="O185" s="7"/>
    </row>
    <row r="186" spans="1:15" x14ac:dyDescent="0.25">
      <c r="A186" s="6" t="s">
        <v>213</v>
      </c>
      <c r="B186" s="7">
        <v>237578.32618025751</v>
      </c>
      <c r="C186" s="7">
        <v>276431.63265306118</v>
      </c>
      <c r="D186" s="7">
        <v>271055.77689243027</v>
      </c>
      <c r="E186" s="7">
        <v>257464.52223273416</v>
      </c>
      <c r="F186" s="7">
        <v>275764.33121019107</v>
      </c>
      <c r="G186" s="7">
        <v>267519.21358355676</v>
      </c>
      <c r="H186" s="7">
        <v>292234.49781659391</v>
      </c>
      <c r="I186" s="7">
        <v>276162.5947767481</v>
      </c>
      <c r="J186" s="7">
        <v>294523.80952380953</v>
      </c>
      <c r="K186" s="7">
        <v>324213.70967741933</v>
      </c>
      <c r="L186" s="7">
        <v>377314.59330143541</v>
      </c>
      <c r="M186" s="11">
        <v>4.7344794287767167E-2</v>
      </c>
      <c r="N186" s="21">
        <f>1+House[[#This Row],[Adjusted Growth Rate PA (%)]]</f>
        <v>1.0473447942877672</v>
      </c>
      <c r="O186" s="7"/>
    </row>
    <row r="187" spans="1:15" x14ac:dyDescent="0.25">
      <c r="A187" s="6" t="s">
        <v>214</v>
      </c>
      <c r="B187" s="7">
        <v>466529.50643776823</v>
      </c>
      <c r="C187" s="7">
        <v>313036.73469387752</v>
      </c>
      <c r="D187" s="7">
        <v>314178.28685258963</v>
      </c>
      <c r="E187" s="7">
        <v>365716.65089877014</v>
      </c>
      <c r="F187" s="7">
        <v>425464.96815286629</v>
      </c>
      <c r="G187" s="7">
        <v>398515.19213583559</v>
      </c>
      <c r="H187" s="7">
        <v>362997.37991266378</v>
      </c>
      <c r="I187" s="7">
        <v>343900.58972198819</v>
      </c>
      <c r="J187" s="7">
        <v>384378.53107344633</v>
      </c>
      <c r="K187" s="7">
        <v>412998.38709677418</v>
      </c>
      <c r="L187" s="7">
        <v>453763.95534290269</v>
      </c>
      <c r="M187" s="11">
        <v>-2.770567701028126E-3</v>
      </c>
      <c r="N187" s="21">
        <f>1+House[[#This Row],[Adjusted Growth Rate PA (%)]]</f>
        <v>0.99722943229897187</v>
      </c>
      <c r="O187" s="7"/>
    </row>
    <row r="188" spans="1:15" x14ac:dyDescent="0.25">
      <c r="A188" s="6" t="s">
        <v>215</v>
      </c>
      <c r="B188" s="7">
        <v>489092.81115879829</v>
      </c>
      <c r="C188" s="7">
        <v>460719.38775510201</v>
      </c>
      <c r="D188" s="7">
        <v>438617.52988047811</v>
      </c>
      <c r="E188" s="7">
        <v>433008.51466414385</v>
      </c>
      <c r="F188" s="7">
        <v>434469.51774340309</v>
      </c>
      <c r="G188" s="7">
        <v>475344.05719392316</v>
      </c>
      <c r="H188" s="7">
        <v>525589.95633187774</v>
      </c>
      <c r="I188" s="7">
        <v>614852.56950294867</v>
      </c>
      <c r="J188" s="7">
        <v>613008.87812752218</v>
      </c>
      <c r="K188" s="7">
        <v>587575</v>
      </c>
      <c r="L188" s="7">
        <v>601730.46251993615</v>
      </c>
      <c r="M188" s="11">
        <v>2.0942003456942526E-2</v>
      </c>
      <c r="N188" s="21">
        <f>1+House[[#This Row],[Adjusted Growth Rate PA (%)]]</f>
        <v>1.0209420034569425</v>
      </c>
      <c r="O188" s="7"/>
    </row>
    <row r="189" spans="1:15" x14ac:dyDescent="0.25">
      <c r="A189" s="6" t="s">
        <v>216</v>
      </c>
      <c r="B189" s="7">
        <v>537537.55364806869</v>
      </c>
      <c r="C189" s="7">
        <v>511209.18367346935</v>
      </c>
      <c r="D189" s="7">
        <v>498989.04382470122</v>
      </c>
      <c r="E189" s="7">
        <v>479820.24597918638</v>
      </c>
      <c r="F189" s="7">
        <v>495250.22747952689</v>
      </c>
      <c r="G189" s="7">
        <v>526194.81680071494</v>
      </c>
      <c r="H189" s="7">
        <v>572585.15283842804</v>
      </c>
      <c r="I189" s="7">
        <v>646116.25947767484</v>
      </c>
      <c r="J189" s="7">
        <v>635472.55851493136</v>
      </c>
      <c r="K189" s="7">
        <v>623487.90322580643</v>
      </c>
      <c r="L189" s="7">
        <v>651052.6315789473</v>
      </c>
      <c r="M189" s="11">
        <v>1.9343901124521334E-2</v>
      </c>
      <c r="N189" s="21">
        <f>1+House[[#This Row],[Adjusted Growth Rate PA (%)]]</f>
        <v>1.0193439011245213</v>
      </c>
      <c r="O189" s="7"/>
    </row>
    <row r="190" spans="1:15" x14ac:dyDescent="0.25">
      <c r="A190" s="6" t="s">
        <v>217</v>
      </c>
      <c r="B190" s="7">
        <v>205724.24892703863</v>
      </c>
      <c r="C190" s="7">
        <v>189336.73469387754</v>
      </c>
      <c r="D190" s="7">
        <v>252574.70119521912</v>
      </c>
      <c r="E190" s="7">
        <v>193098.39167455063</v>
      </c>
      <c r="F190" s="7">
        <v>214420.83712465881</v>
      </c>
      <c r="G190" s="7">
        <v>196770.3306523682</v>
      </c>
      <c r="H190" s="7">
        <v>199864.62882096073</v>
      </c>
      <c r="I190" s="7">
        <v>242293.59730412805</v>
      </c>
      <c r="J190" s="7">
        <v>209661.01694915254</v>
      </c>
      <c r="K190" s="7">
        <v>228445.96774193548</v>
      </c>
      <c r="L190" s="7">
        <v>246610.8452950558</v>
      </c>
      <c r="M190" s="11">
        <v>1.8292789695857126E-2</v>
      </c>
      <c r="N190" s="21">
        <f>1+House[[#This Row],[Adjusted Growth Rate PA (%)]]</f>
        <v>1.0182927896958571</v>
      </c>
      <c r="O190" s="7"/>
    </row>
    <row r="191" spans="1:15" x14ac:dyDescent="0.25">
      <c r="A191" s="6" t="s">
        <v>218</v>
      </c>
      <c r="B191" s="7">
        <v>318540.77253218886</v>
      </c>
      <c r="C191" s="7">
        <v>328183.67346938775</v>
      </c>
      <c r="D191" s="7">
        <v>326499.00398406375</v>
      </c>
      <c r="E191" s="7">
        <v>397899.7161778619</v>
      </c>
      <c r="F191" s="7">
        <v>378753.86715195636</v>
      </c>
      <c r="G191" s="7">
        <v>309526.36282394995</v>
      </c>
      <c r="H191" s="7">
        <v>356515.28384279477</v>
      </c>
      <c r="I191" s="7">
        <v>333479.35973041283</v>
      </c>
      <c r="J191" s="7">
        <v>405843.82566585956</v>
      </c>
      <c r="K191" s="7">
        <v>412000.80645161291</v>
      </c>
      <c r="L191" s="7">
        <v>480397.92663476872</v>
      </c>
      <c r="M191" s="11">
        <v>4.1942156009418641E-2</v>
      </c>
      <c r="N191" s="21">
        <f>1+House[[#This Row],[Adjusted Growth Rate PA (%)]]</f>
        <v>1.0419421560094186</v>
      </c>
      <c r="O191" s="7"/>
    </row>
    <row r="192" spans="1:15" x14ac:dyDescent="0.25">
      <c r="A192" s="6" t="s">
        <v>219</v>
      </c>
      <c r="B192" s="7">
        <v>505683.47639484977</v>
      </c>
      <c r="C192" s="7">
        <v>488488.77551020402</v>
      </c>
      <c r="D192" s="7">
        <v>575993.5258964143</v>
      </c>
      <c r="E192" s="7">
        <v>532483.44370860932</v>
      </c>
      <c r="F192" s="7">
        <v>543086.89717925387</v>
      </c>
      <c r="G192" s="7">
        <v>577598.30205540662</v>
      </c>
      <c r="H192" s="7">
        <v>559080.78602620098</v>
      </c>
      <c r="I192" s="7">
        <v>594010.10951979784</v>
      </c>
      <c r="J192" s="7">
        <v>574071.83212267957</v>
      </c>
      <c r="K192" s="7">
        <v>616006.04838709673</v>
      </c>
      <c r="L192" s="7">
        <v>626391.54704944172</v>
      </c>
      <c r="M192" s="11">
        <v>2.1637233901565134E-2</v>
      </c>
      <c r="N192" s="21">
        <f>1+House[[#This Row],[Adjusted Growth Rate PA (%)]]</f>
        <v>1.0216372339015651</v>
      </c>
      <c r="O192" s="7"/>
    </row>
    <row r="193" spans="1:15" x14ac:dyDescent="0.25">
      <c r="A193" s="6" t="s">
        <v>220</v>
      </c>
      <c r="B193" s="7">
        <v>617172.74678111589</v>
      </c>
      <c r="C193" s="7">
        <v>621024.48979591834</v>
      </c>
      <c r="D193" s="7">
        <v>585234.06374501996</v>
      </c>
      <c r="E193" s="7">
        <v>585146.64143803215</v>
      </c>
      <c r="F193" s="7">
        <v>574040.03639672429</v>
      </c>
      <c r="G193" s="7">
        <v>550514.74530831096</v>
      </c>
      <c r="H193" s="7">
        <v>588790.39301310049</v>
      </c>
      <c r="I193" s="7">
        <v>651326.87447346246</v>
      </c>
      <c r="J193" s="7">
        <v>756277.23970944306</v>
      </c>
      <c r="K193" s="7">
        <v>693318.54838709673</v>
      </c>
      <c r="L193" s="7">
        <v>711718.89952153107</v>
      </c>
      <c r="M193" s="11">
        <v>1.4355470756006294E-2</v>
      </c>
      <c r="N193" s="21">
        <f>1+House[[#This Row],[Adjusted Growth Rate PA (%)]]</f>
        <v>1.0143554707560063</v>
      </c>
      <c r="O193" s="7"/>
    </row>
    <row r="194" spans="1:15" x14ac:dyDescent="0.25">
      <c r="A194" s="6" t="s">
        <v>221</v>
      </c>
      <c r="B194" s="7">
        <v>255496.24463519314</v>
      </c>
      <c r="C194" s="7">
        <v>236039.79591836734</v>
      </c>
      <c r="D194" s="7">
        <v>263047.31075697212</v>
      </c>
      <c r="E194" s="7">
        <v>249272.4692526017</v>
      </c>
      <c r="F194" s="7">
        <v>241997.27024567791</v>
      </c>
      <c r="G194" s="7">
        <v>243199.28507596068</v>
      </c>
      <c r="H194" s="7">
        <v>242538.42794759828</v>
      </c>
      <c r="I194" s="7">
        <v>229267.0598146588</v>
      </c>
      <c r="J194" s="7">
        <v>249596.44874899113</v>
      </c>
      <c r="K194" s="7">
        <v>254383.06451612903</v>
      </c>
      <c r="L194" s="7">
        <v>286068.58054226474</v>
      </c>
      <c r="M194" s="11">
        <v>1.1366499558985277E-2</v>
      </c>
      <c r="N194" s="21">
        <f>1+House[[#This Row],[Adjusted Growth Rate PA (%)]]</f>
        <v>1.0113664995589853</v>
      </c>
      <c r="O194" s="7"/>
    </row>
    <row r="195" spans="1:15" x14ac:dyDescent="0.25">
      <c r="A195" s="6" t="s">
        <v>222</v>
      </c>
      <c r="B195" s="7">
        <v>742598.17596566526</v>
      </c>
      <c r="C195" s="7">
        <v>672776.53061224485</v>
      </c>
      <c r="D195" s="7">
        <v>649917.82868525898</v>
      </c>
      <c r="E195" s="7">
        <v>667067.17123935674</v>
      </c>
      <c r="F195" s="7">
        <v>697852.5932666061</v>
      </c>
      <c r="G195" s="7">
        <v>710252.45755138516</v>
      </c>
      <c r="H195" s="7">
        <v>769748.90829694329</v>
      </c>
      <c r="I195" s="7">
        <v>812855.9393428812</v>
      </c>
      <c r="J195" s="7">
        <v>841639.2251815981</v>
      </c>
      <c r="K195" s="7">
        <v>829987.09677419357</v>
      </c>
      <c r="L195" s="7">
        <v>932188.99521531095</v>
      </c>
      <c r="M195" s="11">
        <v>2.2998529289157688E-2</v>
      </c>
      <c r="N195" s="21">
        <f>1+House[[#This Row],[Adjusted Growth Rate PA (%)]]</f>
        <v>1.0229985292891577</v>
      </c>
      <c r="O195" s="7"/>
    </row>
    <row r="196" spans="1:15" x14ac:dyDescent="0.25">
      <c r="A196" s="6" t="s">
        <v>223</v>
      </c>
      <c r="B196" s="7">
        <v>289341.20171673817</v>
      </c>
      <c r="C196" s="7">
        <v>290316.32653061225</v>
      </c>
      <c r="D196" s="7">
        <v>328963.14741035859</v>
      </c>
      <c r="E196" s="7">
        <v>317149.47965941345</v>
      </c>
      <c r="F196" s="7">
        <v>315159.23566878983</v>
      </c>
      <c r="G196" s="7">
        <v>316159.07059874886</v>
      </c>
      <c r="H196" s="7">
        <v>301417.4672489083</v>
      </c>
      <c r="I196" s="7">
        <v>314721.14574557712</v>
      </c>
      <c r="J196" s="7">
        <v>309499.59644874901</v>
      </c>
      <c r="K196" s="7">
        <v>324213.70967741933</v>
      </c>
      <c r="L196" s="7">
        <v>369916.26794258371</v>
      </c>
      <c r="M196" s="11">
        <v>2.4871260989383748E-2</v>
      </c>
      <c r="N196" s="21">
        <f>1+House[[#This Row],[Adjusted Growth Rate PA (%)]]</f>
        <v>1.0248712609893837</v>
      </c>
      <c r="O196" s="7"/>
    </row>
    <row r="197" spans="1:15" x14ac:dyDescent="0.25">
      <c r="A197" s="6" t="s">
        <v>224</v>
      </c>
      <c r="B197" s="7">
        <v>378267.16738197423</v>
      </c>
      <c r="C197" s="7">
        <v>358477.55102040817</v>
      </c>
      <c r="D197" s="7">
        <v>315410.35856573703</v>
      </c>
      <c r="E197" s="7">
        <v>269167.45506149478</v>
      </c>
      <c r="F197" s="7">
        <v>302215.19563239312</v>
      </c>
      <c r="G197" s="7">
        <v>303446.38069705095</v>
      </c>
      <c r="H197" s="7">
        <v>280350.65502183407</v>
      </c>
      <c r="I197" s="7">
        <v>306384.16175231675</v>
      </c>
      <c r="J197" s="7">
        <v>368404.35835351091</v>
      </c>
      <c r="K197" s="7">
        <v>388058.87096774194</v>
      </c>
      <c r="L197" s="7">
        <v>411346.88995215308</v>
      </c>
      <c r="M197" s="11">
        <v>8.4188544031549295E-3</v>
      </c>
      <c r="N197" s="21">
        <f>1+House[[#This Row],[Adjusted Growth Rate PA (%)]]</f>
        <v>1.0084188544031549</v>
      </c>
      <c r="O197" s="7"/>
    </row>
    <row r="198" spans="1:15" x14ac:dyDescent="0.25">
      <c r="A198" s="6" t="s">
        <v>225</v>
      </c>
      <c r="B198" s="7">
        <v>236251.0729613734</v>
      </c>
      <c r="C198" s="7">
        <v>240457.65306122447</v>
      </c>
      <c r="D198" s="7">
        <v>247030.37848605579</v>
      </c>
      <c r="E198" s="7">
        <v>228207.19016083254</v>
      </c>
      <c r="F198" s="7">
        <v>241997.27024567791</v>
      </c>
      <c r="G198" s="7">
        <v>242093.83378016084</v>
      </c>
      <c r="H198" s="7">
        <v>210668.12227074237</v>
      </c>
      <c r="I198" s="7">
        <v>228224.93681550128</v>
      </c>
      <c r="J198" s="7">
        <v>224636.803874092</v>
      </c>
      <c r="K198" s="7">
        <v>249395.16129032258</v>
      </c>
      <c r="L198" s="7">
        <v>234773.52472089313</v>
      </c>
      <c r="M198" s="11">
        <v>-6.2718155216479055E-4</v>
      </c>
      <c r="N198" s="21">
        <f>1+House[[#This Row],[Adjusted Growth Rate PA (%)]]</f>
        <v>0.99937281844783521</v>
      </c>
      <c r="O198" s="7"/>
    </row>
    <row r="199" spans="1:15" x14ac:dyDescent="0.25">
      <c r="A199" s="6" t="s">
        <v>226</v>
      </c>
      <c r="B199" s="7">
        <v>567400.75107296137</v>
      </c>
      <c r="C199" s="7">
        <v>604615.30612244899</v>
      </c>
      <c r="D199" s="7">
        <v>572913.34661354579</v>
      </c>
      <c r="E199" s="7">
        <v>537164.61684011354</v>
      </c>
      <c r="F199" s="7">
        <v>579667.87989080988</v>
      </c>
      <c r="G199" s="7">
        <v>570965.59428060765</v>
      </c>
      <c r="H199" s="7">
        <v>599593.88646288216</v>
      </c>
      <c r="I199" s="7">
        <v>663832.35046335298</v>
      </c>
      <c r="J199" s="7">
        <v>689884.58434221148</v>
      </c>
      <c r="K199" s="7">
        <v>693318.54838709673</v>
      </c>
      <c r="L199" s="7">
        <v>771398.72408293455</v>
      </c>
      <c r="M199" s="11">
        <v>3.1190494363099841E-2</v>
      </c>
      <c r="N199" s="21">
        <f>1+House[[#This Row],[Adjusted Growth Rate PA (%)]]</f>
        <v>1.0311904943630998</v>
      </c>
      <c r="O199" s="7"/>
    </row>
    <row r="200" spans="1:15" x14ac:dyDescent="0.25">
      <c r="A200" s="6" t="s">
        <v>227</v>
      </c>
      <c r="B200" s="7">
        <v>510992.48927038629</v>
      </c>
      <c r="C200" s="7">
        <v>499848.97959183669</v>
      </c>
      <c r="D200" s="7">
        <v>528558.76494023902</v>
      </c>
      <c r="E200" s="7">
        <v>400240.30274361401</v>
      </c>
      <c r="F200" s="7">
        <v>381567.7888989991</v>
      </c>
      <c r="G200" s="7">
        <v>414544.23592493299</v>
      </c>
      <c r="H200" s="7">
        <v>475353.71179039305</v>
      </c>
      <c r="I200" s="7">
        <v>500219.03959561919</v>
      </c>
      <c r="J200" s="7">
        <v>547115.41565778852</v>
      </c>
      <c r="K200" s="7">
        <v>544180.24193548388</v>
      </c>
      <c r="L200" s="7">
        <v>582001.59489633166</v>
      </c>
      <c r="M200" s="11">
        <v>1.3096851830049383E-2</v>
      </c>
      <c r="N200" s="21">
        <f>1+House[[#This Row],[Adjusted Growth Rate PA (%)]]</f>
        <v>1.0130968518300494</v>
      </c>
      <c r="O200" s="7"/>
    </row>
    <row r="201" spans="1:15" x14ac:dyDescent="0.25">
      <c r="A201" s="6" t="s">
        <v>228</v>
      </c>
      <c r="B201" s="7">
        <v>444629.82832618029</v>
      </c>
      <c r="C201" s="7">
        <v>429163.26530612243</v>
      </c>
      <c r="D201" s="7">
        <v>412744.02390438248</v>
      </c>
      <c r="E201" s="7">
        <v>392048.24976348155</v>
      </c>
      <c r="F201" s="7">
        <v>393949.04458598729</v>
      </c>
      <c r="G201" s="7">
        <v>405700.6255585344</v>
      </c>
      <c r="H201" s="7">
        <v>432139.73799126642</v>
      </c>
      <c r="I201" s="7">
        <v>489797.80960404384</v>
      </c>
      <c r="J201" s="7">
        <v>519160.61339790153</v>
      </c>
      <c r="K201" s="7">
        <v>484824.19354838709</v>
      </c>
      <c r="L201" s="7">
        <v>518869.2185007974</v>
      </c>
      <c r="M201" s="11">
        <v>1.5560805291321644E-2</v>
      </c>
      <c r="N201" s="21">
        <f>1+House[[#This Row],[Adjusted Growth Rate PA (%)]]</f>
        <v>1.0155608052913216</v>
      </c>
      <c r="O201" s="7"/>
    </row>
    <row r="202" spans="1:15" x14ac:dyDescent="0.25">
      <c r="A202" s="6" t="s">
        <v>229</v>
      </c>
      <c r="B202" s="7">
        <v>202406.11587982831</v>
      </c>
      <c r="C202" s="7">
        <v>201328.06122448979</v>
      </c>
      <c r="D202" s="7">
        <v>261815.23904382469</v>
      </c>
      <c r="E202" s="7">
        <v>191342.95175023653</v>
      </c>
      <c r="F202" s="7">
        <v>200351.22838944496</v>
      </c>
      <c r="G202" s="7">
        <v>208377.5692582663</v>
      </c>
      <c r="H202" s="7">
        <v>216069.86899563321</v>
      </c>
      <c r="I202" s="7">
        <v>187582.13984835721</v>
      </c>
      <c r="J202" s="7">
        <v>198678.77320419694</v>
      </c>
      <c r="K202" s="7">
        <v>199516.12903225806</v>
      </c>
      <c r="L202" s="7">
        <v>244637.95853269537</v>
      </c>
      <c r="M202" s="11">
        <v>1.9131021375261126E-2</v>
      </c>
      <c r="N202" s="21">
        <f>1+House[[#This Row],[Adjusted Growth Rate PA (%)]]</f>
        <v>1.0191310213752611</v>
      </c>
      <c r="O202" s="7"/>
    </row>
    <row r="203" spans="1:15" x14ac:dyDescent="0.25">
      <c r="A203" s="6" t="s">
        <v>230</v>
      </c>
      <c r="B203" s="7">
        <v>384903.43347639486</v>
      </c>
      <c r="C203" s="7">
        <v>408336.22448979592</v>
      </c>
      <c r="D203" s="7">
        <v>357300.796812749</v>
      </c>
      <c r="E203" s="7">
        <v>331192.99905392621</v>
      </c>
      <c r="F203" s="7">
        <v>337670.60964513198</v>
      </c>
      <c r="G203" s="7">
        <v>334399.01697944594</v>
      </c>
      <c r="H203" s="7">
        <v>332747.59825327515</v>
      </c>
      <c r="I203" s="7">
        <v>349111.20471777592</v>
      </c>
      <c r="J203" s="7">
        <v>352430.18563357549</v>
      </c>
      <c r="K203" s="7">
        <v>339177.41935483873</v>
      </c>
      <c r="L203" s="7">
        <v>387179.02711323759</v>
      </c>
      <c r="M203" s="11">
        <v>5.8964454550602952E-4</v>
      </c>
      <c r="N203" s="21">
        <f>1+House[[#This Row],[Adjusted Growth Rate PA (%)]]</f>
        <v>1.000589644545506</v>
      </c>
      <c r="O203" s="7"/>
    </row>
    <row r="204" spans="1:15" x14ac:dyDescent="0.25">
      <c r="A204" s="6" t="s">
        <v>231</v>
      </c>
      <c r="B204" s="7">
        <v>577355.15021459223</v>
      </c>
      <c r="C204" s="7">
        <v>561698.97959183669</v>
      </c>
      <c r="D204" s="7">
        <v>535951.1952191235</v>
      </c>
      <c r="E204" s="7">
        <v>526631.97729422897</v>
      </c>
      <c r="F204" s="7">
        <v>500878.07097361243</v>
      </c>
      <c r="G204" s="7">
        <v>514034.85254691687</v>
      </c>
      <c r="H204" s="7">
        <v>545576.4192139738</v>
      </c>
      <c r="I204" s="7">
        <v>614852.56950294867</v>
      </c>
      <c r="J204" s="7">
        <v>628983.05084745761</v>
      </c>
      <c r="K204" s="7">
        <v>638451.61290322582</v>
      </c>
      <c r="L204" s="7">
        <v>657957.73524720885</v>
      </c>
      <c r="M204" s="11">
        <v>1.3154074393719295E-2</v>
      </c>
      <c r="N204" s="21">
        <f>1+House[[#This Row],[Adjusted Growth Rate PA (%)]]</f>
        <v>1.0131540743937193</v>
      </c>
      <c r="O204" s="7"/>
    </row>
    <row r="205" spans="1:15" x14ac:dyDescent="0.25">
      <c r="A205" s="6" t="s">
        <v>232</v>
      </c>
      <c r="B205" s="7">
        <v>922440.98712446354</v>
      </c>
      <c r="C205" s="7">
        <v>845704.08163265302</v>
      </c>
      <c r="D205" s="7">
        <v>862450.19920318725</v>
      </c>
      <c r="E205" s="7">
        <v>819205.2980132451</v>
      </c>
      <c r="F205" s="7">
        <v>796339.85441310285</v>
      </c>
      <c r="G205" s="7">
        <v>724070.59874888288</v>
      </c>
      <c r="H205" s="7">
        <v>692503.93013100442</v>
      </c>
      <c r="I205" s="7">
        <v>812855.9393428812</v>
      </c>
      <c r="J205" s="7">
        <v>838644.06779661018</v>
      </c>
      <c r="K205" s="7">
        <v>825497.98387096776</v>
      </c>
      <c r="L205" s="7">
        <v>868070.1754385964</v>
      </c>
      <c r="M205" s="11">
        <v>-6.0566684462021181E-3</v>
      </c>
      <c r="N205" s="21">
        <f>1+House[[#This Row],[Adjusted Growth Rate PA (%)]]</f>
        <v>0.99394333155379788</v>
      </c>
      <c r="O205" s="7"/>
    </row>
    <row r="206" spans="1:15" x14ac:dyDescent="0.25">
      <c r="A206" s="6" t="s">
        <v>233</v>
      </c>
      <c r="B206" s="7">
        <v>331813.30472103006</v>
      </c>
      <c r="C206" s="7">
        <v>227204.08163265305</v>
      </c>
      <c r="D206" s="7">
        <v>289536.85258964146</v>
      </c>
      <c r="E206" s="7">
        <v>307201.9867549669</v>
      </c>
      <c r="F206" s="7">
        <v>213858.05277525025</v>
      </c>
      <c r="G206" s="7">
        <v>218326.6309204647</v>
      </c>
      <c r="H206" s="7">
        <v>236056.33187772927</v>
      </c>
      <c r="I206" s="7">
        <v>281373.20977253583</v>
      </c>
      <c r="J206" s="7">
        <v>239612.59079903146</v>
      </c>
      <c r="K206" s="7">
        <v>249395.16129032258</v>
      </c>
      <c r="L206" s="7">
        <v>310729.66507177032</v>
      </c>
      <c r="M206" s="11">
        <v>-6.5434165552639145E-3</v>
      </c>
      <c r="N206" s="21">
        <f>1+House[[#This Row],[Adjusted Growth Rate PA (%)]]</f>
        <v>0.99345658344473609</v>
      </c>
      <c r="O206" s="7"/>
    </row>
    <row r="207" spans="1:15" x14ac:dyDescent="0.25">
      <c r="A207" s="6" t="s">
        <v>234</v>
      </c>
      <c r="B207" s="7">
        <v>520283.26180257509</v>
      </c>
      <c r="C207" s="7">
        <v>479653.06122448976</v>
      </c>
      <c r="D207" s="7">
        <v>505149.40239043825</v>
      </c>
      <c r="E207" s="7">
        <v>468117.31315042573</v>
      </c>
      <c r="F207" s="7">
        <v>478366.69699727028</v>
      </c>
      <c r="G207" s="7">
        <v>494689.45487042004</v>
      </c>
      <c r="H207" s="7">
        <v>511545.41484716162</v>
      </c>
      <c r="I207" s="7">
        <v>521061.49957877002</v>
      </c>
      <c r="J207" s="7">
        <v>649949.15254237282</v>
      </c>
      <c r="K207" s="7">
        <v>623487.90322580643</v>
      </c>
      <c r="L207" s="7">
        <v>654011.96172248805</v>
      </c>
      <c r="M207" s="11">
        <v>2.313886880460081E-2</v>
      </c>
      <c r="N207" s="21">
        <f>1+House[[#This Row],[Adjusted Growth Rate PA (%)]]</f>
        <v>1.0231388688046008</v>
      </c>
      <c r="O207" s="7"/>
    </row>
    <row r="208" spans="1:15" x14ac:dyDescent="0.25">
      <c r="A208" s="6" t="s">
        <v>235</v>
      </c>
      <c r="B208" s="7">
        <v>272086.90987124463</v>
      </c>
      <c r="C208" s="7">
        <v>246137.7551020408</v>
      </c>
      <c r="D208" s="7">
        <v>327731.07569721114</v>
      </c>
      <c r="E208" s="7">
        <v>235814.09649952696</v>
      </c>
      <c r="F208" s="7">
        <v>274638.76251137402</v>
      </c>
      <c r="G208" s="7">
        <v>221090.25915996425</v>
      </c>
      <c r="H208" s="7">
        <v>410532.75109170307</v>
      </c>
      <c r="I208" s="7">
        <v>257925.44229149117</v>
      </c>
      <c r="J208" s="7">
        <v>294523.80952380953</v>
      </c>
      <c r="K208" s="7">
        <v>314237.90322580643</v>
      </c>
      <c r="L208" s="7">
        <v>305797.44816586922</v>
      </c>
      <c r="M208" s="11">
        <v>1.1748620388265296E-2</v>
      </c>
      <c r="N208" s="21">
        <f>1+House[[#This Row],[Adjusted Growth Rate PA (%)]]</f>
        <v>1.0117486203882653</v>
      </c>
      <c r="O208" s="7"/>
    </row>
    <row r="209" spans="1:15" x14ac:dyDescent="0.25">
      <c r="A209" s="6" t="s">
        <v>236</v>
      </c>
      <c r="B209" s="7">
        <v>504356.22317596566</v>
      </c>
      <c r="C209" s="7">
        <v>536454.08163265302</v>
      </c>
      <c r="D209" s="7">
        <v>479275.89641434263</v>
      </c>
      <c r="E209" s="7">
        <v>456414.38032166508</v>
      </c>
      <c r="F209" s="7">
        <v>466548.22565969068</v>
      </c>
      <c r="G209" s="7">
        <v>452129.57998212689</v>
      </c>
      <c r="H209" s="7">
        <v>496960.69868995639</v>
      </c>
      <c r="I209" s="7">
        <v>536693.34456613311</v>
      </c>
      <c r="J209" s="7">
        <v>638966.9087974173</v>
      </c>
      <c r="K209" s="7">
        <v>623487.90322580643</v>
      </c>
      <c r="L209" s="7">
        <v>670781.49920255179</v>
      </c>
      <c r="M209" s="11">
        <v>2.8926539268880225E-2</v>
      </c>
      <c r="N209" s="21">
        <f>1+House[[#This Row],[Adjusted Growth Rate PA (%)]]</f>
        <v>1.0289265392688802</v>
      </c>
      <c r="O209" s="7"/>
    </row>
    <row r="212" spans="1:15" x14ac:dyDescent="0.25">
      <c r="A212" t="s">
        <v>315</v>
      </c>
      <c r="B212" s="4">
        <f>AVERAGE(House[2010])</f>
        <v>433113.00731280458</v>
      </c>
      <c r="C212" s="4">
        <f>AVERAGE(House[2011])</f>
        <v>420808.55211016443</v>
      </c>
      <c r="D212" s="4">
        <f>AVERAGE(House[2012])</f>
        <v>408967.06620121445</v>
      </c>
      <c r="E212" s="4">
        <f>AVERAGE(House[2013])</f>
        <v>396260.7374783</v>
      </c>
      <c r="F212" s="4">
        <f>AVERAGE(House[2014])</f>
        <v>395517.19126831985</v>
      </c>
      <c r="G212" s="4">
        <f>AVERAGE(House[2015])</f>
        <v>408026.90292129759</v>
      </c>
      <c r="H212" s="4">
        <f>AVERAGE(House[2016])</f>
        <v>429625.04133632954</v>
      </c>
      <c r="I212" s="4">
        <f>AVERAGE(House[2017])</f>
        <v>459631.8899730905</v>
      </c>
      <c r="J212" s="4">
        <f>AVERAGE(House[2018])</f>
        <v>477785.7613013938</v>
      </c>
      <c r="K212" s="4">
        <f>AVERAGE(House[2019])</f>
        <v>482431.93704979616</v>
      </c>
      <c r="L212" s="4">
        <f>AVERAGE(House[2020])</f>
        <v>520779.85398182122</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CE2E94B4-909D-4923-9894-61515AAD6769}">
          <x14:formula1>
            <xm:f>'Suburb List'!$A$1:$A$206</xm:f>
          </x14:formula1>
          <xm:sqref>A4:A209</xm:sqref>
        </x14:dataValidation>
      </x14:dataValidations>
    </ext>
    <ext xmlns:x14="http://schemas.microsoft.com/office/spreadsheetml/2009/9/main" uri="{05C60535-1F16-4fd2-B633-F4F36F0B64E0}">
      <x14:sparklineGroups xmlns:xm="http://schemas.microsoft.com/office/excel/2006/main">
        <x14:sparklineGroup displayEmptyCellsAs="gap" xr2:uid="{BAD41100-81DB-447A-B121-3708AD3DD267}">
          <x14:colorSeries rgb="FF376092"/>
          <x14:colorNegative rgb="FFD00000"/>
          <x14:colorAxis rgb="FF000000"/>
          <x14:colorMarkers rgb="FFD00000"/>
          <x14:colorFirst rgb="FFD00000"/>
          <x14:colorLast rgb="FFD00000"/>
          <x14:colorHigh rgb="FFD00000"/>
          <x14:colorLow rgb="FFD00000"/>
          <x14:sparklines>
            <x14:sparkline>
              <xm:f>'House Price (Adjusted_Clean)'!B4:L4</xm:f>
              <xm:sqref>O4</xm:sqref>
            </x14:sparkline>
            <x14:sparkline>
              <xm:f>'House Price (Adjusted_Clean)'!B5:L5</xm:f>
              <xm:sqref>O5</xm:sqref>
            </x14:sparkline>
            <x14:sparkline>
              <xm:f>'House Price (Adjusted_Clean)'!B6:L6</xm:f>
              <xm:sqref>O6</xm:sqref>
            </x14:sparkline>
            <x14:sparkline>
              <xm:f>'House Price (Adjusted_Clean)'!B7:L7</xm:f>
              <xm:sqref>O7</xm:sqref>
            </x14:sparkline>
            <x14:sparkline>
              <xm:f>'House Price (Adjusted_Clean)'!B8:L8</xm:f>
              <xm:sqref>O8</xm:sqref>
            </x14:sparkline>
            <x14:sparkline>
              <xm:f>'House Price (Adjusted_Clean)'!B9:L9</xm:f>
              <xm:sqref>O9</xm:sqref>
            </x14:sparkline>
            <x14:sparkline>
              <xm:f>'House Price (Adjusted_Clean)'!B10:L10</xm:f>
              <xm:sqref>O10</xm:sqref>
            </x14:sparkline>
            <x14:sparkline>
              <xm:f>'House Price (Adjusted_Clean)'!B11:L11</xm:f>
              <xm:sqref>O11</xm:sqref>
            </x14:sparkline>
            <x14:sparkline>
              <xm:f>'House Price (Adjusted_Clean)'!B12:L12</xm:f>
              <xm:sqref>O12</xm:sqref>
            </x14:sparkline>
            <x14:sparkline>
              <xm:f>'House Price (Adjusted_Clean)'!B13:L13</xm:f>
              <xm:sqref>O13</xm:sqref>
            </x14:sparkline>
            <x14:sparkline>
              <xm:f>'House Price (Adjusted_Clean)'!B14:L14</xm:f>
              <xm:sqref>O14</xm:sqref>
            </x14:sparkline>
            <x14:sparkline>
              <xm:f>'House Price (Adjusted_Clean)'!B15:L15</xm:f>
              <xm:sqref>O15</xm:sqref>
            </x14:sparkline>
            <x14:sparkline>
              <xm:f>'House Price (Adjusted_Clean)'!B16:L16</xm:f>
              <xm:sqref>O16</xm:sqref>
            </x14:sparkline>
            <x14:sparkline>
              <xm:f>'House Price (Adjusted_Clean)'!B17:L17</xm:f>
              <xm:sqref>O17</xm:sqref>
            </x14:sparkline>
            <x14:sparkline>
              <xm:f>'House Price (Adjusted_Clean)'!B18:L18</xm:f>
              <xm:sqref>O18</xm:sqref>
            </x14:sparkline>
            <x14:sparkline>
              <xm:f>'House Price (Adjusted_Clean)'!B19:L19</xm:f>
              <xm:sqref>O19</xm:sqref>
            </x14:sparkline>
            <x14:sparkline>
              <xm:f>'House Price (Adjusted_Clean)'!B20:L20</xm:f>
              <xm:sqref>O20</xm:sqref>
            </x14:sparkline>
            <x14:sparkline>
              <xm:f>'House Price (Adjusted_Clean)'!B21:L21</xm:f>
              <xm:sqref>O21</xm:sqref>
            </x14:sparkline>
            <x14:sparkline>
              <xm:f>'House Price (Adjusted_Clean)'!B22:L22</xm:f>
              <xm:sqref>O22</xm:sqref>
            </x14:sparkline>
            <x14:sparkline>
              <xm:f>'House Price (Adjusted_Clean)'!B23:L23</xm:f>
              <xm:sqref>O23</xm:sqref>
            </x14:sparkline>
            <x14:sparkline>
              <xm:f>'House Price (Adjusted_Clean)'!B24:L24</xm:f>
              <xm:sqref>O24</xm:sqref>
            </x14:sparkline>
            <x14:sparkline>
              <xm:f>'House Price (Adjusted_Clean)'!B25:L25</xm:f>
              <xm:sqref>O25</xm:sqref>
            </x14:sparkline>
            <x14:sparkline>
              <xm:f>'House Price (Adjusted_Clean)'!B26:L26</xm:f>
              <xm:sqref>O26</xm:sqref>
            </x14:sparkline>
            <x14:sparkline>
              <xm:f>'House Price (Adjusted_Clean)'!B27:L27</xm:f>
              <xm:sqref>O27</xm:sqref>
            </x14:sparkline>
            <x14:sparkline>
              <xm:f>'House Price (Adjusted_Clean)'!B28:L28</xm:f>
              <xm:sqref>O28</xm:sqref>
            </x14:sparkline>
            <x14:sparkline>
              <xm:f>'House Price (Adjusted_Clean)'!B29:L29</xm:f>
              <xm:sqref>O29</xm:sqref>
            </x14:sparkline>
            <x14:sparkline>
              <xm:f>'House Price (Adjusted_Clean)'!B30:L30</xm:f>
              <xm:sqref>O30</xm:sqref>
            </x14:sparkline>
            <x14:sparkline>
              <xm:f>'House Price (Adjusted_Clean)'!B31:L31</xm:f>
              <xm:sqref>O31</xm:sqref>
            </x14:sparkline>
            <x14:sparkline>
              <xm:f>'House Price (Adjusted_Clean)'!B32:L32</xm:f>
              <xm:sqref>O32</xm:sqref>
            </x14:sparkline>
            <x14:sparkline>
              <xm:f>'House Price (Adjusted_Clean)'!B33:L33</xm:f>
              <xm:sqref>O33</xm:sqref>
            </x14:sparkline>
            <x14:sparkline>
              <xm:f>'House Price (Adjusted_Clean)'!B34:L34</xm:f>
              <xm:sqref>O34</xm:sqref>
            </x14:sparkline>
            <x14:sparkline>
              <xm:f>'House Price (Adjusted_Clean)'!B35:L35</xm:f>
              <xm:sqref>O35</xm:sqref>
            </x14:sparkline>
            <x14:sparkline>
              <xm:f>'House Price (Adjusted_Clean)'!B36:L36</xm:f>
              <xm:sqref>O36</xm:sqref>
            </x14:sparkline>
            <x14:sparkline>
              <xm:f>'House Price (Adjusted_Clean)'!B37:L37</xm:f>
              <xm:sqref>O37</xm:sqref>
            </x14:sparkline>
            <x14:sparkline>
              <xm:f>'House Price (Adjusted_Clean)'!B38:L38</xm:f>
              <xm:sqref>O38</xm:sqref>
            </x14:sparkline>
            <x14:sparkline>
              <xm:f>'House Price (Adjusted_Clean)'!B39:L39</xm:f>
              <xm:sqref>O39</xm:sqref>
            </x14:sparkline>
            <x14:sparkline>
              <xm:f>'House Price (Adjusted_Clean)'!B40:L40</xm:f>
              <xm:sqref>O40</xm:sqref>
            </x14:sparkline>
            <x14:sparkline>
              <xm:f>'House Price (Adjusted_Clean)'!B41:L41</xm:f>
              <xm:sqref>O41</xm:sqref>
            </x14:sparkline>
            <x14:sparkline>
              <xm:f>'House Price (Adjusted_Clean)'!B42:L42</xm:f>
              <xm:sqref>O42</xm:sqref>
            </x14:sparkline>
            <x14:sparkline>
              <xm:f>'House Price (Adjusted_Clean)'!B43:L43</xm:f>
              <xm:sqref>O43</xm:sqref>
            </x14:sparkline>
            <x14:sparkline>
              <xm:f>'House Price (Adjusted_Clean)'!B44:L44</xm:f>
              <xm:sqref>O44</xm:sqref>
            </x14:sparkline>
            <x14:sparkline>
              <xm:f>'House Price (Adjusted_Clean)'!B45:L45</xm:f>
              <xm:sqref>O45</xm:sqref>
            </x14:sparkline>
            <x14:sparkline>
              <xm:f>'House Price (Adjusted_Clean)'!B46:L46</xm:f>
              <xm:sqref>O46</xm:sqref>
            </x14:sparkline>
            <x14:sparkline>
              <xm:f>'House Price (Adjusted_Clean)'!B47:L47</xm:f>
              <xm:sqref>O47</xm:sqref>
            </x14:sparkline>
            <x14:sparkline>
              <xm:f>'House Price (Adjusted_Clean)'!B48:L48</xm:f>
              <xm:sqref>O48</xm:sqref>
            </x14:sparkline>
            <x14:sparkline>
              <xm:f>'House Price (Adjusted_Clean)'!B49:L49</xm:f>
              <xm:sqref>O49</xm:sqref>
            </x14:sparkline>
            <x14:sparkline>
              <xm:f>'House Price (Adjusted_Clean)'!B50:L50</xm:f>
              <xm:sqref>O50</xm:sqref>
            </x14:sparkline>
            <x14:sparkline>
              <xm:f>'House Price (Adjusted_Clean)'!B51:L51</xm:f>
              <xm:sqref>O51</xm:sqref>
            </x14:sparkline>
            <x14:sparkline>
              <xm:f>'House Price (Adjusted_Clean)'!B52:L52</xm:f>
              <xm:sqref>O52</xm:sqref>
            </x14:sparkline>
            <x14:sparkline>
              <xm:f>'House Price (Adjusted_Clean)'!B53:L53</xm:f>
              <xm:sqref>O53</xm:sqref>
            </x14:sparkline>
            <x14:sparkline>
              <xm:f>'House Price (Adjusted_Clean)'!B54:L54</xm:f>
              <xm:sqref>O54</xm:sqref>
            </x14:sparkline>
            <x14:sparkline>
              <xm:f>'House Price (Adjusted_Clean)'!B55:L55</xm:f>
              <xm:sqref>O55</xm:sqref>
            </x14:sparkline>
            <x14:sparkline>
              <xm:f>'House Price (Adjusted_Clean)'!B56:L56</xm:f>
              <xm:sqref>O56</xm:sqref>
            </x14:sparkline>
            <x14:sparkline>
              <xm:f>'House Price (Adjusted_Clean)'!B57:L57</xm:f>
              <xm:sqref>O57</xm:sqref>
            </x14:sparkline>
            <x14:sparkline>
              <xm:f>'House Price (Adjusted_Clean)'!B58:L58</xm:f>
              <xm:sqref>O58</xm:sqref>
            </x14:sparkline>
            <x14:sparkline>
              <xm:f>'House Price (Adjusted_Clean)'!B59:L59</xm:f>
              <xm:sqref>O59</xm:sqref>
            </x14:sparkline>
            <x14:sparkline>
              <xm:f>'House Price (Adjusted_Clean)'!B60:L60</xm:f>
              <xm:sqref>O60</xm:sqref>
            </x14:sparkline>
            <x14:sparkline>
              <xm:f>'House Price (Adjusted_Clean)'!B61:L61</xm:f>
              <xm:sqref>O61</xm:sqref>
            </x14:sparkline>
            <x14:sparkline>
              <xm:f>'House Price (Adjusted_Clean)'!B62:L62</xm:f>
              <xm:sqref>O62</xm:sqref>
            </x14:sparkline>
            <x14:sparkline>
              <xm:f>'House Price (Adjusted_Clean)'!B63:L63</xm:f>
              <xm:sqref>O63</xm:sqref>
            </x14:sparkline>
            <x14:sparkline>
              <xm:f>'House Price (Adjusted_Clean)'!B64:L64</xm:f>
              <xm:sqref>O64</xm:sqref>
            </x14:sparkline>
            <x14:sparkline>
              <xm:f>'House Price (Adjusted_Clean)'!B65:L65</xm:f>
              <xm:sqref>O65</xm:sqref>
            </x14:sparkline>
            <x14:sparkline>
              <xm:f>'House Price (Adjusted_Clean)'!B66:L66</xm:f>
              <xm:sqref>O66</xm:sqref>
            </x14:sparkline>
            <x14:sparkline>
              <xm:f>'House Price (Adjusted_Clean)'!B67:L67</xm:f>
              <xm:sqref>O67</xm:sqref>
            </x14:sparkline>
            <x14:sparkline>
              <xm:f>'House Price (Adjusted_Clean)'!B68:L68</xm:f>
              <xm:sqref>O68</xm:sqref>
            </x14:sparkline>
            <x14:sparkline>
              <xm:f>'House Price (Adjusted_Clean)'!B69:L69</xm:f>
              <xm:sqref>O69</xm:sqref>
            </x14:sparkline>
            <x14:sparkline>
              <xm:f>'House Price (Adjusted_Clean)'!B70:L70</xm:f>
              <xm:sqref>O70</xm:sqref>
            </x14:sparkline>
            <x14:sparkline>
              <xm:f>'House Price (Adjusted_Clean)'!B71:L71</xm:f>
              <xm:sqref>O71</xm:sqref>
            </x14:sparkline>
            <x14:sparkline>
              <xm:f>'House Price (Adjusted_Clean)'!B72:L72</xm:f>
              <xm:sqref>O72</xm:sqref>
            </x14:sparkline>
            <x14:sparkline>
              <xm:f>'House Price (Adjusted_Clean)'!B73:L73</xm:f>
              <xm:sqref>O73</xm:sqref>
            </x14:sparkline>
            <x14:sparkline>
              <xm:f>'House Price (Adjusted_Clean)'!B74:L74</xm:f>
              <xm:sqref>O74</xm:sqref>
            </x14:sparkline>
            <x14:sparkline>
              <xm:f>'House Price (Adjusted_Clean)'!B75:L75</xm:f>
              <xm:sqref>O75</xm:sqref>
            </x14:sparkline>
            <x14:sparkline>
              <xm:f>'House Price (Adjusted_Clean)'!B76:L76</xm:f>
              <xm:sqref>O76</xm:sqref>
            </x14:sparkline>
            <x14:sparkline>
              <xm:f>'House Price (Adjusted_Clean)'!B77:L77</xm:f>
              <xm:sqref>O77</xm:sqref>
            </x14:sparkline>
            <x14:sparkline>
              <xm:f>'House Price (Adjusted_Clean)'!B78:L78</xm:f>
              <xm:sqref>O78</xm:sqref>
            </x14:sparkline>
            <x14:sparkline>
              <xm:f>'House Price (Adjusted_Clean)'!B79:L79</xm:f>
              <xm:sqref>O79</xm:sqref>
            </x14:sparkline>
            <x14:sparkline>
              <xm:f>'House Price (Adjusted_Clean)'!B80:L80</xm:f>
              <xm:sqref>O80</xm:sqref>
            </x14:sparkline>
            <x14:sparkline>
              <xm:f>'House Price (Adjusted_Clean)'!B81:L81</xm:f>
              <xm:sqref>O81</xm:sqref>
            </x14:sparkline>
            <x14:sparkline>
              <xm:f>'House Price (Adjusted_Clean)'!B82:L82</xm:f>
              <xm:sqref>O82</xm:sqref>
            </x14:sparkline>
            <x14:sparkline>
              <xm:f>'House Price (Adjusted_Clean)'!B83:L83</xm:f>
              <xm:sqref>O83</xm:sqref>
            </x14:sparkline>
            <x14:sparkline>
              <xm:f>'House Price (Adjusted_Clean)'!B84:L84</xm:f>
              <xm:sqref>O84</xm:sqref>
            </x14:sparkline>
            <x14:sparkline>
              <xm:f>'House Price (Adjusted_Clean)'!B85:L85</xm:f>
              <xm:sqref>O85</xm:sqref>
            </x14:sparkline>
            <x14:sparkline>
              <xm:f>'House Price (Adjusted_Clean)'!B86:L86</xm:f>
              <xm:sqref>O86</xm:sqref>
            </x14:sparkline>
            <x14:sparkline>
              <xm:f>'House Price (Adjusted_Clean)'!B87:L87</xm:f>
              <xm:sqref>O87</xm:sqref>
            </x14:sparkline>
            <x14:sparkline>
              <xm:f>'House Price (Adjusted_Clean)'!B88:L88</xm:f>
              <xm:sqref>O88</xm:sqref>
            </x14:sparkline>
            <x14:sparkline>
              <xm:f>'House Price (Adjusted_Clean)'!B89:L89</xm:f>
              <xm:sqref>O89</xm:sqref>
            </x14:sparkline>
            <x14:sparkline>
              <xm:f>'House Price (Adjusted_Clean)'!B90:L90</xm:f>
              <xm:sqref>O90</xm:sqref>
            </x14:sparkline>
            <x14:sparkline>
              <xm:f>'House Price (Adjusted_Clean)'!B91:L91</xm:f>
              <xm:sqref>O91</xm:sqref>
            </x14:sparkline>
            <x14:sparkline>
              <xm:f>'House Price (Adjusted_Clean)'!B92:L92</xm:f>
              <xm:sqref>O92</xm:sqref>
            </x14:sparkline>
            <x14:sparkline>
              <xm:f>'House Price (Adjusted_Clean)'!B93:L93</xm:f>
              <xm:sqref>O93</xm:sqref>
            </x14:sparkline>
            <x14:sparkline>
              <xm:f>'House Price (Adjusted_Clean)'!B94:L94</xm:f>
              <xm:sqref>O94</xm:sqref>
            </x14:sparkline>
            <x14:sparkline>
              <xm:f>'House Price (Adjusted_Clean)'!B95:L95</xm:f>
              <xm:sqref>O95</xm:sqref>
            </x14:sparkline>
            <x14:sparkline>
              <xm:f>'House Price (Adjusted_Clean)'!B96:L96</xm:f>
              <xm:sqref>O96</xm:sqref>
            </x14:sparkline>
            <x14:sparkline>
              <xm:f>'House Price (Adjusted_Clean)'!B97:L97</xm:f>
              <xm:sqref>O97</xm:sqref>
            </x14:sparkline>
            <x14:sparkline>
              <xm:f>'House Price (Adjusted_Clean)'!B98:L98</xm:f>
              <xm:sqref>O98</xm:sqref>
            </x14:sparkline>
            <x14:sparkline>
              <xm:f>'House Price (Adjusted_Clean)'!B99:L99</xm:f>
              <xm:sqref>O99</xm:sqref>
            </x14:sparkline>
            <x14:sparkline>
              <xm:f>'House Price (Adjusted_Clean)'!B100:L100</xm:f>
              <xm:sqref>O100</xm:sqref>
            </x14:sparkline>
            <x14:sparkline>
              <xm:f>'House Price (Adjusted_Clean)'!B101:L101</xm:f>
              <xm:sqref>O101</xm:sqref>
            </x14:sparkline>
            <x14:sparkline>
              <xm:f>'House Price (Adjusted_Clean)'!B102:L102</xm:f>
              <xm:sqref>O102</xm:sqref>
            </x14:sparkline>
            <x14:sparkline>
              <xm:f>'House Price (Adjusted_Clean)'!B103:L103</xm:f>
              <xm:sqref>O103</xm:sqref>
            </x14:sparkline>
            <x14:sparkline>
              <xm:f>'House Price (Adjusted_Clean)'!B104:L104</xm:f>
              <xm:sqref>O104</xm:sqref>
            </x14:sparkline>
            <x14:sparkline>
              <xm:f>'House Price (Adjusted_Clean)'!B105:L105</xm:f>
              <xm:sqref>O105</xm:sqref>
            </x14:sparkline>
            <x14:sparkline>
              <xm:f>'House Price (Adjusted_Clean)'!B106:L106</xm:f>
              <xm:sqref>O106</xm:sqref>
            </x14:sparkline>
            <x14:sparkline>
              <xm:f>'House Price (Adjusted_Clean)'!B107:L107</xm:f>
              <xm:sqref>O107</xm:sqref>
            </x14:sparkline>
            <x14:sparkline>
              <xm:f>'House Price (Adjusted_Clean)'!B108:L108</xm:f>
              <xm:sqref>O108</xm:sqref>
            </x14:sparkline>
            <x14:sparkline>
              <xm:f>'House Price (Adjusted_Clean)'!B109:L109</xm:f>
              <xm:sqref>O109</xm:sqref>
            </x14:sparkline>
            <x14:sparkline>
              <xm:f>'House Price (Adjusted_Clean)'!B110:L110</xm:f>
              <xm:sqref>O110</xm:sqref>
            </x14:sparkline>
            <x14:sparkline>
              <xm:f>'House Price (Adjusted_Clean)'!B111:L111</xm:f>
              <xm:sqref>O111</xm:sqref>
            </x14:sparkline>
            <x14:sparkline>
              <xm:f>'House Price (Adjusted_Clean)'!B112:L112</xm:f>
              <xm:sqref>O112</xm:sqref>
            </x14:sparkline>
            <x14:sparkline>
              <xm:f>'House Price (Adjusted_Clean)'!B113:L113</xm:f>
              <xm:sqref>O113</xm:sqref>
            </x14:sparkline>
            <x14:sparkline>
              <xm:f>'House Price (Adjusted_Clean)'!B114:L114</xm:f>
              <xm:sqref>O114</xm:sqref>
            </x14:sparkline>
            <x14:sparkline>
              <xm:f>'House Price (Adjusted_Clean)'!B115:L115</xm:f>
              <xm:sqref>O115</xm:sqref>
            </x14:sparkline>
            <x14:sparkline>
              <xm:f>'House Price (Adjusted_Clean)'!B116:L116</xm:f>
              <xm:sqref>O116</xm:sqref>
            </x14:sparkline>
            <x14:sparkline>
              <xm:f>'House Price (Adjusted_Clean)'!B117:L117</xm:f>
              <xm:sqref>O117</xm:sqref>
            </x14:sparkline>
            <x14:sparkline>
              <xm:f>'House Price (Adjusted_Clean)'!B118:L118</xm:f>
              <xm:sqref>O118</xm:sqref>
            </x14:sparkline>
            <x14:sparkline>
              <xm:f>'House Price (Adjusted_Clean)'!B119:L119</xm:f>
              <xm:sqref>O119</xm:sqref>
            </x14:sparkline>
            <x14:sparkline>
              <xm:f>'House Price (Adjusted_Clean)'!B120:L120</xm:f>
              <xm:sqref>O120</xm:sqref>
            </x14:sparkline>
            <x14:sparkline>
              <xm:f>'House Price (Adjusted_Clean)'!B121:L121</xm:f>
              <xm:sqref>O121</xm:sqref>
            </x14:sparkline>
            <x14:sparkline>
              <xm:f>'House Price (Adjusted_Clean)'!B122:L122</xm:f>
              <xm:sqref>O122</xm:sqref>
            </x14:sparkline>
            <x14:sparkline>
              <xm:f>'House Price (Adjusted_Clean)'!B123:L123</xm:f>
              <xm:sqref>O123</xm:sqref>
            </x14:sparkline>
            <x14:sparkline>
              <xm:f>'House Price (Adjusted_Clean)'!B124:L124</xm:f>
              <xm:sqref>O124</xm:sqref>
            </x14:sparkline>
            <x14:sparkline>
              <xm:f>'House Price (Adjusted_Clean)'!B125:L125</xm:f>
              <xm:sqref>O125</xm:sqref>
            </x14:sparkline>
            <x14:sparkline>
              <xm:f>'House Price (Adjusted_Clean)'!B126:L126</xm:f>
              <xm:sqref>O126</xm:sqref>
            </x14:sparkline>
            <x14:sparkline>
              <xm:f>'House Price (Adjusted_Clean)'!B127:L127</xm:f>
              <xm:sqref>O127</xm:sqref>
            </x14:sparkline>
            <x14:sparkline>
              <xm:f>'House Price (Adjusted_Clean)'!B128:L128</xm:f>
              <xm:sqref>O128</xm:sqref>
            </x14:sparkline>
            <x14:sparkline>
              <xm:f>'House Price (Adjusted_Clean)'!B129:L129</xm:f>
              <xm:sqref>O129</xm:sqref>
            </x14:sparkline>
            <x14:sparkline>
              <xm:f>'House Price (Adjusted_Clean)'!B130:L130</xm:f>
              <xm:sqref>O130</xm:sqref>
            </x14:sparkline>
            <x14:sparkline>
              <xm:f>'House Price (Adjusted_Clean)'!B131:L131</xm:f>
              <xm:sqref>O131</xm:sqref>
            </x14:sparkline>
            <x14:sparkline>
              <xm:f>'House Price (Adjusted_Clean)'!B132:L132</xm:f>
              <xm:sqref>O132</xm:sqref>
            </x14:sparkline>
            <x14:sparkline>
              <xm:f>'House Price (Adjusted_Clean)'!B133:L133</xm:f>
              <xm:sqref>O133</xm:sqref>
            </x14:sparkline>
            <x14:sparkline>
              <xm:f>'House Price (Adjusted_Clean)'!B134:L134</xm:f>
              <xm:sqref>O134</xm:sqref>
            </x14:sparkline>
            <x14:sparkline>
              <xm:f>'House Price (Adjusted_Clean)'!B135:L135</xm:f>
              <xm:sqref>O135</xm:sqref>
            </x14:sparkline>
            <x14:sparkline>
              <xm:f>'House Price (Adjusted_Clean)'!B136:L136</xm:f>
              <xm:sqref>O136</xm:sqref>
            </x14:sparkline>
            <x14:sparkline>
              <xm:f>'House Price (Adjusted_Clean)'!B137:L137</xm:f>
              <xm:sqref>O137</xm:sqref>
            </x14:sparkline>
            <x14:sparkline>
              <xm:f>'House Price (Adjusted_Clean)'!B138:L138</xm:f>
              <xm:sqref>O138</xm:sqref>
            </x14:sparkline>
            <x14:sparkline>
              <xm:f>'House Price (Adjusted_Clean)'!B139:L139</xm:f>
              <xm:sqref>O139</xm:sqref>
            </x14:sparkline>
            <x14:sparkline>
              <xm:f>'House Price (Adjusted_Clean)'!B140:L140</xm:f>
              <xm:sqref>O140</xm:sqref>
            </x14:sparkline>
            <x14:sparkline>
              <xm:f>'House Price (Adjusted_Clean)'!B141:L141</xm:f>
              <xm:sqref>O141</xm:sqref>
            </x14:sparkline>
            <x14:sparkline>
              <xm:f>'House Price (Adjusted_Clean)'!B142:L142</xm:f>
              <xm:sqref>O142</xm:sqref>
            </x14:sparkline>
            <x14:sparkline>
              <xm:f>'House Price (Adjusted_Clean)'!B143:L143</xm:f>
              <xm:sqref>O143</xm:sqref>
            </x14:sparkline>
            <x14:sparkline>
              <xm:f>'House Price (Adjusted_Clean)'!B144:L144</xm:f>
              <xm:sqref>O144</xm:sqref>
            </x14:sparkline>
            <x14:sparkline>
              <xm:f>'House Price (Adjusted_Clean)'!B145:L145</xm:f>
              <xm:sqref>O145</xm:sqref>
            </x14:sparkline>
            <x14:sparkline>
              <xm:f>'House Price (Adjusted_Clean)'!B146:L146</xm:f>
              <xm:sqref>O146</xm:sqref>
            </x14:sparkline>
            <x14:sparkline>
              <xm:f>'House Price (Adjusted_Clean)'!B147:L147</xm:f>
              <xm:sqref>O147</xm:sqref>
            </x14:sparkline>
            <x14:sparkline>
              <xm:f>'House Price (Adjusted_Clean)'!B148:L148</xm:f>
              <xm:sqref>O148</xm:sqref>
            </x14:sparkline>
            <x14:sparkline>
              <xm:f>'House Price (Adjusted_Clean)'!B149:L149</xm:f>
              <xm:sqref>O149</xm:sqref>
            </x14:sparkline>
            <x14:sparkline>
              <xm:f>'House Price (Adjusted_Clean)'!B150:L150</xm:f>
              <xm:sqref>O150</xm:sqref>
            </x14:sparkline>
            <x14:sparkline>
              <xm:f>'House Price (Adjusted_Clean)'!B151:L151</xm:f>
              <xm:sqref>O151</xm:sqref>
            </x14:sparkline>
            <x14:sparkline>
              <xm:f>'House Price (Adjusted_Clean)'!B152:L152</xm:f>
              <xm:sqref>O152</xm:sqref>
            </x14:sparkline>
            <x14:sparkline>
              <xm:f>'House Price (Adjusted_Clean)'!B153:L153</xm:f>
              <xm:sqref>O153</xm:sqref>
            </x14:sparkline>
            <x14:sparkline>
              <xm:f>'House Price (Adjusted_Clean)'!B154:L154</xm:f>
              <xm:sqref>O154</xm:sqref>
            </x14:sparkline>
            <x14:sparkline>
              <xm:f>'House Price (Adjusted_Clean)'!B155:L155</xm:f>
              <xm:sqref>O155</xm:sqref>
            </x14:sparkline>
            <x14:sparkline>
              <xm:f>'House Price (Adjusted_Clean)'!B156:L156</xm:f>
              <xm:sqref>O156</xm:sqref>
            </x14:sparkline>
            <x14:sparkline>
              <xm:f>'House Price (Adjusted_Clean)'!B157:L157</xm:f>
              <xm:sqref>O157</xm:sqref>
            </x14:sparkline>
            <x14:sparkline>
              <xm:f>'House Price (Adjusted_Clean)'!B158:L158</xm:f>
              <xm:sqref>O158</xm:sqref>
            </x14:sparkline>
            <x14:sparkline>
              <xm:f>'House Price (Adjusted_Clean)'!B159:L159</xm:f>
              <xm:sqref>O159</xm:sqref>
            </x14:sparkline>
            <x14:sparkline>
              <xm:f>'House Price (Adjusted_Clean)'!B160:L160</xm:f>
              <xm:sqref>O160</xm:sqref>
            </x14:sparkline>
            <x14:sparkline>
              <xm:f>'House Price (Adjusted_Clean)'!B161:L161</xm:f>
              <xm:sqref>O161</xm:sqref>
            </x14:sparkline>
            <x14:sparkline>
              <xm:f>'House Price (Adjusted_Clean)'!B162:L162</xm:f>
              <xm:sqref>O162</xm:sqref>
            </x14:sparkline>
            <x14:sparkline>
              <xm:f>'House Price (Adjusted_Clean)'!B163:L163</xm:f>
              <xm:sqref>O163</xm:sqref>
            </x14:sparkline>
            <x14:sparkline>
              <xm:f>'House Price (Adjusted_Clean)'!B164:L164</xm:f>
              <xm:sqref>O164</xm:sqref>
            </x14:sparkline>
            <x14:sparkline>
              <xm:f>'House Price (Adjusted_Clean)'!B165:L165</xm:f>
              <xm:sqref>O165</xm:sqref>
            </x14:sparkline>
            <x14:sparkline>
              <xm:f>'House Price (Adjusted_Clean)'!B166:L166</xm:f>
              <xm:sqref>O166</xm:sqref>
            </x14:sparkline>
            <x14:sparkline>
              <xm:f>'House Price (Adjusted_Clean)'!B167:L167</xm:f>
              <xm:sqref>O167</xm:sqref>
            </x14:sparkline>
            <x14:sparkline>
              <xm:f>'House Price (Adjusted_Clean)'!B168:L168</xm:f>
              <xm:sqref>O168</xm:sqref>
            </x14:sparkline>
            <x14:sparkline>
              <xm:f>'House Price (Adjusted_Clean)'!B169:L169</xm:f>
              <xm:sqref>O169</xm:sqref>
            </x14:sparkline>
            <x14:sparkline>
              <xm:f>'House Price (Adjusted_Clean)'!B170:L170</xm:f>
              <xm:sqref>O170</xm:sqref>
            </x14:sparkline>
            <x14:sparkline>
              <xm:f>'House Price (Adjusted_Clean)'!B171:L171</xm:f>
              <xm:sqref>O171</xm:sqref>
            </x14:sparkline>
            <x14:sparkline>
              <xm:f>'House Price (Adjusted_Clean)'!B172:L172</xm:f>
              <xm:sqref>O172</xm:sqref>
            </x14:sparkline>
            <x14:sparkline>
              <xm:f>'House Price (Adjusted_Clean)'!B173:L173</xm:f>
              <xm:sqref>O173</xm:sqref>
            </x14:sparkline>
            <x14:sparkline>
              <xm:f>'House Price (Adjusted_Clean)'!B174:L174</xm:f>
              <xm:sqref>O174</xm:sqref>
            </x14:sparkline>
            <x14:sparkline>
              <xm:f>'House Price (Adjusted_Clean)'!B175:L175</xm:f>
              <xm:sqref>O175</xm:sqref>
            </x14:sparkline>
            <x14:sparkline>
              <xm:f>'House Price (Adjusted_Clean)'!B176:L176</xm:f>
              <xm:sqref>O176</xm:sqref>
            </x14:sparkline>
            <x14:sparkline>
              <xm:f>'House Price (Adjusted_Clean)'!B177:L177</xm:f>
              <xm:sqref>O177</xm:sqref>
            </x14:sparkline>
            <x14:sparkline>
              <xm:f>'House Price (Adjusted_Clean)'!B178:L178</xm:f>
              <xm:sqref>O178</xm:sqref>
            </x14:sparkline>
            <x14:sparkline>
              <xm:f>'House Price (Adjusted_Clean)'!B179:L179</xm:f>
              <xm:sqref>O179</xm:sqref>
            </x14:sparkline>
            <x14:sparkline>
              <xm:f>'House Price (Adjusted_Clean)'!B180:L180</xm:f>
              <xm:sqref>O180</xm:sqref>
            </x14:sparkline>
            <x14:sparkline>
              <xm:f>'House Price (Adjusted_Clean)'!B181:L181</xm:f>
              <xm:sqref>O181</xm:sqref>
            </x14:sparkline>
            <x14:sparkline>
              <xm:f>'House Price (Adjusted_Clean)'!B182:L182</xm:f>
              <xm:sqref>O182</xm:sqref>
            </x14:sparkline>
            <x14:sparkline>
              <xm:f>'House Price (Adjusted_Clean)'!B183:L183</xm:f>
              <xm:sqref>O183</xm:sqref>
            </x14:sparkline>
            <x14:sparkline>
              <xm:f>'House Price (Adjusted_Clean)'!B184:L184</xm:f>
              <xm:sqref>O184</xm:sqref>
            </x14:sparkline>
            <x14:sparkline>
              <xm:f>'House Price (Adjusted_Clean)'!B185:L185</xm:f>
              <xm:sqref>O185</xm:sqref>
            </x14:sparkline>
            <x14:sparkline>
              <xm:f>'House Price (Adjusted_Clean)'!B186:L186</xm:f>
              <xm:sqref>O186</xm:sqref>
            </x14:sparkline>
            <x14:sparkline>
              <xm:f>'House Price (Adjusted_Clean)'!B187:L187</xm:f>
              <xm:sqref>O187</xm:sqref>
            </x14:sparkline>
            <x14:sparkline>
              <xm:f>'House Price (Adjusted_Clean)'!B188:L188</xm:f>
              <xm:sqref>O188</xm:sqref>
            </x14:sparkline>
            <x14:sparkline>
              <xm:f>'House Price (Adjusted_Clean)'!B189:L189</xm:f>
              <xm:sqref>O189</xm:sqref>
            </x14:sparkline>
            <x14:sparkline>
              <xm:f>'House Price (Adjusted_Clean)'!B190:L190</xm:f>
              <xm:sqref>O190</xm:sqref>
            </x14:sparkline>
            <x14:sparkline>
              <xm:f>'House Price (Adjusted_Clean)'!B191:L191</xm:f>
              <xm:sqref>O191</xm:sqref>
            </x14:sparkline>
            <x14:sparkline>
              <xm:f>'House Price (Adjusted_Clean)'!B192:L192</xm:f>
              <xm:sqref>O192</xm:sqref>
            </x14:sparkline>
            <x14:sparkline>
              <xm:f>'House Price (Adjusted_Clean)'!B193:L193</xm:f>
              <xm:sqref>O193</xm:sqref>
            </x14:sparkline>
            <x14:sparkline>
              <xm:f>'House Price (Adjusted_Clean)'!B194:L194</xm:f>
              <xm:sqref>O194</xm:sqref>
            </x14:sparkline>
            <x14:sparkline>
              <xm:f>'House Price (Adjusted_Clean)'!B195:L195</xm:f>
              <xm:sqref>O195</xm:sqref>
            </x14:sparkline>
            <x14:sparkline>
              <xm:f>'House Price (Adjusted_Clean)'!B196:L196</xm:f>
              <xm:sqref>O196</xm:sqref>
            </x14:sparkline>
            <x14:sparkline>
              <xm:f>'House Price (Adjusted_Clean)'!B197:L197</xm:f>
              <xm:sqref>O197</xm:sqref>
            </x14:sparkline>
            <x14:sparkline>
              <xm:f>'House Price (Adjusted_Clean)'!B198:L198</xm:f>
              <xm:sqref>O198</xm:sqref>
            </x14:sparkline>
            <x14:sparkline>
              <xm:f>'House Price (Adjusted_Clean)'!B199:L199</xm:f>
              <xm:sqref>O199</xm:sqref>
            </x14:sparkline>
            <x14:sparkline>
              <xm:f>'House Price (Adjusted_Clean)'!B200:L200</xm:f>
              <xm:sqref>O200</xm:sqref>
            </x14:sparkline>
            <x14:sparkline>
              <xm:f>'House Price (Adjusted_Clean)'!B201:L201</xm:f>
              <xm:sqref>O201</xm:sqref>
            </x14:sparkline>
            <x14:sparkline>
              <xm:f>'House Price (Adjusted_Clean)'!B202:L202</xm:f>
              <xm:sqref>O202</xm:sqref>
            </x14:sparkline>
            <x14:sparkline>
              <xm:f>'House Price (Adjusted_Clean)'!B203:L203</xm:f>
              <xm:sqref>O203</xm:sqref>
            </x14:sparkline>
            <x14:sparkline>
              <xm:f>'House Price (Adjusted_Clean)'!B204:L204</xm:f>
              <xm:sqref>O204</xm:sqref>
            </x14:sparkline>
            <x14:sparkline>
              <xm:f>'House Price (Adjusted_Clean)'!B205:L205</xm:f>
              <xm:sqref>O205</xm:sqref>
            </x14:sparkline>
            <x14:sparkline>
              <xm:f>'House Price (Adjusted_Clean)'!B206:L206</xm:f>
              <xm:sqref>O206</xm:sqref>
            </x14:sparkline>
            <x14:sparkline>
              <xm:f>'House Price (Adjusted_Clean)'!B207:L207</xm:f>
              <xm:sqref>O207</xm:sqref>
            </x14:sparkline>
            <x14:sparkline>
              <xm:f>'House Price (Adjusted_Clean)'!B208:L208</xm:f>
              <xm:sqref>O208</xm:sqref>
            </x14:sparkline>
            <x14:sparkline>
              <xm:f>'House Price (Adjusted_Clean)'!B209:L209</xm:f>
              <xm:sqref>O209</xm:sqref>
            </x14:sparkline>
          </x14:sparklines>
        </x14:sparklineGroup>
      </x14:sparklineGroup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99610-430F-48FD-9D2A-5E3CE13FE7C1}">
  <dimension ref="A1:M17"/>
  <sheetViews>
    <sheetView workbookViewId="0">
      <selection activeCell="F24" sqref="F24"/>
    </sheetView>
  </sheetViews>
  <sheetFormatPr defaultRowHeight="15" x14ac:dyDescent="0.25"/>
  <cols>
    <col min="1" max="1" width="16.42578125" bestFit="1" customWidth="1"/>
    <col min="2" max="2" width="14.5703125" customWidth="1"/>
  </cols>
  <sheetData>
    <row r="1" spans="1:13" ht="15.75" x14ac:dyDescent="0.25">
      <c r="A1" s="16" t="s">
        <v>259</v>
      </c>
      <c r="B1" s="17"/>
      <c r="C1" s="17"/>
      <c r="D1" s="17"/>
      <c r="E1" s="17"/>
      <c r="F1" s="17"/>
      <c r="G1" s="17"/>
      <c r="H1" s="17"/>
      <c r="I1" s="17"/>
      <c r="J1" s="17"/>
      <c r="K1" s="17"/>
    </row>
    <row r="2" spans="1:13" ht="15.75" x14ac:dyDescent="0.25">
      <c r="A2" s="127" t="s">
        <v>260</v>
      </c>
      <c r="B2" s="127"/>
      <c r="C2" s="127"/>
      <c r="D2" s="127"/>
      <c r="E2" s="127"/>
      <c r="F2" s="127"/>
      <c r="G2" s="127"/>
      <c r="H2" s="127"/>
      <c r="I2" s="127"/>
      <c r="J2" s="127"/>
      <c r="K2" s="127"/>
    </row>
    <row r="3" spans="1:13" x14ac:dyDescent="0.25">
      <c r="A3" s="14" t="s">
        <v>261</v>
      </c>
      <c r="B3" s="14"/>
      <c r="C3" s="14"/>
      <c r="D3" s="14" t="s">
        <v>248</v>
      </c>
      <c r="E3" s="14" t="s">
        <v>253</v>
      </c>
      <c r="F3" s="14" t="s">
        <v>251</v>
      </c>
      <c r="G3" s="14" t="s">
        <v>252</v>
      </c>
      <c r="H3" s="14" t="s">
        <v>262</v>
      </c>
      <c r="I3" s="14" t="s">
        <v>247</v>
      </c>
      <c r="J3" s="14" t="s">
        <v>249</v>
      </c>
      <c r="K3" s="14" t="s">
        <v>263</v>
      </c>
      <c r="L3" s="14" t="s">
        <v>250</v>
      </c>
      <c r="M3" s="14"/>
    </row>
    <row r="4" spans="1:13" x14ac:dyDescent="0.25">
      <c r="A4" t="s">
        <v>246</v>
      </c>
      <c r="D4" t="s">
        <v>255</v>
      </c>
      <c r="E4" t="s">
        <v>258</v>
      </c>
      <c r="F4">
        <v>26543</v>
      </c>
      <c r="G4">
        <v>44348</v>
      </c>
      <c r="H4">
        <v>196</v>
      </c>
      <c r="I4" t="s">
        <v>254</v>
      </c>
      <c r="J4" t="s">
        <v>256</v>
      </c>
      <c r="K4" t="s">
        <v>257</v>
      </c>
      <c r="L4">
        <v>3</v>
      </c>
    </row>
    <row r="5" spans="1:13" x14ac:dyDescent="0.25">
      <c r="A5" s="18" t="s">
        <v>264</v>
      </c>
      <c r="B5" s="18" t="s">
        <v>19</v>
      </c>
    </row>
    <row r="6" spans="1:13" x14ac:dyDescent="0.25">
      <c r="A6" s="15">
        <v>40330</v>
      </c>
      <c r="B6">
        <v>93.2</v>
      </c>
    </row>
    <row r="7" spans="1:13" x14ac:dyDescent="0.25">
      <c r="A7" s="15">
        <v>40695</v>
      </c>
      <c r="B7">
        <v>98</v>
      </c>
    </row>
    <row r="8" spans="1:13" x14ac:dyDescent="0.25">
      <c r="A8" s="15">
        <v>41061</v>
      </c>
      <c r="B8">
        <v>100.4</v>
      </c>
    </row>
    <row r="9" spans="1:13" x14ac:dyDescent="0.25">
      <c r="A9" s="15">
        <v>41426</v>
      </c>
      <c r="B9">
        <v>105.7</v>
      </c>
    </row>
    <row r="10" spans="1:13" x14ac:dyDescent="0.25">
      <c r="A10" s="15">
        <v>41791</v>
      </c>
      <c r="B10">
        <v>109.9</v>
      </c>
    </row>
    <row r="11" spans="1:13" x14ac:dyDescent="0.25">
      <c r="A11" s="15">
        <v>42156</v>
      </c>
      <c r="B11">
        <v>111.9</v>
      </c>
    </row>
    <row r="12" spans="1:13" x14ac:dyDescent="0.25">
      <c r="A12" s="15">
        <v>42522</v>
      </c>
      <c r="B12">
        <v>114.5</v>
      </c>
    </row>
    <row r="13" spans="1:13" x14ac:dyDescent="0.25">
      <c r="A13" s="15">
        <v>42887</v>
      </c>
      <c r="B13">
        <v>118.7</v>
      </c>
    </row>
    <row r="14" spans="1:13" x14ac:dyDescent="0.25">
      <c r="A14" s="15">
        <v>43252</v>
      </c>
      <c r="B14">
        <v>123.9</v>
      </c>
    </row>
    <row r="15" spans="1:13" x14ac:dyDescent="0.25">
      <c r="A15" s="15">
        <v>43617</v>
      </c>
      <c r="B15">
        <v>124</v>
      </c>
    </row>
    <row r="16" spans="1:13" x14ac:dyDescent="0.25">
      <c r="A16" s="15">
        <v>43983</v>
      </c>
      <c r="B16">
        <v>125.4</v>
      </c>
    </row>
    <row r="17" spans="1:2" x14ac:dyDescent="0.25">
      <c r="A17" s="15">
        <v>44348</v>
      </c>
      <c r="B17">
        <v>123.7</v>
      </c>
    </row>
  </sheetData>
  <mergeCells count="1">
    <mergeCell ref="A2:K2"/>
  </mergeCells>
  <hyperlinks>
    <hyperlink ref="E4" location="A2325946L" display="A2325946L" xr:uid="{EABC4113-4097-4ED3-8782-D13DEED77B65}"/>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4A69C-C2F7-41B1-A5D0-8CCEAB042C73}">
  <dimension ref="A1:A320"/>
  <sheetViews>
    <sheetView topLeftCell="A73" workbookViewId="0">
      <selection activeCell="A14" sqref="A14"/>
    </sheetView>
  </sheetViews>
  <sheetFormatPr defaultRowHeight="15" x14ac:dyDescent="0.25"/>
  <cols>
    <col min="1" max="1" width="30.140625" bestFit="1" customWidth="1"/>
  </cols>
  <sheetData>
    <row r="1" spans="1:1" x14ac:dyDescent="0.25">
      <c r="A1" t="s">
        <v>31</v>
      </c>
    </row>
    <row r="2" spans="1:1" x14ac:dyDescent="0.25">
      <c r="A2" t="s">
        <v>32</v>
      </c>
    </row>
    <row r="3" spans="1:1" x14ac:dyDescent="0.25">
      <c r="A3" t="s">
        <v>33</v>
      </c>
    </row>
    <row r="4" spans="1:1" x14ac:dyDescent="0.25">
      <c r="A4" t="s">
        <v>34</v>
      </c>
    </row>
    <row r="5" spans="1:1" x14ac:dyDescent="0.25">
      <c r="A5" t="s">
        <v>35</v>
      </c>
    </row>
    <row r="6" spans="1:1" x14ac:dyDescent="0.25">
      <c r="A6" t="s">
        <v>36</v>
      </c>
    </row>
    <row r="7" spans="1:1" x14ac:dyDescent="0.25">
      <c r="A7" t="s">
        <v>37</v>
      </c>
    </row>
    <row r="8" spans="1:1" x14ac:dyDescent="0.25">
      <c r="A8" t="s">
        <v>38</v>
      </c>
    </row>
    <row r="9" spans="1:1" x14ac:dyDescent="0.25">
      <c r="A9" t="s">
        <v>39</v>
      </c>
    </row>
    <row r="10" spans="1:1" x14ac:dyDescent="0.25">
      <c r="A10" t="s">
        <v>40</v>
      </c>
    </row>
    <row r="11" spans="1:1" x14ac:dyDescent="0.25">
      <c r="A11" t="s">
        <v>41</v>
      </c>
    </row>
    <row r="12" spans="1:1" x14ac:dyDescent="0.25">
      <c r="A12" t="s">
        <v>42</v>
      </c>
    </row>
    <row r="13" spans="1:1" x14ac:dyDescent="0.25">
      <c r="A13" t="s">
        <v>43</v>
      </c>
    </row>
    <row r="14" spans="1:1" x14ac:dyDescent="0.25">
      <c r="A14" t="s">
        <v>44</v>
      </c>
    </row>
    <row r="15" spans="1:1" x14ac:dyDescent="0.25">
      <c r="A15" t="s">
        <v>45</v>
      </c>
    </row>
    <row r="16" spans="1:1" x14ac:dyDescent="0.25">
      <c r="A16" t="s">
        <v>46</v>
      </c>
    </row>
    <row r="17" spans="1:1" x14ac:dyDescent="0.25">
      <c r="A17" t="s">
        <v>47</v>
      </c>
    </row>
    <row r="18" spans="1:1" x14ac:dyDescent="0.25">
      <c r="A18" t="s">
        <v>48</v>
      </c>
    </row>
    <row r="19" spans="1:1" x14ac:dyDescent="0.25">
      <c r="A19" t="s">
        <v>49</v>
      </c>
    </row>
    <row r="20" spans="1:1" x14ac:dyDescent="0.25">
      <c r="A20" t="s">
        <v>50</v>
      </c>
    </row>
    <row r="21" spans="1:1" x14ac:dyDescent="0.25">
      <c r="A21" t="s">
        <v>51</v>
      </c>
    </row>
    <row r="22" spans="1:1" x14ac:dyDescent="0.25">
      <c r="A22" t="s">
        <v>52</v>
      </c>
    </row>
    <row r="23" spans="1:1" x14ac:dyDescent="0.25">
      <c r="A23" t="s">
        <v>53</v>
      </c>
    </row>
    <row r="24" spans="1:1" x14ac:dyDescent="0.25">
      <c r="A24" t="s">
        <v>54</v>
      </c>
    </row>
    <row r="25" spans="1:1" x14ac:dyDescent="0.25">
      <c r="A25" t="s">
        <v>55</v>
      </c>
    </row>
    <row r="26" spans="1:1" x14ac:dyDescent="0.25">
      <c r="A26" t="s">
        <v>56</v>
      </c>
    </row>
    <row r="27" spans="1:1" x14ac:dyDescent="0.25">
      <c r="A27" t="s">
        <v>57</v>
      </c>
    </row>
    <row r="28" spans="1:1" x14ac:dyDescent="0.25">
      <c r="A28" t="s">
        <v>58</v>
      </c>
    </row>
    <row r="29" spans="1:1" x14ac:dyDescent="0.25">
      <c r="A29" t="s">
        <v>59</v>
      </c>
    </row>
    <row r="30" spans="1:1" x14ac:dyDescent="0.25">
      <c r="A30" t="s">
        <v>60</v>
      </c>
    </row>
    <row r="31" spans="1:1" x14ac:dyDescent="0.25">
      <c r="A31" t="s">
        <v>61</v>
      </c>
    </row>
    <row r="32" spans="1:1" x14ac:dyDescent="0.25">
      <c r="A32" t="s">
        <v>62</v>
      </c>
    </row>
    <row r="33" spans="1:1" x14ac:dyDescent="0.25">
      <c r="A33" t="s">
        <v>63</v>
      </c>
    </row>
    <row r="34" spans="1:1" x14ac:dyDescent="0.25">
      <c r="A34" t="s">
        <v>64</v>
      </c>
    </row>
    <row r="35" spans="1:1" x14ac:dyDescent="0.25">
      <c r="A35" t="s">
        <v>65</v>
      </c>
    </row>
    <row r="36" spans="1:1" x14ac:dyDescent="0.25">
      <c r="A36" t="s">
        <v>66</v>
      </c>
    </row>
    <row r="37" spans="1:1" x14ac:dyDescent="0.25">
      <c r="A37" t="s">
        <v>67</v>
      </c>
    </row>
    <row r="38" spans="1:1" x14ac:dyDescent="0.25">
      <c r="A38" t="s">
        <v>68</v>
      </c>
    </row>
    <row r="39" spans="1:1" x14ac:dyDescent="0.25">
      <c r="A39" t="s">
        <v>69</v>
      </c>
    </row>
    <row r="40" spans="1:1" x14ac:dyDescent="0.25">
      <c r="A40" t="s">
        <v>70</v>
      </c>
    </row>
    <row r="41" spans="1:1" x14ac:dyDescent="0.25">
      <c r="A41" t="s">
        <v>71</v>
      </c>
    </row>
    <row r="42" spans="1:1" x14ac:dyDescent="0.25">
      <c r="A42" t="s">
        <v>72</v>
      </c>
    </row>
    <row r="43" spans="1:1" x14ac:dyDescent="0.25">
      <c r="A43" t="s">
        <v>73</v>
      </c>
    </row>
    <row r="44" spans="1:1" x14ac:dyDescent="0.25">
      <c r="A44" t="s">
        <v>74</v>
      </c>
    </row>
    <row r="45" spans="1:1" x14ac:dyDescent="0.25">
      <c r="A45" t="s">
        <v>75</v>
      </c>
    </row>
    <row r="46" spans="1:1" x14ac:dyDescent="0.25">
      <c r="A46" t="s">
        <v>76</v>
      </c>
    </row>
    <row r="47" spans="1:1" x14ac:dyDescent="0.25">
      <c r="A47" t="s">
        <v>77</v>
      </c>
    </row>
    <row r="48" spans="1:1" x14ac:dyDescent="0.25">
      <c r="A48" t="s">
        <v>78</v>
      </c>
    </row>
    <row r="49" spans="1:1" x14ac:dyDescent="0.25">
      <c r="A49" t="s">
        <v>79</v>
      </c>
    </row>
    <row r="50" spans="1:1" x14ac:dyDescent="0.25">
      <c r="A50" t="s">
        <v>80</v>
      </c>
    </row>
    <row r="51" spans="1:1" x14ac:dyDescent="0.25">
      <c r="A51" t="s">
        <v>81</v>
      </c>
    </row>
    <row r="52" spans="1:1" x14ac:dyDescent="0.25">
      <c r="A52" t="s">
        <v>82</v>
      </c>
    </row>
    <row r="53" spans="1:1" x14ac:dyDescent="0.25">
      <c r="A53" t="s">
        <v>83</v>
      </c>
    </row>
    <row r="54" spans="1:1" x14ac:dyDescent="0.25">
      <c r="A54" t="s">
        <v>84</v>
      </c>
    </row>
    <row r="55" spans="1:1" x14ac:dyDescent="0.25">
      <c r="A55" t="s">
        <v>85</v>
      </c>
    </row>
    <row r="56" spans="1:1" x14ac:dyDescent="0.25">
      <c r="A56" t="s">
        <v>86</v>
      </c>
    </row>
    <row r="57" spans="1:1" x14ac:dyDescent="0.25">
      <c r="A57" t="s">
        <v>87</v>
      </c>
    </row>
    <row r="58" spans="1:1" x14ac:dyDescent="0.25">
      <c r="A58" t="s">
        <v>88</v>
      </c>
    </row>
    <row r="59" spans="1:1" x14ac:dyDescent="0.25">
      <c r="A59" t="s">
        <v>89</v>
      </c>
    </row>
    <row r="60" spans="1:1" x14ac:dyDescent="0.25">
      <c r="A60" t="s">
        <v>90</v>
      </c>
    </row>
    <row r="61" spans="1:1" x14ac:dyDescent="0.25">
      <c r="A61" t="s">
        <v>91</v>
      </c>
    </row>
    <row r="62" spans="1:1" x14ac:dyDescent="0.25">
      <c r="A62" t="s">
        <v>92</v>
      </c>
    </row>
    <row r="63" spans="1:1" x14ac:dyDescent="0.25">
      <c r="A63" t="s">
        <v>93</v>
      </c>
    </row>
    <row r="64" spans="1:1" x14ac:dyDescent="0.25">
      <c r="A64" t="s">
        <v>94</v>
      </c>
    </row>
    <row r="65" spans="1:1" x14ac:dyDescent="0.25">
      <c r="A65" t="s">
        <v>95</v>
      </c>
    </row>
    <row r="66" spans="1:1" x14ac:dyDescent="0.25">
      <c r="A66" t="s">
        <v>96</v>
      </c>
    </row>
    <row r="67" spans="1:1" x14ac:dyDescent="0.25">
      <c r="A67" t="s">
        <v>97</v>
      </c>
    </row>
    <row r="68" spans="1:1" x14ac:dyDescent="0.25">
      <c r="A68" t="s">
        <v>98</v>
      </c>
    </row>
    <row r="69" spans="1:1" x14ac:dyDescent="0.25">
      <c r="A69" t="s">
        <v>99</v>
      </c>
    </row>
    <row r="70" spans="1:1" x14ac:dyDescent="0.25">
      <c r="A70" t="s">
        <v>100</v>
      </c>
    </row>
    <row r="71" spans="1:1" x14ac:dyDescent="0.25">
      <c r="A71" t="s">
        <v>101</v>
      </c>
    </row>
    <row r="72" spans="1:1" x14ac:dyDescent="0.25">
      <c r="A72" t="s">
        <v>102</v>
      </c>
    </row>
    <row r="73" spans="1:1" x14ac:dyDescent="0.25">
      <c r="A73" t="s">
        <v>103</v>
      </c>
    </row>
    <row r="74" spans="1:1" x14ac:dyDescent="0.25">
      <c r="A74" t="s">
        <v>104</v>
      </c>
    </row>
    <row r="75" spans="1:1" x14ac:dyDescent="0.25">
      <c r="A75" t="s">
        <v>105</v>
      </c>
    </row>
    <row r="76" spans="1:1" x14ac:dyDescent="0.25">
      <c r="A76" t="s">
        <v>106</v>
      </c>
    </row>
    <row r="77" spans="1:1" x14ac:dyDescent="0.25">
      <c r="A77" t="s">
        <v>107</v>
      </c>
    </row>
    <row r="78" spans="1:1" x14ac:dyDescent="0.25">
      <c r="A78" t="s">
        <v>108</v>
      </c>
    </row>
    <row r="79" spans="1:1" x14ac:dyDescent="0.25">
      <c r="A79" t="s">
        <v>109</v>
      </c>
    </row>
    <row r="80" spans="1:1" x14ac:dyDescent="0.25">
      <c r="A80" t="s">
        <v>110</v>
      </c>
    </row>
    <row r="81" spans="1:1" x14ac:dyDescent="0.25">
      <c r="A81" t="s">
        <v>111</v>
      </c>
    </row>
    <row r="82" spans="1:1" x14ac:dyDescent="0.25">
      <c r="A82" t="s">
        <v>112</v>
      </c>
    </row>
    <row r="83" spans="1:1" x14ac:dyDescent="0.25">
      <c r="A83" t="s">
        <v>113</v>
      </c>
    </row>
    <row r="84" spans="1:1" x14ac:dyDescent="0.25">
      <c r="A84" t="s">
        <v>114</v>
      </c>
    </row>
    <row r="85" spans="1:1" x14ac:dyDescent="0.25">
      <c r="A85" t="s">
        <v>115</v>
      </c>
    </row>
    <row r="86" spans="1:1" x14ac:dyDescent="0.25">
      <c r="A86" t="s">
        <v>116</v>
      </c>
    </row>
    <row r="87" spans="1:1" x14ac:dyDescent="0.25">
      <c r="A87" t="s">
        <v>117</v>
      </c>
    </row>
    <row r="88" spans="1:1" x14ac:dyDescent="0.25">
      <c r="A88" t="s">
        <v>118</v>
      </c>
    </row>
    <row r="89" spans="1:1" x14ac:dyDescent="0.25">
      <c r="A89" t="s">
        <v>119</v>
      </c>
    </row>
    <row r="90" spans="1:1" x14ac:dyDescent="0.25">
      <c r="A90" t="s">
        <v>120</v>
      </c>
    </row>
    <row r="91" spans="1:1" x14ac:dyDescent="0.25">
      <c r="A91" t="s">
        <v>121</v>
      </c>
    </row>
    <row r="92" spans="1:1" x14ac:dyDescent="0.25">
      <c r="A92" t="s">
        <v>122</v>
      </c>
    </row>
    <row r="93" spans="1:1" x14ac:dyDescent="0.25">
      <c r="A93" t="s">
        <v>123</v>
      </c>
    </row>
    <row r="94" spans="1:1" x14ac:dyDescent="0.25">
      <c r="A94" t="s">
        <v>124</v>
      </c>
    </row>
    <row r="95" spans="1:1" x14ac:dyDescent="0.25">
      <c r="A95" t="s">
        <v>125</v>
      </c>
    </row>
    <row r="96" spans="1:1" x14ac:dyDescent="0.25">
      <c r="A96" t="s">
        <v>126</v>
      </c>
    </row>
    <row r="97" spans="1:1" x14ac:dyDescent="0.25">
      <c r="A97" t="s">
        <v>127</v>
      </c>
    </row>
    <row r="98" spans="1:1" x14ac:dyDescent="0.25">
      <c r="A98" t="s">
        <v>128</v>
      </c>
    </row>
    <row r="99" spans="1:1" x14ac:dyDescent="0.25">
      <c r="A99" t="s">
        <v>129</v>
      </c>
    </row>
    <row r="100" spans="1:1" x14ac:dyDescent="0.25">
      <c r="A100" t="s">
        <v>130</v>
      </c>
    </row>
    <row r="101" spans="1:1" x14ac:dyDescent="0.25">
      <c r="A101" t="s">
        <v>131</v>
      </c>
    </row>
    <row r="102" spans="1:1" x14ac:dyDescent="0.25">
      <c r="A102" t="s">
        <v>132</v>
      </c>
    </row>
    <row r="103" spans="1:1" x14ac:dyDescent="0.25">
      <c r="A103" t="s">
        <v>133</v>
      </c>
    </row>
    <row r="104" spans="1:1" x14ac:dyDescent="0.25">
      <c r="A104" t="s">
        <v>134</v>
      </c>
    </row>
    <row r="105" spans="1:1" x14ac:dyDescent="0.25">
      <c r="A105" t="s">
        <v>135</v>
      </c>
    </row>
    <row r="106" spans="1:1" x14ac:dyDescent="0.25">
      <c r="A106" t="s">
        <v>136</v>
      </c>
    </row>
    <row r="107" spans="1:1" x14ac:dyDescent="0.25">
      <c r="A107" t="s">
        <v>137</v>
      </c>
    </row>
    <row r="108" spans="1:1" x14ac:dyDescent="0.25">
      <c r="A108" t="s">
        <v>138</v>
      </c>
    </row>
    <row r="109" spans="1:1" x14ac:dyDescent="0.25">
      <c r="A109" t="s">
        <v>139</v>
      </c>
    </row>
    <row r="110" spans="1:1" x14ac:dyDescent="0.25">
      <c r="A110" t="s">
        <v>140</v>
      </c>
    </row>
    <row r="111" spans="1:1" x14ac:dyDescent="0.25">
      <c r="A111" t="s">
        <v>141</v>
      </c>
    </row>
    <row r="112" spans="1:1" x14ac:dyDescent="0.25">
      <c r="A112" t="s">
        <v>142</v>
      </c>
    </row>
    <row r="113" spans="1:1" x14ac:dyDescent="0.25">
      <c r="A113" t="s">
        <v>143</v>
      </c>
    </row>
    <row r="114" spans="1:1" x14ac:dyDescent="0.25">
      <c r="A114" t="s">
        <v>144</v>
      </c>
    </row>
    <row r="115" spans="1:1" x14ac:dyDescent="0.25">
      <c r="A115" t="s">
        <v>145</v>
      </c>
    </row>
    <row r="116" spans="1:1" x14ac:dyDescent="0.25">
      <c r="A116" t="s">
        <v>146</v>
      </c>
    </row>
    <row r="117" spans="1:1" x14ac:dyDescent="0.25">
      <c r="A117" t="s">
        <v>147</v>
      </c>
    </row>
    <row r="118" spans="1:1" x14ac:dyDescent="0.25">
      <c r="A118" t="s">
        <v>148</v>
      </c>
    </row>
    <row r="119" spans="1:1" x14ac:dyDescent="0.25">
      <c r="A119" t="s">
        <v>149</v>
      </c>
    </row>
    <row r="120" spans="1:1" x14ac:dyDescent="0.25">
      <c r="A120" t="s">
        <v>150</v>
      </c>
    </row>
    <row r="121" spans="1:1" x14ac:dyDescent="0.25">
      <c r="A121" t="s">
        <v>151</v>
      </c>
    </row>
    <row r="122" spans="1:1" x14ac:dyDescent="0.25">
      <c r="A122" t="s">
        <v>152</v>
      </c>
    </row>
    <row r="123" spans="1:1" x14ac:dyDescent="0.25">
      <c r="A123" t="s">
        <v>153</v>
      </c>
    </row>
    <row r="124" spans="1:1" x14ac:dyDescent="0.25">
      <c r="A124" t="s">
        <v>154</v>
      </c>
    </row>
    <row r="125" spans="1:1" x14ac:dyDescent="0.25">
      <c r="A125" t="s">
        <v>155</v>
      </c>
    </row>
    <row r="126" spans="1:1" x14ac:dyDescent="0.25">
      <c r="A126" t="s">
        <v>156</v>
      </c>
    </row>
    <row r="127" spans="1:1" x14ac:dyDescent="0.25">
      <c r="A127" t="s">
        <v>157</v>
      </c>
    </row>
    <row r="128" spans="1:1" x14ac:dyDescent="0.25">
      <c r="A128" t="s">
        <v>158</v>
      </c>
    </row>
    <row r="129" spans="1:1" x14ac:dyDescent="0.25">
      <c r="A129" t="s">
        <v>159</v>
      </c>
    </row>
    <row r="130" spans="1:1" x14ac:dyDescent="0.25">
      <c r="A130" t="s">
        <v>160</v>
      </c>
    </row>
    <row r="131" spans="1:1" x14ac:dyDescent="0.25">
      <c r="A131" t="s">
        <v>161</v>
      </c>
    </row>
    <row r="132" spans="1:1" x14ac:dyDescent="0.25">
      <c r="A132" t="s">
        <v>162</v>
      </c>
    </row>
    <row r="133" spans="1:1" x14ac:dyDescent="0.25">
      <c r="A133" t="s">
        <v>163</v>
      </c>
    </row>
    <row r="134" spans="1:1" x14ac:dyDescent="0.25">
      <c r="A134" t="s">
        <v>164</v>
      </c>
    </row>
    <row r="135" spans="1:1" x14ac:dyDescent="0.25">
      <c r="A135" t="s">
        <v>165</v>
      </c>
    </row>
    <row r="136" spans="1:1" x14ac:dyDescent="0.25">
      <c r="A136" t="s">
        <v>166</v>
      </c>
    </row>
    <row r="137" spans="1:1" x14ac:dyDescent="0.25">
      <c r="A137" t="s">
        <v>167</v>
      </c>
    </row>
    <row r="138" spans="1:1" x14ac:dyDescent="0.25">
      <c r="A138" t="s">
        <v>168</v>
      </c>
    </row>
    <row r="139" spans="1:1" x14ac:dyDescent="0.25">
      <c r="A139" t="s">
        <v>169</v>
      </c>
    </row>
    <row r="140" spans="1:1" x14ac:dyDescent="0.25">
      <c r="A140" t="s">
        <v>170</v>
      </c>
    </row>
    <row r="141" spans="1:1" x14ac:dyDescent="0.25">
      <c r="A141" t="s">
        <v>171</v>
      </c>
    </row>
    <row r="142" spans="1:1" x14ac:dyDescent="0.25">
      <c r="A142" t="s">
        <v>172</v>
      </c>
    </row>
    <row r="143" spans="1:1" x14ac:dyDescent="0.25">
      <c r="A143" t="s">
        <v>173</v>
      </c>
    </row>
    <row r="144" spans="1:1" x14ac:dyDescent="0.25">
      <c r="A144" t="s">
        <v>174</v>
      </c>
    </row>
    <row r="145" spans="1:1" x14ac:dyDescent="0.25">
      <c r="A145" t="s">
        <v>175</v>
      </c>
    </row>
    <row r="146" spans="1:1" x14ac:dyDescent="0.25">
      <c r="A146" t="s">
        <v>176</v>
      </c>
    </row>
    <row r="147" spans="1:1" x14ac:dyDescent="0.25">
      <c r="A147" t="s">
        <v>177</v>
      </c>
    </row>
    <row r="148" spans="1:1" x14ac:dyDescent="0.25">
      <c r="A148" t="s">
        <v>178</v>
      </c>
    </row>
    <row r="149" spans="1:1" x14ac:dyDescent="0.25">
      <c r="A149" t="s">
        <v>179</v>
      </c>
    </row>
    <row r="150" spans="1:1" x14ac:dyDescent="0.25">
      <c r="A150" t="s">
        <v>180</v>
      </c>
    </row>
    <row r="151" spans="1:1" x14ac:dyDescent="0.25">
      <c r="A151" t="s">
        <v>181</v>
      </c>
    </row>
    <row r="152" spans="1:1" x14ac:dyDescent="0.25">
      <c r="A152" t="s">
        <v>182</v>
      </c>
    </row>
    <row r="153" spans="1:1" x14ac:dyDescent="0.25">
      <c r="A153" t="s">
        <v>183</v>
      </c>
    </row>
    <row r="154" spans="1:1" x14ac:dyDescent="0.25">
      <c r="A154" t="s">
        <v>184</v>
      </c>
    </row>
    <row r="155" spans="1:1" x14ac:dyDescent="0.25">
      <c r="A155" t="s">
        <v>185</v>
      </c>
    </row>
    <row r="156" spans="1:1" x14ac:dyDescent="0.25">
      <c r="A156" t="s">
        <v>186</v>
      </c>
    </row>
    <row r="157" spans="1:1" x14ac:dyDescent="0.25">
      <c r="A157" t="s">
        <v>187</v>
      </c>
    </row>
    <row r="158" spans="1:1" x14ac:dyDescent="0.25">
      <c r="A158" t="s">
        <v>188</v>
      </c>
    </row>
    <row r="159" spans="1:1" x14ac:dyDescent="0.25">
      <c r="A159" t="s">
        <v>189</v>
      </c>
    </row>
    <row r="160" spans="1:1" x14ac:dyDescent="0.25">
      <c r="A160" t="s">
        <v>190</v>
      </c>
    </row>
    <row r="161" spans="1:1" x14ac:dyDescent="0.25">
      <c r="A161" t="s">
        <v>191</v>
      </c>
    </row>
    <row r="162" spans="1:1" x14ac:dyDescent="0.25">
      <c r="A162" t="s">
        <v>192</v>
      </c>
    </row>
    <row r="163" spans="1:1" x14ac:dyDescent="0.25">
      <c r="A163" t="s">
        <v>193</v>
      </c>
    </row>
    <row r="164" spans="1:1" x14ac:dyDescent="0.25">
      <c r="A164" t="s">
        <v>194</v>
      </c>
    </row>
    <row r="165" spans="1:1" x14ac:dyDescent="0.25">
      <c r="A165" t="s">
        <v>195</v>
      </c>
    </row>
    <row r="166" spans="1:1" x14ac:dyDescent="0.25">
      <c r="A166" t="s">
        <v>196</v>
      </c>
    </row>
    <row r="167" spans="1:1" x14ac:dyDescent="0.25">
      <c r="A167" t="s">
        <v>197</v>
      </c>
    </row>
    <row r="168" spans="1:1" x14ac:dyDescent="0.25">
      <c r="A168" t="s">
        <v>198</v>
      </c>
    </row>
    <row r="169" spans="1:1" x14ac:dyDescent="0.25">
      <c r="A169" t="s">
        <v>199</v>
      </c>
    </row>
    <row r="170" spans="1:1" x14ac:dyDescent="0.25">
      <c r="A170" t="s">
        <v>200</v>
      </c>
    </row>
    <row r="171" spans="1:1" x14ac:dyDescent="0.25">
      <c r="A171" t="s">
        <v>201</v>
      </c>
    </row>
    <row r="172" spans="1:1" x14ac:dyDescent="0.25">
      <c r="A172" t="s">
        <v>202</v>
      </c>
    </row>
    <row r="173" spans="1:1" x14ac:dyDescent="0.25">
      <c r="A173" t="s">
        <v>203</v>
      </c>
    </row>
    <row r="174" spans="1:1" x14ac:dyDescent="0.25">
      <c r="A174" t="s">
        <v>204</v>
      </c>
    </row>
    <row r="175" spans="1:1" x14ac:dyDescent="0.25">
      <c r="A175" t="s">
        <v>205</v>
      </c>
    </row>
    <row r="176" spans="1:1" x14ac:dyDescent="0.25">
      <c r="A176" t="s">
        <v>206</v>
      </c>
    </row>
    <row r="177" spans="1:1" x14ac:dyDescent="0.25">
      <c r="A177" t="s">
        <v>207</v>
      </c>
    </row>
    <row r="178" spans="1:1" x14ac:dyDescent="0.25">
      <c r="A178" t="s">
        <v>208</v>
      </c>
    </row>
    <row r="179" spans="1:1" x14ac:dyDescent="0.25">
      <c r="A179" t="s">
        <v>209</v>
      </c>
    </row>
    <row r="180" spans="1:1" x14ac:dyDescent="0.25">
      <c r="A180" t="s">
        <v>210</v>
      </c>
    </row>
    <row r="181" spans="1:1" x14ac:dyDescent="0.25">
      <c r="A181" t="s">
        <v>211</v>
      </c>
    </row>
    <row r="182" spans="1:1" x14ac:dyDescent="0.25">
      <c r="A182" t="s">
        <v>212</v>
      </c>
    </row>
    <row r="183" spans="1:1" x14ac:dyDescent="0.25">
      <c r="A183" t="s">
        <v>213</v>
      </c>
    </row>
    <row r="184" spans="1:1" x14ac:dyDescent="0.25">
      <c r="A184" t="s">
        <v>214</v>
      </c>
    </row>
    <row r="185" spans="1:1" x14ac:dyDescent="0.25">
      <c r="A185" t="s">
        <v>215</v>
      </c>
    </row>
    <row r="186" spans="1:1" x14ac:dyDescent="0.25">
      <c r="A186" t="s">
        <v>216</v>
      </c>
    </row>
    <row r="187" spans="1:1" x14ac:dyDescent="0.25">
      <c r="A187" t="s">
        <v>217</v>
      </c>
    </row>
    <row r="188" spans="1:1" x14ac:dyDescent="0.25">
      <c r="A188" t="s">
        <v>218</v>
      </c>
    </row>
    <row r="189" spans="1:1" x14ac:dyDescent="0.25">
      <c r="A189" t="s">
        <v>219</v>
      </c>
    </row>
    <row r="190" spans="1:1" x14ac:dyDescent="0.25">
      <c r="A190" t="s">
        <v>220</v>
      </c>
    </row>
    <row r="191" spans="1:1" x14ac:dyDescent="0.25">
      <c r="A191" t="s">
        <v>221</v>
      </c>
    </row>
    <row r="192" spans="1:1" x14ac:dyDescent="0.25">
      <c r="A192" t="s">
        <v>222</v>
      </c>
    </row>
    <row r="193" spans="1:1" x14ac:dyDescent="0.25">
      <c r="A193" t="s">
        <v>223</v>
      </c>
    </row>
    <row r="194" spans="1:1" x14ac:dyDescent="0.25">
      <c r="A194" t="s">
        <v>224</v>
      </c>
    </row>
    <row r="195" spans="1:1" x14ac:dyDescent="0.25">
      <c r="A195" t="s">
        <v>225</v>
      </c>
    </row>
    <row r="196" spans="1:1" x14ac:dyDescent="0.25">
      <c r="A196" t="s">
        <v>226</v>
      </c>
    </row>
    <row r="197" spans="1:1" x14ac:dyDescent="0.25">
      <c r="A197" t="s">
        <v>227</v>
      </c>
    </row>
    <row r="198" spans="1:1" x14ac:dyDescent="0.25">
      <c r="A198" t="s">
        <v>228</v>
      </c>
    </row>
    <row r="199" spans="1:1" x14ac:dyDescent="0.25">
      <c r="A199" t="s">
        <v>229</v>
      </c>
    </row>
    <row r="200" spans="1:1" x14ac:dyDescent="0.25">
      <c r="A200" t="s">
        <v>230</v>
      </c>
    </row>
    <row r="201" spans="1:1" x14ac:dyDescent="0.25">
      <c r="A201" t="s">
        <v>231</v>
      </c>
    </row>
    <row r="202" spans="1:1" x14ac:dyDescent="0.25">
      <c r="A202" t="s">
        <v>232</v>
      </c>
    </row>
    <row r="203" spans="1:1" x14ac:dyDescent="0.25">
      <c r="A203" t="s">
        <v>233</v>
      </c>
    </row>
    <row r="204" spans="1:1" x14ac:dyDescent="0.25">
      <c r="A204" t="s">
        <v>234</v>
      </c>
    </row>
    <row r="205" spans="1:1" x14ac:dyDescent="0.25">
      <c r="A205" t="s">
        <v>235</v>
      </c>
    </row>
    <row r="206" spans="1:1" x14ac:dyDescent="0.25">
      <c r="A206" t="s">
        <v>236</v>
      </c>
    </row>
    <row r="207" spans="1:1" x14ac:dyDescent="0.25">
      <c r="A207" s="6"/>
    </row>
    <row r="208" spans="1:1" x14ac:dyDescent="0.25">
      <c r="A208" s="6"/>
    </row>
    <row r="209" spans="1:1" x14ac:dyDescent="0.25">
      <c r="A209" s="6"/>
    </row>
    <row r="210" spans="1:1" x14ac:dyDescent="0.25">
      <c r="A210" s="6"/>
    </row>
    <row r="211" spans="1:1" x14ac:dyDescent="0.25">
      <c r="A211" s="6"/>
    </row>
    <row r="212" spans="1:1" x14ac:dyDescent="0.25">
      <c r="A212" s="6"/>
    </row>
    <row r="213" spans="1:1" x14ac:dyDescent="0.25">
      <c r="A213" s="6"/>
    </row>
    <row r="214" spans="1:1" x14ac:dyDescent="0.25">
      <c r="A214" s="6"/>
    </row>
    <row r="215" spans="1:1" x14ac:dyDescent="0.25">
      <c r="A215" s="6"/>
    </row>
    <row r="216" spans="1:1" x14ac:dyDescent="0.25">
      <c r="A216" s="6"/>
    </row>
    <row r="217" spans="1:1" x14ac:dyDescent="0.25">
      <c r="A217" s="6"/>
    </row>
    <row r="218" spans="1:1" x14ac:dyDescent="0.25">
      <c r="A218" s="6"/>
    </row>
    <row r="219" spans="1:1" x14ac:dyDescent="0.25">
      <c r="A219" s="6"/>
    </row>
    <row r="220" spans="1:1" x14ac:dyDescent="0.25">
      <c r="A220" s="6"/>
    </row>
    <row r="221" spans="1:1" x14ac:dyDescent="0.25">
      <c r="A221" s="6"/>
    </row>
    <row r="222" spans="1:1" x14ac:dyDescent="0.25">
      <c r="A222" s="6"/>
    </row>
    <row r="223" spans="1:1" x14ac:dyDescent="0.25">
      <c r="A223" s="6"/>
    </row>
    <row r="224" spans="1:1" x14ac:dyDescent="0.25">
      <c r="A224" s="6"/>
    </row>
    <row r="225" spans="1:1" x14ac:dyDescent="0.25">
      <c r="A225" s="6"/>
    </row>
    <row r="226" spans="1:1" x14ac:dyDescent="0.25">
      <c r="A226" s="6"/>
    </row>
    <row r="227" spans="1:1" x14ac:dyDescent="0.25">
      <c r="A227" s="6"/>
    </row>
    <row r="228" spans="1:1" x14ac:dyDescent="0.25">
      <c r="A228" s="6"/>
    </row>
    <row r="229" spans="1:1" x14ac:dyDescent="0.25">
      <c r="A229" s="6"/>
    </row>
    <row r="230" spans="1:1" x14ac:dyDescent="0.25">
      <c r="A230" s="6"/>
    </row>
    <row r="231" spans="1:1" x14ac:dyDescent="0.25">
      <c r="A231" s="6"/>
    </row>
    <row r="232" spans="1:1" x14ac:dyDescent="0.25">
      <c r="A232" s="6"/>
    </row>
    <row r="233" spans="1:1" x14ac:dyDescent="0.25">
      <c r="A233" s="6"/>
    </row>
    <row r="234" spans="1:1" x14ac:dyDescent="0.25">
      <c r="A234" s="6"/>
    </row>
    <row r="235" spans="1:1" x14ac:dyDescent="0.25">
      <c r="A235" s="6"/>
    </row>
    <row r="236" spans="1:1" x14ac:dyDescent="0.25">
      <c r="A236" s="6"/>
    </row>
    <row r="237" spans="1:1" x14ac:dyDescent="0.25">
      <c r="A237" s="6"/>
    </row>
    <row r="238" spans="1:1" x14ac:dyDescent="0.25">
      <c r="A238" s="6"/>
    </row>
    <row r="239" spans="1:1" x14ac:dyDescent="0.25">
      <c r="A239" s="6"/>
    </row>
    <row r="240" spans="1:1" x14ac:dyDescent="0.25">
      <c r="A240" s="6"/>
    </row>
    <row r="241" spans="1:1" x14ac:dyDescent="0.25">
      <c r="A241" s="6"/>
    </row>
    <row r="242" spans="1:1" x14ac:dyDescent="0.25">
      <c r="A242" s="6"/>
    </row>
    <row r="243" spans="1:1" x14ac:dyDescent="0.25">
      <c r="A243" s="6"/>
    </row>
    <row r="244" spans="1:1" x14ac:dyDescent="0.25">
      <c r="A244" s="6"/>
    </row>
    <row r="245" spans="1:1" x14ac:dyDescent="0.25">
      <c r="A245" s="6"/>
    </row>
    <row r="246" spans="1:1" x14ac:dyDescent="0.25">
      <c r="A246" s="6"/>
    </row>
    <row r="247" spans="1:1" x14ac:dyDescent="0.25">
      <c r="A247" s="6"/>
    </row>
    <row r="248" spans="1:1" x14ac:dyDescent="0.25">
      <c r="A248" s="6"/>
    </row>
    <row r="249" spans="1:1" x14ac:dyDescent="0.25">
      <c r="A249" s="6"/>
    </row>
    <row r="250" spans="1:1" x14ac:dyDescent="0.25">
      <c r="A250" s="6"/>
    </row>
    <row r="251" spans="1:1" x14ac:dyDescent="0.25">
      <c r="A251" s="6"/>
    </row>
    <row r="252" spans="1:1" x14ac:dyDescent="0.25">
      <c r="A252" s="6"/>
    </row>
    <row r="253" spans="1:1" x14ac:dyDescent="0.25">
      <c r="A253" s="6"/>
    </row>
    <row r="254" spans="1:1" x14ac:dyDescent="0.25">
      <c r="A254" s="6"/>
    </row>
    <row r="255" spans="1:1" x14ac:dyDescent="0.25">
      <c r="A255" s="6"/>
    </row>
    <row r="256" spans="1:1" x14ac:dyDescent="0.25">
      <c r="A256" s="6"/>
    </row>
    <row r="257" spans="1:1" x14ac:dyDescent="0.25">
      <c r="A257" s="6"/>
    </row>
    <row r="258" spans="1:1" x14ac:dyDescent="0.25">
      <c r="A258" s="6"/>
    </row>
    <row r="259" spans="1:1" x14ac:dyDescent="0.25">
      <c r="A259" s="6"/>
    </row>
    <row r="260" spans="1:1" x14ac:dyDescent="0.25">
      <c r="A260" s="6"/>
    </row>
    <row r="261" spans="1:1" x14ac:dyDescent="0.25">
      <c r="A261" s="6"/>
    </row>
    <row r="262" spans="1:1" x14ac:dyDescent="0.25">
      <c r="A262" s="6"/>
    </row>
    <row r="263" spans="1:1" x14ac:dyDescent="0.25">
      <c r="A263" s="6"/>
    </row>
    <row r="264" spans="1:1" x14ac:dyDescent="0.25">
      <c r="A264" s="6"/>
    </row>
    <row r="265" spans="1:1" x14ac:dyDescent="0.25">
      <c r="A265" s="6"/>
    </row>
    <row r="266" spans="1:1" x14ac:dyDescent="0.25">
      <c r="A266" s="6"/>
    </row>
    <row r="267" spans="1:1" x14ac:dyDescent="0.25">
      <c r="A267" s="6"/>
    </row>
    <row r="268" spans="1:1" x14ac:dyDescent="0.25">
      <c r="A268" s="6"/>
    </row>
    <row r="269" spans="1:1" x14ac:dyDescent="0.25">
      <c r="A269" s="6"/>
    </row>
    <row r="270" spans="1:1" x14ac:dyDescent="0.25">
      <c r="A270" s="6"/>
    </row>
    <row r="271" spans="1:1" x14ac:dyDescent="0.25">
      <c r="A271" s="6"/>
    </row>
    <row r="272" spans="1:1" x14ac:dyDescent="0.25">
      <c r="A272" s="6"/>
    </row>
    <row r="273" spans="1:1" x14ac:dyDescent="0.25">
      <c r="A273" s="6"/>
    </row>
    <row r="274" spans="1:1" x14ac:dyDescent="0.25">
      <c r="A274" s="6"/>
    </row>
    <row r="275" spans="1:1" x14ac:dyDescent="0.25">
      <c r="A275" s="6"/>
    </row>
    <row r="276" spans="1:1" x14ac:dyDescent="0.25">
      <c r="A276" s="6"/>
    </row>
    <row r="277" spans="1:1" x14ac:dyDescent="0.25">
      <c r="A277" s="6"/>
    </row>
    <row r="278" spans="1:1" x14ac:dyDescent="0.25">
      <c r="A278" s="6"/>
    </row>
    <row r="279" spans="1:1" x14ac:dyDescent="0.25">
      <c r="A279" s="6"/>
    </row>
    <row r="280" spans="1:1" x14ac:dyDescent="0.25">
      <c r="A280" s="6"/>
    </row>
    <row r="281" spans="1:1" x14ac:dyDescent="0.25">
      <c r="A281" s="6"/>
    </row>
    <row r="282" spans="1:1" x14ac:dyDescent="0.25">
      <c r="A282" s="6"/>
    </row>
    <row r="283" spans="1:1" x14ac:dyDescent="0.25">
      <c r="A283" s="6"/>
    </row>
    <row r="284" spans="1:1" x14ac:dyDescent="0.25">
      <c r="A284" s="6"/>
    </row>
    <row r="285" spans="1:1" x14ac:dyDescent="0.25">
      <c r="A285" s="6"/>
    </row>
    <row r="286" spans="1:1" x14ac:dyDescent="0.25">
      <c r="A286" s="6"/>
    </row>
    <row r="287" spans="1:1" x14ac:dyDescent="0.25">
      <c r="A287" s="6"/>
    </row>
    <row r="288" spans="1:1" x14ac:dyDescent="0.25">
      <c r="A288" s="6"/>
    </row>
    <row r="289" spans="1:1" x14ac:dyDescent="0.25">
      <c r="A289" s="6"/>
    </row>
    <row r="290" spans="1:1" x14ac:dyDescent="0.25">
      <c r="A290" s="6"/>
    </row>
    <row r="291" spans="1:1" x14ac:dyDescent="0.25">
      <c r="A291" s="6"/>
    </row>
    <row r="292" spans="1:1" x14ac:dyDescent="0.25">
      <c r="A292" s="6"/>
    </row>
    <row r="293" spans="1:1" x14ac:dyDescent="0.25">
      <c r="A293" s="6"/>
    </row>
    <row r="294" spans="1:1" x14ac:dyDescent="0.25">
      <c r="A294" s="6"/>
    </row>
    <row r="295" spans="1:1" x14ac:dyDescent="0.25">
      <c r="A295" s="6"/>
    </row>
    <row r="296" spans="1:1" x14ac:dyDescent="0.25">
      <c r="A296" s="6"/>
    </row>
    <row r="297" spans="1:1" x14ac:dyDescent="0.25">
      <c r="A297" s="6"/>
    </row>
    <row r="298" spans="1:1" x14ac:dyDescent="0.25">
      <c r="A298" s="6"/>
    </row>
    <row r="299" spans="1:1" x14ac:dyDescent="0.25">
      <c r="A299" s="6"/>
    </row>
    <row r="300" spans="1:1" x14ac:dyDescent="0.25">
      <c r="A300" s="6"/>
    </row>
    <row r="301" spans="1:1" x14ac:dyDescent="0.25">
      <c r="A301" s="6"/>
    </row>
    <row r="302" spans="1:1" x14ac:dyDescent="0.25">
      <c r="A302" s="6"/>
    </row>
    <row r="303" spans="1:1" x14ac:dyDescent="0.25">
      <c r="A303" s="6"/>
    </row>
    <row r="304" spans="1:1" x14ac:dyDescent="0.25">
      <c r="A304" s="6"/>
    </row>
    <row r="305" spans="1:1" x14ac:dyDescent="0.25">
      <c r="A305" s="6"/>
    </row>
    <row r="306" spans="1:1" x14ac:dyDescent="0.25">
      <c r="A306" s="6"/>
    </row>
    <row r="307" spans="1:1" x14ac:dyDescent="0.25">
      <c r="A307" s="6"/>
    </row>
    <row r="308" spans="1:1" x14ac:dyDescent="0.25">
      <c r="A308" s="6"/>
    </row>
    <row r="309" spans="1:1" x14ac:dyDescent="0.25">
      <c r="A309" s="6"/>
    </row>
    <row r="310" spans="1:1" x14ac:dyDescent="0.25">
      <c r="A310" s="6"/>
    </row>
    <row r="311" spans="1:1" x14ac:dyDescent="0.25">
      <c r="A311" s="6"/>
    </row>
    <row r="312" spans="1:1" x14ac:dyDescent="0.25">
      <c r="A312" s="6"/>
    </row>
    <row r="313" spans="1:1" x14ac:dyDescent="0.25">
      <c r="A313" s="6"/>
    </row>
    <row r="314" spans="1:1" x14ac:dyDescent="0.25">
      <c r="A314" s="6"/>
    </row>
    <row r="315" spans="1:1" x14ac:dyDescent="0.25">
      <c r="A315" s="6"/>
    </row>
    <row r="316" spans="1:1" x14ac:dyDescent="0.25">
      <c r="A316" s="6"/>
    </row>
    <row r="317" spans="1:1" x14ac:dyDescent="0.25">
      <c r="A317" s="6"/>
    </row>
    <row r="318" spans="1:1" x14ac:dyDescent="0.25">
      <c r="A318" s="6"/>
    </row>
    <row r="319" spans="1:1" x14ac:dyDescent="0.25">
      <c r="A319" s="6"/>
    </row>
    <row r="320" spans="1:1" x14ac:dyDescent="0.25">
      <c r="A320"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012EE-E097-44B9-9515-2E3B8E42E7A6}">
  <dimension ref="A3:I209"/>
  <sheetViews>
    <sheetView topLeftCell="A82" workbookViewId="0">
      <selection activeCell="B90" sqref="B90"/>
    </sheetView>
  </sheetViews>
  <sheetFormatPr defaultRowHeight="15" x14ac:dyDescent="0.25"/>
  <cols>
    <col min="1" max="1" width="32" bestFit="1" customWidth="1"/>
    <col min="2" max="2" width="25.28515625" customWidth="1"/>
    <col min="3" max="3" width="24.42578125" bestFit="1" customWidth="1"/>
    <col min="4" max="4" width="24.42578125" customWidth="1"/>
    <col min="5" max="5" width="19.28515625" bestFit="1" customWidth="1"/>
    <col min="6" max="6" width="13.85546875" bestFit="1" customWidth="1"/>
    <col min="8" max="8" width="19" bestFit="1" customWidth="1"/>
    <col min="9" max="9" width="16.85546875" bestFit="1" customWidth="1"/>
  </cols>
  <sheetData>
    <row r="3" spans="1:9" x14ac:dyDescent="0.25">
      <c r="A3" t="s">
        <v>282</v>
      </c>
      <c r="B3" t="s">
        <v>288</v>
      </c>
      <c r="C3" t="s">
        <v>284</v>
      </c>
      <c r="D3" t="s">
        <v>285</v>
      </c>
      <c r="E3" t="s">
        <v>283</v>
      </c>
      <c r="F3" t="s">
        <v>286</v>
      </c>
    </row>
    <row r="4" spans="1:9" x14ac:dyDescent="0.25">
      <c r="A4" s="22" t="s">
        <v>31</v>
      </c>
      <c r="B4" s="24">
        <f>House[[#This Row],[2020]]*(1+House[[#This Row],[Adjusted Growth Rate PA (%)]])^2</f>
        <v>390562.54049693764</v>
      </c>
      <c r="C4" s="24">
        <f>Vacant_Land[[#This Row],[2020]]*(1+Vacant_Land[[#This Row],[Adjusted Growth Rate PA (%)]])</f>
        <v>153544.87074524644</v>
      </c>
      <c r="D4" s="24">
        <f>Statement!$A$5+Profit_Loss[[#This Row],[Land Price Median 2021]]</f>
        <v>491946.2108415952</v>
      </c>
      <c r="E4" s="27">
        <f>0.9*Profit_Loss[[#This Row],[House Price Median 2022]]</f>
        <v>351506.28644724388</v>
      </c>
      <c r="F4" s="12">
        <f>B4-D4</f>
        <v>-101383.67034465756</v>
      </c>
      <c r="H4" s="26"/>
      <c r="I4" s="3"/>
    </row>
    <row r="5" spans="1:9" x14ac:dyDescent="0.25">
      <c r="A5" s="6" t="s">
        <v>32</v>
      </c>
      <c r="B5" s="12">
        <f>House[[#This Row],[2020]]*(1+House[[#This Row],[Adjusted Growth Rate PA (%)]])^2</f>
        <v>521726.18374420551</v>
      </c>
      <c r="C5" s="12">
        <f>Vacant_Land[[#This Row],[2020]]*(1+Vacant_Land[[#This Row],[Adjusted Growth Rate PA (%)]])</f>
        <v>200736.33685680386</v>
      </c>
      <c r="D5" s="12">
        <f>Statement!$A$5+Profit_Loss[[#This Row],[Land Price Median 2021]]</f>
        <v>539137.67695315264</v>
      </c>
      <c r="E5" s="27">
        <f>0.9*Profit_Loss[[#This Row],[House Price Median 2022]]</f>
        <v>469553.56536978495</v>
      </c>
      <c r="F5" s="12">
        <f t="shared" ref="F5:F67" si="0">B5-D5</f>
        <v>-17411.493208947126</v>
      </c>
      <c r="H5" s="26"/>
      <c r="I5" s="26"/>
    </row>
    <row r="6" spans="1:9" x14ac:dyDescent="0.25">
      <c r="A6" s="22" t="s">
        <v>33</v>
      </c>
      <c r="B6" s="24">
        <f>House[[#This Row],[2020]]*(1+House[[#This Row],[Adjusted Growth Rate PA (%)]])^2</f>
        <v>1124270.3901297366</v>
      </c>
      <c r="C6" s="24">
        <f>Vacant_Land[[#This Row],[2020]]*(1+Vacant_Land[[#This Row],[Adjusted Growth Rate PA (%)]])</f>
        <v>612227.54217500531</v>
      </c>
      <c r="D6" s="24">
        <f>Statement!$A$5+Profit_Loss[[#This Row],[Land Price Median 2021]]</f>
        <v>950628.88227135409</v>
      </c>
      <c r="E6" s="27">
        <f>0.9*Profit_Loss[[#This Row],[House Price Median 2022]]</f>
        <v>1011843.351116763</v>
      </c>
      <c r="F6" s="12">
        <f t="shared" si="0"/>
        <v>173641.50785838254</v>
      </c>
    </row>
    <row r="7" spans="1:9" x14ac:dyDescent="0.25">
      <c r="A7" s="6" t="s">
        <v>34</v>
      </c>
      <c r="B7" s="12">
        <f>House[[#This Row],[2020]]*(1+House[[#This Row],[Adjusted Growth Rate PA (%)]])^2</f>
        <v>725476.25384988799</v>
      </c>
      <c r="C7" s="12">
        <f>Vacant_Land[[#This Row],[2020]]*(1+Vacant_Land[[#This Row],[Adjusted Growth Rate PA (%)]])</f>
        <v>277652.2039703849</v>
      </c>
      <c r="D7" s="12">
        <f>Statement!$A$5+Profit_Loss[[#This Row],[Land Price Median 2021]]</f>
        <v>616053.54406673368</v>
      </c>
      <c r="E7" s="27">
        <f>0.9*Profit_Loss[[#This Row],[House Price Median 2022]]</f>
        <v>652928.62846489926</v>
      </c>
      <c r="F7" s="12">
        <f t="shared" si="0"/>
        <v>109422.70978315431</v>
      </c>
    </row>
    <row r="8" spans="1:9" x14ac:dyDescent="0.25">
      <c r="A8" s="22" t="s">
        <v>35</v>
      </c>
      <c r="B8" s="24">
        <f>House[[#This Row],[2020]]*(1+House[[#This Row],[Adjusted Growth Rate PA (%)]])^2</f>
        <v>242691.06095923652</v>
      </c>
      <c r="C8" s="24">
        <f>Vacant_Land[[#This Row],[2020]]*(1+Vacant_Land[[#This Row],[Adjusted Growth Rate PA (%)]])</f>
        <v>76802.176225462492</v>
      </c>
      <c r="D8" s="24">
        <f>Statement!$A$5+Profit_Loss[[#This Row],[Land Price Median 2021]]</f>
        <v>415203.51632181124</v>
      </c>
      <c r="E8" s="27">
        <f>0.9*Profit_Loss[[#This Row],[House Price Median 2022]]</f>
        <v>218421.95486331289</v>
      </c>
      <c r="F8" s="12">
        <f t="shared" si="0"/>
        <v>-172512.45536257472</v>
      </c>
    </row>
    <row r="9" spans="1:9" x14ac:dyDescent="0.25">
      <c r="A9" s="6" t="s">
        <v>36</v>
      </c>
      <c r="B9" s="12">
        <f>House[[#This Row],[2020]]*(1+House[[#This Row],[Adjusted Growth Rate PA (%)]])^2</f>
        <v>465941.06561037665</v>
      </c>
      <c r="C9" s="12">
        <f>Vacant_Land[[#This Row],[2020]]*(1+Vacant_Land[[#This Row],[Adjusted Growth Rate PA (%)]])</f>
        <v>169668.52596306478</v>
      </c>
      <c r="D9" s="12">
        <f>Statement!$A$5+Profit_Loss[[#This Row],[Land Price Median 2021]]</f>
        <v>508069.86605941353</v>
      </c>
      <c r="E9" s="27">
        <f>0.9*Profit_Loss[[#This Row],[House Price Median 2022]]</f>
        <v>419346.959049339</v>
      </c>
      <c r="F9" s="12">
        <f t="shared" si="0"/>
        <v>-42128.800449036877</v>
      </c>
    </row>
    <row r="10" spans="1:9" x14ac:dyDescent="0.25">
      <c r="A10" s="22" t="s">
        <v>37</v>
      </c>
      <c r="B10" s="24">
        <f>House[[#This Row],[2020]]*(1+House[[#This Row],[Adjusted Growth Rate PA (%)]])^2</f>
        <v>1317940.5103030237</v>
      </c>
      <c r="C10" s="24">
        <f>Vacant_Land[[#This Row],[2020]]*(1+Vacant_Land[[#This Row],[Adjusted Growth Rate PA (%)]])</f>
        <v>593525.6173177911</v>
      </c>
      <c r="D10" s="24">
        <f>Statement!$A$5+Profit_Loss[[#This Row],[Land Price Median 2021]]</f>
        <v>931926.95741413988</v>
      </c>
      <c r="E10" s="27">
        <f>0.9*Profit_Loss[[#This Row],[House Price Median 2022]]</f>
        <v>1186146.4592727213</v>
      </c>
      <c r="F10" s="12">
        <f t="shared" si="0"/>
        <v>386013.55288888386</v>
      </c>
    </row>
    <row r="11" spans="1:9" x14ac:dyDescent="0.25">
      <c r="A11" s="6" t="s">
        <v>38</v>
      </c>
      <c r="B11" s="12">
        <f>House[[#This Row],[2020]]*(1+House[[#This Row],[Adjusted Growth Rate PA (%)]])^2</f>
        <v>463833.37699293991</v>
      </c>
      <c r="C11" s="12">
        <f>Vacant_Land[[#This Row],[2020]]*(1+Vacant_Land[[#This Row],[Adjusted Growth Rate PA (%)]])</f>
        <v>221138.65064846445</v>
      </c>
      <c r="D11" s="12">
        <f>Statement!$A$5+Profit_Loss[[#This Row],[Land Price Median 2021]]</f>
        <v>559539.99074481323</v>
      </c>
      <c r="E11" s="27">
        <f>0.9*Profit_Loss[[#This Row],[House Price Median 2022]]</f>
        <v>417450.03929364594</v>
      </c>
      <c r="F11" s="12">
        <f t="shared" si="0"/>
        <v>-95706.613751873316</v>
      </c>
    </row>
    <row r="12" spans="1:9" x14ac:dyDescent="0.25">
      <c r="A12" s="22" t="s">
        <v>39</v>
      </c>
      <c r="B12" s="24">
        <f>House[[#This Row],[2020]]*(1+House[[#This Row],[Adjusted Growth Rate PA (%)]])^2</f>
        <v>535342.3267141562</v>
      </c>
      <c r="C12" s="24">
        <f>Vacant_Land[[#This Row],[2020]]*(1+Vacant_Land[[#This Row],[Adjusted Growth Rate PA (%)]])</f>
        <v>258730.85651539851</v>
      </c>
      <c r="D12" s="24">
        <f>Statement!$A$5+Profit_Loss[[#This Row],[Land Price Median 2021]]</f>
        <v>597132.19661174726</v>
      </c>
      <c r="E12" s="27">
        <f>0.9*Profit_Loss[[#This Row],[House Price Median 2022]]</f>
        <v>481808.09404274059</v>
      </c>
      <c r="F12" s="12">
        <f t="shared" si="0"/>
        <v>-61789.869897591067</v>
      </c>
    </row>
    <row r="13" spans="1:9" x14ac:dyDescent="0.25">
      <c r="A13" s="6" t="s">
        <v>40</v>
      </c>
      <c r="B13" s="12">
        <f>House[[#This Row],[2020]]*(1+House[[#This Row],[Adjusted Growth Rate PA (%)]])^2</f>
        <v>282376.05633917364</v>
      </c>
      <c r="C13" s="12">
        <f>Vacant_Land[[#This Row],[2020]]*(1+Vacant_Land[[#This Row],[Adjusted Growth Rate PA (%)]])</f>
        <v>122524.0928003664</v>
      </c>
      <c r="D13" s="12">
        <f>Statement!$A$5+Profit_Loss[[#This Row],[Land Price Median 2021]]</f>
        <v>460925.43289671518</v>
      </c>
      <c r="E13" s="27">
        <f>0.9*Profit_Loss[[#This Row],[House Price Median 2022]]</f>
        <v>254138.45070525628</v>
      </c>
      <c r="F13" s="12">
        <f t="shared" si="0"/>
        <v>-178549.37655754155</v>
      </c>
    </row>
    <row r="14" spans="1:9" x14ac:dyDescent="0.25">
      <c r="A14" s="22" t="s">
        <v>41</v>
      </c>
      <c r="B14" s="24">
        <f>House[[#This Row],[2020]]*(1+House[[#This Row],[Adjusted Growth Rate PA (%)]])^2</f>
        <v>529742.93564717961</v>
      </c>
      <c r="C14" s="24">
        <f>Vacant_Land[[#This Row],[2020]]*(1+Vacant_Land[[#This Row],[Adjusted Growth Rate PA (%)]])</f>
        <v>249827.00623002846</v>
      </c>
      <c r="D14" s="24">
        <f>Statement!$A$5+Profit_Loss[[#This Row],[Land Price Median 2021]]</f>
        <v>588228.34632637724</v>
      </c>
      <c r="E14" s="27">
        <f>0.9*Profit_Loss[[#This Row],[House Price Median 2022]]</f>
        <v>476768.64208246168</v>
      </c>
      <c r="F14" s="12">
        <f t="shared" si="0"/>
        <v>-58485.410679197637</v>
      </c>
    </row>
    <row r="15" spans="1:9" x14ac:dyDescent="0.25">
      <c r="A15" s="6" t="s">
        <v>42</v>
      </c>
      <c r="B15" s="12">
        <f>House[[#This Row],[2020]]*(1+House[[#This Row],[Adjusted Growth Rate PA (%)]])^2</f>
        <v>429527.02931561635</v>
      </c>
      <c r="C15" s="12">
        <f>Vacant_Land[[#This Row],[2020]]*(1+Vacant_Land[[#This Row],[Adjusted Growth Rate PA (%)]])</f>
        <v>289304.20039652719</v>
      </c>
      <c r="D15" s="12">
        <f>Statement!$A$5+Profit_Loss[[#This Row],[Land Price Median 2021]]</f>
        <v>627705.54049287597</v>
      </c>
      <c r="E15" s="27">
        <f>0.9*Profit_Loss[[#This Row],[House Price Median 2022]]</f>
        <v>386574.32638405473</v>
      </c>
      <c r="F15" s="12">
        <f t="shared" si="0"/>
        <v>-198178.51117725961</v>
      </c>
    </row>
    <row r="16" spans="1:9" x14ac:dyDescent="0.25">
      <c r="A16" s="22" t="s">
        <v>43</v>
      </c>
      <c r="B16" s="24">
        <f>House[[#This Row],[2020]]*(1+House[[#This Row],[Adjusted Growth Rate PA (%)]])^2</f>
        <v>568218.41306556645</v>
      </c>
      <c r="C16" s="24">
        <f>Vacant_Land[[#This Row],[2020]]*(1+Vacant_Land[[#This Row],[Adjusted Growth Rate PA (%)]])</f>
        <v>275838.82039582537</v>
      </c>
      <c r="D16" s="24">
        <f>Statement!$A$5+Profit_Loss[[#This Row],[Land Price Median 2021]]</f>
        <v>614240.16049217409</v>
      </c>
      <c r="E16" s="27">
        <f>0.9*Profit_Loss[[#This Row],[House Price Median 2022]]</f>
        <v>511396.57175900979</v>
      </c>
      <c r="F16" s="12">
        <f t="shared" si="0"/>
        <v>-46021.747426607646</v>
      </c>
    </row>
    <row r="17" spans="1:6" x14ac:dyDescent="0.25">
      <c r="A17" s="6" t="s">
        <v>44</v>
      </c>
      <c r="B17" s="12">
        <f>House[[#This Row],[2020]]*(1+House[[#This Row],[Adjusted Growth Rate PA (%)]])^2</f>
        <v>410022.42823763005</v>
      </c>
      <c r="C17" s="12">
        <f>Vacant_Land[[#This Row],[2020]]*(1+Vacant_Land[[#This Row],[Adjusted Growth Rate PA (%)]])</f>
        <v>136146.57342280055</v>
      </c>
      <c r="D17" s="12">
        <f>Statement!$A$5+Profit_Loss[[#This Row],[Land Price Median 2021]]</f>
        <v>474547.9135191493</v>
      </c>
      <c r="E17" s="27">
        <f>0.9*Profit_Loss[[#This Row],[House Price Median 2022]]</f>
        <v>369020.18541386706</v>
      </c>
      <c r="F17" s="12">
        <f t="shared" si="0"/>
        <v>-64525.485281519243</v>
      </c>
    </row>
    <row r="18" spans="1:6" x14ac:dyDescent="0.25">
      <c r="A18" s="22" t="s">
        <v>45</v>
      </c>
      <c r="B18" s="24">
        <f>House[[#This Row],[2020]]*(1+House[[#This Row],[Adjusted Growth Rate PA (%)]])^2</f>
        <v>729005.08636258135</v>
      </c>
      <c r="C18" s="24">
        <f>Vacant_Land[[#This Row],[2020]]*(1+Vacant_Land[[#This Row],[Adjusted Growth Rate PA (%)]])</f>
        <v>318566.88750059146</v>
      </c>
      <c r="D18" s="24">
        <f>Statement!$A$5+Profit_Loss[[#This Row],[Land Price Median 2021]]</f>
        <v>656968.22759694024</v>
      </c>
      <c r="E18" s="27">
        <f>0.9*Profit_Loss[[#This Row],[House Price Median 2022]]</f>
        <v>656104.57772632327</v>
      </c>
      <c r="F18" s="12">
        <f t="shared" si="0"/>
        <v>72036.858765641111</v>
      </c>
    </row>
    <row r="19" spans="1:6" x14ac:dyDescent="0.25">
      <c r="A19" s="6" t="s">
        <v>46</v>
      </c>
      <c r="B19" s="12">
        <f>House[[#This Row],[2020]]*(1+House[[#This Row],[Adjusted Growth Rate PA (%)]])^2</f>
        <v>338348.14366295043</v>
      </c>
      <c r="C19" s="12">
        <f>Vacant_Land[[#This Row],[2020]]*(1+Vacant_Land[[#This Row],[Adjusted Growth Rate PA (%)]])</f>
        <v>82271.056643135351</v>
      </c>
      <c r="D19" s="12">
        <f>Statement!$A$5+Profit_Loss[[#This Row],[Land Price Median 2021]]</f>
        <v>420672.39673948416</v>
      </c>
      <c r="E19" s="27">
        <f>0.9*Profit_Loss[[#This Row],[House Price Median 2022]]</f>
        <v>304513.32929665537</v>
      </c>
      <c r="F19" s="12">
        <f t="shared" si="0"/>
        <v>-82324.253076533729</v>
      </c>
    </row>
    <row r="20" spans="1:6" x14ac:dyDescent="0.25">
      <c r="A20" s="22" t="s">
        <v>47</v>
      </c>
      <c r="B20" s="24">
        <f>House[[#This Row],[2020]]*(1+House[[#This Row],[Adjusted Growth Rate PA (%)]])^2</f>
        <v>499020.9899770263</v>
      </c>
      <c r="C20" s="24">
        <f>Vacant_Land[[#This Row],[2020]]*(1+Vacant_Land[[#This Row],[Adjusted Growth Rate PA (%)]])</f>
        <v>224065.39526866938</v>
      </c>
      <c r="D20" s="24">
        <f>Statement!$A$5+Profit_Loss[[#This Row],[Land Price Median 2021]]</f>
        <v>562466.73536501813</v>
      </c>
      <c r="E20" s="27">
        <f>0.9*Profit_Loss[[#This Row],[House Price Median 2022]]</f>
        <v>449118.89097932365</v>
      </c>
      <c r="F20" s="12">
        <f t="shared" si="0"/>
        <v>-63445.745387991832</v>
      </c>
    </row>
    <row r="21" spans="1:6" x14ac:dyDescent="0.25">
      <c r="A21" s="6" t="s">
        <v>48</v>
      </c>
      <c r="B21" s="12">
        <f>House[[#This Row],[2020]]*(1+House[[#This Row],[Adjusted Growth Rate PA (%)]])^2</f>
        <v>631857.2133885537</v>
      </c>
      <c r="C21" s="12">
        <f>Vacant_Land[[#This Row],[2020]]*(1+Vacant_Land[[#This Row],[Adjusted Growth Rate PA (%)]])</f>
        <v>320942.38066580379</v>
      </c>
      <c r="D21" s="12">
        <f>Statement!$A$5+Profit_Loss[[#This Row],[Land Price Median 2021]]</f>
        <v>659343.72076215257</v>
      </c>
      <c r="E21" s="27">
        <f>0.9*Profit_Loss[[#This Row],[House Price Median 2022]]</f>
        <v>568671.49204969837</v>
      </c>
      <c r="F21" s="12">
        <f t="shared" si="0"/>
        <v>-27486.50737359887</v>
      </c>
    </row>
    <row r="22" spans="1:6" x14ac:dyDescent="0.25">
      <c r="A22" s="22" t="s">
        <v>49</v>
      </c>
      <c r="B22" s="24">
        <f>House[[#This Row],[2020]]*(1+House[[#This Row],[Adjusted Growth Rate PA (%)]])^2</f>
        <v>299102.21808645781</v>
      </c>
      <c r="C22" s="24">
        <f>Vacant_Land[[#This Row],[2020]]*(1+Vacant_Land[[#This Row],[Adjusted Growth Rate PA (%)]])</f>
        <v>143525.97519101834</v>
      </c>
      <c r="D22" s="24">
        <f>Statement!$A$5+Profit_Loss[[#This Row],[Land Price Median 2021]]</f>
        <v>481927.31528736709</v>
      </c>
      <c r="E22" s="27">
        <f>0.9*Profit_Loss[[#This Row],[House Price Median 2022]]</f>
        <v>269191.99627781205</v>
      </c>
      <c r="F22" s="12">
        <f t="shared" si="0"/>
        <v>-182825.09720090928</v>
      </c>
    </row>
    <row r="23" spans="1:6" x14ac:dyDescent="0.25">
      <c r="A23" s="6" t="s">
        <v>50</v>
      </c>
      <c r="B23" s="12">
        <f>House[[#This Row],[2020]]*(1+House[[#This Row],[Adjusted Growth Rate PA (%)]])^2</f>
        <v>712666.83049409394</v>
      </c>
      <c r="C23" s="12">
        <f>Vacant_Land[[#This Row],[2020]]*(1+Vacant_Land[[#This Row],[Adjusted Growth Rate PA (%)]])</f>
        <v>432752.42214266548</v>
      </c>
      <c r="D23" s="12">
        <f>Statement!$A$5+Profit_Loss[[#This Row],[Land Price Median 2021]]</f>
        <v>771153.76223901426</v>
      </c>
      <c r="E23" s="27">
        <f>0.9*Profit_Loss[[#This Row],[House Price Median 2022]]</f>
        <v>641400.14744468452</v>
      </c>
      <c r="F23" s="12">
        <f t="shared" si="0"/>
        <v>-58486.931744920323</v>
      </c>
    </row>
    <row r="24" spans="1:6" x14ac:dyDescent="0.25">
      <c r="A24" s="22" t="s">
        <v>51</v>
      </c>
      <c r="B24" s="24">
        <f>House[[#This Row],[2020]]*(1+House[[#This Row],[Adjusted Growth Rate PA (%)]])^2</f>
        <v>518806.57646492921</v>
      </c>
      <c r="C24" s="24">
        <f>Vacant_Land[[#This Row],[2020]]*(1+Vacant_Land[[#This Row],[Adjusted Growth Rate PA (%)]])</f>
        <v>264515.21459475323</v>
      </c>
      <c r="D24" s="24">
        <f>Statement!$A$5+Profit_Loss[[#This Row],[Land Price Median 2021]]</f>
        <v>602916.55469110201</v>
      </c>
      <c r="E24" s="27">
        <f>0.9*Profit_Loss[[#This Row],[House Price Median 2022]]</f>
        <v>466925.91881843627</v>
      </c>
      <c r="F24" s="12">
        <f t="shared" si="0"/>
        <v>-84109.978226172796</v>
      </c>
    </row>
    <row r="25" spans="1:6" x14ac:dyDescent="0.25">
      <c r="A25" s="6" t="s">
        <v>52</v>
      </c>
      <c r="B25" s="12">
        <f>House[[#This Row],[2020]]*(1+House[[#This Row],[Adjusted Growth Rate PA (%)]])^2</f>
        <v>500184.84360574646</v>
      </c>
      <c r="C25" s="12">
        <f>Vacant_Land[[#This Row],[2020]]*(1+Vacant_Land[[#This Row],[Adjusted Growth Rate PA (%)]])</f>
        <v>289544.28891287465</v>
      </c>
      <c r="D25" s="12">
        <f>Statement!$A$5+Profit_Loss[[#This Row],[Land Price Median 2021]]</f>
        <v>627945.62900922343</v>
      </c>
      <c r="E25" s="27">
        <f>0.9*Profit_Loss[[#This Row],[House Price Median 2022]]</f>
        <v>450166.35924517183</v>
      </c>
      <c r="F25" s="12">
        <f t="shared" si="0"/>
        <v>-127760.78540347697</v>
      </c>
    </row>
    <row r="26" spans="1:6" x14ac:dyDescent="0.25">
      <c r="A26" s="22" t="s">
        <v>53</v>
      </c>
      <c r="B26" s="24">
        <f>House[[#This Row],[2020]]*(1+House[[#This Row],[Adjusted Growth Rate PA (%)]])^2</f>
        <v>1199508.245183273</v>
      </c>
      <c r="C26" s="24">
        <f>Vacant_Land[[#This Row],[2020]]*(1+Vacant_Land[[#This Row],[Adjusted Growth Rate PA (%)]])</f>
        <v>761939.45824792411</v>
      </c>
      <c r="D26" s="24">
        <f>Statement!$A$5+Profit_Loss[[#This Row],[Land Price Median 2021]]</f>
        <v>1100340.7983442729</v>
      </c>
      <c r="E26" s="27">
        <f>0.9*Profit_Loss[[#This Row],[House Price Median 2022]]</f>
        <v>1079557.4206649456</v>
      </c>
      <c r="F26" s="12">
        <f t="shared" si="0"/>
        <v>99167.446839000098</v>
      </c>
    </row>
    <row r="27" spans="1:6" x14ac:dyDescent="0.25">
      <c r="A27" s="6" t="s">
        <v>54</v>
      </c>
      <c r="B27" s="12">
        <f>House[[#This Row],[2020]]*(1+House[[#This Row],[Adjusted Growth Rate PA (%)]])^2</f>
        <v>913741.90472242632</v>
      </c>
      <c r="C27" s="12">
        <f>Vacant_Land[[#This Row],[2020]]*(1+Vacant_Land[[#This Row],[Adjusted Growth Rate PA (%)]])</f>
        <v>499799.60228310415</v>
      </c>
      <c r="D27" s="12">
        <f>Statement!$A$5+Profit_Loss[[#This Row],[Land Price Median 2021]]</f>
        <v>838200.94237945299</v>
      </c>
      <c r="E27" s="27">
        <f>0.9*Profit_Loss[[#This Row],[House Price Median 2022]]</f>
        <v>822367.71425018366</v>
      </c>
      <c r="F27" s="12">
        <f t="shared" si="0"/>
        <v>75540.962342973333</v>
      </c>
    </row>
    <row r="28" spans="1:6" x14ac:dyDescent="0.25">
      <c r="A28" s="22" t="s">
        <v>55</v>
      </c>
      <c r="B28" s="24">
        <f>House[[#This Row],[2020]]*(1+House[[#This Row],[Adjusted Growth Rate PA (%)]])^2</f>
        <v>726244.07410587114</v>
      </c>
      <c r="C28" s="24">
        <f>Vacant_Land[[#This Row],[2020]]*(1+Vacant_Land[[#This Row],[Adjusted Growth Rate PA (%)]])</f>
        <v>384622.3460228882</v>
      </c>
      <c r="D28" s="24">
        <f>Statement!$A$5+Profit_Loss[[#This Row],[Land Price Median 2021]]</f>
        <v>723023.68611923698</v>
      </c>
      <c r="E28" s="27">
        <f>0.9*Profit_Loss[[#This Row],[House Price Median 2022]]</f>
        <v>653619.66669528408</v>
      </c>
      <c r="F28" s="12">
        <f t="shared" si="0"/>
        <v>3220.3879866341595</v>
      </c>
    </row>
    <row r="29" spans="1:6" x14ac:dyDescent="0.25">
      <c r="A29" s="6" t="s">
        <v>56</v>
      </c>
      <c r="B29" s="12">
        <f>House[[#This Row],[2020]]*(1+House[[#This Row],[Adjusted Growth Rate PA (%)]])^2</f>
        <v>765106.47282459983</v>
      </c>
      <c r="C29" s="12">
        <f>Vacant_Land[[#This Row],[2020]]*(1+Vacant_Land[[#This Row],[Adjusted Growth Rate PA (%)]])</f>
        <v>373097.53996721929</v>
      </c>
      <c r="D29" s="12">
        <f>Statement!$A$5+Profit_Loss[[#This Row],[Land Price Median 2021]]</f>
        <v>711498.88006356801</v>
      </c>
      <c r="E29" s="27">
        <f>0.9*Profit_Loss[[#This Row],[House Price Median 2022]]</f>
        <v>688595.82554213982</v>
      </c>
      <c r="F29" s="12">
        <f t="shared" si="0"/>
        <v>53607.592761031818</v>
      </c>
    </row>
    <row r="30" spans="1:6" x14ac:dyDescent="0.25">
      <c r="A30" s="22" t="s">
        <v>57</v>
      </c>
      <c r="B30" s="24">
        <f>House[[#This Row],[2020]]*(1+House[[#This Row],[Adjusted Growth Rate PA (%)]])^2</f>
        <v>474212.34971703222</v>
      </c>
      <c r="C30" s="24">
        <f>Vacant_Land[[#This Row],[2020]]*(1+Vacant_Land[[#This Row],[Adjusted Growth Rate PA (%)]])</f>
        <v>253496.42948194666</v>
      </c>
      <c r="D30" s="24">
        <f>Statement!$A$5+Profit_Loss[[#This Row],[Land Price Median 2021]]</f>
        <v>591897.76957829541</v>
      </c>
      <c r="E30" s="27">
        <f>0.9*Profit_Loss[[#This Row],[House Price Median 2022]]</f>
        <v>426791.11474532902</v>
      </c>
      <c r="F30" s="12">
        <f t="shared" si="0"/>
        <v>-117685.41986126319</v>
      </c>
    </row>
    <row r="31" spans="1:6" x14ac:dyDescent="0.25">
      <c r="A31" s="6" t="s">
        <v>58</v>
      </c>
      <c r="B31" s="12">
        <f>House[[#This Row],[2020]]*(1+House[[#This Row],[Adjusted Growth Rate PA (%)]])^2</f>
        <v>504011.76695595577</v>
      </c>
      <c r="C31" s="12">
        <f>Vacant_Land[[#This Row],[2020]]*(1+Vacant_Land[[#This Row],[Adjusted Growth Rate PA (%)]])</f>
        <v>283576.58534329344</v>
      </c>
      <c r="D31" s="12">
        <f>Statement!$A$5+Profit_Loss[[#This Row],[Land Price Median 2021]]</f>
        <v>621977.92543964228</v>
      </c>
      <c r="E31" s="27">
        <f>0.9*Profit_Loss[[#This Row],[House Price Median 2022]]</f>
        <v>453610.59026036022</v>
      </c>
      <c r="F31" s="12">
        <f t="shared" si="0"/>
        <v>-117966.15848368651</v>
      </c>
    </row>
    <row r="32" spans="1:6" x14ac:dyDescent="0.25">
      <c r="A32" s="22" t="s">
        <v>59</v>
      </c>
      <c r="B32" s="24">
        <f>House[[#This Row],[2020]]*(1+House[[#This Row],[Adjusted Growth Rate PA (%)]])^2</f>
        <v>513496.25536137412</v>
      </c>
      <c r="C32" s="24">
        <f>Vacant_Land[[#This Row],[2020]]*(1+Vacant_Land[[#This Row],[Adjusted Growth Rate PA (%)]])</f>
        <v>208499.46470562246</v>
      </c>
      <c r="D32" s="24">
        <f>Statement!$A$5+Profit_Loss[[#This Row],[Land Price Median 2021]]</f>
        <v>546900.80480197119</v>
      </c>
      <c r="E32" s="27">
        <f>0.9*Profit_Loss[[#This Row],[House Price Median 2022]]</f>
        <v>462146.62982523674</v>
      </c>
      <c r="F32" s="12">
        <f t="shared" si="0"/>
        <v>-33404.549440597068</v>
      </c>
    </row>
    <row r="33" spans="1:6" x14ac:dyDescent="0.25">
      <c r="A33" s="6" t="s">
        <v>60</v>
      </c>
      <c r="B33" s="12">
        <f>House[[#This Row],[2020]]*(1+House[[#This Row],[Adjusted Growth Rate PA (%)]])^2</f>
        <v>747179.17562456895</v>
      </c>
      <c r="C33" s="12">
        <f>Vacant_Land[[#This Row],[2020]]*(1+Vacant_Land[[#This Row],[Adjusted Growth Rate PA (%)]])</f>
        <v>186609.45024969612</v>
      </c>
      <c r="D33" s="12">
        <f>Statement!$A$5+Profit_Loss[[#This Row],[Land Price Median 2021]]</f>
        <v>525010.79034604493</v>
      </c>
      <c r="E33" s="27">
        <f>0.9*Profit_Loss[[#This Row],[House Price Median 2022]]</f>
        <v>672461.25806211203</v>
      </c>
      <c r="F33" s="12">
        <f t="shared" si="0"/>
        <v>222168.38527852402</v>
      </c>
    </row>
    <row r="34" spans="1:6" x14ac:dyDescent="0.25">
      <c r="A34" s="22" t="s">
        <v>61</v>
      </c>
      <c r="B34" s="24">
        <f>House[[#This Row],[2020]]*(1+House[[#This Row],[Adjusted Growth Rate PA (%)]])^2</f>
        <v>615742.79630427633</v>
      </c>
      <c r="C34" s="24">
        <f>Vacant_Land[[#This Row],[2020]]*(1+Vacant_Land[[#This Row],[Adjusted Growth Rate PA (%)]])</f>
        <v>335038.84826728399</v>
      </c>
      <c r="D34" s="24">
        <f>Statement!$A$5+Profit_Loss[[#This Row],[Land Price Median 2021]]</f>
        <v>673440.18836363277</v>
      </c>
      <c r="E34" s="27">
        <f>0.9*Profit_Loss[[#This Row],[House Price Median 2022]]</f>
        <v>554168.51667384873</v>
      </c>
      <c r="F34" s="12">
        <f t="shared" si="0"/>
        <v>-57697.39205935644</v>
      </c>
    </row>
    <row r="35" spans="1:6" x14ac:dyDescent="0.25">
      <c r="A35" s="6" t="s">
        <v>62</v>
      </c>
      <c r="B35" s="12">
        <f>House[[#This Row],[2020]]*(1+House[[#This Row],[Adjusted Growth Rate PA (%)]])^2</f>
        <v>567470.35155438771</v>
      </c>
      <c r="C35" s="12">
        <f>Vacant_Land[[#This Row],[2020]]*(1+Vacant_Land[[#This Row],[Adjusted Growth Rate PA (%)]])</f>
        <v>356305.80730713333</v>
      </c>
      <c r="D35" s="12">
        <f>Statement!$A$5+Profit_Loss[[#This Row],[Land Price Median 2021]]</f>
        <v>694707.14740348211</v>
      </c>
      <c r="E35" s="27">
        <f>0.9*Profit_Loss[[#This Row],[House Price Median 2022]]</f>
        <v>510723.31639894895</v>
      </c>
      <c r="F35" s="12">
        <f t="shared" si="0"/>
        <v>-127236.7958490944</v>
      </c>
    </row>
    <row r="36" spans="1:6" x14ac:dyDescent="0.25">
      <c r="A36" s="22" t="s">
        <v>63</v>
      </c>
      <c r="B36" s="24">
        <f>House[[#This Row],[2020]]*(1+House[[#This Row],[Adjusted Growth Rate PA (%)]])^2</f>
        <v>679875.10959543951</v>
      </c>
      <c r="C36" s="24">
        <f>Vacant_Land[[#This Row],[2020]]*(1+Vacant_Land[[#This Row],[Adjusted Growth Rate PA (%)]])</f>
        <v>465612.04162549984</v>
      </c>
      <c r="D36" s="24">
        <f>Statement!$A$5+Profit_Loss[[#This Row],[Land Price Median 2021]]</f>
        <v>804013.38172184862</v>
      </c>
      <c r="E36" s="27">
        <f>0.9*Profit_Loss[[#This Row],[House Price Median 2022]]</f>
        <v>611887.59863589553</v>
      </c>
      <c r="F36" s="12">
        <f t="shared" si="0"/>
        <v>-124138.27212640911</v>
      </c>
    </row>
    <row r="37" spans="1:6" x14ac:dyDescent="0.25">
      <c r="A37" s="6" t="s">
        <v>64</v>
      </c>
      <c r="B37" s="12">
        <f>House[[#This Row],[2020]]*(1+House[[#This Row],[Adjusted Growth Rate PA (%)]])^2</f>
        <v>323771.79039179097</v>
      </c>
      <c r="C37" s="12">
        <f>Vacant_Land[[#This Row],[2020]]*(1+Vacant_Land[[#This Row],[Adjusted Growth Rate PA (%)]])</f>
        <v>119909.90366557242</v>
      </c>
      <c r="D37" s="12">
        <f>Statement!$A$5+Profit_Loss[[#This Row],[Land Price Median 2021]]</f>
        <v>458311.24376192119</v>
      </c>
      <c r="E37" s="27">
        <f>0.9*Profit_Loss[[#This Row],[House Price Median 2022]]</f>
        <v>291394.61135261186</v>
      </c>
      <c r="F37" s="12">
        <f t="shared" si="0"/>
        <v>-134539.45337013021</v>
      </c>
    </row>
    <row r="38" spans="1:6" x14ac:dyDescent="0.25">
      <c r="A38" s="22" t="s">
        <v>65</v>
      </c>
      <c r="B38" s="24">
        <f>House[[#This Row],[2020]]*(1+House[[#This Row],[Adjusted Growth Rate PA (%)]])^2</f>
        <v>558767.23698983877</v>
      </c>
      <c r="C38" s="24">
        <f>Vacant_Land[[#This Row],[2020]]*(1+Vacant_Land[[#This Row],[Adjusted Growth Rate PA (%)]])</f>
        <v>173578.33200141953</v>
      </c>
      <c r="D38" s="24">
        <f>Statement!$A$5+Profit_Loss[[#This Row],[Land Price Median 2021]]</f>
        <v>511979.67209776829</v>
      </c>
      <c r="E38" s="27">
        <f>0.9*Profit_Loss[[#This Row],[House Price Median 2022]]</f>
        <v>502890.51329085493</v>
      </c>
      <c r="F38" s="12">
        <f t="shared" si="0"/>
        <v>46787.564892070484</v>
      </c>
    </row>
    <row r="39" spans="1:6" x14ac:dyDescent="0.25">
      <c r="A39" s="6" t="s">
        <v>66</v>
      </c>
      <c r="B39" s="12">
        <f>House[[#This Row],[2020]]*(1+House[[#This Row],[Adjusted Growth Rate PA (%)]])^2</f>
        <v>301056.43307969003</v>
      </c>
      <c r="C39" s="12">
        <f>Vacant_Land[[#This Row],[2020]]*(1+Vacant_Land[[#This Row],[Adjusted Growth Rate PA (%)]])</f>
        <v>110814.93277093091</v>
      </c>
      <c r="D39" s="12">
        <f>Statement!$A$5+Profit_Loss[[#This Row],[Land Price Median 2021]]</f>
        <v>449216.27286727971</v>
      </c>
      <c r="E39" s="27">
        <f>0.9*Profit_Loss[[#This Row],[House Price Median 2022]]</f>
        <v>270950.78977172106</v>
      </c>
      <c r="F39" s="12">
        <f t="shared" si="0"/>
        <v>-148159.83978758968</v>
      </c>
    </row>
    <row r="40" spans="1:6" x14ac:dyDescent="0.25">
      <c r="A40" s="22" t="s">
        <v>67</v>
      </c>
      <c r="B40" s="24">
        <f>House[[#This Row],[2020]]*(1+House[[#This Row],[Adjusted Growth Rate PA (%)]])^2</f>
        <v>424074.61983620533</v>
      </c>
      <c r="C40" s="24">
        <f>Vacant_Land[[#This Row],[2020]]*(1+Vacant_Land[[#This Row],[Adjusted Growth Rate PA (%)]])</f>
        <v>161266.48160158528</v>
      </c>
      <c r="D40" s="24">
        <f>Statement!$A$5+Profit_Loss[[#This Row],[Land Price Median 2021]]</f>
        <v>499667.82169793407</v>
      </c>
      <c r="E40" s="27">
        <f>0.9*Profit_Loss[[#This Row],[House Price Median 2022]]</f>
        <v>381667.15785258479</v>
      </c>
      <c r="F40" s="12">
        <f t="shared" si="0"/>
        <v>-75593.201861728739</v>
      </c>
    </row>
    <row r="41" spans="1:6" x14ac:dyDescent="0.25">
      <c r="A41" s="6" t="s">
        <v>68</v>
      </c>
      <c r="B41" s="12">
        <f>House[[#This Row],[2020]]*(1+House[[#This Row],[Adjusted Growth Rate PA (%)]])^2</f>
        <v>672475.04745695775</v>
      </c>
      <c r="C41" s="12">
        <f>Vacant_Land[[#This Row],[2020]]*(1+Vacant_Land[[#This Row],[Adjusted Growth Rate PA (%)]])</f>
        <v>272293.14684560109</v>
      </c>
      <c r="D41" s="12">
        <f>Statement!$A$5+Profit_Loss[[#This Row],[Land Price Median 2021]]</f>
        <v>610694.48694194993</v>
      </c>
      <c r="E41" s="27">
        <f>0.9*Profit_Loss[[#This Row],[House Price Median 2022]]</f>
        <v>605227.54271126201</v>
      </c>
      <c r="F41" s="12">
        <f t="shared" si="0"/>
        <v>61780.560515007819</v>
      </c>
    </row>
    <row r="42" spans="1:6" x14ac:dyDescent="0.25">
      <c r="A42" s="22" t="s">
        <v>69</v>
      </c>
      <c r="B42" s="24">
        <f>House[[#This Row],[2020]]*(1+House[[#This Row],[Adjusted Growth Rate PA (%)]])^2</f>
        <v>303647.94352975651</v>
      </c>
      <c r="C42" s="24">
        <f>Vacant_Land[[#This Row],[2020]]*(1+Vacant_Land[[#This Row],[Adjusted Growth Rate PA (%)]])</f>
        <v>71956.780029498594</v>
      </c>
      <c r="D42" s="24">
        <f>Statement!$A$5+Profit_Loss[[#This Row],[Land Price Median 2021]]</f>
        <v>410358.1201258474</v>
      </c>
      <c r="E42" s="27">
        <f>0.9*Profit_Loss[[#This Row],[House Price Median 2022]]</f>
        <v>273283.14917678089</v>
      </c>
      <c r="F42" s="12">
        <f t="shared" si="0"/>
        <v>-106710.1765960909</v>
      </c>
    </row>
    <row r="43" spans="1:6" x14ac:dyDescent="0.25">
      <c r="A43" s="6" t="s">
        <v>70</v>
      </c>
      <c r="B43" s="12">
        <f>House[[#This Row],[2020]]*(1+House[[#This Row],[Adjusted Growth Rate PA (%)]])^2</f>
        <v>598549.44223770278</v>
      </c>
      <c r="C43" s="12">
        <f>Vacant_Land[[#This Row],[2020]]*(1+Vacant_Land[[#This Row],[Adjusted Growth Rate PA (%)]])</f>
        <v>423899.06583462056</v>
      </c>
      <c r="D43" s="12">
        <f>Statement!$A$5+Profit_Loss[[#This Row],[Land Price Median 2021]]</f>
        <v>762300.4059309694</v>
      </c>
      <c r="E43" s="27">
        <f>0.9*Profit_Loss[[#This Row],[House Price Median 2022]]</f>
        <v>538694.49801393249</v>
      </c>
      <c r="F43" s="12">
        <f t="shared" si="0"/>
        <v>-163750.96369326662</v>
      </c>
    </row>
    <row r="44" spans="1:6" x14ac:dyDescent="0.25">
      <c r="A44" s="22" t="s">
        <v>71</v>
      </c>
      <c r="B44" s="24">
        <f>House[[#This Row],[2020]]*(1+House[[#This Row],[Adjusted Growth Rate PA (%)]])^2</f>
        <v>570883.36740911042</v>
      </c>
      <c r="C44" s="24">
        <f>Vacant_Land[[#This Row],[2020]]*(1+Vacant_Land[[#This Row],[Adjusted Growth Rate PA (%)]])</f>
        <v>228687.59230602949</v>
      </c>
      <c r="D44" s="24">
        <f>Statement!$A$5+Profit_Loss[[#This Row],[Land Price Median 2021]]</f>
        <v>567088.9324023783</v>
      </c>
      <c r="E44" s="27">
        <f>0.9*Profit_Loss[[#This Row],[House Price Median 2022]]</f>
        <v>513795.03066819941</v>
      </c>
      <c r="F44" s="12">
        <f t="shared" si="0"/>
        <v>3794.4350067321211</v>
      </c>
    </row>
    <row r="45" spans="1:6" x14ac:dyDescent="0.25">
      <c r="A45" s="6" t="s">
        <v>72</v>
      </c>
      <c r="B45" s="12">
        <f>House[[#This Row],[2020]]*(1+House[[#This Row],[Adjusted Growth Rate PA (%)]])^2</f>
        <v>666927.07196286903</v>
      </c>
      <c r="C45" s="12">
        <f>Vacant_Land[[#This Row],[2020]]*(1+Vacant_Land[[#This Row],[Adjusted Growth Rate PA (%)]])</f>
        <v>167877.3435451641</v>
      </c>
      <c r="D45" s="12">
        <f>Statement!$A$5+Profit_Loss[[#This Row],[Land Price Median 2021]]</f>
        <v>506278.68364151288</v>
      </c>
      <c r="E45" s="27">
        <f>0.9*Profit_Loss[[#This Row],[House Price Median 2022]]</f>
        <v>600234.36476658215</v>
      </c>
      <c r="F45" s="12">
        <f t="shared" si="0"/>
        <v>160648.38832135615</v>
      </c>
    </row>
    <row r="46" spans="1:6" x14ac:dyDescent="0.25">
      <c r="A46" s="22" t="s">
        <v>73</v>
      </c>
      <c r="B46" s="24">
        <f>House[[#This Row],[2020]]*(1+House[[#This Row],[Adjusted Growth Rate PA (%)]])^2</f>
        <v>797768.84281401988</v>
      </c>
      <c r="C46" s="24">
        <f>Vacant_Land[[#This Row],[2020]]*(1+Vacant_Land[[#This Row],[Adjusted Growth Rate PA (%)]])</f>
        <v>440423.67661640514</v>
      </c>
      <c r="D46" s="24">
        <f>Statement!$A$5+Profit_Loss[[#This Row],[Land Price Median 2021]]</f>
        <v>778825.01671275392</v>
      </c>
      <c r="E46" s="27">
        <f>0.9*Profit_Loss[[#This Row],[House Price Median 2022]]</f>
        <v>717991.95853261789</v>
      </c>
      <c r="F46" s="12">
        <f t="shared" si="0"/>
        <v>18943.826101265964</v>
      </c>
    </row>
    <row r="47" spans="1:6" x14ac:dyDescent="0.25">
      <c r="A47" s="6" t="s">
        <v>74</v>
      </c>
      <c r="B47" s="12">
        <f>House[[#This Row],[2020]]*(1+House[[#This Row],[Adjusted Growth Rate PA (%)]])^2</f>
        <v>221881.08243871448</v>
      </c>
      <c r="C47" s="12">
        <f>Vacant_Land[[#This Row],[2020]]*(1+Vacant_Land[[#This Row],[Adjusted Growth Rate PA (%)]])</f>
        <v>102339.65827681083</v>
      </c>
      <c r="D47" s="12">
        <f>Statement!$A$5+Profit_Loss[[#This Row],[Land Price Median 2021]]</f>
        <v>440740.99837315961</v>
      </c>
      <c r="E47" s="27">
        <f>0.9*Profit_Loss[[#This Row],[House Price Median 2022]]</f>
        <v>199692.97419484303</v>
      </c>
      <c r="F47" s="12">
        <f t="shared" si="0"/>
        <v>-218859.91593444513</v>
      </c>
    </row>
    <row r="48" spans="1:6" x14ac:dyDescent="0.25">
      <c r="A48" s="22" t="s">
        <v>75</v>
      </c>
      <c r="B48" s="24">
        <f>House[[#This Row],[2020]]*(1+House[[#This Row],[Adjusted Growth Rate PA (%)]])^2</f>
        <v>531506.92483297875</v>
      </c>
      <c r="C48" s="24">
        <f>Vacant_Land[[#This Row],[2020]]*(1+Vacant_Land[[#This Row],[Adjusted Growth Rate PA (%)]])</f>
        <v>290054.8802020367</v>
      </c>
      <c r="D48" s="24">
        <f>Statement!$A$5+Profit_Loss[[#This Row],[Land Price Median 2021]]</f>
        <v>628456.22029838548</v>
      </c>
      <c r="E48" s="27">
        <f>0.9*Profit_Loss[[#This Row],[House Price Median 2022]]</f>
        <v>478356.23234968091</v>
      </c>
      <c r="F48" s="12">
        <f t="shared" si="0"/>
        <v>-96949.295465406729</v>
      </c>
    </row>
    <row r="49" spans="1:6" x14ac:dyDescent="0.25">
      <c r="A49" s="6" t="s">
        <v>76</v>
      </c>
      <c r="B49" s="12">
        <f>House[[#This Row],[2020]]*(1+House[[#This Row],[Adjusted Growth Rate PA (%)]])^2</f>
        <v>378117.55350336421</v>
      </c>
      <c r="C49" s="12">
        <f>Vacant_Land[[#This Row],[2020]]*(1+Vacant_Land[[#This Row],[Adjusted Growth Rate PA (%)]])</f>
        <v>162017.95056939006</v>
      </c>
      <c r="D49" s="12">
        <f>Statement!$A$5+Profit_Loss[[#This Row],[Land Price Median 2021]]</f>
        <v>500419.29066573887</v>
      </c>
      <c r="E49" s="27">
        <f>0.9*Profit_Loss[[#This Row],[House Price Median 2022]]</f>
        <v>340305.79815302778</v>
      </c>
      <c r="F49" s="12">
        <f t="shared" si="0"/>
        <v>-122301.73716237466</v>
      </c>
    </row>
    <row r="50" spans="1:6" x14ac:dyDescent="0.25">
      <c r="A50" s="22" t="s">
        <v>77</v>
      </c>
      <c r="B50" s="24">
        <f>House[[#This Row],[2020]]*(1+House[[#This Row],[Adjusted Growth Rate PA (%)]])^2</f>
        <v>588346.74073794764</v>
      </c>
      <c r="C50" s="24">
        <f>Vacant_Land[[#This Row],[2020]]*(1+Vacant_Land[[#This Row],[Adjusted Growth Rate PA (%)]])</f>
        <v>318863.73646484251</v>
      </c>
      <c r="D50" s="24">
        <f>Statement!$A$5+Profit_Loss[[#This Row],[Land Price Median 2021]]</f>
        <v>657265.07656119135</v>
      </c>
      <c r="E50" s="27">
        <f>0.9*Profit_Loss[[#This Row],[House Price Median 2022]]</f>
        <v>529512.0666641529</v>
      </c>
      <c r="F50" s="12">
        <f t="shared" si="0"/>
        <v>-68918.335823243717</v>
      </c>
    </row>
    <row r="51" spans="1:6" x14ac:dyDescent="0.25">
      <c r="A51" s="6" t="s">
        <v>78</v>
      </c>
      <c r="B51" s="12">
        <f>House[[#This Row],[2020]]*(1+House[[#This Row],[Adjusted Growth Rate PA (%)]])^2</f>
        <v>298933.21419687459</v>
      </c>
      <c r="C51" s="12">
        <f>Vacant_Land[[#This Row],[2020]]*(1+Vacant_Land[[#This Row],[Adjusted Growth Rate PA (%)]])</f>
        <v>116426.9186132266</v>
      </c>
      <c r="D51" s="12">
        <f>Statement!$A$5+Profit_Loss[[#This Row],[Land Price Median 2021]]</f>
        <v>454828.2587095754</v>
      </c>
      <c r="E51" s="27">
        <f>0.9*Profit_Loss[[#This Row],[House Price Median 2022]]</f>
        <v>269039.89277718711</v>
      </c>
      <c r="F51" s="12">
        <f t="shared" si="0"/>
        <v>-155895.04451270081</v>
      </c>
    </row>
    <row r="52" spans="1:6" x14ac:dyDescent="0.25">
      <c r="A52" s="22" t="s">
        <v>79</v>
      </c>
      <c r="B52" s="24">
        <f>House[[#This Row],[2020]]*(1+House[[#This Row],[Adjusted Growth Rate PA (%)]])^2</f>
        <v>240247.71929716217</v>
      </c>
      <c r="C52" s="24">
        <f>Vacant_Land[[#This Row],[2020]]*(1+Vacant_Land[[#This Row],[Adjusted Growth Rate PA (%)]])</f>
        <v>88735.828746943502</v>
      </c>
      <c r="D52" s="24">
        <f>Statement!$A$5+Profit_Loss[[#This Row],[Land Price Median 2021]]</f>
        <v>427137.16884329228</v>
      </c>
      <c r="E52" s="27">
        <f>0.9*Profit_Loss[[#This Row],[House Price Median 2022]]</f>
        <v>216222.94736744594</v>
      </c>
      <c r="F52" s="12">
        <f t="shared" si="0"/>
        <v>-186889.44954613011</v>
      </c>
    </row>
    <row r="53" spans="1:6" x14ac:dyDescent="0.25">
      <c r="A53" s="6" t="s">
        <v>80</v>
      </c>
      <c r="B53" s="12">
        <f>House[[#This Row],[2020]]*(1+House[[#This Row],[Adjusted Growth Rate PA (%)]])^2</f>
        <v>359336.69647033076</v>
      </c>
      <c r="C53" s="12">
        <f>Vacant_Land[[#This Row],[2020]]*(1+Vacant_Land[[#This Row],[Adjusted Growth Rate PA (%)]])</f>
        <v>150352.97477336714</v>
      </c>
      <c r="D53" s="12">
        <f>Statement!$A$5+Profit_Loss[[#This Row],[Land Price Median 2021]]</f>
        <v>488754.31486971595</v>
      </c>
      <c r="E53" s="27">
        <f>0.9*Profit_Loss[[#This Row],[House Price Median 2022]]</f>
        <v>323403.02682329767</v>
      </c>
      <c r="F53" s="12">
        <f t="shared" si="0"/>
        <v>-129417.61839938519</v>
      </c>
    </row>
    <row r="54" spans="1:6" x14ac:dyDescent="0.25">
      <c r="A54" s="22" t="s">
        <v>81</v>
      </c>
      <c r="B54" s="24">
        <f>House[[#This Row],[2020]]*(1+House[[#This Row],[Adjusted Growth Rate PA (%)]])^2</f>
        <v>512706.49583376548</v>
      </c>
      <c r="C54" s="24">
        <f>Vacant_Land[[#This Row],[2020]]*(1+Vacant_Land[[#This Row],[Adjusted Growth Rate PA (%)]])</f>
        <v>231129.71612993372</v>
      </c>
      <c r="D54" s="24">
        <f>Statement!$A$5+Profit_Loss[[#This Row],[Land Price Median 2021]]</f>
        <v>569531.0562262825</v>
      </c>
      <c r="E54" s="27">
        <f>0.9*Profit_Loss[[#This Row],[House Price Median 2022]]</f>
        <v>461435.84625038895</v>
      </c>
      <c r="F54" s="12">
        <f t="shared" si="0"/>
        <v>-56824.560392517014</v>
      </c>
    </row>
    <row r="55" spans="1:6" x14ac:dyDescent="0.25">
      <c r="A55" s="6" t="s">
        <v>82</v>
      </c>
      <c r="B55" s="12">
        <f>House[[#This Row],[2020]]*(1+House[[#This Row],[Adjusted Growth Rate PA (%)]])^2</f>
        <v>404703.40941918094</v>
      </c>
      <c r="C55" s="12">
        <f>Vacant_Land[[#This Row],[2020]]*(1+Vacant_Land[[#This Row],[Adjusted Growth Rate PA (%)]])</f>
        <v>220412.46220841093</v>
      </c>
      <c r="D55" s="12">
        <f>Statement!$A$5+Profit_Loss[[#This Row],[Land Price Median 2021]]</f>
        <v>558813.80230475974</v>
      </c>
      <c r="E55" s="27">
        <f>0.9*Profit_Loss[[#This Row],[House Price Median 2022]]</f>
        <v>364233.06847726286</v>
      </c>
      <c r="F55" s="12">
        <f t="shared" si="0"/>
        <v>-154110.3928855788</v>
      </c>
    </row>
    <row r="56" spans="1:6" x14ac:dyDescent="0.25">
      <c r="A56" s="22" t="s">
        <v>83</v>
      </c>
      <c r="B56" s="24">
        <f>House[[#This Row],[2020]]*(1+House[[#This Row],[Adjusted Growth Rate PA (%)]])^2</f>
        <v>419387.76566749555</v>
      </c>
      <c r="C56" s="24">
        <f>Vacant_Land[[#This Row],[2020]]*(1+Vacant_Land[[#This Row],[Adjusted Growth Rate PA (%)]])</f>
        <v>286109.210750914</v>
      </c>
      <c r="D56" s="24">
        <f>Statement!$A$5+Profit_Loss[[#This Row],[Land Price Median 2021]]</f>
        <v>624510.55084726284</v>
      </c>
      <c r="E56" s="27">
        <f>0.9*Profit_Loss[[#This Row],[House Price Median 2022]]</f>
        <v>377448.989100746</v>
      </c>
      <c r="F56" s="12">
        <f t="shared" si="0"/>
        <v>-205122.78517976729</v>
      </c>
    </row>
    <row r="57" spans="1:6" x14ac:dyDescent="0.25">
      <c r="A57" s="6" t="s">
        <v>84</v>
      </c>
      <c r="B57" s="12">
        <f>House[[#This Row],[2020]]*(1+House[[#This Row],[Adjusted Growth Rate PA (%)]])^2</f>
        <v>564091.75728756387</v>
      </c>
      <c r="C57" s="12">
        <f>Vacant_Land[[#This Row],[2020]]*(1+Vacant_Land[[#This Row],[Adjusted Growth Rate PA (%)]])</f>
        <v>259306.06633247706</v>
      </c>
      <c r="D57" s="12">
        <f>Statement!$A$5+Profit_Loss[[#This Row],[Land Price Median 2021]]</f>
        <v>597707.40642882581</v>
      </c>
      <c r="E57" s="27">
        <f>0.9*Profit_Loss[[#This Row],[House Price Median 2022]]</f>
        <v>507682.58155880752</v>
      </c>
      <c r="F57" s="12">
        <f t="shared" si="0"/>
        <v>-33615.649141261936</v>
      </c>
    </row>
    <row r="58" spans="1:6" x14ac:dyDescent="0.25">
      <c r="A58" s="22" t="s">
        <v>85</v>
      </c>
      <c r="B58" s="24">
        <f>House[[#This Row],[2020]]*(1+House[[#This Row],[Adjusted Growth Rate PA (%)]])^2</f>
        <v>576230.58306331001</v>
      </c>
      <c r="C58" s="24">
        <f>Vacant_Land[[#This Row],[2020]]*(1+Vacant_Land[[#This Row],[Adjusted Growth Rate PA (%)]])</f>
        <v>339113.755974531</v>
      </c>
      <c r="D58" s="24">
        <f>Statement!$A$5+Profit_Loss[[#This Row],[Land Price Median 2021]]</f>
        <v>677515.09607087984</v>
      </c>
      <c r="E58" s="27">
        <f>0.9*Profit_Loss[[#This Row],[House Price Median 2022]]</f>
        <v>518607.52475697902</v>
      </c>
      <c r="F58" s="12">
        <f t="shared" si="0"/>
        <v>-101284.51300756983</v>
      </c>
    </row>
    <row r="59" spans="1:6" x14ac:dyDescent="0.25">
      <c r="A59" s="6" t="s">
        <v>86</v>
      </c>
      <c r="B59" s="12">
        <f>House[[#This Row],[2020]]*(1+House[[#This Row],[Adjusted Growth Rate PA (%)]])^2</f>
        <v>530383.86056479649</v>
      </c>
      <c r="C59" s="12">
        <f>Vacant_Land[[#This Row],[2020]]*(1+Vacant_Land[[#This Row],[Adjusted Growth Rate PA (%)]])</f>
        <v>319502.1824417485</v>
      </c>
      <c r="D59" s="12">
        <f>Statement!$A$5+Profit_Loss[[#This Row],[Land Price Median 2021]]</f>
        <v>657903.52253809734</v>
      </c>
      <c r="E59" s="27">
        <f>0.9*Profit_Loss[[#This Row],[House Price Median 2022]]</f>
        <v>477345.47450831684</v>
      </c>
      <c r="F59" s="12">
        <f t="shared" si="0"/>
        <v>-127519.66197330086</v>
      </c>
    </row>
    <row r="60" spans="1:6" x14ac:dyDescent="0.25">
      <c r="A60" s="22" t="s">
        <v>87</v>
      </c>
      <c r="B60" s="24">
        <f>House[[#This Row],[2020]]*(1+House[[#This Row],[Adjusted Growth Rate PA (%)]])^2</f>
        <v>599160.48402056517</v>
      </c>
      <c r="C60" s="24">
        <f>Vacant_Land[[#This Row],[2020]]*(1+Vacant_Land[[#This Row],[Adjusted Growth Rate PA (%)]])</f>
        <v>293982.64925368817</v>
      </c>
      <c r="D60" s="24">
        <f>Statement!$A$5+Profit_Loss[[#This Row],[Land Price Median 2021]]</f>
        <v>632383.98935003695</v>
      </c>
      <c r="E60" s="27">
        <f>0.9*Profit_Loss[[#This Row],[House Price Median 2022]]</f>
        <v>539244.43561850872</v>
      </c>
      <c r="F60" s="12">
        <f t="shared" si="0"/>
        <v>-33223.50532947178</v>
      </c>
    </row>
    <row r="61" spans="1:6" x14ac:dyDescent="0.25">
      <c r="A61" s="6" t="s">
        <v>88</v>
      </c>
      <c r="B61" s="12">
        <f>House[[#This Row],[2020]]*(1+House[[#This Row],[Adjusted Growth Rate PA (%)]])^2</f>
        <v>605882.65722959454</v>
      </c>
      <c r="C61" s="12">
        <f>Vacant_Land[[#This Row],[2020]]*(1+Vacant_Land[[#This Row],[Adjusted Growth Rate PA (%)]])</f>
        <v>388596.9023745819</v>
      </c>
      <c r="D61" s="12">
        <f>Statement!$A$5+Profit_Loss[[#This Row],[Land Price Median 2021]]</f>
        <v>726998.24247093068</v>
      </c>
      <c r="E61" s="27">
        <f>0.9*Profit_Loss[[#This Row],[House Price Median 2022]]</f>
        <v>545294.39150663512</v>
      </c>
      <c r="F61" s="12">
        <f t="shared" si="0"/>
        <v>-121115.58524133614</v>
      </c>
    </row>
    <row r="62" spans="1:6" x14ac:dyDescent="0.25">
      <c r="A62" s="22" t="s">
        <v>89</v>
      </c>
      <c r="B62" s="24">
        <f>House[[#This Row],[2020]]*(1+House[[#This Row],[Adjusted Growth Rate PA (%)]])^2</f>
        <v>573401.37090062432</v>
      </c>
      <c r="C62" s="24">
        <f>Vacant_Land[[#This Row],[2020]]*(1+Vacant_Land[[#This Row],[Adjusted Growth Rate PA (%)]])</f>
        <v>174256.66022702909</v>
      </c>
      <c r="D62" s="24">
        <f>Statement!$A$5+Profit_Loss[[#This Row],[Land Price Median 2021]]</f>
        <v>512658.0003233779</v>
      </c>
      <c r="E62" s="27">
        <f>0.9*Profit_Loss[[#This Row],[House Price Median 2022]]</f>
        <v>516061.23381056188</v>
      </c>
      <c r="F62" s="12">
        <f t="shared" si="0"/>
        <v>60743.370577246416</v>
      </c>
    </row>
    <row r="63" spans="1:6" x14ac:dyDescent="0.25">
      <c r="A63" s="6" t="s">
        <v>90</v>
      </c>
      <c r="B63" s="12">
        <f>House[[#This Row],[2020]]*(1+House[[#This Row],[Adjusted Growth Rate PA (%)]])^2</f>
        <v>405638.46615721285</v>
      </c>
      <c r="C63" s="12">
        <f>Vacant_Land[[#This Row],[2020]]*(1+Vacant_Land[[#This Row],[Adjusted Growth Rate PA (%)]])</f>
        <v>154322.74468999612</v>
      </c>
      <c r="D63" s="12">
        <f>Statement!$A$5+Profit_Loss[[#This Row],[Land Price Median 2021]]</f>
        <v>492724.0847863449</v>
      </c>
      <c r="E63" s="27">
        <f>0.9*Profit_Loss[[#This Row],[House Price Median 2022]]</f>
        <v>365074.61954149156</v>
      </c>
      <c r="F63" s="12">
        <f t="shared" si="0"/>
        <v>-87085.618629132048</v>
      </c>
    </row>
    <row r="64" spans="1:6" x14ac:dyDescent="0.25">
      <c r="A64" s="22" t="s">
        <v>91</v>
      </c>
      <c r="B64" s="24">
        <f>House[[#This Row],[2020]]*(1+House[[#This Row],[Adjusted Growth Rate PA (%)]])^2</f>
        <v>813403.28626246646</v>
      </c>
      <c r="C64" s="24">
        <f>Vacant_Land[[#This Row],[2020]]*(1+Vacant_Land[[#This Row],[Adjusted Growth Rate PA (%)]])</f>
        <v>370311.23519956949</v>
      </c>
      <c r="D64" s="24">
        <f>Statement!$A$5+Profit_Loss[[#This Row],[Land Price Median 2021]]</f>
        <v>708712.57529591827</v>
      </c>
      <c r="E64" s="27">
        <f>0.9*Profit_Loss[[#This Row],[House Price Median 2022]]</f>
        <v>732062.9576362198</v>
      </c>
      <c r="F64" s="12">
        <f t="shared" si="0"/>
        <v>104690.71096654818</v>
      </c>
    </row>
    <row r="65" spans="1:6" x14ac:dyDescent="0.25">
      <c r="A65" s="6" t="s">
        <v>92</v>
      </c>
      <c r="B65" s="12">
        <f>House[[#This Row],[2020]]*(1+House[[#This Row],[Adjusted Growth Rate PA (%)]])^2</f>
        <v>429843.55657844222</v>
      </c>
      <c r="C65" s="12">
        <f>Vacant_Land[[#This Row],[2020]]*(1+Vacant_Land[[#This Row],[Adjusted Growth Rate PA (%)]])</f>
        <v>168332.85552280332</v>
      </c>
      <c r="D65" s="12">
        <f>Statement!$A$5+Profit_Loss[[#This Row],[Land Price Median 2021]]</f>
        <v>506734.1956191521</v>
      </c>
      <c r="E65" s="27">
        <f>0.9*Profit_Loss[[#This Row],[House Price Median 2022]]</f>
        <v>386859.200920598</v>
      </c>
      <c r="F65" s="12">
        <f t="shared" si="0"/>
        <v>-76890.639040709881</v>
      </c>
    </row>
    <row r="66" spans="1:6" x14ac:dyDescent="0.25">
      <c r="A66" s="22" t="s">
        <v>93</v>
      </c>
      <c r="B66" s="24">
        <f>House[[#This Row],[2020]]*(1+House[[#This Row],[Adjusted Growth Rate PA (%)]])^2</f>
        <v>511143.33716916881</v>
      </c>
      <c r="C66" s="24">
        <f>Vacant_Land[[#This Row],[2020]]*(1+Vacant_Land[[#This Row],[Adjusted Growth Rate PA (%)]])</f>
        <v>266845.78562865674</v>
      </c>
      <c r="D66" s="24">
        <f>Statement!$A$5+Profit_Loss[[#This Row],[Land Price Median 2021]]</f>
        <v>605247.12572500552</v>
      </c>
      <c r="E66" s="27">
        <f>0.9*Profit_Loss[[#This Row],[House Price Median 2022]]</f>
        <v>460029.00345225196</v>
      </c>
      <c r="F66" s="12">
        <f t="shared" si="0"/>
        <v>-94103.788555836712</v>
      </c>
    </row>
    <row r="67" spans="1:6" x14ac:dyDescent="0.25">
      <c r="A67" s="6" t="s">
        <v>94</v>
      </c>
      <c r="B67" s="12">
        <f>House[[#This Row],[2020]]*(1+House[[#This Row],[Adjusted Growth Rate PA (%)]])^2</f>
        <v>716133.13671321562</v>
      </c>
      <c r="C67" s="12">
        <f>Vacant_Land[[#This Row],[2020]]*(1+Vacant_Land[[#This Row],[Adjusted Growth Rate PA (%)]])</f>
        <v>335776.03685980989</v>
      </c>
      <c r="D67" s="12">
        <f>Statement!$A$5+Profit_Loss[[#This Row],[Land Price Median 2021]]</f>
        <v>674177.37695615867</v>
      </c>
      <c r="E67" s="27">
        <f>0.9*Profit_Loss[[#This Row],[House Price Median 2022]]</f>
        <v>644519.82304189412</v>
      </c>
      <c r="F67" s="12">
        <f t="shared" si="0"/>
        <v>41955.759757056949</v>
      </c>
    </row>
    <row r="68" spans="1:6" x14ac:dyDescent="0.25">
      <c r="A68" s="22" t="s">
        <v>95</v>
      </c>
      <c r="B68" s="24">
        <f>House[[#This Row],[2020]]*(1+House[[#This Row],[Adjusted Growth Rate PA (%)]])^2</f>
        <v>422632.02692232339</v>
      </c>
      <c r="C68" s="24">
        <f>Vacant_Land[[#This Row],[2020]]*(1+Vacant_Land[[#This Row],[Adjusted Growth Rate PA (%)]])</f>
        <v>184582.33728453712</v>
      </c>
      <c r="D68" s="24">
        <f>Statement!$A$5+Profit_Loss[[#This Row],[Land Price Median 2021]]</f>
        <v>522983.67738088593</v>
      </c>
      <c r="E68" s="27">
        <f>0.9*Profit_Loss[[#This Row],[House Price Median 2022]]</f>
        <v>380368.82423009106</v>
      </c>
      <c r="F68" s="12">
        <f t="shared" ref="F68:F131" si="1">B68-D68</f>
        <v>-100351.65045856254</v>
      </c>
    </row>
    <row r="69" spans="1:6" x14ac:dyDescent="0.25">
      <c r="A69" s="6" t="s">
        <v>96</v>
      </c>
      <c r="B69" s="12">
        <f>House[[#This Row],[2020]]*(1+House[[#This Row],[Adjusted Growth Rate PA (%)]])^2</f>
        <v>377976.02376397885</v>
      </c>
      <c r="C69" s="12">
        <f>Vacant_Land[[#This Row],[2020]]*(1+Vacant_Land[[#This Row],[Adjusted Growth Rate PA (%)]])</f>
        <v>125860.39654151826</v>
      </c>
      <c r="D69" s="12">
        <f>Statement!$A$5+Profit_Loss[[#This Row],[Land Price Median 2021]]</f>
        <v>464261.73663786706</v>
      </c>
      <c r="E69" s="27">
        <f>0.9*Profit_Loss[[#This Row],[House Price Median 2022]]</f>
        <v>340178.42138758098</v>
      </c>
      <c r="F69" s="12">
        <f t="shared" si="1"/>
        <v>-86285.712873888202</v>
      </c>
    </row>
    <row r="70" spans="1:6" x14ac:dyDescent="0.25">
      <c r="A70" s="22" t="s">
        <v>97</v>
      </c>
      <c r="B70" s="24">
        <f>House[[#This Row],[2020]]*(1+House[[#This Row],[Adjusted Growth Rate PA (%)]])^2</f>
        <v>814598.55326429207</v>
      </c>
      <c r="C70" s="24">
        <f>Vacant_Land[[#This Row],[2020]]*(1+Vacant_Land[[#This Row],[Adjusted Growth Rate PA (%)]])</f>
        <v>456368.25350715453</v>
      </c>
      <c r="D70" s="24">
        <f>Statement!$A$5+Profit_Loss[[#This Row],[Land Price Median 2021]]</f>
        <v>794769.59360350331</v>
      </c>
      <c r="E70" s="27">
        <f>0.9*Profit_Loss[[#This Row],[House Price Median 2022]]</f>
        <v>733138.69793786283</v>
      </c>
      <c r="F70" s="12">
        <f t="shared" si="1"/>
        <v>19828.959660788765</v>
      </c>
    </row>
    <row r="71" spans="1:6" x14ac:dyDescent="0.25">
      <c r="A71" s="6" t="s">
        <v>98</v>
      </c>
      <c r="B71" s="12">
        <f>House[[#This Row],[2020]]*(1+House[[#This Row],[Adjusted Growth Rate PA (%)]])^2</f>
        <v>603923.63731280132</v>
      </c>
      <c r="C71" s="12">
        <f>Vacant_Land[[#This Row],[2020]]*(1+Vacant_Land[[#This Row],[Adjusted Growth Rate PA (%)]])</f>
        <v>271861.03399978665</v>
      </c>
      <c r="D71" s="12">
        <f>Statement!$A$5+Profit_Loss[[#This Row],[Land Price Median 2021]]</f>
        <v>610262.37409613538</v>
      </c>
      <c r="E71" s="27">
        <f>0.9*Profit_Loss[[#This Row],[House Price Median 2022]]</f>
        <v>543531.27358152124</v>
      </c>
      <c r="F71" s="12">
        <f t="shared" si="1"/>
        <v>-6338.7367833340541</v>
      </c>
    </row>
    <row r="72" spans="1:6" x14ac:dyDescent="0.25">
      <c r="A72" s="22" t="s">
        <v>99</v>
      </c>
      <c r="B72" s="24">
        <f>House[[#This Row],[2020]]*(1+House[[#This Row],[Adjusted Growth Rate PA (%)]])^2</f>
        <v>551864.36403017014</v>
      </c>
      <c r="C72" s="24">
        <f>Vacant_Land[[#This Row],[2020]]*(1+Vacant_Land[[#This Row],[Adjusted Growth Rate PA (%)]])</f>
        <v>122801.32744354714</v>
      </c>
      <c r="D72" s="24">
        <f>Statement!$A$5+Profit_Loss[[#This Row],[Land Price Median 2021]]</f>
        <v>461202.66753989592</v>
      </c>
      <c r="E72" s="27">
        <f>0.9*Profit_Loss[[#This Row],[House Price Median 2022]]</f>
        <v>496677.92762715311</v>
      </c>
      <c r="F72" s="12">
        <f t="shared" si="1"/>
        <v>90661.696490274218</v>
      </c>
    </row>
    <row r="73" spans="1:6" x14ac:dyDescent="0.25">
      <c r="A73" s="50" t="s">
        <v>100</v>
      </c>
      <c r="B73" s="28">
        <f>House[[#This Row],[2020]]*(1+House[[#This Row],[Adjusted Growth Rate PA (%)]])^2</f>
        <v>1308803.2843267522</v>
      </c>
      <c r="C73" s="28">
        <f>Vacant_Land[[#This Row],[2020]]*(1+Vacant_Land[[#This Row],[Adjusted Growth Rate PA (%)]])</f>
        <v>1005455.9658295661</v>
      </c>
      <c r="D73" s="12">
        <f>Statement!$A$5+Profit_Loss[[#This Row],[Land Price Median 2021]]</f>
        <v>1343857.305925915</v>
      </c>
      <c r="E73" s="27">
        <f>0.9*Profit_Loss[[#This Row],[House Price Median 2022]]</f>
        <v>1177922.955894077</v>
      </c>
      <c r="F73" s="12">
        <f t="shared" si="1"/>
        <v>-35054.021599162836</v>
      </c>
    </row>
    <row r="74" spans="1:6" x14ac:dyDescent="0.25">
      <c r="A74" s="22" t="s">
        <v>101</v>
      </c>
      <c r="B74" s="24">
        <f>House[[#This Row],[2020]]*(1+House[[#This Row],[Adjusted Growth Rate PA (%)]])^2</f>
        <v>626120.85266601422</v>
      </c>
      <c r="C74" s="24">
        <f>Vacant_Land[[#This Row],[2020]]*(1+Vacant_Land[[#This Row],[Adjusted Growth Rate PA (%)]])</f>
        <v>327323.98557614139</v>
      </c>
      <c r="D74" s="24">
        <f>Statement!$A$5+Profit_Loss[[#This Row],[Land Price Median 2021]]</f>
        <v>665725.32567249017</v>
      </c>
      <c r="E74" s="27">
        <f>0.9*Profit_Loss[[#This Row],[House Price Median 2022]]</f>
        <v>563508.76739941281</v>
      </c>
      <c r="F74" s="12">
        <f t="shared" si="1"/>
        <v>-39604.47300647595</v>
      </c>
    </row>
    <row r="75" spans="1:6" x14ac:dyDescent="0.25">
      <c r="A75" s="6" t="s">
        <v>102</v>
      </c>
      <c r="B75" s="12">
        <f>House[[#This Row],[2020]]*(1+House[[#This Row],[Adjusted Growth Rate PA (%)]])^2</f>
        <v>785792.45843616186</v>
      </c>
      <c r="C75" s="12">
        <f>Vacant_Land[[#This Row],[2020]]*(1+Vacant_Land[[#This Row],[Adjusted Growth Rate PA (%)]])</f>
        <v>549086.52042819746</v>
      </c>
      <c r="D75" s="12">
        <f>Statement!$A$5+Profit_Loss[[#This Row],[Land Price Median 2021]]</f>
        <v>887487.86052454624</v>
      </c>
      <c r="E75" s="27">
        <f>0.9*Profit_Loss[[#This Row],[House Price Median 2022]]</f>
        <v>707213.21259254566</v>
      </c>
      <c r="F75" s="12">
        <f t="shared" si="1"/>
        <v>-101695.40208838438</v>
      </c>
    </row>
    <row r="76" spans="1:6" x14ac:dyDescent="0.25">
      <c r="A76" s="22" t="s">
        <v>103</v>
      </c>
      <c r="B76" s="24">
        <f>House[[#This Row],[2020]]*(1+House[[#This Row],[Adjusted Growth Rate PA (%)]])^2</f>
        <v>486170.88524299505</v>
      </c>
      <c r="C76" s="24">
        <f>Vacant_Land[[#This Row],[2020]]*(1+Vacant_Land[[#This Row],[Adjusted Growth Rate PA (%)]])</f>
        <v>224791.12747210331</v>
      </c>
      <c r="D76" s="24">
        <f>Statement!$A$5+Profit_Loss[[#This Row],[Land Price Median 2021]]</f>
        <v>563192.46756845212</v>
      </c>
      <c r="E76" s="27">
        <f>0.9*Profit_Loss[[#This Row],[House Price Median 2022]]</f>
        <v>437553.79671869555</v>
      </c>
      <c r="F76" s="12">
        <f t="shared" si="1"/>
        <v>-77021.582325457071</v>
      </c>
    </row>
    <row r="77" spans="1:6" x14ac:dyDescent="0.25">
      <c r="A77" s="6" t="s">
        <v>104</v>
      </c>
      <c r="B77" s="12">
        <f>House[[#This Row],[2020]]*(1+House[[#This Row],[Adjusted Growth Rate PA (%)]])^2</f>
        <v>600948.43289421976</v>
      </c>
      <c r="C77" s="12">
        <f>Vacant_Land[[#This Row],[2020]]*(1+Vacant_Land[[#This Row],[Adjusted Growth Rate PA (%)]])</f>
        <v>251946.82183736761</v>
      </c>
      <c r="D77" s="12">
        <f>Statement!$A$5+Profit_Loss[[#This Row],[Land Price Median 2021]]</f>
        <v>590348.16193371639</v>
      </c>
      <c r="E77" s="27">
        <f>0.9*Profit_Loss[[#This Row],[House Price Median 2022]]</f>
        <v>540853.58960479777</v>
      </c>
      <c r="F77" s="12">
        <f t="shared" si="1"/>
        <v>10600.270960503374</v>
      </c>
    </row>
    <row r="78" spans="1:6" x14ac:dyDescent="0.25">
      <c r="A78" s="22" t="s">
        <v>105</v>
      </c>
      <c r="B78" s="24">
        <f>House[[#This Row],[2020]]*(1+House[[#This Row],[Adjusted Growth Rate PA (%)]])^2</f>
        <v>378760.74801595398</v>
      </c>
      <c r="C78" s="24">
        <f>Vacant_Land[[#This Row],[2020]]*(1+Vacant_Land[[#This Row],[Adjusted Growth Rate PA (%)]])</f>
        <v>130634.51804807672</v>
      </c>
      <c r="D78" s="24">
        <f>Statement!$A$5+Profit_Loss[[#This Row],[Land Price Median 2021]]</f>
        <v>469035.8581444255</v>
      </c>
      <c r="E78" s="27">
        <f>0.9*Profit_Loss[[#This Row],[House Price Median 2022]]</f>
        <v>340884.67321435857</v>
      </c>
      <c r="F78" s="12">
        <f t="shared" si="1"/>
        <v>-90275.110128471511</v>
      </c>
    </row>
    <row r="79" spans="1:6" x14ac:dyDescent="0.25">
      <c r="A79" s="6" t="s">
        <v>106</v>
      </c>
      <c r="B79" s="12">
        <f>House[[#This Row],[2020]]*(1+House[[#This Row],[Adjusted Growth Rate PA (%)]])^2</f>
        <v>367313.72073244152</v>
      </c>
      <c r="C79" s="12">
        <f>Vacant_Land[[#This Row],[2020]]*(1+Vacant_Land[[#This Row],[Adjusted Growth Rate PA (%)]])</f>
        <v>119420.59653661073</v>
      </c>
      <c r="D79" s="12">
        <f>Statement!$A$5+Profit_Loss[[#This Row],[Land Price Median 2021]]</f>
        <v>457821.93663295952</v>
      </c>
      <c r="E79" s="27">
        <f>0.9*Profit_Loss[[#This Row],[House Price Median 2022]]</f>
        <v>330582.34865919739</v>
      </c>
      <c r="F79" s="12">
        <f t="shared" si="1"/>
        <v>-90508.215900518</v>
      </c>
    </row>
    <row r="80" spans="1:6" x14ac:dyDescent="0.25">
      <c r="A80" s="22" t="s">
        <v>107</v>
      </c>
      <c r="B80" s="24">
        <f>House[[#This Row],[2020]]*(1+House[[#This Row],[Adjusted Growth Rate PA (%)]])^2</f>
        <v>320460.10469213728</v>
      </c>
      <c r="C80" s="24">
        <f>Vacant_Land[[#This Row],[2020]]*(1+Vacant_Land[[#This Row],[Adjusted Growth Rate PA (%)]])</f>
        <v>70291.546041032561</v>
      </c>
      <c r="D80" s="24">
        <f>Statement!$A$5+Profit_Loss[[#This Row],[Land Price Median 2021]]</f>
        <v>408692.88613738131</v>
      </c>
      <c r="E80" s="27">
        <f>0.9*Profit_Loss[[#This Row],[House Price Median 2022]]</f>
        <v>288414.09422292357</v>
      </c>
      <c r="F80" s="12">
        <f t="shared" si="1"/>
        <v>-88232.781445244036</v>
      </c>
    </row>
    <row r="81" spans="1:6" x14ac:dyDescent="0.25">
      <c r="A81" s="6" t="s">
        <v>108</v>
      </c>
      <c r="B81" s="12">
        <f>House[[#This Row],[2020]]*(1+House[[#This Row],[Adjusted Growth Rate PA (%)]])^2</f>
        <v>380373.53500342451</v>
      </c>
      <c r="C81" s="12">
        <f>Vacant_Land[[#This Row],[2020]]*(1+Vacant_Land[[#This Row],[Adjusted Growth Rate PA (%)]])</f>
        <v>159517.08818301273</v>
      </c>
      <c r="D81" s="12">
        <f>Statement!$A$5+Profit_Loss[[#This Row],[Land Price Median 2021]]</f>
        <v>497918.42827936151</v>
      </c>
      <c r="E81" s="27">
        <f>0.9*Profit_Loss[[#This Row],[House Price Median 2022]]</f>
        <v>342336.18150308204</v>
      </c>
      <c r="F81" s="12">
        <f t="shared" si="1"/>
        <v>-117544.89327593701</v>
      </c>
    </row>
    <row r="82" spans="1:6" x14ac:dyDescent="0.25">
      <c r="A82" s="22" t="s">
        <v>109</v>
      </c>
      <c r="B82" s="24">
        <f>House[[#This Row],[2020]]*(1+House[[#This Row],[Adjusted Growth Rate PA (%)]])^2</f>
        <v>403878.52953487809</v>
      </c>
      <c r="C82" s="24">
        <f>Vacant_Land[[#This Row],[2020]]*(1+Vacant_Land[[#This Row],[Adjusted Growth Rate PA (%)]])</f>
        <v>136489.85639947953</v>
      </c>
      <c r="D82" s="24">
        <f>Statement!$A$5+Profit_Loss[[#This Row],[Land Price Median 2021]]</f>
        <v>474891.19649582834</v>
      </c>
      <c r="E82" s="27">
        <f>0.9*Profit_Loss[[#This Row],[House Price Median 2022]]</f>
        <v>363490.67658139032</v>
      </c>
      <c r="F82" s="12">
        <f t="shared" si="1"/>
        <v>-71012.666960950242</v>
      </c>
    </row>
    <row r="83" spans="1:6" x14ac:dyDescent="0.25">
      <c r="A83" s="6" t="s">
        <v>110</v>
      </c>
      <c r="B83" s="12">
        <f>House[[#This Row],[2020]]*(1+House[[#This Row],[Adjusted Growth Rate PA (%)]])^2</f>
        <v>415252.41452976194</v>
      </c>
      <c r="C83" s="12">
        <f>Vacant_Land[[#This Row],[2020]]*(1+Vacant_Land[[#This Row],[Adjusted Growth Rate PA (%)]])</f>
        <v>152382.6594563816</v>
      </c>
      <c r="D83" s="12">
        <f>Statement!$A$5+Profit_Loss[[#This Row],[Land Price Median 2021]]</f>
        <v>490783.99955273035</v>
      </c>
      <c r="E83" s="27">
        <f>0.9*Profit_Loss[[#This Row],[House Price Median 2022]]</f>
        <v>373727.17307678575</v>
      </c>
      <c r="F83" s="12">
        <f t="shared" si="1"/>
        <v>-75531.585022968415</v>
      </c>
    </row>
    <row r="84" spans="1:6" x14ac:dyDescent="0.25">
      <c r="A84" s="22" t="s">
        <v>111</v>
      </c>
      <c r="B84" s="24">
        <f>House[[#This Row],[2020]]*(1+House[[#This Row],[Adjusted Growth Rate PA (%)]])^2</f>
        <v>461562.39730802405</v>
      </c>
      <c r="C84" s="24">
        <f>Vacant_Land[[#This Row],[2020]]*(1+Vacant_Land[[#This Row],[Adjusted Growth Rate PA (%)]])</f>
        <v>195768.56875682986</v>
      </c>
      <c r="D84" s="24">
        <f>Statement!$A$5+Profit_Loss[[#This Row],[Land Price Median 2021]]</f>
        <v>534169.90885317861</v>
      </c>
      <c r="E84" s="27">
        <f>0.9*Profit_Loss[[#This Row],[House Price Median 2022]]</f>
        <v>415406.15757722163</v>
      </c>
      <c r="F84" s="12">
        <f t="shared" si="1"/>
        <v>-72607.511545154557</v>
      </c>
    </row>
    <row r="85" spans="1:6" x14ac:dyDescent="0.25">
      <c r="A85" s="6" t="s">
        <v>112</v>
      </c>
      <c r="B85" s="12">
        <f>House[[#This Row],[2020]]*(1+House[[#This Row],[Adjusted Growth Rate PA (%)]])^2</f>
        <v>229786.60002928908</v>
      </c>
      <c r="C85" s="12">
        <f>Vacant_Land[[#This Row],[2020]]*(1+Vacant_Land[[#This Row],[Adjusted Growth Rate PA (%)]])</f>
        <v>79050.015402236837</v>
      </c>
      <c r="D85" s="12">
        <f>Statement!$A$5+Profit_Loss[[#This Row],[Land Price Median 2021]]</f>
        <v>417451.35549858562</v>
      </c>
      <c r="E85" s="27">
        <f>0.9*Profit_Loss[[#This Row],[House Price Median 2022]]</f>
        <v>206807.94002636019</v>
      </c>
      <c r="F85" s="12">
        <f t="shared" si="1"/>
        <v>-187664.75546929654</v>
      </c>
    </row>
    <row r="86" spans="1:6" x14ac:dyDescent="0.25">
      <c r="A86" s="22" t="s">
        <v>113</v>
      </c>
      <c r="B86" s="24">
        <f>House[[#This Row],[2020]]*(1+House[[#This Row],[Adjusted Growth Rate PA (%)]])^2</f>
        <v>582503.16972033074</v>
      </c>
      <c r="C86" s="24">
        <f>Vacant_Land[[#This Row],[2020]]*(1+Vacant_Land[[#This Row],[Adjusted Growth Rate PA (%)]])</f>
        <v>317511.89304641145</v>
      </c>
      <c r="D86" s="24">
        <f>Statement!$A$5+Profit_Loss[[#This Row],[Land Price Median 2021]]</f>
        <v>655913.23314276023</v>
      </c>
      <c r="E86" s="27">
        <f>0.9*Profit_Loss[[#This Row],[House Price Median 2022]]</f>
        <v>524252.85274829768</v>
      </c>
      <c r="F86" s="12">
        <f t="shared" si="1"/>
        <v>-73410.063422429492</v>
      </c>
    </row>
    <row r="87" spans="1:6" x14ac:dyDescent="0.25">
      <c r="A87" s="6" t="s">
        <v>114</v>
      </c>
      <c r="B87" s="12">
        <f>House[[#This Row],[2020]]*(1+House[[#This Row],[Adjusted Growth Rate PA (%)]])^2</f>
        <v>438330.83595626685</v>
      </c>
      <c r="C87" s="12">
        <f>Vacant_Land[[#This Row],[2020]]*(1+Vacant_Land[[#This Row],[Adjusted Growth Rate PA (%)]])</f>
        <v>152882.23813670155</v>
      </c>
      <c r="D87" s="12">
        <f>Statement!$A$5+Profit_Loss[[#This Row],[Land Price Median 2021]]</f>
        <v>491283.5782330503</v>
      </c>
      <c r="E87" s="27">
        <f>0.9*Profit_Loss[[#This Row],[House Price Median 2022]]</f>
        <v>394497.75236064015</v>
      </c>
      <c r="F87" s="12">
        <f t="shared" si="1"/>
        <v>-52952.742276783451</v>
      </c>
    </row>
    <row r="88" spans="1:6" x14ac:dyDescent="0.25">
      <c r="A88" s="22" t="s">
        <v>115</v>
      </c>
      <c r="B88" s="24">
        <f>House[[#This Row],[2020]]*(1+House[[#This Row],[Adjusted Growth Rate PA (%)]])^2</f>
        <v>390225.40946741478</v>
      </c>
      <c r="C88" s="24">
        <f>Vacant_Land[[#This Row],[2020]]*(1+Vacant_Land[[#This Row],[Adjusted Growth Rate PA (%)]])</f>
        <v>104708.61754580864</v>
      </c>
      <c r="D88" s="24">
        <f>Statement!$A$5+Profit_Loss[[#This Row],[Land Price Median 2021]]</f>
        <v>443109.95764215745</v>
      </c>
      <c r="E88" s="27">
        <f>0.9*Profit_Loss[[#This Row],[House Price Median 2022]]</f>
        <v>351202.86852067331</v>
      </c>
      <c r="F88" s="12">
        <f t="shared" si="1"/>
        <v>-52884.548174742667</v>
      </c>
    </row>
    <row r="89" spans="1:6" x14ac:dyDescent="0.25">
      <c r="A89" s="6" t="s">
        <v>116</v>
      </c>
      <c r="B89" s="12">
        <f>House[[#This Row],[2020]]*(1+House[[#This Row],[Adjusted Growth Rate PA (%)]])^2</f>
        <v>642854.86598105542</v>
      </c>
      <c r="C89" s="12">
        <f>Vacant_Land[[#This Row],[2020]]*(1+Vacant_Land[[#This Row],[Adjusted Growth Rate PA (%)]])</f>
        <v>277373.66037021787</v>
      </c>
      <c r="D89" s="12">
        <f>Statement!$A$5+Profit_Loss[[#This Row],[Land Price Median 2021]]</f>
        <v>615775.00046656665</v>
      </c>
      <c r="E89" s="27">
        <f>0.9*Profit_Loss[[#This Row],[House Price Median 2022]]</f>
        <v>578569.3793829499</v>
      </c>
      <c r="F89" s="12">
        <f t="shared" si="1"/>
        <v>27079.865514488774</v>
      </c>
    </row>
    <row r="90" spans="1:6" x14ac:dyDescent="0.25">
      <c r="A90" s="22" t="s">
        <v>117</v>
      </c>
      <c r="B90" s="24">
        <f>House[[#This Row],[2020]]*(1+House[[#This Row],[Adjusted Growth Rate PA (%)]])^2</f>
        <v>2371703.4810669492</v>
      </c>
      <c r="C90" s="24">
        <f>Vacant_Land[[#This Row],[2020]]*(1+Vacant_Land[[#This Row],[Adjusted Growth Rate PA (%)]])</f>
        <v>1003583.7126398286</v>
      </c>
      <c r="D90" s="24">
        <f>Statement!$A$5+Profit_Loss[[#This Row],[Land Price Median 2021]]</f>
        <v>1341985.0527361773</v>
      </c>
      <c r="E90" s="27">
        <f>0.9*Profit_Loss[[#This Row],[House Price Median 2022]]</f>
        <v>2134533.1329602543</v>
      </c>
      <c r="F90" s="12">
        <f t="shared" si="1"/>
        <v>1029718.4283307719</v>
      </c>
    </row>
    <row r="91" spans="1:6" x14ac:dyDescent="0.25">
      <c r="A91" s="6" t="s">
        <v>118</v>
      </c>
      <c r="B91" s="12">
        <f>House[[#This Row],[2020]]*(1+House[[#This Row],[Adjusted Growth Rate PA (%)]])^2</f>
        <v>394391.09852412454</v>
      </c>
      <c r="C91" s="12">
        <f>Vacant_Land[[#This Row],[2020]]*(1+Vacant_Land[[#This Row],[Adjusted Growth Rate PA (%)]])</f>
        <v>186108.00668099843</v>
      </c>
      <c r="D91" s="12">
        <f>Statement!$A$5+Profit_Loss[[#This Row],[Land Price Median 2021]]</f>
        <v>524509.34677734715</v>
      </c>
      <c r="E91" s="27">
        <f>0.9*Profit_Loss[[#This Row],[House Price Median 2022]]</f>
        <v>354951.98867171211</v>
      </c>
      <c r="F91" s="12">
        <f t="shared" si="1"/>
        <v>-130118.24825322261</v>
      </c>
    </row>
    <row r="92" spans="1:6" x14ac:dyDescent="0.25">
      <c r="A92" s="22" t="s">
        <v>119</v>
      </c>
      <c r="B92" s="24">
        <f>House[[#This Row],[2020]]*(1+House[[#This Row],[Adjusted Growth Rate PA (%)]])^2</f>
        <v>388662.5643157998</v>
      </c>
      <c r="C92" s="24">
        <f>Vacant_Land[[#This Row],[2020]]*(1+Vacant_Land[[#This Row],[Adjusted Growth Rate PA (%)]])</f>
        <v>122774.40599214149</v>
      </c>
      <c r="D92" s="24">
        <f>Statement!$A$5+Profit_Loss[[#This Row],[Land Price Median 2021]]</f>
        <v>461175.74608849024</v>
      </c>
      <c r="E92" s="27">
        <f>0.9*Profit_Loss[[#This Row],[House Price Median 2022]]</f>
        <v>349796.3078842198</v>
      </c>
      <c r="F92" s="12">
        <f t="shared" si="1"/>
        <v>-72513.181772690441</v>
      </c>
    </row>
    <row r="93" spans="1:6" x14ac:dyDescent="0.25">
      <c r="A93" s="6" t="s">
        <v>120</v>
      </c>
      <c r="B93" s="12">
        <f>House[[#This Row],[2020]]*(1+House[[#This Row],[Adjusted Growth Rate PA (%)]])^2</f>
        <v>641936.37436495989</v>
      </c>
      <c r="C93" s="12">
        <f>Vacant_Land[[#This Row],[2020]]*(1+Vacant_Land[[#This Row],[Adjusted Growth Rate PA (%)]])</f>
        <v>549371.76252950018</v>
      </c>
      <c r="D93" s="12">
        <f>Statement!$A$5+Profit_Loss[[#This Row],[Land Price Median 2021]]</f>
        <v>887773.10262584896</v>
      </c>
      <c r="E93" s="27">
        <f>0.9*Profit_Loss[[#This Row],[House Price Median 2022]]</f>
        <v>577742.73692846391</v>
      </c>
      <c r="F93" s="12">
        <f t="shared" si="1"/>
        <v>-245836.72826088907</v>
      </c>
    </row>
    <row r="94" spans="1:6" x14ac:dyDescent="0.25">
      <c r="A94" s="22" t="s">
        <v>121</v>
      </c>
      <c r="B94" s="24">
        <f>House[[#This Row],[2020]]*(1+House[[#This Row],[Adjusted Growth Rate PA (%)]])^2</f>
        <v>867527.56256020395</v>
      </c>
      <c r="C94" s="24">
        <f>Vacant_Land[[#This Row],[2020]]*(1+Vacant_Land[[#This Row],[Adjusted Growth Rate PA (%)]])</f>
        <v>422473.64381281211</v>
      </c>
      <c r="D94" s="24">
        <f>Statement!$A$5+Profit_Loss[[#This Row],[Land Price Median 2021]]</f>
        <v>760874.98390916083</v>
      </c>
      <c r="E94" s="27">
        <f>0.9*Profit_Loss[[#This Row],[House Price Median 2022]]</f>
        <v>780774.80630418356</v>
      </c>
      <c r="F94" s="12">
        <f t="shared" si="1"/>
        <v>106652.57865104312</v>
      </c>
    </row>
    <row r="95" spans="1:6" x14ac:dyDescent="0.25">
      <c r="A95" s="6" t="s">
        <v>122</v>
      </c>
      <c r="B95" s="12">
        <f>House[[#This Row],[2020]]*(1+House[[#This Row],[Adjusted Growth Rate PA (%)]])^2</f>
        <v>269802.27294612065</v>
      </c>
      <c r="C95" s="12">
        <f>Vacant_Land[[#This Row],[2020]]*(1+Vacant_Land[[#This Row],[Adjusted Growth Rate PA (%)]])</f>
        <v>52667.983424712431</v>
      </c>
      <c r="D95" s="12">
        <f>Statement!$A$5+Profit_Loss[[#This Row],[Land Price Median 2021]]</f>
        <v>391069.32352106122</v>
      </c>
      <c r="E95" s="27">
        <f>0.9*Profit_Loss[[#This Row],[House Price Median 2022]]</f>
        <v>242822.04565150858</v>
      </c>
      <c r="F95" s="12">
        <f t="shared" si="1"/>
        <v>-121267.05057494057</v>
      </c>
    </row>
    <row r="96" spans="1:6" x14ac:dyDescent="0.25">
      <c r="A96" s="22" t="s">
        <v>123</v>
      </c>
      <c r="B96" s="24">
        <f>House[[#This Row],[2020]]*(1+House[[#This Row],[Adjusted Growth Rate PA (%)]])^2</f>
        <v>374518.34995830682</v>
      </c>
      <c r="C96" s="24">
        <f>Vacant_Land[[#This Row],[2020]]*(1+Vacant_Land[[#This Row],[Adjusted Growth Rate PA (%)]])</f>
        <v>169562.10104261432</v>
      </c>
      <c r="D96" s="24">
        <f>Statement!$A$5+Profit_Loss[[#This Row],[Land Price Median 2021]]</f>
        <v>507963.4411389631</v>
      </c>
      <c r="E96" s="27">
        <f>0.9*Profit_Loss[[#This Row],[House Price Median 2022]]</f>
        <v>337066.51496247615</v>
      </c>
      <c r="F96" s="12">
        <f t="shared" si="1"/>
        <v>-133445.09118065628</v>
      </c>
    </row>
    <row r="97" spans="1:6" x14ac:dyDescent="0.25">
      <c r="A97" s="6" t="s">
        <v>124</v>
      </c>
      <c r="B97" s="12">
        <f>House[[#This Row],[2020]]*(1+House[[#This Row],[Adjusted Growth Rate PA (%)]])^2</f>
        <v>454406.33828026906</v>
      </c>
      <c r="C97" s="12">
        <f>Vacant_Land[[#This Row],[2020]]*(1+Vacant_Land[[#This Row],[Adjusted Growth Rate PA (%)]])</f>
        <v>202701.60888627794</v>
      </c>
      <c r="D97" s="12">
        <f>Statement!$A$5+Profit_Loss[[#This Row],[Land Price Median 2021]]</f>
        <v>541102.94898262667</v>
      </c>
      <c r="E97" s="27">
        <f>0.9*Profit_Loss[[#This Row],[House Price Median 2022]]</f>
        <v>408965.70445224218</v>
      </c>
      <c r="F97" s="12">
        <f t="shared" si="1"/>
        <v>-86696.610702357604</v>
      </c>
    </row>
    <row r="98" spans="1:6" x14ac:dyDescent="0.25">
      <c r="A98" s="22" t="s">
        <v>125</v>
      </c>
      <c r="B98" s="24">
        <f>House[[#This Row],[2020]]*(1+House[[#This Row],[Adjusted Growth Rate PA (%)]])^2</f>
        <v>713223.91079038417</v>
      </c>
      <c r="C98" s="24">
        <f>Vacant_Land[[#This Row],[2020]]*(1+Vacant_Land[[#This Row],[Adjusted Growth Rate PA (%)]])</f>
        <v>396715.4640516644</v>
      </c>
      <c r="D98" s="24">
        <f>Statement!$A$5+Profit_Loss[[#This Row],[Land Price Median 2021]]</f>
        <v>735116.80414801324</v>
      </c>
      <c r="E98" s="27">
        <f>0.9*Profit_Loss[[#This Row],[House Price Median 2022]]</f>
        <v>641901.51971134578</v>
      </c>
      <c r="F98" s="12">
        <f t="shared" si="1"/>
        <v>-21892.893357629073</v>
      </c>
    </row>
    <row r="99" spans="1:6" x14ac:dyDescent="0.25">
      <c r="A99" s="6" t="s">
        <v>126</v>
      </c>
      <c r="B99" s="12">
        <f>House[[#This Row],[2020]]*(1+House[[#This Row],[Adjusted Growth Rate PA (%)]])^2</f>
        <v>564575.59941050236</v>
      </c>
      <c r="C99" s="12">
        <f>Vacant_Land[[#This Row],[2020]]*(1+Vacant_Land[[#This Row],[Adjusted Growth Rate PA (%)]])</f>
        <v>312582.52217259805</v>
      </c>
      <c r="D99" s="12">
        <f>Statement!$A$5+Profit_Loss[[#This Row],[Land Price Median 2021]]</f>
        <v>650983.86226894683</v>
      </c>
      <c r="E99" s="27">
        <f>0.9*Profit_Loss[[#This Row],[House Price Median 2022]]</f>
        <v>508118.03946945211</v>
      </c>
      <c r="F99" s="12">
        <f t="shared" si="1"/>
        <v>-86408.262858444476</v>
      </c>
    </row>
    <row r="100" spans="1:6" x14ac:dyDescent="0.25">
      <c r="A100" s="22" t="s">
        <v>127</v>
      </c>
      <c r="B100" s="24">
        <f>House[[#This Row],[2020]]*(1+House[[#This Row],[Adjusted Growth Rate PA (%)]])^2</f>
        <v>345956.93820501602</v>
      </c>
      <c r="C100" s="24">
        <f>Vacant_Land[[#This Row],[2020]]*(1+Vacant_Land[[#This Row],[Adjusted Growth Rate PA (%)]])</f>
        <v>129368.14807120513</v>
      </c>
      <c r="D100" s="24">
        <f>Statement!$A$5+Profit_Loss[[#This Row],[Land Price Median 2021]]</f>
        <v>467769.48816755391</v>
      </c>
      <c r="E100" s="27">
        <f>0.9*Profit_Loss[[#This Row],[House Price Median 2022]]</f>
        <v>311361.2443845144</v>
      </c>
      <c r="F100" s="12">
        <f t="shared" si="1"/>
        <v>-121812.54996253789</v>
      </c>
    </row>
    <row r="101" spans="1:6" x14ac:dyDescent="0.25">
      <c r="A101" s="6" t="s">
        <v>128</v>
      </c>
      <c r="B101" s="12">
        <f>House[[#This Row],[2020]]*(1+House[[#This Row],[Adjusted Growth Rate PA (%)]])^2</f>
        <v>245073.64749174894</v>
      </c>
      <c r="C101" s="12">
        <f>Vacant_Land[[#This Row],[2020]]*(1+Vacant_Land[[#This Row],[Adjusted Growth Rate PA (%)]])</f>
        <v>97739.078440186844</v>
      </c>
      <c r="D101" s="12">
        <f>Statement!$A$5+Profit_Loss[[#This Row],[Land Price Median 2021]]</f>
        <v>436140.41853653564</v>
      </c>
      <c r="E101" s="27">
        <f>0.9*Profit_Loss[[#This Row],[House Price Median 2022]]</f>
        <v>220566.28274257405</v>
      </c>
      <c r="F101" s="12">
        <f t="shared" si="1"/>
        <v>-191066.7710447867</v>
      </c>
    </row>
    <row r="102" spans="1:6" x14ac:dyDescent="0.25">
      <c r="A102" s="22" t="s">
        <v>129</v>
      </c>
      <c r="B102" s="24">
        <f>House[[#This Row],[2020]]*(1+House[[#This Row],[Adjusted Growth Rate PA (%)]])^2</f>
        <v>551713.37155742443</v>
      </c>
      <c r="C102" s="24">
        <f>Vacant_Land[[#This Row],[2020]]*(1+Vacant_Land[[#This Row],[Adjusted Growth Rate PA (%)]])</f>
        <v>267316.89393722609</v>
      </c>
      <c r="D102" s="24">
        <f>Statement!$A$5+Profit_Loss[[#This Row],[Land Price Median 2021]]</f>
        <v>605718.23403357482</v>
      </c>
      <c r="E102" s="27">
        <f>0.9*Profit_Loss[[#This Row],[House Price Median 2022]]</f>
        <v>496542.03440168197</v>
      </c>
      <c r="F102" s="12">
        <f t="shared" si="1"/>
        <v>-54004.862476150389</v>
      </c>
    </row>
    <row r="103" spans="1:6" x14ac:dyDescent="0.25">
      <c r="A103" s="6" t="s">
        <v>130</v>
      </c>
      <c r="B103" s="12">
        <f>House[[#This Row],[2020]]*(1+House[[#This Row],[Adjusted Growth Rate PA (%)]])^2</f>
        <v>532291.07725924964</v>
      </c>
      <c r="C103" s="12">
        <f>Vacant_Land[[#This Row],[2020]]*(1+Vacant_Land[[#This Row],[Adjusted Growth Rate PA (%)]])</f>
        <v>168118.91411728744</v>
      </c>
      <c r="D103" s="12">
        <f>Statement!$A$5+Profit_Loss[[#This Row],[Land Price Median 2021]]</f>
        <v>506520.25421363622</v>
      </c>
      <c r="E103" s="27">
        <f>0.9*Profit_Loss[[#This Row],[House Price Median 2022]]</f>
        <v>479061.96953332471</v>
      </c>
      <c r="F103" s="12">
        <f t="shared" si="1"/>
        <v>25770.823045613419</v>
      </c>
    </row>
    <row r="104" spans="1:6" x14ac:dyDescent="0.25">
      <c r="A104" s="22" t="s">
        <v>131</v>
      </c>
      <c r="B104" s="24">
        <f>House[[#This Row],[2020]]*(1+House[[#This Row],[Adjusted Growth Rate PA (%)]])^2</f>
        <v>499181.86073578882</v>
      </c>
      <c r="C104" s="24">
        <f>Vacant_Land[[#This Row],[2020]]*(1+Vacant_Land[[#This Row],[Adjusted Growth Rate PA (%)]])</f>
        <v>243434.9834331015</v>
      </c>
      <c r="D104" s="24">
        <f>Statement!$A$5+Profit_Loss[[#This Row],[Land Price Median 2021]]</f>
        <v>581836.32352945022</v>
      </c>
      <c r="E104" s="27">
        <f>0.9*Profit_Loss[[#This Row],[House Price Median 2022]]</f>
        <v>449263.67466220993</v>
      </c>
      <c r="F104" s="12">
        <f t="shared" si="1"/>
        <v>-82654.462793661398</v>
      </c>
    </row>
    <row r="105" spans="1:6" x14ac:dyDescent="0.25">
      <c r="A105" s="6" t="s">
        <v>132</v>
      </c>
      <c r="B105" s="12">
        <f>House[[#This Row],[2020]]*(1+House[[#This Row],[Adjusted Growth Rate PA (%)]])^2</f>
        <v>572708.65498023317</v>
      </c>
      <c r="C105" s="12">
        <f>Vacant_Land[[#This Row],[2020]]*(1+Vacant_Land[[#This Row],[Adjusted Growth Rate PA (%)]])</f>
        <v>316953.45265789068</v>
      </c>
      <c r="D105" s="12">
        <f>Statement!$A$5+Profit_Loss[[#This Row],[Land Price Median 2021]]</f>
        <v>655354.7927542394</v>
      </c>
      <c r="E105" s="27">
        <f>0.9*Profit_Loss[[#This Row],[House Price Median 2022]]</f>
        <v>515437.78948220989</v>
      </c>
      <c r="F105" s="12">
        <f t="shared" si="1"/>
        <v>-82646.137774006231</v>
      </c>
    </row>
    <row r="106" spans="1:6" x14ac:dyDescent="0.25">
      <c r="A106" s="22" t="s">
        <v>133</v>
      </c>
      <c r="B106" s="24">
        <f>House[[#This Row],[2020]]*(1+House[[#This Row],[Adjusted Growth Rate PA (%)]])^2</f>
        <v>617242.2965288806</v>
      </c>
      <c r="C106" s="24">
        <f>Vacant_Land[[#This Row],[2020]]*(1+Vacant_Land[[#This Row],[Adjusted Growth Rate PA (%)]])</f>
        <v>379051.65619905776</v>
      </c>
      <c r="D106" s="24">
        <f>Statement!$A$5+Profit_Loss[[#This Row],[Land Price Median 2021]]</f>
        <v>717452.99629540648</v>
      </c>
      <c r="E106" s="27">
        <f>0.9*Profit_Loss[[#This Row],[House Price Median 2022]]</f>
        <v>555518.06687599258</v>
      </c>
      <c r="F106" s="12">
        <f t="shared" si="1"/>
        <v>-100210.69976652588</v>
      </c>
    </row>
    <row r="107" spans="1:6" x14ac:dyDescent="0.25">
      <c r="A107" s="6" t="s">
        <v>134</v>
      </c>
      <c r="B107" s="12">
        <f>House[[#This Row],[2020]]*(1+House[[#This Row],[Adjusted Growth Rate PA (%)]])^2</f>
        <v>385793.96000182611</v>
      </c>
      <c r="C107" s="12">
        <f>Vacant_Land[[#This Row],[2020]]*(1+Vacant_Land[[#This Row],[Adjusted Growth Rate PA (%)]])</f>
        <v>119592.45558892147</v>
      </c>
      <c r="D107" s="12">
        <f>Statement!$A$5+Profit_Loss[[#This Row],[Land Price Median 2021]]</f>
        <v>457993.79568527022</v>
      </c>
      <c r="E107" s="27">
        <f>0.9*Profit_Loss[[#This Row],[House Price Median 2022]]</f>
        <v>347214.56400164351</v>
      </c>
      <c r="F107" s="12">
        <f t="shared" si="1"/>
        <v>-72199.835683444107</v>
      </c>
    </row>
    <row r="108" spans="1:6" x14ac:dyDescent="0.25">
      <c r="A108" s="22" t="s">
        <v>135</v>
      </c>
      <c r="B108" s="24">
        <f>House[[#This Row],[2020]]*(1+House[[#This Row],[Adjusted Growth Rate PA (%)]])^2</f>
        <v>767423.86488297302</v>
      </c>
      <c r="C108" s="24">
        <f>Vacant_Land[[#This Row],[2020]]*(1+Vacant_Land[[#This Row],[Adjusted Growth Rate PA (%)]])</f>
        <v>326377.7625646384</v>
      </c>
      <c r="D108" s="24">
        <f>Statement!$A$5+Profit_Loss[[#This Row],[Land Price Median 2021]]</f>
        <v>664779.10266098718</v>
      </c>
      <c r="E108" s="27">
        <f>0.9*Profit_Loss[[#This Row],[House Price Median 2022]]</f>
        <v>690681.47839467577</v>
      </c>
      <c r="F108" s="12">
        <f t="shared" si="1"/>
        <v>102644.76222198585</v>
      </c>
    </row>
    <row r="109" spans="1:6" x14ac:dyDescent="0.25">
      <c r="A109" s="6" t="s">
        <v>136</v>
      </c>
      <c r="B109" s="12">
        <f>House[[#This Row],[2020]]*(1+House[[#This Row],[Adjusted Growth Rate PA (%)]])^2</f>
        <v>258163.91270317222</v>
      </c>
      <c r="C109" s="12">
        <f>Vacant_Land[[#This Row],[2020]]*(1+Vacant_Land[[#This Row],[Adjusted Growth Rate PA (%)]])</f>
        <v>123859.23540035918</v>
      </c>
      <c r="D109" s="12">
        <f>Statement!$A$5+Profit_Loss[[#This Row],[Land Price Median 2021]]</f>
        <v>462260.57549670793</v>
      </c>
      <c r="E109" s="27">
        <f>0.9*Profit_Loss[[#This Row],[House Price Median 2022]]</f>
        <v>232347.52143285499</v>
      </c>
      <c r="F109" s="12">
        <f t="shared" si="1"/>
        <v>-204096.66279353571</v>
      </c>
    </row>
    <row r="110" spans="1:6" x14ac:dyDescent="0.25">
      <c r="A110" s="22" t="s">
        <v>137</v>
      </c>
      <c r="B110" s="24">
        <f>House[[#This Row],[2020]]*(1+House[[#This Row],[Adjusted Growth Rate PA (%)]])^2</f>
        <v>387955.71611150325</v>
      </c>
      <c r="C110" s="24">
        <f>Vacant_Land[[#This Row],[2020]]*(1+Vacant_Land[[#This Row],[Adjusted Growth Rate PA (%)]])</f>
        <v>137919.84005060149</v>
      </c>
      <c r="D110" s="24">
        <f>Statement!$A$5+Profit_Loss[[#This Row],[Land Price Median 2021]]</f>
        <v>476321.1801469503</v>
      </c>
      <c r="E110" s="27">
        <f>0.9*Profit_Loss[[#This Row],[House Price Median 2022]]</f>
        <v>349160.14450035291</v>
      </c>
      <c r="F110" s="12">
        <f t="shared" si="1"/>
        <v>-88365.464035447047</v>
      </c>
    </row>
    <row r="111" spans="1:6" x14ac:dyDescent="0.25">
      <c r="A111" s="6" t="s">
        <v>138</v>
      </c>
      <c r="B111" s="12">
        <f>House[[#This Row],[2020]]*(1+House[[#This Row],[Adjusted Growth Rate PA (%)]])^2</f>
        <v>676887.46244650218</v>
      </c>
      <c r="C111" s="12">
        <f>Vacant_Land[[#This Row],[2020]]*(1+Vacant_Land[[#This Row],[Adjusted Growth Rate PA (%)]])</f>
        <v>323257.67848410498</v>
      </c>
      <c r="D111" s="12">
        <f>Statement!$A$5+Profit_Loss[[#This Row],[Land Price Median 2021]]</f>
        <v>661659.0185804537</v>
      </c>
      <c r="E111" s="27">
        <f>0.9*Profit_Loss[[#This Row],[House Price Median 2022]]</f>
        <v>609198.71620185196</v>
      </c>
      <c r="F111" s="12">
        <f t="shared" si="1"/>
        <v>15228.443866048474</v>
      </c>
    </row>
    <row r="112" spans="1:6" x14ac:dyDescent="0.25">
      <c r="A112" s="22" t="s">
        <v>139</v>
      </c>
      <c r="B112" s="24">
        <f>House[[#This Row],[2020]]*(1+House[[#This Row],[Adjusted Growth Rate PA (%)]])^2</f>
        <v>484764.90281973314</v>
      </c>
      <c r="C112" s="24">
        <f>Vacant_Land[[#This Row],[2020]]*(1+Vacant_Land[[#This Row],[Adjusted Growth Rate PA (%)]])</f>
        <v>256586.82162716388</v>
      </c>
      <c r="D112" s="24">
        <f>Statement!$A$5+Profit_Loss[[#This Row],[Land Price Median 2021]]</f>
        <v>594988.16172351269</v>
      </c>
      <c r="E112" s="27">
        <f>0.9*Profit_Loss[[#This Row],[House Price Median 2022]]</f>
        <v>436288.41253775981</v>
      </c>
      <c r="F112" s="12">
        <f t="shared" si="1"/>
        <v>-110223.25890377956</v>
      </c>
    </row>
    <row r="113" spans="1:6" x14ac:dyDescent="0.25">
      <c r="A113" s="6" t="s">
        <v>140</v>
      </c>
      <c r="B113" s="12">
        <f>House[[#This Row],[2020]]*(1+House[[#This Row],[Adjusted Growth Rate PA (%)]])^2</f>
        <v>361632.50408078992</v>
      </c>
      <c r="C113" s="12">
        <f>Vacant_Land[[#This Row],[2020]]*(1+Vacant_Land[[#This Row],[Adjusted Growth Rate PA (%)]])</f>
        <v>134260.80986174333</v>
      </c>
      <c r="D113" s="12">
        <f>Statement!$A$5+Profit_Loss[[#This Row],[Land Price Median 2021]]</f>
        <v>472662.14995809214</v>
      </c>
      <c r="E113" s="27">
        <f>0.9*Profit_Loss[[#This Row],[House Price Median 2022]]</f>
        <v>325469.25367271091</v>
      </c>
      <c r="F113" s="12">
        <f t="shared" si="1"/>
        <v>-111029.64587730222</v>
      </c>
    </row>
    <row r="114" spans="1:6" x14ac:dyDescent="0.25">
      <c r="A114" s="22" t="s">
        <v>141</v>
      </c>
      <c r="B114" s="24">
        <f>House[[#This Row],[2020]]*(1+House[[#This Row],[Adjusted Growth Rate PA (%)]])^2</f>
        <v>401978.24214334582</v>
      </c>
      <c r="C114" s="24">
        <f>Vacant_Land[[#This Row],[2020]]*(1+Vacant_Land[[#This Row],[Adjusted Growth Rate PA (%)]])</f>
        <v>141864.97292783571</v>
      </c>
      <c r="D114" s="24">
        <f>Statement!$A$5+Profit_Loss[[#This Row],[Land Price Median 2021]]</f>
        <v>480266.31302418449</v>
      </c>
      <c r="E114" s="27">
        <f>0.9*Profit_Loss[[#This Row],[House Price Median 2022]]</f>
        <v>361780.41792901122</v>
      </c>
      <c r="F114" s="12">
        <f t="shared" si="1"/>
        <v>-78288.07088083867</v>
      </c>
    </row>
    <row r="115" spans="1:6" x14ac:dyDescent="0.25">
      <c r="A115" s="6" t="s">
        <v>142</v>
      </c>
      <c r="B115" s="12">
        <f>House[[#This Row],[2020]]*(1+House[[#This Row],[Adjusted Growth Rate PA (%)]])^2</f>
        <v>528372.7156176829</v>
      </c>
      <c r="C115" s="12">
        <f>Vacant_Land[[#This Row],[2020]]*(1+Vacant_Land[[#This Row],[Adjusted Growth Rate PA (%)]])</f>
        <v>338565.65048516862</v>
      </c>
      <c r="D115" s="12">
        <f>Statement!$A$5+Profit_Loss[[#This Row],[Land Price Median 2021]]</f>
        <v>676966.99058151734</v>
      </c>
      <c r="E115" s="27">
        <f>0.9*Profit_Loss[[#This Row],[House Price Median 2022]]</f>
        <v>475535.44405591465</v>
      </c>
      <c r="F115" s="12">
        <f t="shared" si="1"/>
        <v>-148594.27496383444</v>
      </c>
    </row>
    <row r="116" spans="1:6" x14ac:dyDescent="0.25">
      <c r="A116" s="22" t="s">
        <v>143</v>
      </c>
      <c r="B116" s="24">
        <f>House[[#This Row],[2020]]*(1+House[[#This Row],[Adjusted Growth Rate PA (%)]])^2</f>
        <v>597803.10589673067</v>
      </c>
      <c r="C116" s="24">
        <f>Vacant_Land[[#This Row],[2020]]*(1+Vacant_Land[[#This Row],[Adjusted Growth Rate PA (%)]])</f>
        <v>194122.06491420671</v>
      </c>
      <c r="D116" s="24">
        <f>Statement!$A$5+Profit_Loss[[#This Row],[Land Price Median 2021]]</f>
        <v>532523.40501055552</v>
      </c>
      <c r="E116" s="27">
        <f>0.9*Profit_Loss[[#This Row],[House Price Median 2022]]</f>
        <v>538022.79530705768</v>
      </c>
      <c r="F116" s="12">
        <f t="shared" si="1"/>
        <v>65279.700886175153</v>
      </c>
    </row>
    <row r="117" spans="1:6" x14ac:dyDescent="0.25">
      <c r="A117" s="6" t="s">
        <v>144</v>
      </c>
      <c r="B117" s="12">
        <f>House[[#This Row],[2020]]*(1+House[[#This Row],[Adjusted Growth Rate PA (%)]])^2</f>
        <v>343976.13847905444</v>
      </c>
      <c r="C117" s="12">
        <f>Vacant_Land[[#This Row],[2020]]*(1+Vacant_Land[[#This Row],[Adjusted Growth Rate PA (%)]])</f>
        <v>104058.27025844777</v>
      </c>
      <c r="D117" s="12">
        <f>Statement!$A$5+Profit_Loss[[#This Row],[Land Price Median 2021]]</f>
        <v>442459.61035479652</v>
      </c>
      <c r="E117" s="27">
        <f>0.9*Profit_Loss[[#This Row],[House Price Median 2022]]</f>
        <v>309578.52463114902</v>
      </c>
      <c r="F117" s="12">
        <f t="shared" si="1"/>
        <v>-98483.471875742078</v>
      </c>
    </row>
    <row r="118" spans="1:6" x14ac:dyDescent="0.25">
      <c r="A118" s="22" t="s">
        <v>145</v>
      </c>
      <c r="B118" s="24">
        <f>House[[#This Row],[2020]]*(1+House[[#This Row],[Adjusted Growth Rate PA (%)]])^2</f>
        <v>383491.76820450835</v>
      </c>
      <c r="C118" s="24">
        <f>Vacant_Land[[#This Row],[2020]]*(1+Vacant_Land[[#This Row],[Adjusted Growth Rate PA (%)]])</f>
        <v>172913.74597529336</v>
      </c>
      <c r="D118" s="24">
        <f>Statement!$A$5+Profit_Loss[[#This Row],[Land Price Median 2021]]</f>
        <v>511315.08607164212</v>
      </c>
      <c r="E118" s="27">
        <f>0.9*Profit_Loss[[#This Row],[House Price Median 2022]]</f>
        <v>345142.59138405754</v>
      </c>
      <c r="F118" s="12">
        <f t="shared" si="1"/>
        <v>-127823.31786713377</v>
      </c>
    </row>
    <row r="119" spans="1:6" x14ac:dyDescent="0.25">
      <c r="A119" s="6" t="s">
        <v>146</v>
      </c>
      <c r="B119" s="12">
        <f>House[[#This Row],[2020]]*(1+House[[#This Row],[Adjusted Growth Rate PA (%)]])^2</f>
        <v>842103.42661432584</v>
      </c>
      <c r="C119" s="12">
        <f>Vacant_Land[[#This Row],[2020]]*(1+Vacant_Land[[#This Row],[Adjusted Growth Rate PA (%)]])</f>
        <v>672462.8535755194</v>
      </c>
      <c r="D119" s="12">
        <f>Statement!$A$5+Profit_Loss[[#This Row],[Land Price Median 2021]]</f>
        <v>1010864.1936718682</v>
      </c>
      <c r="E119" s="27">
        <f>0.9*Profit_Loss[[#This Row],[House Price Median 2022]]</f>
        <v>757893.08395289327</v>
      </c>
      <c r="F119" s="12">
        <f t="shared" si="1"/>
        <v>-168760.76705754234</v>
      </c>
    </row>
    <row r="120" spans="1:6" x14ac:dyDescent="0.25">
      <c r="A120" s="22" t="s">
        <v>147</v>
      </c>
      <c r="B120" s="24">
        <f>House[[#This Row],[2020]]*(1+House[[#This Row],[Adjusted Growth Rate PA (%)]])^2</f>
        <v>733776.11224716308</v>
      </c>
      <c r="C120" s="24">
        <f>Vacant_Land[[#This Row],[2020]]*(1+Vacant_Land[[#This Row],[Adjusted Growth Rate PA (%)]])</f>
        <v>546870.03470414493</v>
      </c>
      <c r="D120" s="24">
        <f>Statement!$A$5+Profit_Loss[[#This Row],[Land Price Median 2021]]</f>
        <v>885271.37480049371</v>
      </c>
      <c r="E120" s="27">
        <f>0.9*Profit_Loss[[#This Row],[House Price Median 2022]]</f>
        <v>660398.50102244678</v>
      </c>
      <c r="F120" s="12">
        <f t="shared" si="1"/>
        <v>-151495.26255333063</v>
      </c>
    </row>
    <row r="121" spans="1:6" x14ac:dyDescent="0.25">
      <c r="A121" s="6" t="s">
        <v>148</v>
      </c>
      <c r="B121" s="12">
        <f>House[[#This Row],[2020]]*(1+House[[#This Row],[Adjusted Growth Rate PA (%)]])^2</f>
        <v>194042.51979084272</v>
      </c>
      <c r="C121" s="12">
        <f>Vacant_Land[[#This Row],[2020]]*(1+Vacant_Land[[#This Row],[Adjusted Growth Rate PA (%)]])</f>
        <v>50322.116647424817</v>
      </c>
      <c r="D121" s="12">
        <f>Statement!$A$5+Profit_Loss[[#This Row],[Land Price Median 2021]]</f>
        <v>388723.4567437736</v>
      </c>
      <c r="E121" s="27">
        <f>0.9*Profit_Loss[[#This Row],[House Price Median 2022]]</f>
        <v>174638.26781175844</v>
      </c>
      <c r="F121" s="12">
        <f t="shared" si="1"/>
        <v>-194680.93695293088</v>
      </c>
    </row>
    <row r="122" spans="1:6" x14ac:dyDescent="0.25">
      <c r="A122" s="22" t="s">
        <v>149</v>
      </c>
      <c r="B122" s="24">
        <f>House[[#This Row],[2020]]*(1+House[[#This Row],[Adjusted Growth Rate PA (%)]])^2</f>
        <v>803338.86136269954</v>
      </c>
      <c r="C122" s="24">
        <f>Vacant_Land[[#This Row],[2020]]*(1+Vacant_Land[[#This Row],[Adjusted Growth Rate PA (%)]])</f>
        <v>615935.01863249298</v>
      </c>
      <c r="D122" s="24">
        <f>Statement!$A$5+Profit_Loss[[#This Row],[Land Price Median 2021]]</f>
        <v>954336.35872884176</v>
      </c>
      <c r="E122" s="27">
        <f>0.9*Profit_Loss[[#This Row],[House Price Median 2022]]</f>
        <v>723004.97522642964</v>
      </c>
      <c r="F122" s="12">
        <f t="shared" si="1"/>
        <v>-150997.49736614223</v>
      </c>
    </row>
    <row r="123" spans="1:6" x14ac:dyDescent="0.25">
      <c r="A123" s="6" t="s">
        <v>150</v>
      </c>
      <c r="B123" s="12">
        <f>House[[#This Row],[2020]]*(1+House[[#This Row],[Adjusted Growth Rate PA (%)]])^2</f>
        <v>471705.40967261011</v>
      </c>
      <c r="C123" s="12">
        <f>Vacant_Land[[#This Row],[2020]]*(1+Vacant_Land[[#This Row],[Adjusted Growth Rate PA (%)]])</f>
        <v>147190.7773848396</v>
      </c>
      <c r="D123" s="12">
        <f>Statement!$A$5+Profit_Loss[[#This Row],[Land Price Median 2021]]</f>
        <v>485592.11748118838</v>
      </c>
      <c r="E123" s="27">
        <f>0.9*Profit_Loss[[#This Row],[House Price Median 2022]]</f>
        <v>424534.8687053491</v>
      </c>
      <c r="F123" s="12">
        <f t="shared" si="1"/>
        <v>-13886.70780857827</v>
      </c>
    </row>
    <row r="124" spans="1:6" x14ac:dyDescent="0.25">
      <c r="A124" s="22" t="s">
        <v>151</v>
      </c>
      <c r="B124" s="24">
        <f>House[[#This Row],[2020]]*(1+House[[#This Row],[Adjusted Growth Rate PA (%)]])^2</f>
        <v>709205.33296536014</v>
      </c>
      <c r="C124" s="24">
        <f>Vacant_Land[[#This Row],[2020]]*(1+Vacant_Land[[#This Row],[Adjusted Growth Rate PA (%)]])</f>
        <v>285004.58179777849</v>
      </c>
      <c r="D124" s="24">
        <f>Statement!$A$5+Profit_Loss[[#This Row],[Land Price Median 2021]]</f>
        <v>623405.92189412727</v>
      </c>
      <c r="E124" s="27">
        <f>0.9*Profit_Loss[[#This Row],[House Price Median 2022]]</f>
        <v>638284.79966882418</v>
      </c>
      <c r="F124" s="12">
        <f t="shared" si="1"/>
        <v>85799.411071232869</v>
      </c>
    </row>
    <row r="125" spans="1:6" x14ac:dyDescent="0.25">
      <c r="A125" s="6" t="s">
        <v>152</v>
      </c>
      <c r="B125" s="12">
        <f>House[[#This Row],[2020]]*(1+House[[#This Row],[Adjusted Growth Rate PA (%)]])^2</f>
        <v>475648.25630464224</v>
      </c>
      <c r="C125" s="12">
        <f>Vacant_Land[[#This Row],[2020]]*(1+Vacant_Land[[#This Row],[Adjusted Growth Rate PA (%)]])</f>
        <v>250851.3061030953</v>
      </c>
      <c r="D125" s="12">
        <f>Statement!$A$5+Profit_Loss[[#This Row],[Land Price Median 2021]]</f>
        <v>589252.64619944408</v>
      </c>
      <c r="E125" s="27">
        <f>0.9*Profit_Loss[[#This Row],[House Price Median 2022]]</f>
        <v>428083.430674178</v>
      </c>
      <c r="F125" s="12">
        <f t="shared" si="1"/>
        <v>-113604.38989480183</v>
      </c>
    </row>
    <row r="126" spans="1:6" x14ac:dyDescent="0.25">
      <c r="A126" s="22" t="s">
        <v>153</v>
      </c>
      <c r="B126" s="24">
        <f>House[[#This Row],[2020]]*(1+House[[#This Row],[Adjusted Growth Rate PA (%)]])^2</f>
        <v>649599.57560101408</v>
      </c>
      <c r="C126" s="24">
        <f>Vacant_Land[[#This Row],[2020]]*(1+Vacant_Land[[#This Row],[Adjusted Growth Rate PA (%)]])</f>
        <v>231443.77382813988</v>
      </c>
      <c r="D126" s="24">
        <f>Statement!$A$5+Profit_Loss[[#This Row],[Land Price Median 2021]]</f>
        <v>569845.11392448866</v>
      </c>
      <c r="E126" s="27">
        <f>0.9*Profit_Loss[[#This Row],[House Price Median 2022]]</f>
        <v>584639.61804091267</v>
      </c>
      <c r="F126" s="12">
        <f t="shared" si="1"/>
        <v>79754.461676525418</v>
      </c>
    </row>
    <row r="127" spans="1:6" x14ac:dyDescent="0.25">
      <c r="A127" s="6" t="s">
        <v>154</v>
      </c>
      <c r="B127" s="12">
        <f>House[[#This Row],[2020]]*(1+House[[#This Row],[Adjusted Growth Rate PA (%)]])^2</f>
        <v>559460.05909044296</v>
      </c>
      <c r="C127" s="12">
        <f>Vacant_Land[[#This Row],[2020]]*(1+Vacant_Land[[#This Row],[Adjusted Growth Rate PA (%)]])</f>
        <v>331674.57143538282</v>
      </c>
      <c r="D127" s="12">
        <f>Statement!$A$5+Profit_Loss[[#This Row],[Land Price Median 2021]]</f>
        <v>670075.9115317316</v>
      </c>
      <c r="E127" s="27">
        <f>0.9*Profit_Loss[[#This Row],[House Price Median 2022]]</f>
        <v>503514.05318139866</v>
      </c>
      <c r="F127" s="12">
        <f t="shared" si="1"/>
        <v>-110615.85244128865</v>
      </c>
    </row>
    <row r="128" spans="1:6" x14ac:dyDescent="0.25">
      <c r="A128" s="22" t="s">
        <v>155</v>
      </c>
      <c r="B128" s="24">
        <f>House[[#This Row],[2020]]*(1+House[[#This Row],[Adjusted Growth Rate PA (%)]])^2</f>
        <v>217073.17137764121</v>
      </c>
      <c r="C128" s="24">
        <f>Vacant_Land[[#This Row],[2020]]*(1+Vacant_Land[[#This Row],[Adjusted Growth Rate PA (%)]])</f>
        <v>82749.011405604397</v>
      </c>
      <c r="D128" s="24">
        <f>Statement!$A$5+Profit_Loss[[#This Row],[Land Price Median 2021]]</f>
        <v>421150.35150195321</v>
      </c>
      <c r="E128" s="27">
        <f>0.9*Profit_Loss[[#This Row],[House Price Median 2022]]</f>
        <v>195365.85423987708</v>
      </c>
      <c r="F128" s="12">
        <f t="shared" si="1"/>
        <v>-204077.180124312</v>
      </c>
    </row>
    <row r="129" spans="1:6" x14ac:dyDescent="0.25">
      <c r="A129" s="6" t="s">
        <v>156</v>
      </c>
      <c r="B129" s="12">
        <f>House[[#This Row],[2020]]*(1+House[[#This Row],[Adjusted Growth Rate PA (%)]])^2</f>
        <v>407033.31078512192</v>
      </c>
      <c r="C129" s="12">
        <f>Vacant_Land[[#This Row],[2020]]*(1+Vacant_Land[[#This Row],[Adjusted Growth Rate PA (%)]])</f>
        <v>136220.39879152732</v>
      </c>
      <c r="D129" s="12">
        <f>Statement!$A$5+Profit_Loss[[#This Row],[Land Price Median 2021]]</f>
        <v>474621.7388878761</v>
      </c>
      <c r="E129" s="27">
        <f>0.9*Profit_Loss[[#This Row],[House Price Median 2022]]</f>
        <v>366329.97970660974</v>
      </c>
      <c r="F129" s="12">
        <f t="shared" si="1"/>
        <v>-67588.428102754173</v>
      </c>
    </row>
    <row r="130" spans="1:6" x14ac:dyDescent="0.25">
      <c r="A130" s="22" t="s">
        <v>157</v>
      </c>
      <c r="B130" s="24">
        <f>House[[#This Row],[2020]]*(1+House[[#This Row],[Adjusted Growth Rate PA (%)]])^2</f>
        <v>387989.2732295593</v>
      </c>
      <c r="C130" s="24">
        <f>Vacant_Land[[#This Row],[2020]]*(1+Vacant_Land[[#This Row],[Adjusted Growth Rate PA (%)]])</f>
        <v>206498.71611013453</v>
      </c>
      <c r="D130" s="24">
        <f>Statement!$A$5+Profit_Loss[[#This Row],[Land Price Median 2021]]</f>
        <v>544900.05620648328</v>
      </c>
      <c r="E130" s="27">
        <f>0.9*Profit_Loss[[#This Row],[House Price Median 2022]]</f>
        <v>349190.34590660338</v>
      </c>
      <c r="F130" s="12">
        <f t="shared" si="1"/>
        <v>-156910.78297692398</v>
      </c>
    </row>
    <row r="131" spans="1:6" x14ac:dyDescent="0.25">
      <c r="A131" s="6" t="s">
        <v>158</v>
      </c>
      <c r="B131" s="12">
        <f>House[[#This Row],[2020]]*(1+House[[#This Row],[Adjusted Growth Rate PA (%)]])^2</f>
        <v>434300.23558813956</v>
      </c>
      <c r="C131" s="12">
        <f>Vacant_Land[[#This Row],[2020]]*(1+Vacant_Land[[#This Row],[Adjusted Growth Rate PA (%)]])</f>
        <v>249572.85378900319</v>
      </c>
      <c r="D131" s="12">
        <f>Statement!$A$5+Profit_Loss[[#This Row],[Land Price Median 2021]]</f>
        <v>587974.193885352</v>
      </c>
      <c r="E131" s="27">
        <f>0.9*Profit_Loss[[#This Row],[House Price Median 2022]]</f>
        <v>390870.2120293256</v>
      </c>
      <c r="F131" s="12">
        <f t="shared" si="1"/>
        <v>-153673.95829721243</v>
      </c>
    </row>
    <row r="132" spans="1:6" x14ac:dyDescent="0.25">
      <c r="A132" s="22" t="s">
        <v>159</v>
      </c>
      <c r="B132" s="24">
        <f>House[[#This Row],[2020]]*(1+House[[#This Row],[Adjusted Growth Rate PA (%)]])^2</f>
        <v>275834.5545179809</v>
      </c>
      <c r="C132" s="24">
        <f>Vacant_Land[[#This Row],[2020]]*(1+Vacant_Land[[#This Row],[Adjusted Growth Rate PA (%)]])</f>
        <v>122618.92431863349</v>
      </c>
      <c r="D132" s="24">
        <f>Statement!$A$5+Profit_Loss[[#This Row],[Land Price Median 2021]]</f>
        <v>461020.26441498229</v>
      </c>
      <c r="E132" s="27">
        <f>0.9*Profit_Loss[[#This Row],[House Price Median 2022]]</f>
        <v>248251.09906618283</v>
      </c>
      <c r="F132" s="12">
        <f t="shared" ref="F132:F195" si="2">B132-D132</f>
        <v>-185185.70989700139</v>
      </c>
    </row>
    <row r="133" spans="1:6" x14ac:dyDescent="0.25">
      <c r="A133" s="6" t="s">
        <v>160</v>
      </c>
      <c r="B133" s="12">
        <f>House[[#This Row],[2020]]*(1+House[[#This Row],[Adjusted Growth Rate PA (%)]])^2</f>
        <v>646241.87472397578</v>
      </c>
      <c r="C133" s="12">
        <f>Vacant_Land[[#This Row],[2020]]*(1+Vacant_Land[[#This Row],[Adjusted Growth Rate PA (%)]])</f>
        <v>351052.44466367632</v>
      </c>
      <c r="D133" s="12">
        <f>Statement!$A$5+Profit_Loss[[#This Row],[Land Price Median 2021]]</f>
        <v>689453.7847600251</v>
      </c>
      <c r="E133" s="27">
        <f>0.9*Profit_Loss[[#This Row],[House Price Median 2022]]</f>
        <v>581617.6872515782</v>
      </c>
      <c r="F133" s="12">
        <f t="shared" si="2"/>
        <v>-43211.910036049318</v>
      </c>
    </row>
    <row r="134" spans="1:6" x14ac:dyDescent="0.25">
      <c r="A134" s="22" t="s">
        <v>161</v>
      </c>
      <c r="B134" s="24">
        <f>House[[#This Row],[2020]]*(1+House[[#This Row],[Adjusted Growth Rate PA (%)]])^2</f>
        <v>222843.98710732616</v>
      </c>
      <c r="C134" s="24">
        <f>Vacant_Land[[#This Row],[2020]]*(1+Vacant_Land[[#This Row],[Adjusted Growth Rate PA (%)]])</f>
        <v>66587.043071151755</v>
      </c>
      <c r="D134" s="24">
        <f>Statement!$A$5+Profit_Loss[[#This Row],[Land Price Median 2021]]</f>
        <v>404988.38316750055</v>
      </c>
      <c r="E134" s="27">
        <f>0.9*Profit_Loss[[#This Row],[House Price Median 2022]]</f>
        <v>200559.58839659355</v>
      </c>
      <c r="F134" s="12">
        <f t="shared" si="2"/>
        <v>-182144.39606017439</v>
      </c>
    </row>
    <row r="135" spans="1:6" x14ac:dyDescent="0.25">
      <c r="A135" s="6" t="s">
        <v>162</v>
      </c>
      <c r="B135" s="12">
        <f>House[[#This Row],[2020]]*(1+House[[#This Row],[Adjusted Growth Rate PA (%)]])^2</f>
        <v>368010.45161696721</v>
      </c>
      <c r="C135" s="12">
        <f>Vacant_Land[[#This Row],[2020]]*(1+Vacant_Land[[#This Row],[Adjusted Growth Rate PA (%)]])</f>
        <v>181502.30931878978</v>
      </c>
      <c r="D135" s="12">
        <f>Statement!$A$5+Profit_Loss[[#This Row],[Land Price Median 2021]]</f>
        <v>519903.64941513853</v>
      </c>
      <c r="E135" s="27">
        <f>0.9*Profit_Loss[[#This Row],[House Price Median 2022]]</f>
        <v>331209.40645527048</v>
      </c>
      <c r="F135" s="12">
        <f t="shared" si="2"/>
        <v>-151893.19779817131</v>
      </c>
    </row>
    <row r="136" spans="1:6" x14ac:dyDescent="0.25">
      <c r="A136" s="22" t="s">
        <v>163</v>
      </c>
      <c r="B136" s="24">
        <f>House[[#This Row],[2020]]*(1+House[[#This Row],[Adjusted Growth Rate PA (%)]])^2</f>
        <v>346226.27051906794</v>
      </c>
      <c r="C136" s="24">
        <f>Vacant_Land[[#This Row],[2020]]*(1+Vacant_Land[[#This Row],[Adjusted Growth Rate PA (%)]])</f>
        <v>121575.66037839626</v>
      </c>
      <c r="D136" s="24">
        <f>Statement!$A$5+Profit_Loss[[#This Row],[Land Price Median 2021]]</f>
        <v>459977.00047474506</v>
      </c>
      <c r="E136" s="27">
        <f>0.9*Profit_Loss[[#This Row],[House Price Median 2022]]</f>
        <v>311603.64346716116</v>
      </c>
      <c r="F136" s="12">
        <f t="shared" si="2"/>
        <v>-113750.72995567712</v>
      </c>
    </row>
    <row r="137" spans="1:6" x14ac:dyDescent="0.25">
      <c r="A137" s="6" t="s">
        <v>164</v>
      </c>
      <c r="B137" s="12">
        <f>House[[#This Row],[2020]]*(1+House[[#This Row],[Adjusted Growth Rate PA (%)]])^2</f>
        <v>637613.33998144558</v>
      </c>
      <c r="C137" s="12">
        <f>Vacant_Land[[#This Row],[2020]]*(1+Vacant_Land[[#This Row],[Adjusted Growth Rate PA (%)]])</f>
        <v>557068.24095473171</v>
      </c>
      <c r="D137" s="12">
        <f>Statement!$A$5+Profit_Loss[[#This Row],[Land Price Median 2021]]</f>
        <v>895469.58105108049</v>
      </c>
      <c r="E137" s="27">
        <f>0.9*Profit_Loss[[#This Row],[House Price Median 2022]]</f>
        <v>573852.00598330109</v>
      </c>
      <c r="F137" s="12">
        <f t="shared" si="2"/>
        <v>-257856.24106963491</v>
      </c>
    </row>
    <row r="138" spans="1:6" x14ac:dyDescent="0.25">
      <c r="A138" s="22" t="s">
        <v>165</v>
      </c>
      <c r="B138" s="24">
        <f>House[[#This Row],[2020]]*(1+House[[#This Row],[Adjusted Growth Rate PA (%)]])^2</f>
        <v>572040.90639619168</v>
      </c>
      <c r="C138" s="24">
        <f>Vacant_Land[[#This Row],[2020]]*(1+Vacant_Land[[#This Row],[Adjusted Growth Rate PA (%)]])</f>
        <v>222825.99016344952</v>
      </c>
      <c r="D138" s="24">
        <f>Statement!$A$5+Profit_Loss[[#This Row],[Land Price Median 2021]]</f>
        <v>561227.33025979833</v>
      </c>
      <c r="E138" s="27">
        <f>0.9*Profit_Loss[[#This Row],[House Price Median 2022]]</f>
        <v>514836.81575657253</v>
      </c>
      <c r="F138" s="12">
        <f t="shared" si="2"/>
        <v>10813.576136393356</v>
      </c>
    </row>
    <row r="139" spans="1:6" x14ac:dyDescent="0.25">
      <c r="A139" s="6" t="s">
        <v>166</v>
      </c>
      <c r="B139" s="12">
        <f>House[[#This Row],[2020]]*(1+House[[#This Row],[Adjusted Growth Rate PA (%)]])^2</f>
        <v>580996.71986519033</v>
      </c>
      <c r="C139" s="12">
        <f>Vacant_Land[[#This Row],[2020]]*(1+Vacant_Land[[#This Row],[Adjusted Growth Rate PA (%)]])</f>
        <v>276201.93736909714</v>
      </c>
      <c r="D139" s="12">
        <f>Statement!$A$5+Profit_Loss[[#This Row],[Land Price Median 2021]]</f>
        <v>614603.27746544592</v>
      </c>
      <c r="E139" s="27">
        <f>0.9*Profit_Loss[[#This Row],[House Price Median 2022]]</f>
        <v>522897.04787867132</v>
      </c>
      <c r="F139" s="12">
        <f t="shared" si="2"/>
        <v>-33606.55760025559</v>
      </c>
    </row>
    <row r="140" spans="1:6" x14ac:dyDescent="0.25">
      <c r="A140" s="22" t="s">
        <v>167</v>
      </c>
      <c r="B140" s="24">
        <f>House[[#This Row],[2020]]*(1+House[[#This Row],[Adjusted Growth Rate PA (%)]])^2</f>
        <v>679875.10959543951</v>
      </c>
      <c r="C140" s="24">
        <f>Vacant_Land[[#This Row],[2020]]*(1+Vacant_Land[[#This Row],[Adjusted Growth Rate PA (%)]])</f>
        <v>404834.21251133893</v>
      </c>
      <c r="D140" s="24">
        <f>Statement!$A$5+Profit_Loss[[#This Row],[Land Price Median 2021]]</f>
        <v>743235.55260768766</v>
      </c>
      <c r="E140" s="27">
        <f>0.9*Profit_Loss[[#This Row],[House Price Median 2022]]</f>
        <v>611887.59863589553</v>
      </c>
      <c r="F140" s="12">
        <f t="shared" si="2"/>
        <v>-63360.443012248143</v>
      </c>
    </row>
    <row r="141" spans="1:6" x14ac:dyDescent="0.25">
      <c r="A141" s="6" t="s">
        <v>168</v>
      </c>
      <c r="B141" s="12">
        <f>House[[#This Row],[2020]]*(1+House[[#This Row],[Adjusted Growth Rate PA (%)]])^2</f>
        <v>549469.64418562932</v>
      </c>
      <c r="C141" s="12">
        <f>Vacant_Land[[#This Row],[2020]]*(1+Vacant_Land[[#This Row],[Adjusted Growth Rate PA (%)]])</f>
        <v>354585.25243823492</v>
      </c>
      <c r="D141" s="12">
        <f>Statement!$A$5+Profit_Loss[[#This Row],[Land Price Median 2021]]</f>
        <v>692986.59253458376</v>
      </c>
      <c r="E141" s="27">
        <f>0.9*Profit_Loss[[#This Row],[House Price Median 2022]]</f>
        <v>494522.67976706638</v>
      </c>
      <c r="F141" s="12">
        <f t="shared" si="2"/>
        <v>-143516.94834895444</v>
      </c>
    </row>
    <row r="142" spans="1:6" x14ac:dyDescent="0.25">
      <c r="A142" s="22" t="s">
        <v>169</v>
      </c>
      <c r="B142" s="24">
        <f>House[[#This Row],[2020]]*(1+House[[#This Row],[Adjusted Growth Rate PA (%)]])^2</f>
        <v>593747.05499785999</v>
      </c>
      <c r="C142" s="24">
        <f>Vacant_Land[[#This Row],[2020]]*(1+Vacant_Land[[#This Row],[Adjusted Growth Rate PA (%)]])</f>
        <v>270334.01831235958</v>
      </c>
      <c r="D142" s="24">
        <f>Statement!$A$5+Profit_Loss[[#This Row],[Land Price Median 2021]]</f>
        <v>608735.35840870836</v>
      </c>
      <c r="E142" s="27">
        <f>0.9*Profit_Loss[[#This Row],[House Price Median 2022]]</f>
        <v>534372.34949807404</v>
      </c>
      <c r="F142" s="12">
        <f t="shared" si="2"/>
        <v>-14988.30341084837</v>
      </c>
    </row>
    <row r="143" spans="1:6" x14ac:dyDescent="0.25">
      <c r="A143" s="6" t="s">
        <v>170</v>
      </c>
      <c r="B143" s="12">
        <f>House[[#This Row],[2020]]*(1+House[[#This Row],[Adjusted Growth Rate PA (%)]])^2</f>
        <v>659518.21438158583</v>
      </c>
      <c r="C143" s="12">
        <f>Vacant_Land[[#This Row],[2020]]*(1+Vacant_Land[[#This Row],[Adjusted Growth Rate PA (%)]])</f>
        <v>529211.32637561765</v>
      </c>
      <c r="D143" s="12">
        <f>Statement!$A$5+Profit_Loss[[#This Row],[Land Price Median 2021]]</f>
        <v>867612.66647196643</v>
      </c>
      <c r="E143" s="27">
        <f>0.9*Profit_Loss[[#This Row],[House Price Median 2022]]</f>
        <v>593566.39294342732</v>
      </c>
      <c r="F143" s="12">
        <f t="shared" si="2"/>
        <v>-208094.4520903806</v>
      </c>
    </row>
    <row r="144" spans="1:6" x14ac:dyDescent="0.25">
      <c r="A144" s="22" t="s">
        <v>171</v>
      </c>
      <c r="B144" s="24">
        <f>House[[#This Row],[2020]]*(1+House[[#This Row],[Adjusted Growth Rate PA (%)]])^2</f>
        <v>461280.02124352666</v>
      </c>
      <c r="C144" s="24">
        <f>Vacant_Land[[#This Row],[2020]]*(1+Vacant_Land[[#This Row],[Adjusted Growth Rate PA (%)]])</f>
        <v>147507.66952657845</v>
      </c>
      <c r="D144" s="24">
        <f>Statement!$A$5+Profit_Loss[[#This Row],[Land Price Median 2021]]</f>
        <v>485909.00962292723</v>
      </c>
      <c r="E144" s="27">
        <f>0.9*Profit_Loss[[#This Row],[House Price Median 2022]]</f>
        <v>415152.01911917399</v>
      </c>
      <c r="F144" s="12">
        <f t="shared" si="2"/>
        <v>-24628.988379400573</v>
      </c>
    </row>
    <row r="145" spans="1:6" x14ac:dyDescent="0.25">
      <c r="A145" s="6" t="s">
        <v>172</v>
      </c>
      <c r="B145" s="12">
        <f>House[[#This Row],[2020]]*(1+House[[#This Row],[Adjusted Growth Rate PA (%)]])^2</f>
        <v>421916.01910753321</v>
      </c>
      <c r="C145" s="12">
        <f>Vacant_Land[[#This Row],[2020]]*(1+Vacant_Land[[#This Row],[Adjusted Growth Rate PA (%)]])</f>
        <v>204996.89721659585</v>
      </c>
      <c r="D145" s="12">
        <f>Statement!$A$5+Profit_Loss[[#This Row],[Land Price Median 2021]]</f>
        <v>543398.23731294461</v>
      </c>
      <c r="E145" s="27">
        <f>0.9*Profit_Loss[[#This Row],[House Price Median 2022]]</f>
        <v>379724.41719677992</v>
      </c>
      <c r="F145" s="12">
        <f t="shared" si="2"/>
        <v>-121482.21820541139</v>
      </c>
    </row>
    <row r="146" spans="1:6" x14ac:dyDescent="0.25">
      <c r="A146" s="22" t="s">
        <v>173</v>
      </c>
      <c r="B146" s="24">
        <f>House[[#This Row],[2020]]*(1+House[[#This Row],[Adjusted Growth Rate PA (%)]])^2</f>
        <v>542631.69470006495</v>
      </c>
      <c r="C146" s="24">
        <f>Vacant_Land[[#This Row],[2020]]*(1+Vacant_Land[[#This Row],[Adjusted Growth Rate PA (%)]])</f>
        <v>267487.21428697766</v>
      </c>
      <c r="D146" s="24">
        <f>Statement!$A$5+Profit_Loss[[#This Row],[Land Price Median 2021]]</f>
        <v>605888.55438332644</v>
      </c>
      <c r="E146" s="27">
        <f>0.9*Profit_Loss[[#This Row],[House Price Median 2022]]</f>
        <v>488368.52523005847</v>
      </c>
      <c r="F146" s="12">
        <f t="shared" si="2"/>
        <v>-63256.859683261486</v>
      </c>
    </row>
    <row r="147" spans="1:6" x14ac:dyDescent="0.25">
      <c r="A147" s="6" t="s">
        <v>174</v>
      </c>
      <c r="B147" s="12">
        <f>House[[#This Row],[2020]]*(1+House[[#This Row],[Adjusted Growth Rate PA (%)]])^2</f>
        <v>739096.10654749349</v>
      </c>
      <c r="C147" s="12">
        <f>Vacant_Land[[#This Row],[2020]]*(1+Vacant_Land[[#This Row],[Adjusted Growth Rate PA (%)]])</f>
        <v>512898.54580684431</v>
      </c>
      <c r="D147" s="12">
        <f>Statement!$A$5+Profit_Loss[[#This Row],[Land Price Median 2021]]</f>
        <v>851299.88590319315</v>
      </c>
      <c r="E147" s="27">
        <f>0.9*Profit_Loss[[#This Row],[House Price Median 2022]]</f>
        <v>665186.49589274416</v>
      </c>
      <c r="F147" s="12">
        <f t="shared" si="2"/>
        <v>-112203.77935569966</v>
      </c>
    </row>
    <row r="148" spans="1:6" x14ac:dyDescent="0.25">
      <c r="A148" s="22" t="s">
        <v>175</v>
      </c>
      <c r="B148" s="24">
        <f>House[[#This Row],[2020]]*(1+House[[#This Row],[Adjusted Growth Rate PA (%)]])^2</f>
        <v>367765.00582350796</v>
      </c>
      <c r="C148" s="24">
        <f>Vacant_Land[[#This Row],[2020]]*(1+Vacant_Land[[#This Row],[Adjusted Growth Rate PA (%)]])</f>
        <v>60813.848020412981</v>
      </c>
      <c r="D148" s="24">
        <f>Statement!$A$5+Profit_Loss[[#This Row],[Land Price Median 2021]]</f>
        <v>399215.18811676174</v>
      </c>
      <c r="E148" s="27">
        <f>0.9*Profit_Loss[[#This Row],[House Price Median 2022]]</f>
        <v>330988.5052411572</v>
      </c>
      <c r="F148" s="12">
        <f t="shared" si="2"/>
        <v>-31450.182293253776</v>
      </c>
    </row>
    <row r="149" spans="1:6" x14ac:dyDescent="0.25">
      <c r="A149" s="6" t="s">
        <v>176</v>
      </c>
      <c r="B149" s="12">
        <f>House[[#This Row],[2020]]*(1+House[[#This Row],[Adjusted Growth Rate PA (%)]])^2</f>
        <v>234922.4482804476</v>
      </c>
      <c r="C149" s="12">
        <f>Vacant_Land[[#This Row],[2020]]*(1+Vacant_Land[[#This Row],[Adjusted Growth Rate PA (%)]])</f>
        <v>35207.986433754326</v>
      </c>
      <c r="D149" s="12">
        <f>Statement!$A$5+Profit_Loss[[#This Row],[Land Price Median 2021]]</f>
        <v>373609.32653010311</v>
      </c>
      <c r="E149" s="27">
        <f>0.9*Profit_Loss[[#This Row],[House Price Median 2022]]</f>
        <v>211430.20345240284</v>
      </c>
      <c r="F149" s="12">
        <f t="shared" si="2"/>
        <v>-138686.87824965551</v>
      </c>
    </row>
    <row r="150" spans="1:6" x14ac:dyDescent="0.25">
      <c r="A150" s="22" t="s">
        <v>177</v>
      </c>
      <c r="B150" s="24">
        <f>House[[#This Row],[2020]]*(1+House[[#This Row],[Adjusted Growth Rate PA (%)]])^2</f>
        <v>247424.32716795124</v>
      </c>
      <c r="C150" s="24">
        <f>Vacant_Land[[#This Row],[2020]]*(1+Vacant_Land[[#This Row],[Adjusted Growth Rate PA (%)]])</f>
        <v>52964.225360655408</v>
      </c>
      <c r="D150" s="24">
        <f>Statement!$A$5+Profit_Loss[[#This Row],[Land Price Median 2021]]</f>
        <v>391365.56545700418</v>
      </c>
      <c r="E150" s="27">
        <f>0.9*Profit_Loss[[#This Row],[House Price Median 2022]]</f>
        <v>222681.89445115611</v>
      </c>
      <c r="F150" s="12">
        <f t="shared" si="2"/>
        <v>-143941.23828905294</v>
      </c>
    </row>
    <row r="151" spans="1:6" x14ac:dyDescent="0.25">
      <c r="A151" s="6" t="s">
        <v>178</v>
      </c>
      <c r="B151" s="12">
        <f>House[[#This Row],[2020]]*(1+House[[#This Row],[Adjusted Growth Rate PA (%)]])^2</f>
        <v>298901.55294836534</v>
      </c>
      <c r="C151" s="12">
        <f>Vacant_Land[[#This Row],[2020]]*(1+Vacant_Land[[#This Row],[Adjusted Growth Rate PA (%)]])</f>
        <v>126219.22391740217</v>
      </c>
      <c r="D151" s="12">
        <f>Statement!$A$5+Profit_Loss[[#This Row],[Land Price Median 2021]]</f>
        <v>464620.56401375093</v>
      </c>
      <c r="E151" s="27">
        <f>0.9*Profit_Loss[[#This Row],[House Price Median 2022]]</f>
        <v>269011.39765352884</v>
      </c>
      <c r="F151" s="12">
        <f t="shared" si="2"/>
        <v>-165719.0110653856</v>
      </c>
    </row>
    <row r="152" spans="1:6" x14ac:dyDescent="0.25">
      <c r="A152" s="22" t="s">
        <v>179</v>
      </c>
      <c r="B152" s="24">
        <f>House[[#This Row],[2020]]*(1+House[[#This Row],[Adjusted Growth Rate PA (%)]])^2</f>
        <v>438120.24275730475</v>
      </c>
      <c r="C152" s="24">
        <f>Vacant_Land[[#This Row],[2020]]*(1+Vacant_Land[[#This Row],[Adjusted Growth Rate PA (%)]])</f>
        <v>207796.35075923451</v>
      </c>
      <c r="D152" s="24">
        <f>Statement!$A$5+Profit_Loss[[#This Row],[Land Price Median 2021]]</f>
        <v>546197.69085558329</v>
      </c>
      <c r="E152" s="27">
        <f>0.9*Profit_Loss[[#This Row],[House Price Median 2022]]</f>
        <v>394308.21848157427</v>
      </c>
      <c r="F152" s="12">
        <f t="shared" si="2"/>
        <v>-108077.44809827855</v>
      </c>
    </row>
    <row r="153" spans="1:6" x14ac:dyDescent="0.25">
      <c r="A153" s="6" t="s">
        <v>180</v>
      </c>
      <c r="B153" s="12">
        <f>House[[#This Row],[2020]]*(1+House[[#This Row],[Adjusted Growth Rate PA (%)]])^2</f>
        <v>571360.18027058046</v>
      </c>
      <c r="C153" s="12">
        <f>Vacant_Land[[#This Row],[2020]]*(1+Vacant_Land[[#This Row],[Adjusted Growth Rate PA (%)]])</f>
        <v>286148.5345031998</v>
      </c>
      <c r="D153" s="12">
        <f>Statement!$A$5+Profit_Loss[[#This Row],[Land Price Median 2021]]</f>
        <v>624549.87459954852</v>
      </c>
      <c r="E153" s="27">
        <f>0.9*Profit_Loss[[#This Row],[House Price Median 2022]]</f>
        <v>514224.16224352241</v>
      </c>
      <c r="F153" s="12">
        <f t="shared" si="2"/>
        <v>-53189.694328968064</v>
      </c>
    </row>
    <row r="154" spans="1:6" x14ac:dyDescent="0.25">
      <c r="A154" s="22" t="s">
        <v>181</v>
      </c>
      <c r="B154" s="24">
        <f>House[[#This Row],[2020]]*(1+House[[#This Row],[Adjusted Growth Rate PA (%)]])^2</f>
        <v>310168.32630502147</v>
      </c>
      <c r="C154" s="24">
        <f>Vacant_Land[[#This Row],[2020]]*(1+Vacant_Land[[#This Row],[Adjusted Growth Rate PA (%)]])</f>
        <v>114933.20004216788</v>
      </c>
      <c r="D154" s="24">
        <f>Statement!$A$5+Profit_Loss[[#This Row],[Land Price Median 2021]]</f>
        <v>453334.54013851669</v>
      </c>
      <c r="E154" s="27">
        <f>0.9*Profit_Loss[[#This Row],[House Price Median 2022]]</f>
        <v>279151.49367451936</v>
      </c>
      <c r="F154" s="12">
        <f t="shared" si="2"/>
        <v>-143166.21383349522</v>
      </c>
    </row>
    <row r="155" spans="1:6" x14ac:dyDescent="0.25">
      <c r="A155" s="6" t="s">
        <v>182</v>
      </c>
      <c r="B155" s="12">
        <f>House[[#This Row],[2020]]*(1+House[[#This Row],[Adjusted Growth Rate PA (%)]])^2</f>
        <v>717515.35143380531</v>
      </c>
      <c r="C155" s="12">
        <f>Vacant_Land[[#This Row],[2020]]*(1+Vacant_Land[[#This Row],[Adjusted Growth Rate PA (%)]])</f>
        <v>466066.33986947249</v>
      </c>
      <c r="D155" s="12">
        <f>Statement!$A$5+Profit_Loss[[#This Row],[Land Price Median 2021]]</f>
        <v>804467.67996582133</v>
      </c>
      <c r="E155" s="27">
        <f>0.9*Profit_Loss[[#This Row],[House Price Median 2022]]</f>
        <v>645763.81629042479</v>
      </c>
      <c r="F155" s="12">
        <f t="shared" si="2"/>
        <v>-86952.328532016021</v>
      </c>
    </row>
    <row r="156" spans="1:6" x14ac:dyDescent="0.25">
      <c r="A156" s="22" t="s">
        <v>183</v>
      </c>
      <c r="B156" s="24">
        <f>House[[#This Row],[2020]]*(1+House[[#This Row],[Adjusted Growth Rate PA (%)]])^2</f>
        <v>542343.79607654654</v>
      </c>
      <c r="C156" s="24">
        <f>Vacant_Land[[#This Row],[2020]]*(1+Vacant_Land[[#This Row],[Adjusted Growth Rate PA (%)]])</f>
        <v>265849.31731134275</v>
      </c>
      <c r="D156" s="24">
        <f>Statement!$A$5+Profit_Loss[[#This Row],[Land Price Median 2021]]</f>
        <v>604250.65740769147</v>
      </c>
      <c r="E156" s="27">
        <f>0.9*Profit_Loss[[#This Row],[House Price Median 2022]]</f>
        <v>488109.4164688919</v>
      </c>
      <c r="F156" s="12">
        <f t="shared" si="2"/>
        <v>-61906.86133114493</v>
      </c>
    </row>
    <row r="157" spans="1:6" x14ac:dyDescent="0.25">
      <c r="A157" s="6" t="s">
        <v>184</v>
      </c>
      <c r="B157" s="12">
        <f>House[[#This Row],[2020]]*(1+House[[#This Row],[Adjusted Growth Rate PA (%)]])^2</f>
        <v>311698.21621716343</v>
      </c>
      <c r="C157" s="12">
        <f>Vacant_Land[[#This Row],[2020]]*(1+Vacant_Land[[#This Row],[Adjusted Growth Rate PA (%)]])</f>
        <v>111673.88503248028</v>
      </c>
      <c r="D157" s="12">
        <f>Statement!$A$5+Profit_Loss[[#This Row],[Land Price Median 2021]]</f>
        <v>450075.22512882907</v>
      </c>
      <c r="E157" s="27">
        <f>0.9*Profit_Loss[[#This Row],[House Price Median 2022]]</f>
        <v>280528.39459544711</v>
      </c>
      <c r="F157" s="12">
        <f t="shared" si="2"/>
        <v>-138377.00891166565</v>
      </c>
    </row>
    <row r="158" spans="1:6" x14ac:dyDescent="0.25">
      <c r="A158" s="22" t="s">
        <v>185</v>
      </c>
      <c r="B158" s="24">
        <f>House[[#This Row],[2020]]*(1+House[[#This Row],[Adjusted Growth Rate PA (%)]])^2</f>
        <v>591276.65409915871</v>
      </c>
      <c r="C158" s="24">
        <f>Vacant_Land[[#This Row],[2020]]*(1+Vacant_Land[[#This Row],[Adjusted Growth Rate PA (%)]])</f>
        <v>191761.49143399709</v>
      </c>
      <c r="D158" s="24">
        <f>Statement!$A$5+Profit_Loss[[#This Row],[Land Price Median 2021]]</f>
        <v>530162.83153034584</v>
      </c>
      <c r="E158" s="27">
        <f>0.9*Profit_Loss[[#This Row],[House Price Median 2022]]</f>
        <v>532148.98868924286</v>
      </c>
      <c r="F158" s="12">
        <f t="shared" si="2"/>
        <v>61113.822568812873</v>
      </c>
    </row>
    <row r="159" spans="1:6" x14ac:dyDescent="0.25">
      <c r="A159" s="6" t="s">
        <v>186</v>
      </c>
      <c r="B159" s="12">
        <f>House[[#This Row],[2020]]*(1+House[[#This Row],[Adjusted Growth Rate PA (%)]])^2</f>
        <v>773803.29992058768</v>
      </c>
      <c r="C159" s="12">
        <f>Vacant_Land[[#This Row],[2020]]*(1+Vacant_Land[[#This Row],[Adjusted Growth Rate PA (%)]])</f>
        <v>284462.2660745802</v>
      </c>
      <c r="D159" s="12">
        <f>Statement!$A$5+Profit_Loss[[#This Row],[Land Price Median 2021]]</f>
        <v>622863.60617092904</v>
      </c>
      <c r="E159" s="27">
        <f>0.9*Profit_Loss[[#This Row],[House Price Median 2022]]</f>
        <v>696422.96992852888</v>
      </c>
      <c r="F159" s="12">
        <f t="shared" si="2"/>
        <v>150939.69374965865</v>
      </c>
    </row>
    <row r="160" spans="1:6" x14ac:dyDescent="0.25">
      <c r="A160" s="22" t="s">
        <v>187</v>
      </c>
      <c r="B160" s="24">
        <f>House[[#This Row],[2020]]*(1+House[[#This Row],[Adjusted Growth Rate PA (%)]])^2</f>
        <v>578815.34309330478</v>
      </c>
      <c r="C160" s="24">
        <f>Vacant_Land[[#This Row],[2020]]*(1+Vacant_Land[[#This Row],[Adjusted Growth Rate PA (%)]])</f>
        <v>142882.44882509063</v>
      </c>
      <c r="D160" s="24">
        <f>Statement!$A$5+Profit_Loss[[#This Row],[Land Price Median 2021]]</f>
        <v>481283.78892143944</v>
      </c>
      <c r="E160" s="27">
        <f>0.9*Profit_Loss[[#This Row],[House Price Median 2022]]</f>
        <v>520933.80878397432</v>
      </c>
      <c r="F160" s="12">
        <f t="shared" si="2"/>
        <v>97531.55417186534</v>
      </c>
    </row>
    <row r="161" spans="1:6" x14ac:dyDescent="0.25">
      <c r="A161" s="6" t="s">
        <v>188</v>
      </c>
      <c r="B161" s="12">
        <f>House[[#This Row],[2020]]*(1+House[[#This Row],[Adjusted Growth Rate PA (%)]])^2</f>
        <v>402739.96042425989</v>
      </c>
      <c r="C161" s="12">
        <f>Vacant_Land[[#This Row],[2020]]*(1+Vacant_Land[[#This Row],[Adjusted Growth Rate PA (%)]])</f>
        <v>138851.95630151461</v>
      </c>
      <c r="D161" s="12">
        <f>Statement!$A$5+Profit_Loss[[#This Row],[Land Price Median 2021]]</f>
        <v>477253.29639786342</v>
      </c>
      <c r="E161" s="27">
        <f>0.9*Profit_Loss[[#This Row],[House Price Median 2022]]</f>
        <v>362465.96438183391</v>
      </c>
      <c r="F161" s="12">
        <f t="shared" si="2"/>
        <v>-74513.335973603535</v>
      </c>
    </row>
    <row r="162" spans="1:6" x14ac:dyDescent="0.25">
      <c r="A162" s="22" t="s">
        <v>189</v>
      </c>
      <c r="B162" s="24">
        <f>House[[#This Row],[2020]]*(1+House[[#This Row],[Adjusted Growth Rate PA (%)]])^2</f>
        <v>473617.06070140842</v>
      </c>
      <c r="C162" s="24">
        <f>Vacant_Land[[#This Row],[2020]]*(1+Vacant_Land[[#This Row],[Adjusted Growth Rate PA (%)]])</f>
        <v>276083.53700070223</v>
      </c>
      <c r="D162" s="24">
        <f>Statement!$A$5+Profit_Loss[[#This Row],[Land Price Median 2021]]</f>
        <v>614484.87709705101</v>
      </c>
      <c r="E162" s="27">
        <f>0.9*Profit_Loss[[#This Row],[House Price Median 2022]]</f>
        <v>426255.3546312676</v>
      </c>
      <c r="F162" s="12">
        <f t="shared" si="2"/>
        <v>-140867.81639564259</v>
      </c>
    </row>
    <row r="163" spans="1:6" x14ac:dyDescent="0.25">
      <c r="A163" s="6" t="s">
        <v>190</v>
      </c>
      <c r="B163" s="12">
        <f>House[[#This Row],[2020]]*(1+House[[#This Row],[Adjusted Growth Rate PA (%)]])^2</f>
        <v>584662.32412278082</v>
      </c>
      <c r="C163" s="12">
        <f>Vacant_Land[[#This Row],[2020]]*(1+Vacant_Land[[#This Row],[Adjusted Growth Rate PA (%)]])</f>
        <v>311287.56062334334</v>
      </c>
      <c r="D163" s="12">
        <f>Statement!$A$5+Profit_Loss[[#This Row],[Land Price Median 2021]]</f>
        <v>649688.90071969212</v>
      </c>
      <c r="E163" s="27">
        <f>0.9*Profit_Loss[[#This Row],[House Price Median 2022]]</f>
        <v>526196.09171050275</v>
      </c>
      <c r="F163" s="12">
        <f t="shared" si="2"/>
        <v>-65026.576596911298</v>
      </c>
    </row>
    <row r="164" spans="1:6" x14ac:dyDescent="0.25">
      <c r="A164" s="22" t="s">
        <v>191</v>
      </c>
      <c r="B164" s="24">
        <f>House[[#This Row],[2020]]*(1+House[[#This Row],[Adjusted Growth Rate PA (%)]])^2</f>
        <v>534500.90312470798</v>
      </c>
      <c r="C164" s="24">
        <f>Vacant_Land[[#This Row],[2020]]*(1+Vacant_Land[[#This Row],[Adjusted Growth Rate PA (%)]])</f>
        <v>184839.32118989743</v>
      </c>
      <c r="D164" s="24">
        <f>Statement!$A$5+Profit_Loss[[#This Row],[Land Price Median 2021]]</f>
        <v>523240.66128624621</v>
      </c>
      <c r="E164" s="27">
        <f>0.9*Profit_Loss[[#This Row],[House Price Median 2022]]</f>
        <v>481050.81281223719</v>
      </c>
      <c r="F164" s="12">
        <f t="shared" si="2"/>
        <v>11260.241838461778</v>
      </c>
    </row>
    <row r="165" spans="1:6" x14ac:dyDescent="0.25">
      <c r="A165" s="6" t="s">
        <v>192</v>
      </c>
      <c r="B165" s="12">
        <f>House[[#This Row],[2020]]*(1+House[[#This Row],[Adjusted Growth Rate PA (%)]])^2</f>
        <v>919669.84773751488</v>
      </c>
      <c r="C165" s="12">
        <f>Vacant_Land[[#This Row],[2020]]*(1+Vacant_Land[[#This Row],[Adjusted Growth Rate PA (%)]])</f>
        <v>529862.69314430736</v>
      </c>
      <c r="D165" s="12">
        <f>Statement!$A$5+Profit_Loss[[#This Row],[Land Price Median 2021]]</f>
        <v>868264.03324065614</v>
      </c>
      <c r="E165" s="27">
        <f>0.9*Profit_Loss[[#This Row],[House Price Median 2022]]</f>
        <v>827702.86296376341</v>
      </c>
      <c r="F165" s="12">
        <f t="shared" si="2"/>
        <v>51405.814496858744</v>
      </c>
    </row>
    <row r="166" spans="1:6" x14ac:dyDescent="0.25">
      <c r="A166" s="22" t="s">
        <v>193</v>
      </c>
      <c r="B166" s="24">
        <f>House[[#This Row],[2020]]*(1+House[[#This Row],[Adjusted Growth Rate PA (%)]])^2</f>
        <v>486501.22158171365</v>
      </c>
      <c r="C166" s="24">
        <f>Vacant_Land[[#This Row],[2020]]*(1+Vacant_Land[[#This Row],[Adjusted Growth Rate PA (%)]])</f>
        <v>149976.63620578864</v>
      </c>
      <c r="D166" s="24">
        <f>Statement!$A$5+Profit_Loss[[#This Row],[Land Price Median 2021]]</f>
        <v>488377.97630213742</v>
      </c>
      <c r="E166" s="27">
        <f>0.9*Profit_Loss[[#This Row],[House Price Median 2022]]</f>
        <v>437851.09942354227</v>
      </c>
      <c r="F166" s="12">
        <f t="shared" si="2"/>
        <v>-1876.7547204237781</v>
      </c>
    </row>
    <row r="167" spans="1:6" x14ac:dyDescent="0.25">
      <c r="A167" s="6" t="s">
        <v>194</v>
      </c>
      <c r="B167" s="12">
        <f>House[[#This Row],[2020]]*(1+House[[#This Row],[Adjusted Growth Rate PA (%)]])^2</f>
        <v>274970.02643151087</v>
      </c>
      <c r="C167" s="12">
        <f>Vacant_Land[[#This Row],[2020]]*(1+Vacant_Land[[#This Row],[Adjusted Growth Rate PA (%)]])</f>
        <v>95532.534260923028</v>
      </c>
      <c r="D167" s="12">
        <f>Statement!$A$5+Profit_Loss[[#This Row],[Land Price Median 2021]]</f>
        <v>433933.87435727182</v>
      </c>
      <c r="E167" s="27">
        <f>0.9*Profit_Loss[[#This Row],[House Price Median 2022]]</f>
        <v>247473.02378835977</v>
      </c>
      <c r="F167" s="12">
        <f t="shared" si="2"/>
        <v>-158963.84792576096</v>
      </c>
    </row>
    <row r="168" spans="1:6" x14ac:dyDescent="0.25">
      <c r="A168" s="22" t="s">
        <v>195</v>
      </c>
      <c r="B168" s="24">
        <f>House[[#This Row],[2020]]*(1+House[[#This Row],[Adjusted Growth Rate PA (%)]])^2</f>
        <v>984682.48756124207</v>
      </c>
      <c r="C168" s="24">
        <f>Vacant_Land[[#This Row],[2020]]*(1+Vacant_Land[[#This Row],[Adjusted Growth Rate PA (%)]])</f>
        <v>487457.83236769109</v>
      </c>
      <c r="D168" s="24">
        <f>Statement!$A$5+Profit_Loss[[#This Row],[Land Price Median 2021]]</f>
        <v>825859.17246403988</v>
      </c>
      <c r="E168" s="27">
        <f>0.9*Profit_Loss[[#This Row],[House Price Median 2022]]</f>
        <v>886214.2388051179</v>
      </c>
      <c r="F168" s="12">
        <f t="shared" si="2"/>
        <v>158823.3150972022</v>
      </c>
    </row>
    <row r="169" spans="1:6" x14ac:dyDescent="0.25">
      <c r="A169" s="6" t="s">
        <v>196</v>
      </c>
      <c r="B169" s="12">
        <f>House[[#This Row],[2020]]*(1+House[[#This Row],[Adjusted Growth Rate PA (%)]])^2</f>
        <v>552942.14171165496</v>
      </c>
      <c r="C169" s="12">
        <f>Vacant_Land[[#This Row],[2020]]*(1+Vacant_Land[[#This Row],[Adjusted Growth Rate PA (%)]])</f>
        <v>210397.63866874858</v>
      </c>
      <c r="D169" s="12">
        <f>Statement!$A$5+Profit_Loss[[#This Row],[Land Price Median 2021]]</f>
        <v>548798.97876509733</v>
      </c>
      <c r="E169" s="27">
        <f>0.9*Profit_Loss[[#This Row],[House Price Median 2022]]</f>
        <v>497647.92754048947</v>
      </c>
      <c r="F169" s="12">
        <f t="shared" si="2"/>
        <v>4143.1629465576261</v>
      </c>
    </row>
    <row r="170" spans="1:6" x14ac:dyDescent="0.25">
      <c r="A170" s="22" t="s">
        <v>197</v>
      </c>
      <c r="B170" s="24">
        <f>House[[#This Row],[2020]]*(1+House[[#This Row],[Adjusted Growth Rate PA (%)]])^2</f>
        <v>439842.58586355363</v>
      </c>
      <c r="C170" s="24">
        <f>Vacant_Land[[#This Row],[2020]]*(1+Vacant_Land[[#This Row],[Adjusted Growth Rate PA (%)]])</f>
        <v>226361.42274276665</v>
      </c>
      <c r="D170" s="24">
        <f>Statement!$A$5+Profit_Loss[[#This Row],[Land Price Median 2021]]</f>
        <v>564762.76283911546</v>
      </c>
      <c r="E170" s="27">
        <f>0.9*Profit_Loss[[#This Row],[House Price Median 2022]]</f>
        <v>395858.32727719826</v>
      </c>
      <c r="F170" s="12">
        <f t="shared" si="2"/>
        <v>-124920.17697556183</v>
      </c>
    </row>
    <row r="171" spans="1:6" x14ac:dyDescent="0.25">
      <c r="A171" s="6" t="s">
        <v>198</v>
      </c>
      <c r="B171" s="12">
        <f>House[[#This Row],[2020]]*(1+House[[#This Row],[Adjusted Growth Rate PA (%)]])^2</f>
        <v>572255.1310472968</v>
      </c>
      <c r="C171" s="12">
        <f>Vacant_Land[[#This Row],[2020]]*(1+Vacant_Land[[#This Row],[Adjusted Growth Rate PA (%)]])</f>
        <v>332158.29426078568</v>
      </c>
      <c r="D171" s="12">
        <f>Statement!$A$5+Profit_Loss[[#This Row],[Land Price Median 2021]]</f>
        <v>670559.63435713446</v>
      </c>
      <c r="E171" s="27">
        <f>0.9*Profit_Loss[[#This Row],[House Price Median 2022]]</f>
        <v>515029.61794256716</v>
      </c>
      <c r="F171" s="12">
        <f t="shared" si="2"/>
        <v>-98304.503309837659</v>
      </c>
    </row>
    <row r="172" spans="1:6" x14ac:dyDescent="0.25">
      <c r="A172" s="22" t="s">
        <v>199</v>
      </c>
      <c r="B172" s="24">
        <f>House[[#This Row],[2020]]*(1+House[[#This Row],[Adjusted Growth Rate PA (%)]])^2</f>
        <v>453053.4753926635</v>
      </c>
      <c r="C172" s="24">
        <f>Vacant_Land[[#This Row],[2020]]*(1+Vacant_Land[[#This Row],[Adjusted Growth Rate PA (%)]])</f>
        <v>110123.96534258056</v>
      </c>
      <c r="D172" s="24">
        <f>Statement!$A$5+Profit_Loss[[#This Row],[Land Price Median 2021]]</f>
        <v>448525.30543892935</v>
      </c>
      <c r="E172" s="27">
        <f>0.9*Profit_Loss[[#This Row],[House Price Median 2022]]</f>
        <v>407748.12785339716</v>
      </c>
      <c r="F172" s="12">
        <f t="shared" si="2"/>
        <v>4528.1699537341483</v>
      </c>
    </row>
    <row r="173" spans="1:6" x14ac:dyDescent="0.25">
      <c r="A173" s="6" t="s">
        <v>200</v>
      </c>
      <c r="B173" s="12">
        <f>House[[#This Row],[2020]]*(1+House[[#This Row],[Adjusted Growth Rate PA (%)]])^2</f>
        <v>339952.65318788722</v>
      </c>
      <c r="C173" s="12">
        <f>Vacant_Land[[#This Row],[2020]]*(1+Vacant_Land[[#This Row],[Adjusted Growth Rate PA (%)]])</f>
        <v>135557.39594560614</v>
      </c>
      <c r="D173" s="12">
        <f>Statement!$A$5+Profit_Loss[[#This Row],[Land Price Median 2021]]</f>
        <v>473958.73604195495</v>
      </c>
      <c r="E173" s="27">
        <f>0.9*Profit_Loss[[#This Row],[House Price Median 2022]]</f>
        <v>305957.38786909851</v>
      </c>
      <c r="F173" s="12">
        <f t="shared" si="2"/>
        <v>-134006.08285406773</v>
      </c>
    </row>
    <row r="174" spans="1:6" x14ac:dyDescent="0.25">
      <c r="A174" s="22" t="s">
        <v>201</v>
      </c>
      <c r="B174" s="24">
        <f>House[[#This Row],[2020]]*(1+House[[#This Row],[Adjusted Growth Rate PA (%)]])^2</f>
        <v>435922.26799275039</v>
      </c>
      <c r="C174" s="24">
        <f>Vacant_Land[[#This Row],[2020]]*(1+Vacant_Land[[#This Row],[Adjusted Growth Rate PA (%)]])</f>
        <v>207024.855629878</v>
      </c>
      <c r="D174" s="24">
        <f>Statement!$A$5+Profit_Loss[[#This Row],[Land Price Median 2021]]</f>
        <v>545426.19572622678</v>
      </c>
      <c r="E174" s="27">
        <f>0.9*Profit_Loss[[#This Row],[House Price Median 2022]]</f>
        <v>392330.04119347536</v>
      </c>
      <c r="F174" s="12">
        <f t="shared" si="2"/>
        <v>-109503.92773347639</v>
      </c>
    </row>
    <row r="175" spans="1:6" x14ac:dyDescent="0.25">
      <c r="A175" s="6" t="s">
        <v>202</v>
      </c>
      <c r="B175" s="12">
        <f>House[[#This Row],[2020]]*(1+House[[#This Row],[Adjusted Growth Rate PA (%)]])^2</f>
        <v>257398.25415221869</v>
      </c>
      <c r="C175" s="12">
        <f>Vacant_Land[[#This Row],[2020]]*(1+Vacant_Land[[#This Row],[Adjusted Growth Rate PA (%)]])</f>
        <v>147845.74089819664</v>
      </c>
      <c r="D175" s="12">
        <f>Statement!$A$5+Profit_Loss[[#This Row],[Land Price Median 2021]]</f>
        <v>486247.08099454542</v>
      </c>
      <c r="E175" s="27">
        <f>0.9*Profit_Loss[[#This Row],[House Price Median 2022]]</f>
        <v>231658.42873699684</v>
      </c>
      <c r="F175" s="12">
        <f t="shared" si="2"/>
        <v>-228848.82684232673</v>
      </c>
    </row>
    <row r="176" spans="1:6" x14ac:dyDescent="0.25">
      <c r="A176" s="22" t="s">
        <v>203</v>
      </c>
      <c r="B176" s="24">
        <f>House[[#This Row],[2020]]*(1+House[[#This Row],[Adjusted Growth Rate PA (%)]])^2</f>
        <v>737538.36853462621</v>
      </c>
      <c r="C176" s="24">
        <f>Vacant_Land[[#This Row],[2020]]*(1+Vacant_Land[[#This Row],[Adjusted Growth Rate PA (%)]])</f>
        <v>368783.02857324725</v>
      </c>
      <c r="D176" s="24">
        <f>Statement!$A$5+Profit_Loss[[#This Row],[Land Price Median 2021]]</f>
        <v>707184.36866959604</v>
      </c>
      <c r="E176" s="27">
        <f>0.9*Profit_Loss[[#This Row],[House Price Median 2022]]</f>
        <v>663784.53168116359</v>
      </c>
      <c r="F176" s="12">
        <f t="shared" si="2"/>
        <v>30353.999865030171</v>
      </c>
    </row>
    <row r="177" spans="1:6" x14ac:dyDescent="0.25">
      <c r="A177" s="6" t="s">
        <v>204</v>
      </c>
      <c r="B177" s="12">
        <f>House[[#This Row],[2020]]*(1+House[[#This Row],[Adjusted Growth Rate PA (%)]])^2</f>
        <v>255223.28378407707</v>
      </c>
      <c r="C177" s="12">
        <f>Vacant_Land[[#This Row],[2020]]*(1+Vacant_Land[[#This Row],[Adjusted Growth Rate PA (%)]])</f>
        <v>115657.29949793682</v>
      </c>
      <c r="D177" s="12">
        <f>Statement!$A$5+Profit_Loss[[#This Row],[Land Price Median 2021]]</f>
        <v>454058.63959428563</v>
      </c>
      <c r="E177" s="27">
        <f>0.9*Profit_Loss[[#This Row],[House Price Median 2022]]</f>
        <v>229700.95540566937</v>
      </c>
      <c r="F177" s="12">
        <f t="shared" si="2"/>
        <v>-198835.35581020857</v>
      </c>
    </row>
    <row r="178" spans="1:6" x14ac:dyDescent="0.25">
      <c r="A178" s="22" t="s">
        <v>205</v>
      </c>
      <c r="B178" s="24">
        <f>House[[#This Row],[2020]]*(1+House[[#This Row],[Adjusted Growth Rate PA (%)]])^2</f>
        <v>924080.60266785813</v>
      </c>
      <c r="C178" s="24">
        <f>Vacant_Land[[#This Row],[2020]]*(1+Vacant_Land[[#This Row],[Adjusted Growth Rate PA (%)]])</f>
        <v>865434.57712372392</v>
      </c>
      <c r="D178" s="24">
        <f>Statement!$A$5+Profit_Loss[[#This Row],[Land Price Median 2021]]</f>
        <v>1203835.9172200728</v>
      </c>
      <c r="E178" s="27">
        <f>0.9*Profit_Loss[[#This Row],[House Price Median 2022]]</f>
        <v>831672.54240107234</v>
      </c>
      <c r="F178" s="12">
        <f t="shared" si="2"/>
        <v>-279755.3145522147</v>
      </c>
    </row>
    <row r="179" spans="1:6" x14ac:dyDescent="0.25">
      <c r="A179" s="6" t="s">
        <v>206</v>
      </c>
      <c r="B179" s="12">
        <f>House[[#This Row],[2020]]*(1+House[[#This Row],[Adjusted Growth Rate PA (%)]])^2</f>
        <v>196869.80989309336</v>
      </c>
      <c r="C179" s="12">
        <f>Vacant_Land[[#This Row],[2020]]*(1+Vacant_Land[[#This Row],[Adjusted Growth Rate PA (%)]])</f>
        <v>112856.70703864927</v>
      </c>
      <c r="D179" s="12">
        <f>Statement!$A$5+Profit_Loss[[#This Row],[Land Price Median 2021]]</f>
        <v>451258.04713499802</v>
      </c>
      <c r="E179" s="27">
        <f>0.9*Profit_Loss[[#This Row],[House Price Median 2022]]</f>
        <v>177182.82890378404</v>
      </c>
      <c r="F179" s="12">
        <f t="shared" si="2"/>
        <v>-254388.23724190466</v>
      </c>
    </row>
    <row r="180" spans="1:6" x14ac:dyDescent="0.25">
      <c r="A180" s="22" t="s">
        <v>207</v>
      </c>
      <c r="B180" s="24">
        <f>House[[#This Row],[2020]]*(1+House[[#This Row],[Adjusted Growth Rate PA (%)]])^2</f>
        <v>419552.89823543333</v>
      </c>
      <c r="C180" s="24">
        <f>Vacant_Land[[#This Row],[2020]]*(1+Vacant_Land[[#This Row],[Adjusted Growth Rate PA (%)]])</f>
        <v>158861.07737184333</v>
      </c>
      <c r="D180" s="24">
        <f>Statement!$A$5+Profit_Loss[[#This Row],[Land Price Median 2021]]</f>
        <v>497262.41746819211</v>
      </c>
      <c r="E180" s="27">
        <f>0.9*Profit_Loss[[#This Row],[House Price Median 2022]]</f>
        <v>377597.60841188999</v>
      </c>
      <c r="F180" s="12">
        <f t="shared" si="2"/>
        <v>-77709.519232758787</v>
      </c>
    </row>
    <row r="181" spans="1:6" x14ac:dyDescent="0.25">
      <c r="A181" s="6" t="s">
        <v>208</v>
      </c>
      <c r="B181" s="12">
        <f>House[[#This Row],[2020]]*(1+House[[#This Row],[Adjusted Growth Rate PA (%)]])^2</f>
        <v>649252.96989055502</v>
      </c>
      <c r="C181" s="12">
        <f>Vacant_Land[[#This Row],[2020]]*(1+Vacant_Land[[#This Row],[Adjusted Growth Rate PA (%)]])</f>
        <v>272630.28524372773</v>
      </c>
      <c r="D181" s="12">
        <f>Statement!$A$5+Profit_Loss[[#This Row],[Land Price Median 2021]]</f>
        <v>611031.62534007651</v>
      </c>
      <c r="E181" s="27">
        <f>0.9*Profit_Loss[[#This Row],[House Price Median 2022]]</f>
        <v>584327.67290149955</v>
      </c>
      <c r="F181" s="12">
        <f t="shared" si="2"/>
        <v>38221.344550478505</v>
      </c>
    </row>
    <row r="182" spans="1:6" x14ac:dyDescent="0.25">
      <c r="A182" s="22" t="s">
        <v>209</v>
      </c>
      <c r="B182" s="24">
        <f>House[[#This Row],[2020]]*(1+House[[#This Row],[Adjusted Growth Rate PA (%)]])^2</f>
        <v>1357458.7117486806</v>
      </c>
      <c r="C182" s="24">
        <f>Vacant_Land[[#This Row],[2020]]*(1+Vacant_Land[[#This Row],[Adjusted Growth Rate PA (%)]])</f>
        <v>855366.43968538404</v>
      </c>
      <c r="D182" s="24">
        <f>Statement!$A$5+Profit_Loss[[#This Row],[Land Price Median 2021]]</f>
        <v>1193767.7797817327</v>
      </c>
      <c r="E182" s="27">
        <f>0.9*Profit_Loss[[#This Row],[House Price Median 2022]]</f>
        <v>1221712.8405738126</v>
      </c>
      <c r="F182" s="12">
        <f t="shared" si="2"/>
        <v>163690.93196694786</v>
      </c>
    </row>
    <row r="183" spans="1:6" x14ac:dyDescent="0.25">
      <c r="A183" s="6" t="s">
        <v>210</v>
      </c>
      <c r="B183" s="12">
        <f>House[[#This Row],[2020]]*(1+House[[#This Row],[Adjusted Growth Rate PA (%)]])^2</f>
        <v>474527.28598517732</v>
      </c>
      <c r="C183" s="12">
        <f>Vacant_Land[[#This Row],[2020]]*(1+Vacant_Land[[#This Row],[Adjusted Growth Rate PA (%)]])</f>
        <v>216899.87785663715</v>
      </c>
      <c r="D183" s="12">
        <f>Statement!$A$5+Profit_Loss[[#This Row],[Land Price Median 2021]]</f>
        <v>555301.2179529859</v>
      </c>
      <c r="E183" s="27">
        <f>0.9*Profit_Loss[[#This Row],[House Price Median 2022]]</f>
        <v>427074.55738665961</v>
      </c>
      <c r="F183" s="12">
        <f t="shared" si="2"/>
        <v>-80773.931967808574</v>
      </c>
    </row>
    <row r="184" spans="1:6" x14ac:dyDescent="0.25">
      <c r="A184" s="22" t="s">
        <v>211</v>
      </c>
      <c r="B184" s="24">
        <f>House[[#This Row],[2020]]*(1+House[[#This Row],[Adjusted Growth Rate PA (%)]])^2</f>
        <v>1493262.5398694582</v>
      </c>
      <c r="C184" s="24">
        <f>Vacant_Land[[#This Row],[2020]]*(1+Vacant_Land[[#This Row],[Adjusted Growth Rate PA (%)]])</f>
        <v>912413.61389516806</v>
      </c>
      <c r="D184" s="24">
        <f>Statement!$A$5+Profit_Loss[[#This Row],[Land Price Median 2021]]</f>
        <v>1250814.953991517</v>
      </c>
      <c r="E184" s="27">
        <f>0.9*Profit_Loss[[#This Row],[House Price Median 2022]]</f>
        <v>1343936.2858825123</v>
      </c>
      <c r="F184" s="12">
        <f t="shared" si="2"/>
        <v>242447.58587794122</v>
      </c>
    </row>
    <row r="185" spans="1:6" x14ac:dyDescent="0.25">
      <c r="A185" s="6" t="s">
        <v>212</v>
      </c>
      <c r="B185" s="12">
        <f>House[[#This Row],[2020]]*(1+House[[#This Row],[Adjusted Growth Rate PA (%)]])^2</f>
        <v>427685.96791014366</v>
      </c>
      <c r="C185" s="12">
        <f>Vacant_Land[[#This Row],[2020]]*(1+Vacant_Land[[#This Row],[Adjusted Growth Rate PA (%)]])</f>
        <v>141322.04547009539</v>
      </c>
      <c r="D185" s="12">
        <f>Statement!$A$5+Profit_Loss[[#This Row],[Land Price Median 2021]]</f>
        <v>479723.38556644414</v>
      </c>
      <c r="E185" s="27">
        <f>0.9*Profit_Loss[[#This Row],[House Price Median 2022]]</f>
        <v>384917.3711191293</v>
      </c>
      <c r="F185" s="12">
        <f t="shared" si="2"/>
        <v>-52037.417656300473</v>
      </c>
    </row>
    <row r="186" spans="1:6" x14ac:dyDescent="0.25">
      <c r="A186" s="22" t="s">
        <v>213</v>
      </c>
      <c r="B186" s="24">
        <f>House[[#This Row],[2020]]*(1+House[[#This Row],[Adjusted Growth Rate PA (%)]])^2</f>
        <v>413888.11871377256</v>
      </c>
      <c r="C186" s="24">
        <f>Vacant_Land[[#This Row],[2020]]*(1+Vacant_Land[[#This Row],[Adjusted Growth Rate PA (%)]])</f>
        <v>157899.30598567447</v>
      </c>
      <c r="D186" s="24">
        <f>Statement!$A$5+Profit_Loss[[#This Row],[Land Price Median 2021]]</f>
        <v>496300.64608202328</v>
      </c>
      <c r="E186" s="27">
        <f>0.9*Profit_Loss[[#This Row],[House Price Median 2022]]</f>
        <v>372499.30684239534</v>
      </c>
      <c r="F186" s="12">
        <f t="shared" si="2"/>
        <v>-82412.52736825071</v>
      </c>
    </row>
    <row r="187" spans="1:6" x14ac:dyDescent="0.25">
      <c r="A187" s="6" t="s">
        <v>214</v>
      </c>
      <c r="B187" s="12">
        <f>House[[#This Row],[2020]]*(1+House[[#This Row],[Adjusted Growth Rate PA (%)]])^2</f>
        <v>451253.0709384908</v>
      </c>
      <c r="C187" s="12">
        <f>Vacant_Land[[#This Row],[2020]]*(1+Vacant_Land[[#This Row],[Adjusted Growth Rate PA (%)]])</f>
        <v>188396.53109696167</v>
      </c>
      <c r="D187" s="12">
        <f>Statement!$A$5+Profit_Loss[[#This Row],[Land Price Median 2021]]</f>
        <v>526797.87119331048</v>
      </c>
      <c r="E187" s="27">
        <f>0.9*Profit_Loss[[#This Row],[House Price Median 2022]]</f>
        <v>406127.76384464174</v>
      </c>
      <c r="F187" s="12">
        <f t="shared" si="2"/>
        <v>-75544.800254819682</v>
      </c>
    </row>
    <row r="188" spans="1:6" x14ac:dyDescent="0.25">
      <c r="A188" s="22" t="s">
        <v>215</v>
      </c>
      <c r="B188" s="24">
        <f>House[[#This Row],[2020]]*(1+House[[#This Row],[Adjusted Growth Rate PA (%)]])^2</f>
        <v>627197.24480232713</v>
      </c>
      <c r="C188" s="24">
        <f>Vacant_Land[[#This Row],[2020]]*(1+Vacant_Land[[#This Row],[Adjusted Growth Rate PA (%)]])</f>
        <v>379326.04952808918</v>
      </c>
      <c r="D188" s="24">
        <f>Statement!$A$5+Profit_Loss[[#This Row],[Land Price Median 2021]]</f>
        <v>717727.38962443802</v>
      </c>
      <c r="E188" s="27">
        <f>0.9*Profit_Loss[[#This Row],[House Price Median 2022]]</f>
        <v>564477.52032209444</v>
      </c>
      <c r="F188" s="12">
        <f t="shared" si="2"/>
        <v>-90530.144822110888</v>
      </c>
    </row>
    <row r="189" spans="1:6" x14ac:dyDescent="0.25">
      <c r="A189" s="6" t="s">
        <v>216</v>
      </c>
      <c r="B189" s="12">
        <f>House[[#This Row],[2020]]*(1+House[[#This Row],[Adjusted Growth Rate PA (%)]])^2</f>
        <v>676484.04215569491</v>
      </c>
      <c r="C189" s="12">
        <f>Vacant_Land[[#This Row],[2020]]*(1+Vacant_Land[[#This Row],[Adjusted Growth Rate PA (%)]])</f>
        <v>424847.63015396439</v>
      </c>
      <c r="D189" s="12">
        <f>Statement!$A$5+Profit_Loss[[#This Row],[Land Price Median 2021]]</f>
        <v>763248.97025031317</v>
      </c>
      <c r="E189" s="27">
        <f>0.9*Profit_Loss[[#This Row],[House Price Median 2022]]</f>
        <v>608835.63794012542</v>
      </c>
      <c r="F189" s="12">
        <f t="shared" si="2"/>
        <v>-86764.928094618255</v>
      </c>
    </row>
    <row r="190" spans="1:6" x14ac:dyDescent="0.25">
      <c r="A190" s="22" t="s">
        <v>217</v>
      </c>
      <c r="B190" s="24">
        <f>House[[#This Row],[2020]]*(1+House[[#This Row],[Adjusted Growth Rate PA (%)]])^2</f>
        <v>255715.76839336293</v>
      </c>
      <c r="C190" s="24">
        <f>Vacant_Land[[#This Row],[2020]]*(1+Vacant_Land[[#This Row],[Adjusted Growth Rate PA (%)]])</f>
        <v>115017.57258692091</v>
      </c>
      <c r="D190" s="24">
        <f>Statement!$A$5+Profit_Loss[[#This Row],[Land Price Median 2021]]</f>
        <v>453418.91268326971</v>
      </c>
      <c r="E190" s="27">
        <f>0.9*Profit_Loss[[#This Row],[House Price Median 2022]]</f>
        <v>230144.19155402665</v>
      </c>
      <c r="F190" s="12">
        <f t="shared" si="2"/>
        <v>-197703.14428990678</v>
      </c>
    </row>
    <row r="191" spans="1:6" x14ac:dyDescent="0.25">
      <c r="A191" s="6" t="s">
        <v>218</v>
      </c>
      <c r="B191" s="12">
        <f>House[[#This Row],[2020]]*(1+House[[#This Row],[Adjusted Growth Rate PA (%)]])^2</f>
        <v>521540.8655525783</v>
      </c>
      <c r="C191" s="12">
        <f>Vacant_Land[[#This Row],[2020]]*(1+Vacant_Land[[#This Row],[Adjusted Growth Rate PA (%)]])</f>
        <v>209692.3859903806</v>
      </c>
      <c r="D191" s="12">
        <f>Statement!$A$5+Profit_Loss[[#This Row],[Land Price Median 2021]]</f>
        <v>548093.72608672944</v>
      </c>
      <c r="E191" s="27">
        <f>0.9*Profit_Loss[[#This Row],[House Price Median 2022]]</f>
        <v>469386.77899732045</v>
      </c>
      <c r="F191" s="12">
        <f t="shared" si="2"/>
        <v>-26552.860534151143</v>
      </c>
    </row>
    <row r="192" spans="1:6" x14ac:dyDescent="0.25">
      <c r="A192" s="22" t="s">
        <v>219</v>
      </c>
      <c r="B192" s="24">
        <f>House[[#This Row],[2020]]*(1+House[[#This Row],[Adjusted Growth Rate PA (%)]])^2</f>
        <v>653791.56554663542</v>
      </c>
      <c r="C192" s="24">
        <f>Vacant_Land[[#This Row],[2020]]*(1+Vacant_Land[[#This Row],[Adjusted Growth Rate PA (%)]])</f>
        <v>258276.43771165778</v>
      </c>
      <c r="D192" s="24">
        <f>Statement!$A$5+Profit_Loss[[#This Row],[Land Price Median 2021]]</f>
        <v>596677.77780800662</v>
      </c>
      <c r="E192" s="27">
        <f>0.9*Profit_Loss[[#This Row],[House Price Median 2022]]</f>
        <v>588412.40899197187</v>
      </c>
      <c r="F192" s="12">
        <f t="shared" si="2"/>
        <v>57113.787738628802</v>
      </c>
    </row>
    <row r="193" spans="1:6" x14ac:dyDescent="0.25">
      <c r="A193" s="6" t="s">
        <v>220</v>
      </c>
      <c r="B193" s="12">
        <f>House[[#This Row],[2020]]*(1+House[[#This Row],[Adjusted Growth Rate PA (%)]])^2</f>
        <v>732299.68992255628</v>
      </c>
      <c r="C193" s="12">
        <f>Vacant_Land[[#This Row],[2020]]*(1+Vacant_Land[[#This Row],[Adjusted Growth Rate PA (%)]])</f>
        <v>355851.96706636954</v>
      </c>
      <c r="D193" s="12">
        <f>Statement!$A$5+Profit_Loss[[#This Row],[Land Price Median 2021]]</f>
        <v>694253.30716271838</v>
      </c>
      <c r="E193" s="27">
        <f>0.9*Profit_Loss[[#This Row],[House Price Median 2022]]</f>
        <v>659069.72093030065</v>
      </c>
      <c r="F193" s="12">
        <f t="shared" si="2"/>
        <v>38046.382759837899</v>
      </c>
    </row>
    <row r="194" spans="1:6" x14ac:dyDescent="0.25">
      <c r="A194" s="22" t="s">
        <v>221</v>
      </c>
      <c r="B194" s="24">
        <f>House[[#This Row],[2020]]*(1+House[[#This Row],[Adjusted Growth Rate PA (%)]])^2</f>
        <v>292608.73662312905</v>
      </c>
      <c r="C194" s="24">
        <f>Vacant_Land[[#This Row],[2020]]*(1+Vacant_Land[[#This Row],[Adjusted Growth Rate PA (%)]])</f>
        <v>160305.51989979486</v>
      </c>
      <c r="D194" s="24">
        <f>Statement!$A$5+Profit_Loss[[#This Row],[Land Price Median 2021]]</f>
        <v>498706.85999614361</v>
      </c>
      <c r="E194" s="27">
        <f>0.9*Profit_Loss[[#This Row],[House Price Median 2022]]</f>
        <v>263347.86296081613</v>
      </c>
      <c r="F194" s="12">
        <f t="shared" si="2"/>
        <v>-206098.12337301456</v>
      </c>
    </row>
    <row r="195" spans="1:6" x14ac:dyDescent="0.25">
      <c r="A195" s="6" t="s">
        <v>222</v>
      </c>
      <c r="B195" s="12">
        <f>House[[#This Row],[2020]]*(1+House[[#This Row],[Adjusted Growth Rate PA (%)]])^2</f>
        <v>975560.01194967446</v>
      </c>
      <c r="C195" s="12">
        <f>Vacant_Land[[#This Row],[2020]]*(1+Vacant_Land[[#This Row],[Adjusted Growth Rate PA (%)]])</f>
        <v>672384.32755777228</v>
      </c>
      <c r="D195" s="12">
        <f>Statement!$A$5+Profit_Loss[[#This Row],[Land Price Median 2021]]</f>
        <v>1010785.6676541211</v>
      </c>
      <c r="E195" s="27">
        <f>0.9*Profit_Loss[[#This Row],[House Price Median 2022]]</f>
        <v>878004.01075470704</v>
      </c>
      <c r="F195" s="12">
        <f t="shared" si="2"/>
        <v>-35225.655704446603</v>
      </c>
    </row>
    <row r="196" spans="1:6" x14ac:dyDescent="0.25">
      <c r="A196" s="22" t="s">
        <v>223</v>
      </c>
      <c r="B196" s="24">
        <f>House[[#This Row],[2020]]*(1+House[[#This Row],[Adjusted Growth Rate PA (%)]])^2</f>
        <v>388545.65869666159</v>
      </c>
      <c r="C196" s="24">
        <f>Vacant_Land[[#This Row],[2020]]*(1+Vacant_Land[[#This Row],[Adjusted Growth Rate PA (%)]])</f>
        <v>150732.23909554945</v>
      </c>
      <c r="D196" s="24">
        <f>Statement!$A$5+Profit_Loss[[#This Row],[Land Price Median 2021]]</f>
        <v>489133.57919189823</v>
      </c>
      <c r="E196" s="27">
        <f>0.9*Profit_Loss[[#This Row],[House Price Median 2022]]</f>
        <v>349691.09282699542</v>
      </c>
      <c r="F196" s="12">
        <f t="shared" ref="F196:F209" si="3">B196-D196</f>
        <v>-100587.92049523664</v>
      </c>
    </row>
    <row r="197" spans="1:6" x14ac:dyDescent="0.25">
      <c r="A197" s="6" t="s">
        <v>224</v>
      </c>
      <c r="B197" s="12">
        <f>House[[#This Row],[2020]]*(1+House[[#This Row],[Adjusted Growth Rate PA (%)]])^2</f>
        <v>418302.18418209441</v>
      </c>
      <c r="C197" s="12">
        <f>Vacant_Land[[#This Row],[2020]]*(1+Vacant_Land[[#This Row],[Adjusted Growth Rate PA (%)]])</f>
        <v>202877.57534981775</v>
      </c>
      <c r="D197" s="12">
        <f>Statement!$A$5+Profit_Loss[[#This Row],[Land Price Median 2021]]</f>
        <v>541278.91544616653</v>
      </c>
      <c r="E197" s="27">
        <f>0.9*Profit_Loss[[#This Row],[House Price Median 2022]]</f>
        <v>376471.965763885</v>
      </c>
      <c r="F197" s="12">
        <f t="shared" si="3"/>
        <v>-122976.73126407212</v>
      </c>
    </row>
    <row r="198" spans="1:6" x14ac:dyDescent="0.25">
      <c r="A198" s="22" t="s">
        <v>225</v>
      </c>
      <c r="B198" s="24">
        <f>House[[#This Row],[2020]]*(1+House[[#This Row],[Adjusted Growth Rate PA (%)]])^2</f>
        <v>234479.12582334862</v>
      </c>
      <c r="C198" s="24">
        <f>Vacant_Land[[#This Row],[2020]]*(1+Vacant_Land[[#This Row],[Adjusted Growth Rate PA (%)]])</f>
        <v>103988.68907875134</v>
      </c>
      <c r="D198" s="24">
        <f>Statement!$A$5+Profit_Loss[[#This Row],[Land Price Median 2021]]</f>
        <v>442390.02917510015</v>
      </c>
      <c r="E198" s="27">
        <f>0.9*Profit_Loss[[#This Row],[House Price Median 2022]]</f>
        <v>211031.21324101376</v>
      </c>
      <c r="F198" s="12">
        <f t="shared" si="3"/>
        <v>-207910.90335175153</v>
      </c>
    </row>
    <row r="199" spans="1:6" x14ac:dyDescent="0.25">
      <c r="A199" s="6" t="s">
        <v>226</v>
      </c>
      <c r="B199" s="12">
        <f>House[[#This Row],[2020]]*(1+House[[#This Row],[Adjusted Growth Rate PA (%)]])^2</f>
        <v>820269.79208053218</v>
      </c>
      <c r="C199" s="12">
        <f>Vacant_Land[[#This Row],[2020]]*(1+Vacant_Land[[#This Row],[Adjusted Growth Rate PA (%)]])</f>
        <v>374580.58115300047</v>
      </c>
      <c r="D199" s="12">
        <f>Statement!$A$5+Profit_Loss[[#This Row],[Land Price Median 2021]]</f>
        <v>712981.92124934925</v>
      </c>
      <c r="E199" s="27">
        <f>0.9*Profit_Loss[[#This Row],[House Price Median 2022]]</f>
        <v>738242.81287247897</v>
      </c>
      <c r="F199" s="12">
        <f t="shared" si="3"/>
        <v>107287.87083118293</v>
      </c>
    </row>
    <row r="200" spans="1:6" x14ac:dyDescent="0.25">
      <c r="A200" s="22" t="s">
        <v>227</v>
      </c>
      <c r="B200" s="24">
        <f>House[[#This Row],[2020]]*(1+House[[#This Row],[Adjusted Growth Rate PA (%)]])^2</f>
        <v>597346.20149753313</v>
      </c>
      <c r="C200" s="24">
        <f>Vacant_Land[[#This Row],[2020]]*(1+Vacant_Land[[#This Row],[Adjusted Growth Rate PA (%)]])</f>
        <v>354810.39485405775</v>
      </c>
      <c r="D200" s="24">
        <f>Statement!$A$5+Profit_Loss[[#This Row],[Land Price Median 2021]]</f>
        <v>693211.73495040648</v>
      </c>
      <c r="E200" s="27">
        <f>0.9*Profit_Loss[[#This Row],[House Price Median 2022]]</f>
        <v>537611.58134777984</v>
      </c>
      <c r="F200" s="12">
        <f t="shared" si="3"/>
        <v>-95865.533452873351</v>
      </c>
    </row>
    <row r="201" spans="1:6" x14ac:dyDescent="0.25">
      <c r="A201" s="6" t="s">
        <v>228</v>
      </c>
      <c r="B201" s="12">
        <f>House[[#This Row],[2020]]*(1+House[[#This Row],[Adjusted Growth Rate PA (%)]])^2</f>
        <v>535142.9025602648</v>
      </c>
      <c r="C201" s="12">
        <f>Vacant_Land[[#This Row],[2020]]*(1+Vacant_Land[[#This Row],[Adjusted Growth Rate PA (%)]])</f>
        <v>328017.84828240291</v>
      </c>
      <c r="D201" s="12">
        <f>Statement!$A$5+Profit_Loss[[#This Row],[Land Price Median 2021]]</f>
        <v>666419.18837875174</v>
      </c>
      <c r="E201" s="27">
        <f>0.9*Profit_Loss[[#This Row],[House Price Median 2022]]</f>
        <v>481628.61230423831</v>
      </c>
      <c r="F201" s="12">
        <f t="shared" si="3"/>
        <v>-131276.28581848694</v>
      </c>
    </row>
    <row r="202" spans="1:6" x14ac:dyDescent="0.25">
      <c r="A202" s="22" t="s">
        <v>229</v>
      </c>
      <c r="B202" s="24">
        <f>House[[#This Row],[2020]]*(1+House[[#This Row],[Adjusted Growth Rate PA (%)]])^2</f>
        <v>254087.84306957349</v>
      </c>
      <c r="C202" s="24">
        <f>Vacant_Land[[#This Row],[2020]]*(1+Vacant_Land[[#This Row],[Adjusted Growth Rate PA (%)]])</f>
        <v>63626.305215493587</v>
      </c>
      <c r="D202" s="24">
        <f>Statement!$A$5+Profit_Loss[[#This Row],[Land Price Median 2021]]</f>
        <v>402027.64531184238</v>
      </c>
      <c r="E202" s="27">
        <f>0.9*Profit_Loss[[#This Row],[House Price Median 2022]]</f>
        <v>228679.05876261613</v>
      </c>
      <c r="F202" s="12">
        <f t="shared" si="3"/>
        <v>-147939.8022422689</v>
      </c>
    </row>
    <row r="203" spans="1:6" x14ac:dyDescent="0.25">
      <c r="A203" s="6" t="s">
        <v>230</v>
      </c>
      <c r="B203" s="12">
        <f>House[[#This Row],[2020]]*(1+House[[#This Row],[Adjusted Growth Rate PA (%)]])^2</f>
        <v>387635.75773085223</v>
      </c>
      <c r="C203" s="12">
        <f>Vacant_Land[[#This Row],[2020]]*(1+Vacant_Land[[#This Row],[Adjusted Growth Rate PA (%)]])</f>
        <v>138823.25620549879</v>
      </c>
      <c r="D203" s="12">
        <f>Statement!$A$5+Profit_Loss[[#This Row],[Land Price Median 2021]]</f>
        <v>477224.5963018476</v>
      </c>
      <c r="E203" s="27">
        <f>0.9*Profit_Loss[[#This Row],[House Price Median 2022]]</f>
        <v>348872.181957767</v>
      </c>
      <c r="F203" s="12">
        <f t="shared" si="3"/>
        <v>-89588.838570995373</v>
      </c>
    </row>
    <row r="204" spans="1:6" x14ac:dyDescent="0.25">
      <c r="A204" s="22" t="s">
        <v>231</v>
      </c>
      <c r="B204" s="24">
        <f>House[[#This Row],[2020]]*(1+House[[#This Row],[Adjusted Growth Rate PA (%)]])^2</f>
        <v>675381.2314538185</v>
      </c>
      <c r="C204" s="24">
        <f>Vacant_Land[[#This Row],[2020]]*(1+Vacant_Land[[#This Row],[Adjusted Growth Rate PA (%)]])</f>
        <v>419513.08295893855</v>
      </c>
      <c r="D204" s="24">
        <f>Statement!$A$5+Profit_Loss[[#This Row],[Land Price Median 2021]]</f>
        <v>757914.42305528733</v>
      </c>
      <c r="E204" s="27">
        <f>0.9*Profit_Loss[[#This Row],[House Price Median 2022]]</f>
        <v>607843.1083084367</v>
      </c>
      <c r="F204" s="12">
        <f t="shared" si="3"/>
        <v>-82533.191601468832</v>
      </c>
    </row>
    <row r="205" spans="1:6" x14ac:dyDescent="0.25">
      <c r="A205" s="6" t="s">
        <v>232</v>
      </c>
      <c r="B205" s="12">
        <f>House[[#This Row],[2020]]*(1+House[[#This Row],[Adjusted Growth Rate PA (%)]])^2</f>
        <v>857586.7925774774</v>
      </c>
      <c r="C205" s="12">
        <f>Vacant_Land[[#This Row],[2020]]*(1+Vacant_Land[[#This Row],[Adjusted Growth Rate PA (%)]])</f>
        <v>479609.83216814807</v>
      </c>
      <c r="D205" s="12">
        <f>Statement!$A$5+Profit_Loss[[#This Row],[Land Price Median 2021]]</f>
        <v>818011.1722644968</v>
      </c>
      <c r="E205" s="27">
        <f>0.9*Profit_Loss[[#This Row],[House Price Median 2022]]</f>
        <v>771828.11331972969</v>
      </c>
      <c r="F205" s="12">
        <f t="shared" si="3"/>
        <v>39575.620312980609</v>
      </c>
    </row>
    <row r="206" spans="1:6" x14ac:dyDescent="0.25">
      <c r="A206" s="22" t="s">
        <v>233</v>
      </c>
      <c r="B206" s="24">
        <f>House[[#This Row],[2020]]*(1+House[[#This Row],[Adjusted Growth Rate PA (%)]])^2</f>
        <v>306676.50209711149</v>
      </c>
      <c r="C206" s="24">
        <f>Vacant_Land[[#This Row],[2020]]*(1+Vacant_Land[[#This Row],[Adjusted Growth Rate PA (%)]])</f>
        <v>89103.505356974507</v>
      </c>
      <c r="D206" s="24">
        <f>Statement!$A$5+Profit_Loss[[#This Row],[Land Price Median 2021]]</f>
        <v>427504.84545332327</v>
      </c>
      <c r="E206" s="27">
        <f>0.9*Profit_Loss[[#This Row],[House Price Median 2022]]</f>
        <v>276008.85188740032</v>
      </c>
      <c r="F206" s="12">
        <f t="shared" si="3"/>
        <v>-120828.34335621179</v>
      </c>
    </row>
    <row r="207" spans="1:6" x14ac:dyDescent="0.25">
      <c r="A207" s="6" t="s">
        <v>234</v>
      </c>
      <c r="B207" s="12">
        <f>House[[#This Row],[2020]]*(1+House[[#This Row],[Adjusted Growth Rate PA (%)]])^2</f>
        <v>684628.3184259634</v>
      </c>
      <c r="C207" s="12">
        <f>Vacant_Land[[#This Row],[2020]]*(1+Vacant_Land[[#This Row],[Adjusted Growth Rate PA (%)]])</f>
        <v>354061.80250461603</v>
      </c>
      <c r="D207" s="12">
        <f>Statement!$A$5+Profit_Loss[[#This Row],[Land Price Median 2021]]</f>
        <v>692463.14260096475</v>
      </c>
      <c r="E207" s="27">
        <f>0.9*Profit_Loss[[#This Row],[House Price Median 2022]]</f>
        <v>616165.48658336711</v>
      </c>
      <c r="F207" s="12">
        <f t="shared" si="3"/>
        <v>-7834.8241750013549</v>
      </c>
    </row>
    <row r="208" spans="1:6" x14ac:dyDescent="0.25">
      <c r="A208" s="22" t="s">
        <v>235</v>
      </c>
      <c r="B208" s="24">
        <f>House[[#This Row],[2020]]*(1+House[[#This Row],[Adjusted Growth Rate PA (%)]])^2</f>
        <v>313025.05368081969</v>
      </c>
      <c r="C208" s="24">
        <f>Vacant_Land[[#This Row],[2020]]*(1+Vacant_Land[[#This Row],[Adjusted Growth Rate PA (%)]])</f>
        <v>151168.09310242062</v>
      </c>
      <c r="D208" s="24">
        <f>Statement!$A$5+Profit_Loss[[#This Row],[Land Price Median 2021]]</f>
        <v>489569.4331987694</v>
      </c>
      <c r="E208" s="27">
        <f>0.9*Profit_Loss[[#This Row],[House Price Median 2022]]</f>
        <v>281722.54831273772</v>
      </c>
      <c r="F208" s="12">
        <f t="shared" si="3"/>
        <v>-176544.37951794971</v>
      </c>
    </row>
    <row r="209" spans="1:6" x14ac:dyDescent="0.25">
      <c r="A209" s="23" t="s">
        <v>236</v>
      </c>
      <c r="B209" s="25">
        <f>House[[#This Row],[2020]]*(1+House[[#This Row],[Adjusted Growth Rate PA (%)]])^2</f>
        <v>710149.54680451879</v>
      </c>
      <c r="C209" s="25">
        <f>Vacant_Land[[#This Row],[2020]]*(1+Vacant_Land[[#This Row],[Adjusted Growth Rate PA (%)]])</f>
        <v>305206.18981072289</v>
      </c>
      <c r="D209" s="28">
        <f>Statement!$A$5+Profit_Loss[[#This Row],[Land Price Median 2021]]</f>
        <v>643607.52990707173</v>
      </c>
      <c r="E209" s="27">
        <f>0.9*Profit_Loss[[#This Row],[House Price Median 2022]]</f>
        <v>639134.5921240669</v>
      </c>
      <c r="F209" s="12">
        <f t="shared" si="3"/>
        <v>66542.016897447058</v>
      </c>
    </row>
  </sheetData>
  <phoneticPr fontId="19" type="noConversion"/>
  <conditionalFormatting sqref="F4:F209">
    <cfRule type="colorScale" priority="2">
      <colorScale>
        <cfvo type="min"/>
        <cfvo type="percentile" val="50"/>
        <cfvo type="max"/>
        <color rgb="FF63BE7B"/>
        <color rgb="FFFFEB84"/>
        <color rgb="FFF8696B"/>
      </colorScale>
    </cfRule>
  </conditionalFormatting>
  <conditionalFormatting sqref="F4:F209">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AF47D34F-407B-448B-BD65-F34CFA67DDCE}">
          <x14:formula1>
            <xm:f>'Suburb List'!$A$1:$A$206</xm:f>
          </x14:formula1>
          <xm:sqref>A4:A209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F5CFD-9F0F-4FBE-BB76-02FAB2396BFC}">
  <dimension ref="A2:A40"/>
  <sheetViews>
    <sheetView tabSelected="1" workbookViewId="0"/>
  </sheetViews>
  <sheetFormatPr defaultRowHeight="15" x14ac:dyDescent="0.25"/>
  <sheetData>
    <row r="2" spans="1:1" ht="26.25" x14ac:dyDescent="0.4">
      <c r="A2" s="47" t="s">
        <v>405</v>
      </c>
    </row>
    <row r="4" spans="1:1" ht="18.75" x14ac:dyDescent="0.3">
      <c r="A4" s="44" t="s">
        <v>377</v>
      </c>
    </row>
    <row r="5" spans="1:1" x14ac:dyDescent="0.25">
      <c r="A5" t="s">
        <v>406</v>
      </c>
    </row>
    <row r="6" spans="1:1" x14ac:dyDescent="0.25">
      <c r="A6" t="s">
        <v>407</v>
      </c>
    </row>
    <row r="8" spans="1:1" ht="18.75" x14ac:dyDescent="0.3">
      <c r="A8" s="44" t="s">
        <v>378</v>
      </c>
    </row>
    <row r="9" spans="1:1" ht="23.25" x14ac:dyDescent="0.35">
      <c r="A9" s="126" t="s">
        <v>202</v>
      </c>
    </row>
    <row r="11" spans="1:1" ht="18.75" x14ac:dyDescent="0.3">
      <c r="A11" s="44" t="s">
        <v>379</v>
      </c>
    </row>
    <row r="12" spans="1:1" x14ac:dyDescent="0.25">
      <c r="A12" t="s">
        <v>380</v>
      </c>
    </row>
    <row r="14" spans="1:1" ht="18.75" x14ac:dyDescent="0.3">
      <c r="A14" s="44" t="s">
        <v>408</v>
      </c>
    </row>
    <row r="15" spans="1:1" x14ac:dyDescent="0.25">
      <c r="A15" s="14" t="s">
        <v>381</v>
      </c>
    </row>
    <row r="16" spans="1:1" x14ac:dyDescent="0.25">
      <c r="A16" t="s">
        <v>385</v>
      </c>
    </row>
    <row r="17" spans="1:1" x14ac:dyDescent="0.25">
      <c r="A17" t="s">
        <v>386</v>
      </c>
    </row>
    <row r="18" spans="1:1" x14ac:dyDescent="0.25">
      <c r="A18" t="s">
        <v>387</v>
      </c>
    </row>
    <row r="19" spans="1:1" x14ac:dyDescent="0.25">
      <c r="A19" t="s">
        <v>388</v>
      </c>
    </row>
    <row r="20" spans="1:1" x14ac:dyDescent="0.25">
      <c r="A20" t="s">
        <v>389</v>
      </c>
    </row>
    <row r="22" spans="1:1" x14ac:dyDescent="0.25">
      <c r="A22" s="14" t="s">
        <v>382</v>
      </c>
    </row>
    <row r="23" spans="1:1" x14ac:dyDescent="0.25">
      <c r="A23" t="s">
        <v>384</v>
      </c>
    </row>
    <row r="24" spans="1:1" x14ac:dyDescent="0.25">
      <c r="A24" t="s">
        <v>383</v>
      </c>
    </row>
    <row r="25" spans="1:1" x14ac:dyDescent="0.25">
      <c r="A25" t="s">
        <v>390</v>
      </c>
    </row>
    <row r="26" spans="1:1" x14ac:dyDescent="0.25">
      <c r="A26" t="s">
        <v>391</v>
      </c>
    </row>
    <row r="27" spans="1:1" x14ac:dyDescent="0.25">
      <c r="A27" t="s">
        <v>392</v>
      </c>
    </row>
    <row r="28" spans="1:1" x14ac:dyDescent="0.25">
      <c r="A28" t="s">
        <v>393</v>
      </c>
    </row>
    <row r="29" spans="1:1" x14ac:dyDescent="0.25">
      <c r="A29" t="s">
        <v>394</v>
      </c>
    </row>
    <row r="30" spans="1:1" x14ac:dyDescent="0.25">
      <c r="A30" t="s">
        <v>395</v>
      </c>
    </row>
    <row r="31" spans="1:1" x14ac:dyDescent="0.25">
      <c r="A31" t="s">
        <v>396</v>
      </c>
    </row>
    <row r="32" spans="1:1" x14ac:dyDescent="0.25">
      <c r="A32" t="s">
        <v>397</v>
      </c>
    </row>
    <row r="33" spans="1:1" x14ac:dyDescent="0.25">
      <c r="A33" t="s">
        <v>398</v>
      </c>
    </row>
    <row r="34" spans="1:1" x14ac:dyDescent="0.25">
      <c r="A34" t="s">
        <v>399</v>
      </c>
    </row>
    <row r="36" spans="1:1" ht="18.75" x14ac:dyDescent="0.3">
      <c r="A36" s="44" t="s">
        <v>400</v>
      </c>
    </row>
    <row r="37" spans="1:1" x14ac:dyDescent="0.25">
      <c r="A37" t="s">
        <v>401</v>
      </c>
    </row>
    <row r="38" spans="1:1" x14ac:dyDescent="0.25">
      <c r="A38" t="s">
        <v>402</v>
      </c>
    </row>
    <row r="39" spans="1:1" x14ac:dyDescent="0.25">
      <c r="A39" t="s">
        <v>403</v>
      </c>
    </row>
    <row r="40" spans="1:1" x14ac:dyDescent="0.25">
      <c r="A40" t="s">
        <v>404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4BCAA-C5E5-4F27-AEF5-1F86560E1C93}">
  <dimension ref="A2:M81"/>
  <sheetViews>
    <sheetView workbookViewId="0"/>
  </sheetViews>
  <sheetFormatPr defaultRowHeight="15" x14ac:dyDescent="0.25"/>
  <cols>
    <col min="1" max="1" width="16.7109375" customWidth="1"/>
    <col min="2" max="2" width="22.42578125" customWidth="1"/>
    <col min="3" max="3" width="13.7109375" customWidth="1"/>
    <col min="4" max="4" width="15.85546875" customWidth="1"/>
    <col min="5" max="5" width="30.85546875" customWidth="1"/>
    <col min="7" max="7" width="9.5703125" customWidth="1"/>
  </cols>
  <sheetData>
    <row r="2" spans="1:13" ht="26.25" x14ac:dyDescent="0.4">
      <c r="A2" s="47" t="s">
        <v>301</v>
      </c>
    </row>
    <row r="4" spans="1:13" ht="21" x14ac:dyDescent="0.35">
      <c r="A4" s="49" t="s">
        <v>302</v>
      </c>
    </row>
    <row r="5" spans="1:13" x14ac:dyDescent="0.25">
      <c r="A5" s="130">
        <f>AVERAGE(Build_Cost[Adjusted Mean Build Cost (VIC)])</f>
        <v>338401.34009634878</v>
      </c>
      <c r="B5" s="130"/>
      <c r="C5" s="130"/>
      <c r="D5" s="130"/>
      <c r="E5" s="130"/>
    </row>
    <row r="6" spans="1:13" x14ac:dyDescent="0.25">
      <c r="A6" s="130"/>
      <c r="B6" s="130"/>
      <c r="C6" s="130"/>
      <c r="D6" s="130"/>
      <c r="E6" s="130"/>
    </row>
    <row r="7" spans="1:13" x14ac:dyDescent="0.25">
      <c r="A7" s="130"/>
      <c r="B7" s="130"/>
      <c r="C7" s="130"/>
      <c r="D7" s="130"/>
      <c r="E7" s="130"/>
    </row>
    <row r="9" spans="1:13" x14ac:dyDescent="0.25">
      <c r="A9" s="14" t="s">
        <v>303</v>
      </c>
    </row>
    <row r="10" spans="1:13" ht="15" customHeight="1" x14ac:dyDescent="0.25">
      <c r="A10" s="129" t="s">
        <v>304</v>
      </c>
      <c r="B10" s="129"/>
      <c r="C10" s="129"/>
      <c r="D10" s="129"/>
      <c r="E10" s="129"/>
      <c r="F10" s="129"/>
      <c r="G10" s="41"/>
      <c r="H10" s="41"/>
      <c r="I10" s="41"/>
      <c r="L10" s="41"/>
      <c r="M10" s="41"/>
    </row>
    <row r="11" spans="1:13" x14ac:dyDescent="0.25">
      <c r="A11" s="129"/>
      <c r="B11" s="129"/>
      <c r="C11" s="129"/>
      <c r="D11" s="129"/>
      <c r="E11" s="129"/>
      <c r="F11" s="129"/>
      <c r="G11" s="41"/>
      <c r="H11" s="41"/>
      <c r="I11" s="41"/>
      <c r="L11" s="41"/>
      <c r="M11" s="41"/>
    </row>
    <row r="12" spans="1:13" x14ac:dyDescent="0.25">
      <c r="A12" s="129"/>
      <c r="B12" s="129"/>
      <c r="C12" s="129"/>
      <c r="D12" s="129"/>
      <c r="E12" s="129"/>
      <c r="F12" s="129"/>
      <c r="G12" s="41"/>
      <c r="H12" s="41"/>
      <c r="I12" s="41"/>
      <c r="K12" s="41"/>
      <c r="L12" s="41"/>
      <c r="M12" s="41"/>
    </row>
    <row r="13" spans="1:13" x14ac:dyDescent="0.25">
      <c r="A13" s="42"/>
      <c r="B13" s="42"/>
      <c r="C13" s="42"/>
      <c r="D13" s="42"/>
      <c r="E13" s="42"/>
      <c r="F13" s="42"/>
      <c r="G13" s="41"/>
      <c r="H13" s="41"/>
      <c r="I13" s="41"/>
      <c r="K13" s="41"/>
      <c r="L13" s="41"/>
      <c r="M13" s="41"/>
    </row>
    <row r="14" spans="1:13" x14ac:dyDescent="0.25">
      <c r="A14" s="40"/>
      <c r="B14" s="40"/>
      <c r="C14" s="40"/>
    </row>
    <row r="15" spans="1:13" x14ac:dyDescent="0.25">
      <c r="A15" s="128" t="s">
        <v>21</v>
      </c>
      <c r="B15" s="128"/>
    </row>
    <row r="16" spans="1:13" x14ac:dyDescent="0.25">
      <c r="A16" s="92" t="s">
        <v>240</v>
      </c>
      <c r="B16" s="93">
        <f>AVERAGE(Build_Cost[Adjusted Mean Build Cost (VIC)])</f>
        <v>338401.34009634878</v>
      </c>
    </row>
    <row r="17" spans="1:2" x14ac:dyDescent="0.25">
      <c r="A17" s="56" t="s">
        <v>23</v>
      </c>
      <c r="B17" s="3">
        <f>MEDIAN(Build_Cost[Adjusted Mean Build Cost (VIC)])</f>
        <v>340391.06986899569</v>
      </c>
    </row>
    <row r="18" spans="1:2" ht="6" customHeight="1" x14ac:dyDescent="0.25">
      <c r="A18" s="56"/>
    </row>
    <row r="19" spans="1:2" x14ac:dyDescent="0.25">
      <c r="A19" s="56" t="s">
        <v>27</v>
      </c>
      <c r="B19" s="3">
        <f>MIN(Build_Cost[Adjusted Mean Build Cost (VIC)])</f>
        <v>312412.84804367612</v>
      </c>
    </row>
    <row r="20" spans="1:2" x14ac:dyDescent="0.25">
      <c r="A20" s="56" t="s">
        <v>28</v>
      </c>
      <c r="B20" s="3">
        <f>MAX(Build_Cost[Adjusted Mean Build Cost (VIC)])</f>
        <v>358480.06905370846</v>
      </c>
    </row>
    <row r="21" spans="1:2" ht="6" customHeight="1" x14ac:dyDescent="0.25">
      <c r="A21" s="56"/>
    </row>
    <row r="22" spans="1:2" x14ac:dyDescent="0.25">
      <c r="A22" s="56" t="s">
        <v>238</v>
      </c>
      <c r="B22" s="3">
        <f>B20-B19</f>
        <v>46067.221010032343</v>
      </c>
    </row>
    <row r="23" spans="1:2" x14ac:dyDescent="0.25">
      <c r="A23" s="56" t="s">
        <v>239</v>
      </c>
      <c r="B23" s="4">
        <f>_xlfn.VAR.S(Build_Cost[Adjusted Mean Build Cost (VIC)])</f>
        <v>188206017.08556393</v>
      </c>
    </row>
    <row r="24" spans="1:2" ht="30" x14ac:dyDescent="0.25">
      <c r="A24" s="57" t="s">
        <v>22</v>
      </c>
      <c r="B24" s="4">
        <f>_xlfn.STDEV.S(Build_Cost[Adjusted Mean Build Cost (VIC)])</f>
        <v>13718.819813874805</v>
      </c>
    </row>
    <row r="25" spans="1:2" ht="6" customHeight="1" x14ac:dyDescent="0.25">
      <c r="A25" s="56"/>
    </row>
    <row r="26" spans="1:2" ht="30" x14ac:dyDescent="0.25">
      <c r="A26" s="58" t="s">
        <v>241</v>
      </c>
      <c r="B26" s="9">
        <f>B24/B16</f>
        <v>4.054008713431459E-2</v>
      </c>
    </row>
    <row r="27" spans="1:2" ht="6" customHeight="1" x14ac:dyDescent="0.25">
      <c r="A27" s="56"/>
    </row>
    <row r="28" spans="1:2" x14ac:dyDescent="0.25">
      <c r="A28" s="56" t="s">
        <v>242</v>
      </c>
      <c r="B28" s="4">
        <f>_xlfn.QUARTILE.EXC(Build_Cost[Adjusted Mean Build Cost (VIC)],1)</f>
        <v>327099.14124293783</v>
      </c>
    </row>
    <row r="29" spans="1:2" x14ac:dyDescent="0.25">
      <c r="A29" s="56" t="s">
        <v>243</v>
      </c>
      <c r="B29" s="4">
        <f>_xlfn.QUARTILE.EXC(Build_Cost[Adjusted Mean Build Cost (VIC)],3)</f>
        <v>350839.81274900399</v>
      </c>
    </row>
    <row r="30" spans="1:2" ht="6" customHeight="1" x14ac:dyDescent="0.25">
      <c r="A30" s="56"/>
    </row>
    <row r="31" spans="1:2" x14ac:dyDescent="0.25">
      <c r="A31" s="94" t="s">
        <v>244</v>
      </c>
      <c r="B31" s="95">
        <f>B29-B28</f>
        <v>23740.671506066166</v>
      </c>
    </row>
    <row r="32" spans="1:2" x14ac:dyDescent="0.25">
      <c r="A32" s="63"/>
      <c r="B32" s="3"/>
    </row>
    <row r="34" spans="1:5" ht="18.75" x14ac:dyDescent="0.3">
      <c r="A34" s="44" t="s">
        <v>309</v>
      </c>
    </row>
    <row r="35" spans="1:5" x14ac:dyDescent="0.25">
      <c r="A35" t="s">
        <v>3</v>
      </c>
      <c r="B35" t="s">
        <v>25</v>
      </c>
      <c r="C35" t="s">
        <v>20</v>
      </c>
      <c r="D35" t="s">
        <v>24</v>
      </c>
      <c r="E35" t="s">
        <v>26</v>
      </c>
    </row>
    <row r="36" spans="1:5" x14ac:dyDescent="0.25">
      <c r="A36" t="s">
        <v>4</v>
      </c>
      <c r="B36" s="4">
        <v>207634</v>
      </c>
      <c r="C36">
        <v>2005</v>
      </c>
      <c r="D36">
        <v>74.7</v>
      </c>
      <c r="E36" s="4">
        <f t="shared" ref="E36:E50" si="0">B36*($D$52/D36)</f>
        <v>343833.00937081658</v>
      </c>
    </row>
    <row r="37" spans="1:5" x14ac:dyDescent="0.25">
      <c r="A37" t="s">
        <v>5</v>
      </c>
      <c r="B37" s="4">
        <v>216495</v>
      </c>
      <c r="C37">
        <v>2006</v>
      </c>
      <c r="D37">
        <v>76.2</v>
      </c>
      <c r="E37" s="4">
        <f t="shared" si="0"/>
        <v>351449.23228346457</v>
      </c>
    </row>
    <row r="38" spans="1:5" x14ac:dyDescent="0.25">
      <c r="A38" t="s">
        <v>6</v>
      </c>
      <c r="B38" s="4">
        <v>226622</v>
      </c>
      <c r="C38">
        <v>2007</v>
      </c>
      <c r="D38">
        <v>78.2</v>
      </c>
      <c r="E38" s="4">
        <f t="shared" si="0"/>
        <v>358480.06905370846</v>
      </c>
    </row>
    <row r="39" spans="1:5" x14ac:dyDescent="0.25">
      <c r="A39" t="s">
        <v>7</v>
      </c>
      <c r="B39" s="4">
        <v>238377</v>
      </c>
      <c r="C39">
        <v>2008</v>
      </c>
      <c r="D39">
        <v>82.9</v>
      </c>
      <c r="E39" s="4">
        <f t="shared" si="0"/>
        <v>355696.44028950541</v>
      </c>
    </row>
    <row r="40" spans="1:5" x14ac:dyDescent="0.25">
      <c r="A40" t="s">
        <v>8</v>
      </c>
      <c r="B40" s="4">
        <v>233623</v>
      </c>
      <c r="C40">
        <v>2009</v>
      </c>
      <c r="D40">
        <v>86.8</v>
      </c>
      <c r="E40" s="4">
        <f t="shared" si="0"/>
        <v>332939.69009216595</v>
      </c>
    </row>
    <row r="41" spans="1:5" x14ac:dyDescent="0.25">
      <c r="A41" t="s">
        <v>9</v>
      </c>
      <c r="B41" s="4">
        <v>254236</v>
      </c>
      <c r="C41">
        <v>2010</v>
      </c>
      <c r="D41">
        <v>93.2</v>
      </c>
      <c r="E41" s="4">
        <f t="shared" si="0"/>
        <v>337435.5493562232</v>
      </c>
    </row>
    <row r="42" spans="1:5" x14ac:dyDescent="0.25">
      <c r="A42" t="s">
        <v>10</v>
      </c>
      <c r="B42" s="4">
        <v>274796</v>
      </c>
      <c r="C42">
        <v>2011</v>
      </c>
      <c r="D42">
        <v>98</v>
      </c>
      <c r="E42" s="4">
        <f t="shared" si="0"/>
        <v>346859.8489795918</v>
      </c>
    </row>
    <row r="43" spans="1:5" x14ac:dyDescent="0.25">
      <c r="A43" t="s">
        <v>11</v>
      </c>
      <c r="B43" s="4">
        <v>284756</v>
      </c>
      <c r="C43">
        <v>2012</v>
      </c>
      <c r="D43">
        <v>100.4</v>
      </c>
      <c r="E43" s="4">
        <f t="shared" si="0"/>
        <v>350839.81274900399</v>
      </c>
    </row>
    <row r="44" spans="1:5" x14ac:dyDescent="0.25">
      <c r="A44" t="s">
        <v>12</v>
      </c>
      <c r="B44" s="4">
        <v>278664</v>
      </c>
      <c r="C44">
        <v>2013</v>
      </c>
      <c r="D44">
        <v>105.7</v>
      </c>
      <c r="E44" s="4">
        <f t="shared" si="0"/>
        <v>326118.60737937561</v>
      </c>
    </row>
    <row r="45" spans="1:5" x14ac:dyDescent="0.25">
      <c r="A45" t="s">
        <v>13</v>
      </c>
      <c r="B45" s="4">
        <v>277560</v>
      </c>
      <c r="C45">
        <v>2014</v>
      </c>
      <c r="D45">
        <v>109.9</v>
      </c>
      <c r="E45" s="4">
        <f t="shared" si="0"/>
        <v>312412.84804367612</v>
      </c>
    </row>
    <row r="46" spans="1:5" x14ac:dyDescent="0.25">
      <c r="A46" t="s">
        <v>14</v>
      </c>
      <c r="B46" s="4">
        <v>287773</v>
      </c>
      <c r="C46">
        <v>2015</v>
      </c>
      <c r="D46">
        <v>111.9</v>
      </c>
      <c r="E46" s="4">
        <f t="shared" si="0"/>
        <v>318119.03574620199</v>
      </c>
    </row>
    <row r="47" spans="1:5" x14ac:dyDescent="0.25">
      <c r="A47" t="s">
        <v>15</v>
      </c>
      <c r="B47" s="4">
        <v>315075</v>
      </c>
      <c r="C47">
        <v>2016</v>
      </c>
      <c r="D47">
        <v>114.5</v>
      </c>
      <c r="E47" s="4">
        <f t="shared" si="0"/>
        <v>340391.06986899569</v>
      </c>
    </row>
    <row r="48" spans="1:5" x14ac:dyDescent="0.25">
      <c r="A48" t="s">
        <v>16</v>
      </c>
      <c r="B48" s="4">
        <v>316642</v>
      </c>
      <c r="C48">
        <v>2017</v>
      </c>
      <c r="D48">
        <v>118.7</v>
      </c>
      <c r="E48" s="4">
        <f t="shared" si="0"/>
        <v>329979.91069924179</v>
      </c>
    </row>
    <row r="49" spans="1:5" x14ac:dyDescent="0.25">
      <c r="A49" t="s">
        <v>17</v>
      </c>
      <c r="B49" s="4">
        <v>327628</v>
      </c>
      <c r="C49">
        <v>2018</v>
      </c>
      <c r="D49">
        <v>123.9</v>
      </c>
      <c r="E49" s="4">
        <f t="shared" si="0"/>
        <v>327099.14124293783</v>
      </c>
    </row>
    <row r="50" spans="1:5" x14ac:dyDescent="0.25">
      <c r="A50" t="s">
        <v>18</v>
      </c>
      <c r="B50" s="4">
        <v>345201</v>
      </c>
      <c r="C50">
        <v>2019</v>
      </c>
      <c r="D50">
        <v>124</v>
      </c>
      <c r="E50" s="4">
        <f t="shared" si="0"/>
        <v>344365.83629032259</v>
      </c>
    </row>
    <row r="51" spans="1:5" x14ac:dyDescent="0.25">
      <c r="C51">
        <v>2020</v>
      </c>
      <c r="D51">
        <v>125.4</v>
      </c>
      <c r="E51" s="4"/>
    </row>
    <row r="52" spans="1:5" x14ac:dyDescent="0.25">
      <c r="C52">
        <v>2021</v>
      </c>
      <c r="D52">
        <v>123.7</v>
      </c>
      <c r="E52" s="4"/>
    </row>
    <row r="77" spans="1:1" x14ac:dyDescent="0.25">
      <c r="A77" s="48" t="s">
        <v>305</v>
      </c>
    </row>
    <row r="78" spans="1:1" x14ac:dyDescent="0.25">
      <c r="A78" t="s">
        <v>306</v>
      </c>
    </row>
    <row r="79" spans="1:1" x14ac:dyDescent="0.25">
      <c r="A79" s="29" t="s">
        <v>290</v>
      </c>
    </row>
    <row r="80" spans="1:1" x14ac:dyDescent="0.25">
      <c r="A80" s="43" t="s">
        <v>308</v>
      </c>
    </row>
    <row r="81" spans="1:1" x14ac:dyDescent="0.25">
      <c r="A81" t="s">
        <v>307</v>
      </c>
    </row>
  </sheetData>
  <mergeCells count="3">
    <mergeCell ref="A15:B15"/>
    <mergeCell ref="A10:F12"/>
    <mergeCell ref="A5:E7"/>
  </mergeCells>
  <hyperlinks>
    <hyperlink ref="A79" r:id="rId1" xr:uid="{86BBDF09-F8E0-4557-B8C3-D3D95BEC52CF}"/>
  </hyperlinks>
  <pageMargins left="0.7" right="0.7" top="0.75" bottom="0.75" header="0.3" footer="0.3"/>
  <drawing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36A66-DB2D-41F7-9175-86DCA8883263}">
  <dimension ref="A2:M112"/>
  <sheetViews>
    <sheetView workbookViewId="0"/>
  </sheetViews>
  <sheetFormatPr defaultRowHeight="15" x14ac:dyDescent="0.25"/>
  <cols>
    <col min="1" max="1" width="16.42578125" customWidth="1"/>
    <col min="2" max="2" width="16.28515625" bestFit="1" customWidth="1"/>
    <col min="3" max="3" width="15.28515625" customWidth="1"/>
    <col min="4" max="4" width="15.28515625" bestFit="1" customWidth="1"/>
    <col min="5" max="5" width="16.28515625" bestFit="1" customWidth="1"/>
    <col min="6" max="6" width="16.28515625" customWidth="1"/>
    <col min="7" max="10" width="15.28515625" bestFit="1" customWidth="1"/>
    <col min="11" max="11" width="16.28515625" bestFit="1" customWidth="1"/>
    <col min="12" max="12" width="17.42578125" bestFit="1" customWidth="1"/>
    <col min="13" max="13" width="15.5703125" bestFit="1" customWidth="1"/>
    <col min="14" max="145" width="16.28515625" bestFit="1" customWidth="1"/>
    <col min="146" max="146" width="12.7109375" bestFit="1" customWidth="1"/>
  </cols>
  <sheetData>
    <row r="2" spans="1:7" ht="26.25" x14ac:dyDescent="0.4">
      <c r="A2" s="47" t="s">
        <v>310</v>
      </c>
    </row>
    <row r="4" spans="1:7" x14ac:dyDescent="0.25">
      <c r="A4" s="14" t="s">
        <v>311</v>
      </c>
    </row>
    <row r="5" spans="1:7" x14ac:dyDescent="0.25">
      <c r="A5" t="s">
        <v>409</v>
      </c>
    </row>
    <row r="6" spans="1:7" x14ac:dyDescent="0.25">
      <c r="A6" t="s">
        <v>370</v>
      </c>
    </row>
    <row r="7" spans="1:7" x14ac:dyDescent="0.25">
      <c r="A7" s="131" t="s">
        <v>371</v>
      </c>
      <c r="B7" s="131"/>
      <c r="C7" s="131"/>
      <c r="D7" s="131"/>
      <c r="E7" s="131"/>
      <c r="F7" s="131"/>
      <c r="G7" s="131"/>
    </row>
    <row r="8" spans="1:7" x14ac:dyDescent="0.25">
      <c r="A8" s="131"/>
      <c r="B8" s="131"/>
      <c r="C8" s="131"/>
      <c r="D8" s="131"/>
      <c r="E8" s="131"/>
      <c r="F8" s="131"/>
      <c r="G8" s="131"/>
    </row>
    <row r="9" spans="1:7" x14ac:dyDescent="0.25">
      <c r="A9" s="40"/>
      <c r="B9" s="40"/>
      <c r="C9" s="40"/>
      <c r="D9" s="40"/>
      <c r="E9" s="40"/>
      <c r="F9" s="40"/>
      <c r="G9" s="40"/>
    </row>
    <row r="10" spans="1:7" ht="18.75" x14ac:dyDescent="0.3">
      <c r="A10" s="44" t="s">
        <v>312</v>
      </c>
    </row>
    <row r="11" spans="1:7" ht="18.75" x14ac:dyDescent="0.3">
      <c r="A11" s="44"/>
    </row>
    <row r="12" spans="1:7" x14ac:dyDescent="0.25">
      <c r="A12" s="14" t="s">
        <v>313</v>
      </c>
      <c r="D12" s="14" t="s">
        <v>314</v>
      </c>
    </row>
    <row r="13" spans="1:7" x14ac:dyDescent="0.25">
      <c r="A13" s="92" t="s">
        <v>240</v>
      </c>
      <c r="B13" s="93">
        <f>AVERAGE('Land Price (Adjusted_Clean)'!B175:L175)</f>
        <v>130733.77559347599</v>
      </c>
      <c r="D13" s="92" t="s">
        <v>240</v>
      </c>
      <c r="E13" s="93">
        <f>AVERAGE('Land Price (Adjusted_Clean)'!B212:L212)</f>
        <v>215134.99966760073</v>
      </c>
    </row>
    <row r="14" spans="1:7" x14ac:dyDescent="0.25">
      <c r="A14" s="56" t="s">
        <v>23</v>
      </c>
      <c r="B14" s="3">
        <f>MEDIAN('Land Price (Adjusted_Clean)'!B175:L175)</f>
        <v>128687.90322580645</v>
      </c>
      <c r="D14" s="56" t="s">
        <v>23</v>
      </c>
      <c r="E14" s="3">
        <f>MEDIAN('Land Price (Adjusted_Clean)'!B212:L212)</f>
        <v>204274.57914913117</v>
      </c>
    </row>
    <row r="15" spans="1:7" ht="6" customHeight="1" x14ac:dyDescent="0.25">
      <c r="A15" s="56"/>
      <c r="D15" s="56"/>
    </row>
    <row r="16" spans="1:7" x14ac:dyDescent="0.25">
      <c r="A16" s="56" t="s">
        <v>27</v>
      </c>
      <c r="B16" s="3">
        <f>MIN('Land Price (Adjusted_Clean)'!B175:L175)</f>
        <v>110305.73248407643</v>
      </c>
      <c r="D16" s="56" t="s">
        <v>27</v>
      </c>
      <c r="E16" s="3">
        <f>MIN('Land Price (Adjusted_Clean)'!B212:L212)</f>
        <v>188420.05906072335</v>
      </c>
    </row>
    <row r="17" spans="1:5" x14ac:dyDescent="0.25">
      <c r="A17" s="56" t="s">
        <v>28</v>
      </c>
      <c r="B17" s="3">
        <f>MAX('Land Price (Adjusted_Clean)'!B175:L175)</f>
        <v>152731.63265306121</v>
      </c>
      <c r="D17" s="56" t="s">
        <v>28</v>
      </c>
      <c r="E17" s="3">
        <f>MAX('Land Price (Adjusted_Clean)'!B212:L212)</f>
        <v>257739.45897400143</v>
      </c>
    </row>
    <row r="18" spans="1:5" ht="6" customHeight="1" x14ac:dyDescent="0.25">
      <c r="A18" s="56"/>
      <c r="D18" s="56"/>
    </row>
    <row r="19" spans="1:5" x14ac:dyDescent="0.25">
      <c r="A19" s="56" t="s">
        <v>238</v>
      </c>
      <c r="B19" s="3">
        <f>B17-B16</f>
        <v>42425.900168984779</v>
      </c>
      <c r="D19" s="56" t="s">
        <v>238</v>
      </c>
      <c r="E19" s="3">
        <f>E17-E16</f>
        <v>69319.399913278088</v>
      </c>
    </row>
    <row r="20" spans="1:5" x14ac:dyDescent="0.25">
      <c r="A20" s="56" t="s">
        <v>239</v>
      </c>
      <c r="B20" s="4">
        <f>_xlfn.VAR.S('Land Price (Adjusted_Clean)'!B175:L175)</f>
        <v>149737608.99957824</v>
      </c>
      <c r="D20" s="56" t="s">
        <v>239</v>
      </c>
      <c r="E20" s="4">
        <f>_xlfn.VAR.S('Land Price (Adjusted_Clean)'!B212:L212)</f>
        <v>658704214.81060183</v>
      </c>
    </row>
    <row r="21" spans="1:5" ht="35.25" customHeight="1" x14ac:dyDescent="0.25">
      <c r="A21" s="58" t="s">
        <v>22</v>
      </c>
      <c r="B21" s="73">
        <f>_xlfn.STDEV.S('Land Price (Adjusted_Clean)'!B175:L175)</f>
        <v>12236.731957494952</v>
      </c>
      <c r="D21" s="58" t="s">
        <v>22</v>
      </c>
      <c r="E21" s="73">
        <f>_xlfn.STDEV.S('Land Price (Adjusted_Clean)'!B212:L212)</f>
        <v>25665.233581843782</v>
      </c>
    </row>
    <row r="22" spans="1:5" ht="6" customHeight="1" x14ac:dyDescent="0.25">
      <c r="A22" s="56"/>
      <c r="D22" s="56"/>
    </row>
    <row r="23" spans="1:5" ht="30" x14ac:dyDescent="0.25">
      <c r="A23" s="57" t="s">
        <v>241</v>
      </c>
      <c r="B23" s="74">
        <f>B21/B13</f>
        <v>9.360038675503228E-2</v>
      </c>
      <c r="D23" s="57" t="s">
        <v>241</v>
      </c>
      <c r="E23" s="74">
        <f>E21/E13</f>
        <v>0.11929827141793962</v>
      </c>
    </row>
    <row r="24" spans="1:5" ht="6" customHeight="1" x14ac:dyDescent="0.25">
      <c r="A24" s="56"/>
      <c r="D24" s="56"/>
    </row>
    <row r="25" spans="1:5" x14ac:dyDescent="0.25">
      <c r="A25" s="56" t="s">
        <v>242</v>
      </c>
      <c r="B25" s="4">
        <f>_xlfn.QUARTILE.EXC('Land Price (Adjusted_Clean)'!B175:L175,1)</f>
        <v>121710.50141911069</v>
      </c>
      <c r="D25" s="56" t="s">
        <v>242</v>
      </c>
      <c r="E25" s="4">
        <f>_xlfn.QUARTILE.EXC('Land Price (Adjusted_Clean)'!B212:L212,1)</f>
        <v>192131.19159790713</v>
      </c>
    </row>
    <row r="26" spans="1:5" x14ac:dyDescent="0.25">
      <c r="A26" s="56" t="s">
        <v>243</v>
      </c>
      <c r="B26" s="4">
        <f>_xlfn.QUARTILE.EXC('Land Price (Adjusted_Clean)'!B175:L175,3)</f>
        <v>139365.06550218342</v>
      </c>
      <c r="D26" s="56" t="s">
        <v>243</v>
      </c>
      <c r="E26" s="4">
        <f>_xlfn.QUARTILE.EXC('Land Price (Adjusted_Clean)'!B212:L212,3)</f>
        <v>242148.17373943003</v>
      </c>
    </row>
    <row r="27" spans="1:5" ht="6" customHeight="1" x14ac:dyDescent="0.25">
      <c r="A27" s="56"/>
      <c r="D27" s="56"/>
    </row>
    <row r="28" spans="1:5" x14ac:dyDescent="0.25">
      <c r="A28" s="94" t="s">
        <v>244</v>
      </c>
      <c r="B28" s="95">
        <f>B26-B25</f>
        <v>17654.564083072735</v>
      </c>
      <c r="D28" s="94" t="s">
        <v>244</v>
      </c>
      <c r="E28" s="95">
        <f>E26-E25</f>
        <v>50016.982141522894</v>
      </c>
    </row>
    <row r="30" spans="1:5" x14ac:dyDescent="0.25">
      <c r="A30" s="96" t="s">
        <v>352</v>
      </c>
      <c r="B30" s="97"/>
      <c r="D30" s="96" t="s">
        <v>353</v>
      </c>
      <c r="E30" s="97"/>
    </row>
    <row r="31" spans="1:5" x14ac:dyDescent="0.25">
      <c r="A31" s="98" t="s">
        <v>349</v>
      </c>
      <c r="B31" s="3">
        <f>'Land Price (Adjusted_Clean)'!L175</f>
        <v>145007.17703349283</v>
      </c>
      <c r="D31" s="92" t="s">
        <v>240</v>
      </c>
      <c r="E31" s="4">
        <f>AVERAGE(Vacant_Land[2020])</f>
        <v>257739.45897400143</v>
      </c>
    </row>
    <row r="32" spans="1:5" ht="30" x14ac:dyDescent="0.25">
      <c r="A32" s="99" t="s">
        <v>342</v>
      </c>
      <c r="B32" s="100">
        <f>STANDARDIZE(B31,E31,E32)</f>
        <v>-0.67861834013993871</v>
      </c>
      <c r="D32" s="101" t="s">
        <v>22</v>
      </c>
      <c r="E32" s="102">
        <f>_xlfn.STDEV.S(Vacant_Land[2020])</f>
        <v>166120.29954460403</v>
      </c>
    </row>
    <row r="33" spans="1:4" x14ac:dyDescent="0.25">
      <c r="A33" s="3"/>
      <c r="D33" s="4"/>
    </row>
    <row r="34" spans="1:4" ht="15.75" x14ac:dyDescent="0.25">
      <c r="A34" s="132" t="s">
        <v>317</v>
      </c>
      <c r="B34" s="132"/>
      <c r="C34" s="132"/>
    </row>
    <row r="35" spans="1:4" x14ac:dyDescent="0.25">
      <c r="A35" s="55" t="s">
        <v>319</v>
      </c>
      <c r="B35" s="55" t="s">
        <v>289</v>
      </c>
      <c r="C35" s="55" t="s">
        <v>318</v>
      </c>
    </row>
    <row r="36" spans="1:4" x14ac:dyDescent="0.25">
      <c r="A36" s="53" t="s">
        <v>320</v>
      </c>
      <c r="B36" s="52">
        <v>50000</v>
      </c>
      <c r="C36" s="45">
        <f t="array" ref="C36:C57">FREQUENCY(Vacant_Land[2020],B36:B57)</f>
        <v>1</v>
      </c>
    </row>
    <row r="37" spans="1:4" x14ac:dyDescent="0.25">
      <c r="A37" s="54" t="s">
        <v>321</v>
      </c>
      <c r="B37" s="8">
        <f>B36+50000</f>
        <v>100000</v>
      </c>
      <c r="C37" s="46">
        <v>16</v>
      </c>
    </row>
    <row r="38" spans="1:4" x14ac:dyDescent="0.25">
      <c r="A38" s="53" t="s">
        <v>322</v>
      </c>
      <c r="B38" s="52">
        <f t="shared" ref="B38:B57" si="0">B37+50000</f>
        <v>150000</v>
      </c>
      <c r="C38" s="45">
        <v>47</v>
      </c>
    </row>
    <row r="39" spans="1:4" x14ac:dyDescent="0.25">
      <c r="A39" s="54" t="s">
        <v>323</v>
      </c>
      <c r="B39" s="8">
        <f t="shared" si="0"/>
        <v>200000</v>
      </c>
      <c r="C39" s="46">
        <v>29</v>
      </c>
    </row>
    <row r="40" spans="1:4" x14ac:dyDescent="0.25">
      <c r="A40" s="53" t="s">
        <v>324</v>
      </c>
      <c r="B40" s="52">
        <f t="shared" si="0"/>
        <v>250000</v>
      </c>
      <c r="C40" s="45">
        <v>23</v>
      </c>
    </row>
    <row r="41" spans="1:4" x14ac:dyDescent="0.25">
      <c r="A41" s="54" t="s">
        <v>325</v>
      </c>
      <c r="B41" s="8">
        <f t="shared" si="0"/>
        <v>300000</v>
      </c>
      <c r="C41" s="46">
        <v>26</v>
      </c>
    </row>
    <row r="42" spans="1:4" x14ac:dyDescent="0.25">
      <c r="A42" s="53" t="s">
        <v>326</v>
      </c>
      <c r="B42" s="52">
        <f t="shared" si="0"/>
        <v>350000</v>
      </c>
      <c r="C42" s="45">
        <v>24</v>
      </c>
    </row>
    <row r="43" spans="1:4" x14ac:dyDescent="0.25">
      <c r="A43" s="54" t="s">
        <v>327</v>
      </c>
      <c r="B43" s="8">
        <f t="shared" si="0"/>
        <v>400000</v>
      </c>
      <c r="C43" s="46">
        <v>10</v>
      </c>
    </row>
    <row r="44" spans="1:4" x14ac:dyDescent="0.25">
      <c r="A44" s="53" t="s">
        <v>328</v>
      </c>
      <c r="B44" s="52">
        <f t="shared" si="0"/>
        <v>450000</v>
      </c>
      <c r="C44" s="45">
        <v>9</v>
      </c>
    </row>
    <row r="45" spans="1:4" x14ac:dyDescent="0.25">
      <c r="A45" s="54" t="s">
        <v>329</v>
      </c>
      <c r="B45" s="8">
        <f t="shared" si="0"/>
        <v>500000</v>
      </c>
      <c r="C45" s="46">
        <v>6</v>
      </c>
    </row>
    <row r="46" spans="1:4" x14ac:dyDescent="0.25">
      <c r="A46" s="53" t="s">
        <v>330</v>
      </c>
      <c r="B46" s="52">
        <f t="shared" si="0"/>
        <v>550000</v>
      </c>
      <c r="C46" s="45">
        <v>3</v>
      </c>
    </row>
    <row r="47" spans="1:4" x14ac:dyDescent="0.25">
      <c r="A47" s="54" t="s">
        <v>331</v>
      </c>
      <c r="B47" s="8">
        <f t="shared" si="0"/>
        <v>600000</v>
      </c>
      <c r="C47" s="46">
        <v>4</v>
      </c>
    </row>
    <row r="48" spans="1:4" x14ac:dyDescent="0.25">
      <c r="A48" s="53" t="s">
        <v>332</v>
      </c>
      <c r="B48" s="52">
        <f t="shared" si="0"/>
        <v>650000</v>
      </c>
      <c r="C48" s="45">
        <v>1</v>
      </c>
    </row>
    <row r="49" spans="1:13" x14ac:dyDescent="0.25">
      <c r="A49" s="54" t="s">
        <v>333</v>
      </c>
      <c r="B49" s="8">
        <f t="shared" si="0"/>
        <v>700000</v>
      </c>
      <c r="C49" s="46">
        <v>1</v>
      </c>
    </row>
    <row r="50" spans="1:13" x14ac:dyDescent="0.25">
      <c r="A50" s="53" t="s">
        <v>334</v>
      </c>
      <c r="B50" s="52">
        <f t="shared" si="0"/>
        <v>750000</v>
      </c>
      <c r="C50" s="45">
        <v>1</v>
      </c>
    </row>
    <row r="51" spans="1:13" x14ac:dyDescent="0.25">
      <c r="A51" s="54" t="s">
        <v>335</v>
      </c>
      <c r="B51" s="8">
        <f t="shared" si="0"/>
        <v>800000</v>
      </c>
      <c r="C51" s="46">
        <v>0</v>
      </c>
    </row>
    <row r="52" spans="1:13" x14ac:dyDescent="0.25">
      <c r="A52" s="53" t="s">
        <v>336</v>
      </c>
      <c r="B52" s="52">
        <f t="shared" si="0"/>
        <v>850000</v>
      </c>
      <c r="C52" s="45">
        <v>2</v>
      </c>
    </row>
    <row r="53" spans="1:13" x14ac:dyDescent="0.25">
      <c r="A53" s="54" t="s">
        <v>337</v>
      </c>
      <c r="B53" s="8">
        <f t="shared" si="0"/>
        <v>900000</v>
      </c>
      <c r="C53" s="46">
        <v>1</v>
      </c>
    </row>
    <row r="54" spans="1:13" x14ac:dyDescent="0.25">
      <c r="A54" s="53" t="s">
        <v>338</v>
      </c>
      <c r="B54" s="52">
        <f t="shared" si="0"/>
        <v>950000</v>
      </c>
      <c r="C54" s="45">
        <v>0</v>
      </c>
    </row>
    <row r="55" spans="1:13" x14ac:dyDescent="0.25">
      <c r="A55" s="54" t="s">
        <v>339</v>
      </c>
      <c r="B55" s="8">
        <f t="shared" si="0"/>
        <v>1000000</v>
      </c>
      <c r="C55" s="46">
        <v>1</v>
      </c>
    </row>
    <row r="56" spans="1:13" x14ac:dyDescent="0.25">
      <c r="A56" s="53" t="s">
        <v>340</v>
      </c>
      <c r="B56" s="52">
        <f t="shared" si="0"/>
        <v>1050000</v>
      </c>
      <c r="C56" s="45">
        <v>1</v>
      </c>
    </row>
    <row r="57" spans="1:13" x14ac:dyDescent="0.25">
      <c r="A57" s="80" t="s">
        <v>341</v>
      </c>
      <c r="B57" s="81">
        <f t="shared" si="0"/>
        <v>1100000</v>
      </c>
      <c r="C57" s="82">
        <v>0</v>
      </c>
    </row>
    <row r="60" spans="1:13" ht="18.75" x14ac:dyDescent="0.3">
      <c r="A60" s="44" t="s">
        <v>347</v>
      </c>
    </row>
    <row r="61" spans="1:13" ht="18.75" x14ac:dyDescent="0.3">
      <c r="A61" s="44"/>
    </row>
    <row r="62" spans="1:13" ht="15.75" x14ac:dyDescent="0.25">
      <c r="A62" s="132" t="s">
        <v>344</v>
      </c>
      <c r="B62" s="132"/>
      <c r="C62" s="132"/>
    </row>
    <row r="63" spans="1:13" x14ac:dyDescent="0.25">
      <c r="A63" s="77" t="s">
        <v>30</v>
      </c>
      <c r="B63" s="55" t="s">
        <v>269</v>
      </c>
      <c r="C63" s="55" t="s">
        <v>270</v>
      </c>
      <c r="D63" s="55" t="s">
        <v>271</v>
      </c>
      <c r="E63" s="55" t="s">
        <v>272</v>
      </c>
      <c r="F63" s="55" t="s">
        <v>273</v>
      </c>
      <c r="G63" s="55" t="s">
        <v>274</v>
      </c>
      <c r="H63" s="55" t="s">
        <v>275</v>
      </c>
      <c r="I63" s="55" t="s">
        <v>276</v>
      </c>
      <c r="J63" s="55" t="s">
        <v>277</v>
      </c>
      <c r="K63" s="55" t="s">
        <v>278</v>
      </c>
      <c r="L63" s="55" t="s">
        <v>279</v>
      </c>
      <c r="M63" s="64" t="s">
        <v>343</v>
      </c>
    </row>
    <row r="64" spans="1:13" x14ac:dyDescent="0.25">
      <c r="A64" s="103" t="s">
        <v>281</v>
      </c>
      <c r="B64" s="68">
        <f>AVERAGE(Vacant_Land[2010])</f>
        <v>204274.57914913117</v>
      </c>
      <c r="C64" s="68">
        <f>AVERAGE(Vacant_Land[2011])</f>
        <v>213610.43936992271</v>
      </c>
      <c r="D64" s="68">
        <f>AVERAGE(Vacant_Land[2012])</f>
        <v>198659.60188372721</v>
      </c>
      <c r="E64" s="68">
        <f>AVERAGE(Vacant_Land[2013])</f>
        <v>188420.05906072335</v>
      </c>
      <c r="F64" s="68">
        <f>AVERAGE(Vacant_Land[2014])</f>
        <v>190363.17216887354</v>
      </c>
      <c r="G64" s="68">
        <f>AVERAGE(Vacant_Land[2015])</f>
        <v>192131.19159790713</v>
      </c>
      <c r="H64" s="68">
        <f>AVERAGE(Vacant_Land[2016])</f>
        <v>198634.81366854624</v>
      </c>
      <c r="I64" s="68">
        <f>AVERAGE(Vacant_Land[2017])</f>
        <v>228849.70473004464</v>
      </c>
      <c r="J64" s="68">
        <f>AVERAGE(Vacant_Land[2018])</f>
        <v>251653.80200130085</v>
      </c>
      <c r="K64" s="68">
        <f>AVERAGE(Vacant_Land[2019])</f>
        <v>242148.17373943003</v>
      </c>
      <c r="L64" s="68">
        <f>AVERAGE(Vacant_Land[2020])</f>
        <v>257739.45897400143</v>
      </c>
      <c r="M64" s="65"/>
    </row>
    <row r="65" spans="1:13" x14ac:dyDescent="0.25">
      <c r="A65" s="104" t="s">
        <v>280</v>
      </c>
      <c r="B65" s="59"/>
      <c r="C65" s="60">
        <f>1+((C64-B64)/B64)</f>
        <v>1.0457025062035539</v>
      </c>
      <c r="D65" s="60">
        <f t="shared" ref="D65:L65" si="1">1+((D64-C64)/C64)</f>
        <v>0.9300088631890121</v>
      </c>
      <c r="E65" s="61">
        <f t="shared" si="1"/>
        <v>0.9484568441398723</v>
      </c>
      <c r="F65" s="60">
        <f t="shared" si="1"/>
        <v>1.0103126658479815</v>
      </c>
      <c r="G65" s="60">
        <f t="shared" si="1"/>
        <v>1.0092876127713672</v>
      </c>
      <c r="H65" s="61">
        <f t="shared" si="1"/>
        <v>1.0338499023326202</v>
      </c>
      <c r="I65" s="60">
        <f t="shared" si="1"/>
        <v>1.15211276665689</v>
      </c>
      <c r="J65" s="60">
        <f t="shared" si="1"/>
        <v>1.0996466099799269</v>
      </c>
      <c r="K65" s="61">
        <f t="shared" si="1"/>
        <v>0.96222736081761373</v>
      </c>
      <c r="L65" s="60">
        <f t="shared" si="1"/>
        <v>1.0643873748614301</v>
      </c>
      <c r="M65" s="66">
        <f>GEOMEAN(C65:L65)-1</f>
        <v>2.3520766974416851E-2</v>
      </c>
    </row>
    <row r="66" spans="1:13" x14ac:dyDescent="0.25">
      <c r="A66" s="105" t="s">
        <v>202</v>
      </c>
      <c r="B66" s="68">
        <f>'Land Price (Adjusted_Clean)'!B175</f>
        <v>119452.78969957081</v>
      </c>
      <c r="C66" s="68">
        <f>'Land Price (Adjusted_Clean)'!C175</f>
        <v>152731.63265306121</v>
      </c>
      <c r="D66" s="68">
        <f>'Land Price (Adjusted_Clean)'!D175</f>
        <v>135527.88844621513</v>
      </c>
      <c r="E66" s="68">
        <f>'Land Price (Adjusted_Clean)'!E175</f>
        <v>121710.50141911069</v>
      </c>
      <c r="F66" s="68">
        <f>'Land Price (Adjusted_Clean)'!F175</f>
        <v>110305.73248407643</v>
      </c>
      <c r="G66" s="68">
        <f>'Land Price (Adjusted_Clean)'!G175</f>
        <v>134865.05808757819</v>
      </c>
      <c r="H66" s="68">
        <f>'Land Price (Adjusted_Clean)'!H175</f>
        <v>139365.06550218342</v>
      </c>
      <c r="I66" s="68">
        <f>'Land Price (Adjusted_Clean)'!I175</f>
        <v>126617.94439764111</v>
      </c>
      <c r="J66" s="68">
        <f>'Land Price (Adjusted_Clean)'!J175</f>
        <v>123799.8385794996</v>
      </c>
      <c r="K66" s="68">
        <f>'Land Price (Adjusted_Clean)'!K175</f>
        <v>128687.90322580645</v>
      </c>
      <c r="L66" s="68">
        <f>'Land Price (Adjusted_Clean)'!L175</f>
        <v>145007.17703349283</v>
      </c>
      <c r="M66" s="67"/>
    </row>
    <row r="67" spans="1:13" x14ac:dyDescent="0.25">
      <c r="A67" s="106" t="s">
        <v>280</v>
      </c>
      <c r="B67" s="83"/>
      <c r="C67" s="84">
        <f>1+((C66-B66)/B66)</f>
        <v>1.2785941043083899</v>
      </c>
      <c r="D67" s="84">
        <f t="shared" ref="D67:L67" si="2">1+((D66-C66)/C66)</f>
        <v>0.88735965229989133</v>
      </c>
      <c r="E67" s="85">
        <f t="shared" si="2"/>
        <v>0.8980476477165219</v>
      </c>
      <c r="F67" s="84">
        <f t="shared" si="2"/>
        <v>0.90629593336599712</v>
      </c>
      <c r="G67" s="84">
        <f t="shared" si="2"/>
        <v>1.2226477722456275</v>
      </c>
      <c r="H67" s="85">
        <f t="shared" si="2"/>
        <v>1.0333667406399887</v>
      </c>
      <c r="I67" s="84">
        <f t="shared" si="2"/>
        <v>0.90853431555024378</v>
      </c>
      <c r="J67" s="84">
        <f t="shared" si="2"/>
        <v>0.97774323511925521</v>
      </c>
      <c r="K67" s="85">
        <f t="shared" si="2"/>
        <v>1.0394836108220604</v>
      </c>
      <c r="L67" s="84">
        <f t="shared" si="2"/>
        <v>1.1268128036793887</v>
      </c>
      <c r="M67" s="86">
        <f>GEOMEAN(C67:L67)-1</f>
        <v>1.9575333599165079E-2</v>
      </c>
    </row>
    <row r="69" spans="1:13" ht="15.75" x14ac:dyDescent="0.25">
      <c r="A69" s="132" t="s">
        <v>345</v>
      </c>
      <c r="B69" s="132"/>
      <c r="C69" s="132"/>
    </row>
    <row r="70" spans="1:13" x14ac:dyDescent="0.25">
      <c r="A70" s="77" t="s">
        <v>30</v>
      </c>
      <c r="B70" s="55" t="s">
        <v>269</v>
      </c>
      <c r="C70" s="55" t="s">
        <v>270</v>
      </c>
      <c r="D70" s="55" t="s">
        <v>271</v>
      </c>
      <c r="E70" s="55" t="s">
        <v>272</v>
      </c>
      <c r="F70" s="55" t="s">
        <v>273</v>
      </c>
      <c r="G70" s="55" t="s">
        <v>274</v>
      </c>
      <c r="H70" s="55" t="s">
        <v>275</v>
      </c>
      <c r="I70" s="55" t="s">
        <v>276</v>
      </c>
      <c r="J70" s="55" t="s">
        <v>277</v>
      </c>
      <c r="K70" s="55" t="s">
        <v>278</v>
      </c>
      <c r="L70" s="55" t="s">
        <v>279</v>
      </c>
      <c r="M70" s="64" t="s">
        <v>343</v>
      </c>
    </row>
    <row r="71" spans="1:13" x14ac:dyDescent="0.25">
      <c r="A71" s="105" t="s">
        <v>281</v>
      </c>
      <c r="B71" s="69">
        <f>AVERAGE(House[2010])</f>
        <v>433113.00731280458</v>
      </c>
      <c r="C71" s="69">
        <f>AVERAGE(House[2011])</f>
        <v>420808.55211016443</v>
      </c>
      <c r="D71" s="69">
        <f>AVERAGE(House[2012])</f>
        <v>408967.06620121445</v>
      </c>
      <c r="E71" s="69">
        <f>AVERAGE(House[2013])</f>
        <v>396260.7374783</v>
      </c>
      <c r="F71" s="69">
        <f>AVERAGE(House[2014])</f>
        <v>395517.19126831985</v>
      </c>
      <c r="G71" s="69">
        <f>AVERAGE(House[2015])</f>
        <v>408026.90292129759</v>
      </c>
      <c r="H71" s="69">
        <f>AVERAGE(House[2016])</f>
        <v>429625.04133632954</v>
      </c>
      <c r="I71" s="69">
        <f>AVERAGE(House[2017])</f>
        <v>459631.8899730905</v>
      </c>
      <c r="J71" s="69">
        <f>AVERAGE(House[2018])</f>
        <v>477785.7613013938</v>
      </c>
      <c r="K71" s="69">
        <f>AVERAGE(House[2019])</f>
        <v>482431.93704979616</v>
      </c>
      <c r="L71" s="69">
        <f>AVERAGE(House[2020])</f>
        <v>520779.85398182122</v>
      </c>
      <c r="M71" s="65"/>
    </row>
    <row r="72" spans="1:13" x14ac:dyDescent="0.25">
      <c r="A72" s="104" t="s">
        <v>280</v>
      </c>
      <c r="B72" s="70"/>
      <c r="C72" s="71">
        <f>1+((C71-B71)/B71)</f>
        <v>0.97159065880061746</v>
      </c>
      <c r="D72" s="71">
        <f t="shared" ref="D72:L72" si="3">1+((D71-C71)/C71)</f>
        <v>0.97186015861709496</v>
      </c>
      <c r="E72" s="72">
        <f t="shared" si="3"/>
        <v>0.96893067981991765</v>
      </c>
      <c r="F72" s="71">
        <f t="shared" si="3"/>
        <v>0.99812359353411628</v>
      </c>
      <c r="G72" s="71">
        <f t="shared" si="3"/>
        <v>1.0316287431473266</v>
      </c>
      <c r="H72" s="72">
        <f t="shared" si="3"/>
        <v>1.0529331234298487</v>
      </c>
      <c r="I72" s="71">
        <f t="shared" si="3"/>
        <v>1.0698442729116209</v>
      </c>
      <c r="J72" s="71">
        <f t="shared" si="3"/>
        <v>1.0394965443528432</v>
      </c>
      <c r="K72" s="72">
        <f t="shared" si="3"/>
        <v>1.0097243914003362</v>
      </c>
      <c r="L72" s="71">
        <f t="shared" si="3"/>
        <v>1.0794887609774202</v>
      </c>
      <c r="M72" s="66">
        <f>GEOMEAN(C72:L72)-1</f>
        <v>1.8603806700183023E-2</v>
      </c>
    </row>
    <row r="73" spans="1:13" x14ac:dyDescent="0.25">
      <c r="A73" s="105" t="s">
        <v>202</v>
      </c>
      <c r="B73" s="69">
        <f>'House Price (Adjusted_Clean)'!B175</f>
        <v>199087.98283261803</v>
      </c>
      <c r="C73" s="69">
        <f>'House Price (Adjusted_Clean)'!C175</f>
        <v>208270.4081632653</v>
      </c>
      <c r="D73" s="69">
        <f>'House Price (Adjusted_Clean)'!D175</f>
        <v>203291.8326693227</v>
      </c>
      <c r="E73" s="69">
        <f>'House Price (Adjusted_Clean)'!E175</f>
        <v>181395.45884578998</v>
      </c>
      <c r="F73" s="69">
        <f>'House Price (Adjusted_Clean)'!F175</f>
        <v>191346.67879890811</v>
      </c>
      <c r="G73" s="69">
        <f>'House Price (Adjusted_Clean)'!G175</f>
        <v>179635.83556747096</v>
      </c>
      <c r="H73" s="69">
        <f>'House Price (Adjusted_Clean)'!H175</f>
        <v>186900.43668122272</v>
      </c>
      <c r="I73" s="69">
        <f>'House Price (Adjusted_Clean)'!I175</f>
        <v>182371.52485256951</v>
      </c>
      <c r="J73" s="69">
        <f>'House Price (Adjusted_Clean)'!J175</f>
        <v>199677.15899919291</v>
      </c>
      <c r="K73" s="69">
        <f>'House Price (Adjusted_Clean)'!K175</f>
        <v>209491.93548387097</v>
      </c>
      <c r="L73" s="69">
        <f>'House Price (Adjusted_Clean)'!L175</f>
        <v>246610.8452950558</v>
      </c>
      <c r="M73" s="67"/>
    </row>
    <row r="74" spans="1:13" x14ac:dyDescent="0.25">
      <c r="A74" s="106" t="s">
        <v>280</v>
      </c>
      <c r="B74" s="87"/>
      <c r="C74" s="88">
        <f>1+((C73-B73)/B73)</f>
        <v>1.0461224489795917</v>
      </c>
      <c r="D74" s="88">
        <f t="shared" ref="D74:L74" si="4">1+((D73-C73)/C73)</f>
        <v>0.9760956175298805</v>
      </c>
      <c r="E74" s="89">
        <f t="shared" si="4"/>
        <v>0.89229093202603149</v>
      </c>
      <c r="F74" s="88">
        <f t="shared" si="4"/>
        <v>1.0548592562153276</v>
      </c>
      <c r="G74" s="88">
        <f t="shared" si="4"/>
        <v>0.93879777111917151</v>
      </c>
      <c r="H74" s="89">
        <f t="shared" si="4"/>
        <v>1.0404407121263017</v>
      </c>
      <c r="I74" s="88">
        <f t="shared" si="4"/>
        <v>0.97576831863492253</v>
      </c>
      <c r="J74" s="88">
        <f t="shared" si="4"/>
        <v>1.0948921941658019</v>
      </c>
      <c r="K74" s="89">
        <f t="shared" si="4"/>
        <v>1.0491532258064515</v>
      </c>
      <c r="L74" s="88">
        <f t="shared" si="4"/>
        <v>1.1771853877117033</v>
      </c>
      <c r="M74" s="86">
        <f>GEOMEAN(C74:L74)-1</f>
        <v>2.1637233901565134E-2</v>
      </c>
    </row>
    <row r="99" spans="1:13" ht="18.75" x14ac:dyDescent="0.3">
      <c r="A99" s="44" t="s">
        <v>346</v>
      </c>
    </row>
    <row r="101" spans="1:13" x14ac:dyDescent="0.25">
      <c r="A101" s="77"/>
      <c r="B101" s="55" t="s">
        <v>269</v>
      </c>
      <c r="C101" s="55" t="s">
        <v>270</v>
      </c>
      <c r="D101" s="55" t="s">
        <v>271</v>
      </c>
      <c r="E101" s="55" t="s">
        <v>272</v>
      </c>
      <c r="F101" s="55" t="s">
        <v>273</v>
      </c>
      <c r="G101" s="55" t="s">
        <v>274</v>
      </c>
      <c r="H101" s="55" t="s">
        <v>275</v>
      </c>
      <c r="I101" s="55" t="s">
        <v>276</v>
      </c>
      <c r="J101" s="55" t="s">
        <v>277</v>
      </c>
      <c r="K101" s="55" t="s">
        <v>278</v>
      </c>
      <c r="L101" s="55" t="s">
        <v>279</v>
      </c>
      <c r="M101" s="55" t="s">
        <v>287</v>
      </c>
    </row>
    <row r="102" spans="1:13" x14ac:dyDescent="0.25">
      <c r="A102" s="78" t="s">
        <v>348</v>
      </c>
      <c r="B102" s="62">
        <f>'House Price (Adjusted_Clean)'!B175</f>
        <v>199087.98283261803</v>
      </c>
      <c r="C102" s="62">
        <f>'House Price (Adjusted_Clean)'!C175</f>
        <v>208270.4081632653</v>
      </c>
      <c r="D102" s="62">
        <f>'House Price (Adjusted_Clean)'!D175</f>
        <v>203291.8326693227</v>
      </c>
      <c r="E102" s="62">
        <f>'House Price (Adjusted_Clean)'!E175</f>
        <v>181395.45884578998</v>
      </c>
      <c r="F102" s="62">
        <f>'House Price (Adjusted_Clean)'!F175</f>
        <v>191346.67879890811</v>
      </c>
      <c r="G102" s="62">
        <f>'House Price (Adjusted_Clean)'!G175</f>
        <v>179635.83556747096</v>
      </c>
      <c r="H102" s="62">
        <f>'House Price (Adjusted_Clean)'!H175</f>
        <v>186900.43668122272</v>
      </c>
      <c r="I102" s="62">
        <f>'House Price (Adjusted_Clean)'!I175</f>
        <v>182371.52485256951</v>
      </c>
      <c r="J102" s="62">
        <f>'House Price (Adjusted_Clean)'!J175</f>
        <v>199677.15899919291</v>
      </c>
      <c r="K102" s="62">
        <f>'House Price (Adjusted_Clean)'!K175</f>
        <v>209491.93548387097</v>
      </c>
      <c r="L102" s="62">
        <f>'House Price (Adjusted_Clean)'!L175</f>
        <v>246610.8452950558</v>
      </c>
    </row>
    <row r="103" spans="1:13" x14ac:dyDescent="0.25">
      <c r="A103" s="78" t="s">
        <v>349</v>
      </c>
      <c r="B103" s="4">
        <f>'Land Price (Adjusted_Clean)'!B175</f>
        <v>119452.78969957081</v>
      </c>
      <c r="C103" s="4">
        <f>'Land Price (Adjusted_Clean)'!C175</f>
        <v>152731.63265306121</v>
      </c>
      <c r="D103" s="4">
        <f>'Land Price (Adjusted_Clean)'!D175</f>
        <v>135527.88844621513</v>
      </c>
      <c r="E103" s="4">
        <f>'Land Price (Adjusted_Clean)'!E175</f>
        <v>121710.50141911069</v>
      </c>
      <c r="F103" s="4">
        <f>'Land Price (Adjusted_Clean)'!F175</f>
        <v>110305.73248407643</v>
      </c>
      <c r="G103" s="4">
        <f>'Land Price (Adjusted_Clean)'!G175</f>
        <v>134865.05808757819</v>
      </c>
      <c r="H103" s="4">
        <f>'Land Price (Adjusted_Clean)'!H175</f>
        <v>139365.06550218342</v>
      </c>
      <c r="I103" s="4">
        <f>'Land Price (Adjusted_Clean)'!I175</f>
        <v>126617.94439764111</v>
      </c>
      <c r="J103" s="4">
        <f>'Land Price (Adjusted_Clean)'!J175</f>
        <v>123799.8385794996</v>
      </c>
      <c r="K103" s="4">
        <f>'Land Price (Adjusted_Clean)'!K175</f>
        <v>128687.90322580645</v>
      </c>
      <c r="L103" s="4">
        <f>'Land Price (Adjusted_Clean)'!L175</f>
        <v>145007.17703349283</v>
      </c>
    </row>
    <row r="104" spans="1:13" ht="30" x14ac:dyDescent="0.25">
      <c r="A104" s="79" t="s">
        <v>350</v>
      </c>
      <c r="B104" s="76">
        <f>B102-B103</f>
        <v>79635.193133047214</v>
      </c>
      <c r="C104" s="76">
        <f t="shared" ref="C104:L104" si="5">C102-C103</f>
        <v>55538.775510204083</v>
      </c>
      <c r="D104" s="76">
        <f t="shared" si="5"/>
        <v>67763.944223107566</v>
      </c>
      <c r="E104" s="76">
        <f t="shared" si="5"/>
        <v>59684.957426679292</v>
      </c>
      <c r="F104" s="76">
        <f t="shared" si="5"/>
        <v>81040.946314831672</v>
      </c>
      <c r="G104" s="76">
        <f t="shared" si="5"/>
        <v>44770.777479892771</v>
      </c>
      <c r="H104" s="76">
        <f t="shared" si="5"/>
        <v>47535.371179039299</v>
      </c>
      <c r="I104" s="76">
        <f t="shared" si="5"/>
        <v>55753.580454928393</v>
      </c>
      <c r="J104" s="76">
        <f t="shared" si="5"/>
        <v>75877.320419693307</v>
      </c>
      <c r="K104" s="76">
        <f t="shared" si="5"/>
        <v>80804.032258064515</v>
      </c>
      <c r="L104" s="76">
        <f t="shared" si="5"/>
        <v>101603.66826156297</v>
      </c>
    </row>
    <row r="105" spans="1:13" x14ac:dyDescent="0.25">
      <c r="A105" s="90" t="s">
        <v>351</v>
      </c>
      <c r="B105" s="91">
        <f>B102*0.9</f>
        <v>179179.18454935623</v>
      </c>
      <c r="C105" s="91">
        <f t="shared" ref="C105:L105" si="6">C102*0.9</f>
        <v>187443.36734693876</v>
      </c>
      <c r="D105" s="91">
        <f t="shared" si="6"/>
        <v>182962.64940239044</v>
      </c>
      <c r="E105" s="91">
        <f t="shared" si="6"/>
        <v>163255.912961211</v>
      </c>
      <c r="F105" s="91">
        <f t="shared" si="6"/>
        <v>172212.01091901731</v>
      </c>
      <c r="G105" s="91">
        <f t="shared" si="6"/>
        <v>161672.25201072387</v>
      </c>
      <c r="H105" s="91">
        <f t="shared" si="6"/>
        <v>168210.39301310046</v>
      </c>
      <c r="I105" s="91">
        <f t="shared" si="6"/>
        <v>164134.37236731255</v>
      </c>
      <c r="J105" s="91">
        <f t="shared" si="6"/>
        <v>179709.44309927363</v>
      </c>
      <c r="K105" s="91">
        <f t="shared" si="6"/>
        <v>188542.74193548388</v>
      </c>
      <c r="L105" s="91">
        <f t="shared" si="6"/>
        <v>221949.76076555022</v>
      </c>
    </row>
    <row r="108" spans="1:13" x14ac:dyDescent="0.25">
      <c r="H108" s="129" t="s">
        <v>410</v>
      </c>
      <c r="I108" s="129"/>
      <c r="J108" s="129"/>
      <c r="K108" s="129"/>
      <c r="L108" s="129"/>
    </row>
    <row r="109" spans="1:13" x14ac:dyDescent="0.25">
      <c r="H109" s="129"/>
      <c r="I109" s="129"/>
      <c r="J109" s="129"/>
      <c r="K109" s="129"/>
      <c r="L109" s="129"/>
    </row>
    <row r="110" spans="1:13" x14ac:dyDescent="0.25">
      <c r="H110" s="129"/>
      <c r="I110" s="129"/>
      <c r="J110" s="129"/>
      <c r="K110" s="129"/>
      <c r="L110" s="129"/>
    </row>
    <row r="111" spans="1:13" x14ac:dyDescent="0.25">
      <c r="H111" s="129"/>
      <c r="I111" s="129"/>
      <c r="J111" s="129"/>
      <c r="K111" s="129"/>
      <c r="L111" s="129"/>
    </row>
    <row r="112" spans="1:13" x14ac:dyDescent="0.25">
      <c r="H112" s="129"/>
      <c r="I112" s="129"/>
      <c r="J112" s="129"/>
      <c r="K112" s="129"/>
      <c r="L112" s="129"/>
    </row>
  </sheetData>
  <mergeCells count="5">
    <mergeCell ref="H108:L112"/>
    <mergeCell ref="A7:G8"/>
    <mergeCell ref="A34:C34"/>
    <mergeCell ref="A62:C62"/>
    <mergeCell ref="A69:C69"/>
  </mergeCells>
  <phoneticPr fontId="19" type="noConversion"/>
  <conditionalFormatting sqref="C65:L65 C67:L67">
    <cfRule type="colorScale" priority="3">
      <colorScale>
        <cfvo type="min"/>
        <cfvo type="percentile" val="50"/>
        <cfvo type="max"/>
        <color rgb="FFF8696B"/>
        <color rgb="FFFCFCFF"/>
        <color rgb="FF5A8AC6"/>
      </colorScale>
    </cfRule>
  </conditionalFormatting>
  <conditionalFormatting sqref="C72:L72">
    <cfRule type="colorScale" priority="2">
      <colorScale>
        <cfvo type="min"/>
        <cfvo type="percentile" val="50"/>
        <cfvo type="max"/>
        <color rgb="FFF8696B"/>
        <color rgb="FFFCFCFF"/>
        <color rgb="FF5A8AC6"/>
      </colorScale>
    </cfRule>
  </conditionalFormatting>
  <conditionalFormatting sqref="C74:L74">
    <cfRule type="colorScale" priority="1">
      <colorScale>
        <cfvo type="min"/>
        <cfvo type="percentile" val="50"/>
        <cfvo type="max"/>
        <color rgb="FFF8696B"/>
        <color rgb="FFFCFCFF"/>
        <color rgb="FF5A8AC6"/>
      </colorScale>
    </cfRule>
  </conditionalFormatting>
  <pageMargins left="0.7" right="0.7" top="0.75" bottom="0.75" header="0.3" footer="0.3"/>
  <drawing r:id="rId1"/>
  <extLst>
    <ext xmlns:x14="http://schemas.microsoft.com/office/spreadsheetml/2009/9/main" uri="{05C60535-1F16-4fd2-B633-F4F36F0B64E0}">
      <x14:sparklineGroups xmlns:xm="http://schemas.microsoft.com/office/excel/2006/main">
        <x14:sparklineGroup displayEmptyCellsAs="gap" xr2:uid="{3CA1BCDA-31EB-4A31-B1C3-671F04C0CA38}">
          <x14:colorSeries rgb="FF376092"/>
          <x14:colorNegative rgb="FFD00000"/>
          <x14:colorAxis rgb="FF000000"/>
          <x14:colorMarkers rgb="FFD00000"/>
          <x14:colorFirst rgb="FFD00000"/>
          <x14:colorLast rgb="FFD00000"/>
          <x14:colorHigh rgb="FFD00000"/>
          <x14:colorLow rgb="FFD00000"/>
          <x14:sparklines>
            <x14:sparkline>
              <xm:f>'Pros Report'!B102:L102</xm:f>
              <xm:sqref>M102</xm:sqref>
            </x14:sparkline>
            <x14:sparkline>
              <xm:f>'Pros Report'!B103:L103</xm:f>
              <xm:sqref>M103</xm:sqref>
            </x14:sparkline>
            <x14:sparkline>
              <xm:f>'Pros Report'!B104:L104</xm:f>
              <xm:sqref>M104</xm:sqref>
            </x14:sparkline>
            <x14:sparkline>
              <xm:f>'Pros Report'!B105:L105</xm:f>
              <xm:sqref>M105</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BF068-C4ED-406C-9EF4-68AC62A080CE}">
  <dimension ref="A1:S166"/>
  <sheetViews>
    <sheetView workbookViewId="0">
      <pane ySplit="6" topLeftCell="A7" activePane="bottomLeft" state="frozen"/>
      <selection activeCell="A5" sqref="A5"/>
      <selection pane="bottomLeft" activeCell="A6" sqref="A6"/>
    </sheetView>
  </sheetViews>
  <sheetFormatPr defaultColWidth="10.85546875" defaultRowHeight="14.25" x14ac:dyDescent="0.2"/>
  <cols>
    <col min="1" max="1" width="12" style="30" customWidth="1"/>
    <col min="2" max="2" width="10.85546875" style="30" customWidth="1"/>
    <col min="3" max="3" width="11.28515625" style="30" customWidth="1"/>
    <col min="4" max="10" width="10.85546875" style="30" customWidth="1"/>
    <col min="11" max="11" width="17.28515625" style="30" customWidth="1"/>
    <col min="12" max="16384" width="10.85546875" style="30"/>
  </cols>
  <sheetData>
    <row r="1" spans="1:12" ht="67.5" customHeight="1" x14ac:dyDescent="0.2">
      <c r="A1" s="133" t="s">
        <v>300</v>
      </c>
      <c r="B1" s="133"/>
      <c r="C1" s="133"/>
      <c r="D1" s="133"/>
      <c r="E1" s="133"/>
      <c r="F1" s="133"/>
      <c r="G1" s="133"/>
      <c r="H1" s="133"/>
      <c r="I1" s="133"/>
      <c r="J1" s="133"/>
      <c r="K1" s="133"/>
      <c r="L1" s="133"/>
    </row>
    <row r="2" spans="1:12" ht="22.7" customHeight="1" x14ac:dyDescent="0.25">
      <c r="A2" s="39" t="s">
        <v>0</v>
      </c>
    </row>
    <row r="3" spans="1:12" ht="14.25" customHeight="1" x14ac:dyDescent="0.2">
      <c r="A3" s="38" t="s">
        <v>1</v>
      </c>
    </row>
    <row r="4" spans="1:12" ht="14.25" customHeight="1" x14ac:dyDescent="0.2">
      <c r="A4" s="37" t="s">
        <v>2</v>
      </c>
    </row>
    <row r="5" spans="1:12" ht="12.75" customHeight="1" x14ac:dyDescent="0.2">
      <c r="A5" s="36"/>
    </row>
    <row r="6" spans="1:12" ht="25.7" customHeight="1" x14ac:dyDescent="0.2">
      <c r="A6" s="1" t="s">
        <v>3</v>
      </c>
      <c r="B6" s="1" t="s">
        <v>299</v>
      </c>
      <c r="C6" s="1" t="s">
        <v>298</v>
      </c>
      <c r="D6" s="1" t="s">
        <v>297</v>
      </c>
      <c r="E6" s="1" t="s">
        <v>296</v>
      </c>
      <c r="F6" s="1" t="s">
        <v>295</v>
      </c>
      <c r="G6" s="1" t="s">
        <v>294</v>
      </c>
      <c r="H6" s="1" t="s">
        <v>293</v>
      </c>
      <c r="I6" s="1" t="s">
        <v>292</v>
      </c>
      <c r="J6" s="1" t="s">
        <v>291</v>
      </c>
    </row>
    <row r="7" spans="1:12" ht="12.75" customHeight="1" x14ac:dyDescent="0.2">
      <c r="A7" s="35" t="s">
        <v>4</v>
      </c>
      <c r="B7" s="35">
        <v>251704</v>
      </c>
      <c r="C7" s="35">
        <v>207634</v>
      </c>
      <c r="D7" s="35">
        <v>220933</v>
      </c>
      <c r="E7" s="35">
        <v>170276</v>
      </c>
      <c r="F7" s="35">
        <v>176767</v>
      </c>
      <c r="G7" s="35">
        <v>190036</v>
      </c>
      <c r="H7" s="35">
        <v>245952</v>
      </c>
      <c r="I7" s="35">
        <v>246041</v>
      </c>
      <c r="J7" s="35">
        <v>210300</v>
      </c>
    </row>
    <row r="8" spans="1:12" ht="12.75" customHeight="1" x14ac:dyDescent="0.2">
      <c r="A8" s="35" t="s">
        <v>5</v>
      </c>
      <c r="B8" s="35">
        <v>277578</v>
      </c>
      <c r="C8" s="35">
        <v>216495</v>
      </c>
      <c r="D8" s="35">
        <v>227650</v>
      </c>
      <c r="E8" s="35">
        <v>182020</v>
      </c>
      <c r="F8" s="35">
        <v>205956</v>
      </c>
      <c r="G8" s="35">
        <v>204216</v>
      </c>
      <c r="H8" s="35">
        <v>257091</v>
      </c>
      <c r="I8" s="35">
        <v>259033</v>
      </c>
      <c r="J8" s="35">
        <v>224308</v>
      </c>
    </row>
    <row r="9" spans="1:12" ht="12.75" customHeight="1" x14ac:dyDescent="0.2">
      <c r="A9" s="2" t="s">
        <v>6</v>
      </c>
      <c r="B9" s="35">
        <v>276787</v>
      </c>
      <c r="C9" s="35">
        <v>226622</v>
      </c>
      <c r="D9" s="35">
        <v>241186</v>
      </c>
      <c r="E9" s="35">
        <v>188053</v>
      </c>
      <c r="F9" s="35">
        <v>243293</v>
      </c>
      <c r="G9" s="35">
        <v>206792</v>
      </c>
      <c r="H9" s="35">
        <v>290112</v>
      </c>
      <c r="I9" s="35">
        <v>288961</v>
      </c>
      <c r="J9" s="35">
        <v>237826</v>
      </c>
    </row>
    <row r="10" spans="1:12" ht="12.75" customHeight="1" x14ac:dyDescent="0.2">
      <c r="A10" s="2" t="s">
        <v>7</v>
      </c>
      <c r="B10" s="35">
        <v>307641</v>
      </c>
      <c r="C10" s="35">
        <v>238377</v>
      </c>
      <c r="D10" s="35">
        <v>266637</v>
      </c>
      <c r="E10" s="35">
        <v>201783</v>
      </c>
      <c r="F10" s="35">
        <v>275462</v>
      </c>
      <c r="G10" s="35">
        <v>222907</v>
      </c>
      <c r="H10" s="35">
        <v>308381</v>
      </c>
      <c r="I10" s="35">
        <v>277520</v>
      </c>
      <c r="J10" s="35">
        <v>258983</v>
      </c>
    </row>
    <row r="11" spans="1:12" ht="12.75" customHeight="1" x14ac:dyDescent="0.2">
      <c r="A11" s="2" t="s">
        <v>8</v>
      </c>
      <c r="B11" s="35">
        <v>302331</v>
      </c>
      <c r="C11" s="35">
        <v>233623</v>
      </c>
      <c r="D11" s="35">
        <v>271716</v>
      </c>
      <c r="E11" s="35">
        <v>202701</v>
      </c>
      <c r="F11" s="35">
        <v>280905</v>
      </c>
      <c r="G11" s="35">
        <v>226603</v>
      </c>
      <c r="H11" s="35">
        <v>342512</v>
      </c>
      <c r="I11" s="35">
        <v>252443</v>
      </c>
      <c r="J11" s="35">
        <v>257705</v>
      </c>
    </row>
    <row r="12" spans="1:12" ht="12.75" customHeight="1" x14ac:dyDescent="0.2">
      <c r="A12" s="2" t="s">
        <v>9</v>
      </c>
      <c r="B12" s="35">
        <v>307262</v>
      </c>
      <c r="C12" s="35">
        <v>254236</v>
      </c>
      <c r="D12" s="35">
        <v>277475</v>
      </c>
      <c r="E12" s="35">
        <v>219904</v>
      </c>
      <c r="F12" s="35">
        <v>273108</v>
      </c>
      <c r="G12" s="35">
        <v>224366</v>
      </c>
      <c r="H12" s="35">
        <v>363074</v>
      </c>
      <c r="I12" s="35">
        <v>285092</v>
      </c>
      <c r="J12" s="35">
        <v>268613</v>
      </c>
    </row>
    <row r="13" spans="1:12" ht="12.75" customHeight="1" x14ac:dyDescent="0.2">
      <c r="A13" s="2" t="s">
        <v>10</v>
      </c>
      <c r="B13" s="35">
        <v>314320</v>
      </c>
      <c r="C13" s="35">
        <v>274796</v>
      </c>
      <c r="D13" s="35">
        <v>287295</v>
      </c>
      <c r="E13" s="35">
        <v>228912</v>
      </c>
      <c r="F13" s="35">
        <v>299387</v>
      </c>
      <c r="G13" s="35">
        <v>248132</v>
      </c>
      <c r="H13" s="35">
        <v>364020</v>
      </c>
      <c r="I13" s="35">
        <v>317314</v>
      </c>
      <c r="J13" s="35">
        <v>284739</v>
      </c>
    </row>
    <row r="14" spans="1:12" ht="12.75" customHeight="1" x14ac:dyDescent="0.2">
      <c r="A14" s="2" t="s">
        <v>11</v>
      </c>
      <c r="B14" s="35">
        <v>321148</v>
      </c>
      <c r="C14" s="35">
        <v>284756</v>
      </c>
      <c r="D14" s="35">
        <v>279295</v>
      </c>
      <c r="E14" s="35">
        <v>241079</v>
      </c>
      <c r="F14" s="35">
        <v>283711</v>
      </c>
      <c r="G14" s="35">
        <v>259282</v>
      </c>
      <c r="H14" s="35">
        <v>375768</v>
      </c>
      <c r="I14" s="35">
        <v>310628</v>
      </c>
      <c r="J14" s="35">
        <v>288097</v>
      </c>
    </row>
    <row r="15" spans="1:12" ht="12.75" customHeight="1" x14ac:dyDescent="0.2">
      <c r="A15" s="2" t="s">
        <v>12</v>
      </c>
      <c r="B15" s="35">
        <v>302125</v>
      </c>
      <c r="C15" s="35">
        <v>278664</v>
      </c>
      <c r="D15" s="35">
        <v>278471</v>
      </c>
      <c r="E15" s="35">
        <v>236618</v>
      </c>
      <c r="F15" s="35">
        <v>282923</v>
      </c>
      <c r="G15" s="35">
        <v>257675</v>
      </c>
      <c r="H15" s="35">
        <v>359826</v>
      </c>
      <c r="I15" s="35">
        <v>344831</v>
      </c>
      <c r="J15" s="35">
        <v>282801</v>
      </c>
    </row>
    <row r="16" spans="1:12" ht="12.75" customHeight="1" x14ac:dyDescent="0.2">
      <c r="A16" s="2" t="s">
        <v>13</v>
      </c>
      <c r="B16" s="35">
        <v>308854</v>
      </c>
      <c r="C16" s="35">
        <v>277560</v>
      </c>
      <c r="D16" s="35">
        <v>266427</v>
      </c>
      <c r="E16" s="35">
        <v>233820</v>
      </c>
      <c r="F16" s="35">
        <v>286921</v>
      </c>
      <c r="G16" s="35">
        <v>249971</v>
      </c>
      <c r="H16" s="35">
        <v>382020</v>
      </c>
      <c r="I16" s="35">
        <v>325598</v>
      </c>
      <c r="J16" s="35">
        <v>281508</v>
      </c>
    </row>
    <row r="17" spans="1:19" x14ac:dyDescent="0.2">
      <c r="A17" s="2" t="s">
        <v>14</v>
      </c>
      <c r="B17" s="35">
        <v>322446</v>
      </c>
      <c r="C17" s="35">
        <v>287773</v>
      </c>
      <c r="D17" s="35">
        <v>293191</v>
      </c>
      <c r="E17" s="35">
        <v>247811</v>
      </c>
      <c r="F17" s="35">
        <v>281321</v>
      </c>
      <c r="G17" s="35">
        <v>255154</v>
      </c>
      <c r="H17" s="35">
        <v>379050</v>
      </c>
      <c r="I17" s="35">
        <v>372205</v>
      </c>
      <c r="J17" s="35">
        <v>293042</v>
      </c>
    </row>
    <row r="18" spans="1:19" x14ac:dyDescent="0.2">
      <c r="A18" s="2" t="s">
        <v>15</v>
      </c>
      <c r="B18" s="35">
        <v>325620</v>
      </c>
      <c r="C18" s="35">
        <v>315075</v>
      </c>
      <c r="D18" s="35">
        <v>283264</v>
      </c>
      <c r="E18" s="35">
        <v>263826</v>
      </c>
      <c r="F18" s="35">
        <v>301406</v>
      </c>
      <c r="G18" s="35">
        <v>274367</v>
      </c>
      <c r="H18" s="35">
        <v>365311</v>
      </c>
      <c r="I18" s="35">
        <v>401409</v>
      </c>
      <c r="J18" s="35">
        <v>305959</v>
      </c>
    </row>
    <row r="19" spans="1:19" ht="12.75" customHeight="1" x14ac:dyDescent="0.2">
      <c r="A19" s="2" t="s">
        <v>16</v>
      </c>
      <c r="B19" s="35">
        <v>348264</v>
      </c>
      <c r="C19" s="35">
        <v>316642</v>
      </c>
      <c r="D19" s="35">
        <v>289319</v>
      </c>
      <c r="E19" s="35">
        <v>270979</v>
      </c>
      <c r="F19" s="35">
        <v>297428</v>
      </c>
      <c r="G19" s="35">
        <v>291538</v>
      </c>
      <c r="H19" s="35">
        <v>356110</v>
      </c>
      <c r="I19" s="35">
        <v>431504</v>
      </c>
      <c r="J19" s="35">
        <v>313749</v>
      </c>
    </row>
    <row r="20" spans="1:19" x14ac:dyDescent="0.2">
      <c r="A20" s="34" t="s">
        <v>17</v>
      </c>
      <c r="B20" s="35">
        <v>349943</v>
      </c>
      <c r="C20" s="35">
        <v>327628</v>
      </c>
      <c r="D20" s="35">
        <v>289769</v>
      </c>
      <c r="E20" s="35">
        <v>275364</v>
      </c>
      <c r="F20" s="35">
        <v>298272</v>
      </c>
      <c r="G20" s="35">
        <v>285220</v>
      </c>
      <c r="H20" s="35">
        <v>365364</v>
      </c>
      <c r="I20" s="35">
        <v>440772</v>
      </c>
      <c r="J20" s="35">
        <v>320203</v>
      </c>
    </row>
    <row r="21" spans="1:19" x14ac:dyDescent="0.2">
      <c r="A21" s="34" t="s">
        <v>18</v>
      </c>
      <c r="B21" s="35">
        <v>399790</v>
      </c>
      <c r="C21" s="35">
        <v>345201</v>
      </c>
      <c r="D21" s="35">
        <v>312862</v>
      </c>
      <c r="E21" s="35">
        <v>279083</v>
      </c>
      <c r="F21" s="35">
        <v>316846</v>
      </c>
      <c r="G21" s="35">
        <v>302974</v>
      </c>
      <c r="H21" s="35">
        <v>354256</v>
      </c>
      <c r="I21" s="35">
        <v>450478</v>
      </c>
      <c r="J21" s="35">
        <v>345469</v>
      </c>
      <c r="L21" s="32"/>
      <c r="M21" s="32"/>
      <c r="N21" s="32"/>
      <c r="O21" s="32"/>
      <c r="P21" s="32"/>
      <c r="Q21" s="32"/>
      <c r="R21" s="32"/>
      <c r="S21" s="32"/>
    </row>
    <row r="22" spans="1:19" x14ac:dyDescent="0.2">
      <c r="A22" s="34"/>
      <c r="B22" s="33"/>
      <c r="C22" s="33"/>
      <c r="D22" s="33"/>
      <c r="E22" s="33"/>
      <c r="F22" s="33"/>
      <c r="G22" s="33"/>
      <c r="H22" s="33"/>
      <c r="I22" s="33"/>
      <c r="J22" s="33"/>
      <c r="K22" s="32"/>
      <c r="L22" s="32"/>
      <c r="M22" s="32"/>
      <c r="N22" s="32"/>
      <c r="O22" s="32"/>
      <c r="P22" s="32"/>
      <c r="Q22" s="32"/>
      <c r="R22" s="32"/>
      <c r="S22" s="32"/>
    </row>
    <row r="23" spans="1:19" x14ac:dyDescent="0.2">
      <c r="A23" s="34"/>
      <c r="B23" s="33"/>
      <c r="C23" s="33"/>
      <c r="D23" s="33"/>
      <c r="E23" s="33"/>
      <c r="F23" s="33"/>
      <c r="G23" s="33"/>
      <c r="H23" s="33"/>
      <c r="I23" s="33"/>
      <c r="J23" s="33"/>
      <c r="K23" s="32"/>
      <c r="L23" s="32"/>
      <c r="M23" s="32"/>
      <c r="N23" s="32"/>
      <c r="O23" s="32"/>
      <c r="P23" s="32"/>
      <c r="Q23" s="32"/>
      <c r="R23" s="32"/>
      <c r="S23" s="32"/>
    </row>
    <row r="24" spans="1:19" x14ac:dyDescent="0.2">
      <c r="A24" s="34"/>
      <c r="B24" s="33"/>
      <c r="C24" s="33"/>
      <c r="D24" s="33"/>
      <c r="E24" s="33"/>
      <c r="F24" s="33"/>
      <c r="G24" s="33"/>
      <c r="H24" s="33"/>
      <c r="I24" s="33"/>
      <c r="J24" s="33"/>
      <c r="K24" s="32"/>
      <c r="L24" s="32"/>
      <c r="M24" s="32"/>
      <c r="N24" s="32"/>
      <c r="O24" s="32"/>
      <c r="P24" s="32"/>
      <c r="Q24" s="32"/>
      <c r="R24" s="32"/>
      <c r="S24" s="32"/>
    </row>
    <row r="25" spans="1:19" x14ac:dyDescent="0.2">
      <c r="A25" s="34"/>
      <c r="B25" s="33"/>
      <c r="C25" s="33"/>
      <c r="D25" s="33"/>
      <c r="E25" s="33"/>
      <c r="F25" s="33"/>
      <c r="G25" s="33"/>
      <c r="H25" s="33"/>
      <c r="I25" s="33"/>
      <c r="J25" s="33"/>
      <c r="K25" s="32"/>
      <c r="L25" s="32"/>
      <c r="M25" s="32"/>
      <c r="N25" s="32"/>
      <c r="O25" s="32"/>
      <c r="P25" s="32"/>
      <c r="Q25" s="32"/>
      <c r="R25" s="32"/>
      <c r="S25" s="32"/>
    </row>
    <row r="26" spans="1:19" x14ac:dyDescent="0.2">
      <c r="A26" s="34"/>
      <c r="B26" s="33"/>
      <c r="C26" s="33"/>
      <c r="D26" s="33"/>
      <c r="E26" s="33"/>
      <c r="F26" s="33"/>
      <c r="G26" s="33"/>
      <c r="H26" s="33"/>
      <c r="I26" s="33"/>
      <c r="J26" s="33"/>
      <c r="K26" s="32"/>
      <c r="L26" s="32"/>
      <c r="M26" s="32"/>
      <c r="N26" s="32"/>
      <c r="O26" s="32"/>
      <c r="P26" s="32"/>
      <c r="Q26" s="32"/>
      <c r="R26" s="32"/>
      <c r="S26" s="32"/>
    </row>
    <row r="27" spans="1:19" x14ac:dyDescent="0.2">
      <c r="A27" s="34"/>
      <c r="B27" s="33"/>
      <c r="C27" s="33"/>
      <c r="D27" s="33"/>
      <c r="E27" s="33"/>
      <c r="F27" s="33"/>
      <c r="G27" s="33"/>
      <c r="H27" s="33"/>
      <c r="I27" s="33"/>
      <c r="J27" s="33"/>
      <c r="K27" s="32"/>
      <c r="L27" s="32"/>
      <c r="M27" s="32"/>
      <c r="N27" s="32"/>
      <c r="O27" s="32"/>
      <c r="P27" s="32"/>
      <c r="Q27" s="32"/>
      <c r="R27" s="32"/>
      <c r="S27" s="32"/>
    </row>
    <row r="28" spans="1:19" x14ac:dyDescent="0.2">
      <c r="A28" s="34"/>
      <c r="B28" s="33"/>
      <c r="C28" s="33"/>
      <c r="D28" s="33"/>
      <c r="E28" s="33"/>
      <c r="F28" s="33"/>
      <c r="G28" s="33"/>
      <c r="H28" s="33"/>
      <c r="I28" s="33"/>
      <c r="J28" s="33"/>
      <c r="K28" s="32"/>
      <c r="L28" s="32"/>
      <c r="M28" s="32"/>
      <c r="N28" s="32"/>
      <c r="O28" s="32"/>
      <c r="P28" s="32"/>
      <c r="Q28" s="32"/>
      <c r="R28" s="32"/>
      <c r="S28" s="32"/>
    </row>
    <row r="29" spans="1:19" x14ac:dyDescent="0.2">
      <c r="A29" s="34"/>
      <c r="B29" s="33"/>
      <c r="C29" s="33"/>
      <c r="D29" s="33"/>
      <c r="E29" s="33"/>
      <c r="F29" s="33"/>
      <c r="G29" s="33"/>
      <c r="H29" s="33"/>
      <c r="I29" s="33"/>
      <c r="J29" s="33"/>
      <c r="K29" s="32"/>
      <c r="L29" s="32"/>
      <c r="M29" s="32"/>
      <c r="N29" s="32"/>
      <c r="O29" s="32"/>
      <c r="P29" s="32"/>
      <c r="Q29" s="32"/>
      <c r="R29" s="32"/>
      <c r="S29" s="32"/>
    </row>
    <row r="30" spans="1:19" x14ac:dyDescent="0.2">
      <c r="A30" s="34"/>
      <c r="B30" s="33"/>
      <c r="C30" s="33"/>
      <c r="D30" s="33"/>
      <c r="E30" s="33"/>
      <c r="F30" s="33"/>
      <c r="G30" s="33"/>
      <c r="H30" s="33"/>
      <c r="I30" s="33"/>
      <c r="J30" s="33"/>
      <c r="K30" s="32"/>
      <c r="L30" s="32"/>
      <c r="M30" s="32"/>
      <c r="N30" s="32"/>
      <c r="O30" s="32"/>
      <c r="P30" s="32"/>
      <c r="Q30" s="32"/>
      <c r="R30" s="32"/>
      <c r="S30" s="32"/>
    </row>
    <row r="31" spans="1:19" x14ac:dyDescent="0.2">
      <c r="A31" s="34"/>
      <c r="B31" s="33"/>
      <c r="C31" s="33"/>
      <c r="D31" s="33"/>
      <c r="E31" s="33"/>
      <c r="F31" s="33"/>
      <c r="G31" s="33"/>
      <c r="H31" s="33"/>
      <c r="I31" s="33"/>
      <c r="J31" s="33"/>
      <c r="K31" s="32"/>
      <c r="L31" s="32"/>
      <c r="M31" s="32"/>
      <c r="N31" s="32"/>
      <c r="O31" s="32"/>
      <c r="P31" s="32"/>
      <c r="Q31" s="32"/>
      <c r="R31" s="32"/>
      <c r="S31" s="32"/>
    </row>
    <row r="32" spans="1:19" x14ac:dyDescent="0.2">
      <c r="A32" s="34"/>
      <c r="B32" s="33"/>
      <c r="C32" s="33"/>
      <c r="D32" s="33"/>
      <c r="E32" s="33"/>
      <c r="F32" s="33"/>
      <c r="G32" s="33"/>
      <c r="H32" s="33"/>
      <c r="I32" s="33"/>
      <c r="J32" s="33"/>
      <c r="K32" s="32"/>
      <c r="L32" s="32"/>
      <c r="M32" s="32"/>
      <c r="N32" s="32"/>
      <c r="O32" s="32"/>
      <c r="P32" s="32"/>
      <c r="Q32" s="32"/>
      <c r="R32" s="32"/>
      <c r="S32" s="32"/>
    </row>
    <row r="33" spans="1:19" x14ac:dyDescent="0.2">
      <c r="A33" s="34"/>
      <c r="B33" s="33"/>
      <c r="C33" s="33"/>
      <c r="D33" s="33"/>
      <c r="E33" s="33"/>
      <c r="F33" s="33"/>
      <c r="G33" s="33"/>
      <c r="H33" s="33"/>
      <c r="I33" s="33"/>
      <c r="J33" s="33"/>
      <c r="K33" s="32"/>
      <c r="L33" s="32"/>
      <c r="M33" s="32"/>
      <c r="N33" s="32"/>
      <c r="O33" s="32"/>
      <c r="P33" s="32"/>
      <c r="Q33" s="32"/>
      <c r="R33" s="32"/>
      <c r="S33" s="32"/>
    </row>
    <row r="34" spans="1:19" x14ac:dyDescent="0.2">
      <c r="A34" s="34"/>
      <c r="B34" s="33"/>
      <c r="C34" s="33"/>
      <c r="D34" s="33"/>
      <c r="E34" s="33"/>
      <c r="F34" s="33"/>
      <c r="G34" s="33"/>
      <c r="H34" s="33"/>
      <c r="I34" s="33"/>
      <c r="J34" s="33"/>
      <c r="K34" s="32"/>
      <c r="L34" s="32"/>
      <c r="M34" s="32"/>
      <c r="N34" s="32"/>
      <c r="O34" s="32"/>
      <c r="P34" s="32"/>
      <c r="Q34" s="32"/>
      <c r="R34" s="32"/>
      <c r="S34" s="32"/>
    </row>
    <row r="35" spans="1:19" x14ac:dyDescent="0.2">
      <c r="A35" s="34"/>
      <c r="B35" s="33"/>
      <c r="C35" s="33"/>
      <c r="D35" s="33"/>
      <c r="E35" s="33"/>
      <c r="F35" s="33"/>
      <c r="G35" s="33"/>
      <c r="H35" s="33"/>
      <c r="I35" s="33"/>
      <c r="J35" s="33"/>
      <c r="K35" s="32"/>
      <c r="L35" s="32"/>
      <c r="M35" s="32"/>
      <c r="N35" s="32"/>
      <c r="O35" s="32"/>
      <c r="P35" s="32"/>
      <c r="Q35" s="32"/>
      <c r="R35" s="32"/>
      <c r="S35" s="32"/>
    </row>
    <row r="36" spans="1:19" x14ac:dyDescent="0.2">
      <c r="A36" s="34"/>
      <c r="B36" s="33"/>
      <c r="C36" s="33"/>
      <c r="D36" s="33"/>
      <c r="E36" s="33"/>
      <c r="F36" s="33"/>
      <c r="G36" s="33"/>
      <c r="H36" s="33"/>
      <c r="I36" s="33"/>
      <c r="J36" s="33"/>
    </row>
    <row r="37" spans="1:19" x14ac:dyDescent="0.2">
      <c r="A37" s="34"/>
      <c r="B37" s="33"/>
      <c r="C37" s="33"/>
      <c r="D37" s="33"/>
      <c r="E37" s="33"/>
      <c r="F37" s="33"/>
      <c r="G37" s="33"/>
      <c r="H37" s="33"/>
      <c r="I37" s="33"/>
      <c r="J37" s="33"/>
    </row>
    <row r="38" spans="1:19" x14ac:dyDescent="0.2">
      <c r="A38" s="34"/>
      <c r="B38" s="33"/>
      <c r="C38" s="33"/>
      <c r="D38" s="33"/>
      <c r="E38" s="33"/>
      <c r="F38" s="33"/>
      <c r="G38" s="33"/>
      <c r="H38" s="33"/>
      <c r="I38" s="33"/>
      <c r="J38" s="33"/>
    </row>
    <row r="39" spans="1:19" x14ac:dyDescent="0.2">
      <c r="A39" s="34"/>
      <c r="B39" s="33"/>
      <c r="C39" s="33"/>
      <c r="D39" s="33"/>
      <c r="E39" s="33"/>
      <c r="F39" s="33"/>
      <c r="G39" s="33"/>
      <c r="H39" s="33"/>
      <c r="I39" s="33"/>
      <c r="J39" s="33"/>
    </row>
    <row r="40" spans="1:19" x14ac:dyDescent="0.2">
      <c r="A40" s="34"/>
      <c r="B40" s="33"/>
      <c r="C40" s="33"/>
      <c r="D40" s="33"/>
      <c r="E40" s="33"/>
      <c r="F40" s="33"/>
      <c r="G40" s="33"/>
      <c r="H40" s="33"/>
      <c r="I40" s="33"/>
      <c r="J40" s="33"/>
    </row>
    <row r="41" spans="1:19" x14ac:dyDescent="0.2">
      <c r="A41" s="34"/>
      <c r="B41" s="33"/>
      <c r="C41" s="33"/>
      <c r="D41" s="33"/>
      <c r="E41" s="33"/>
      <c r="F41" s="33"/>
      <c r="G41" s="33"/>
      <c r="H41" s="33"/>
      <c r="I41" s="33"/>
      <c r="J41" s="33"/>
    </row>
    <row r="42" spans="1:19" x14ac:dyDescent="0.2">
      <c r="A42" s="34"/>
      <c r="B42" s="33"/>
      <c r="C42" s="33"/>
      <c r="D42" s="33"/>
      <c r="E42" s="33"/>
      <c r="F42" s="33"/>
      <c r="G42" s="33"/>
      <c r="H42" s="33"/>
      <c r="I42" s="33"/>
      <c r="J42" s="33"/>
    </row>
    <row r="43" spans="1:19" x14ac:dyDescent="0.2">
      <c r="A43" s="34"/>
      <c r="B43" s="33"/>
      <c r="C43" s="33"/>
      <c r="D43" s="33"/>
      <c r="E43" s="33"/>
      <c r="F43" s="33"/>
      <c r="G43" s="33"/>
      <c r="H43" s="33"/>
      <c r="I43" s="33"/>
      <c r="J43" s="33"/>
    </row>
    <row r="44" spans="1:19" x14ac:dyDescent="0.2">
      <c r="A44" s="34"/>
      <c r="B44" s="33"/>
      <c r="C44" s="33"/>
      <c r="D44" s="33"/>
      <c r="E44" s="33"/>
      <c r="F44" s="33"/>
      <c r="G44" s="33"/>
      <c r="H44" s="33"/>
      <c r="I44" s="33"/>
      <c r="J44" s="33"/>
    </row>
    <row r="45" spans="1:19" x14ac:dyDescent="0.2">
      <c r="A45" s="34"/>
      <c r="B45" s="33"/>
      <c r="C45" s="33"/>
      <c r="D45" s="33"/>
      <c r="E45" s="33"/>
      <c r="F45" s="33"/>
      <c r="G45" s="33"/>
      <c r="H45" s="33"/>
      <c r="I45" s="33"/>
      <c r="J45" s="33"/>
    </row>
    <row r="46" spans="1:19" ht="15" x14ac:dyDescent="0.25">
      <c r="A46" s="31"/>
      <c r="B46" s="31"/>
      <c r="C46" s="31"/>
      <c r="D46" s="31"/>
      <c r="E46" s="31"/>
      <c r="F46" s="31"/>
      <c r="G46" s="31"/>
      <c r="H46" s="31"/>
      <c r="I46" s="31"/>
      <c r="J46" s="31"/>
    </row>
    <row r="47" spans="1:19" x14ac:dyDescent="0.2">
      <c r="G47" s="32"/>
      <c r="H47" s="32"/>
      <c r="J47" s="32"/>
    </row>
    <row r="48" spans="1:19" x14ac:dyDescent="0.2">
      <c r="G48" s="32"/>
      <c r="H48" s="32"/>
    </row>
    <row r="49" spans="1:10" x14ac:dyDescent="0.2">
      <c r="G49" s="32"/>
      <c r="H49" s="32"/>
    </row>
    <row r="50" spans="1:10" ht="15" x14ac:dyDescent="0.25">
      <c r="B50" s="31"/>
      <c r="C50" s="31"/>
      <c r="D50" s="31"/>
      <c r="E50" s="31"/>
      <c r="F50" s="31"/>
      <c r="G50" s="31"/>
      <c r="H50" s="31"/>
      <c r="I50" s="31"/>
      <c r="J50" s="31"/>
    </row>
    <row r="51" spans="1:10" ht="15" x14ac:dyDescent="0.25">
      <c r="A51" s="31"/>
      <c r="B51" s="31"/>
      <c r="C51" s="31"/>
      <c r="D51" s="31"/>
      <c r="E51" s="31"/>
      <c r="F51" s="31"/>
      <c r="G51" s="31"/>
      <c r="H51" s="31"/>
      <c r="I51" s="31"/>
      <c r="J51" s="31"/>
    </row>
    <row r="52" spans="1:10" ht="15" x14ac:dyDescent="0.25">
      <c r="A52" s="31"/>
      <c r="B52" s="31"/>
      <c r="C52" s="31"/>
      <c r="D52" s="31"/>
      <c r="E52" s="31"/>
      <c r="F52" s="31"/>
      <c r="G52" s="31"/>
      <c r="H52" s="31"/>
      <c r="I52" s="31"/>
      <c r="J52" s="31"/>
    </row>
    <row r="53" spans="1:10" ht="15" x14ac:dyDescent="0.25">
      <c r="A53" s="31"/>
      <c r="B53" s="31"/>
      <c r="C53" s="31"/>
      <c r="D53" s="31"/>
      <c r="E53" s="31"/>
      <c r="F53" s="31"/>
      <c r="G53" s="31"/>
      <c r="H53" s="31"/>
      <c r="I53" s="31"/>
      <c r="J53" s="31"/>
    </row>
    <row r="54" spans="1:10" ht="15" x14ac:dyDescent="0.25">
      <c r="A54" s="31"/>
      <c r="B54" s="31"/>
      <c r="C54" s="31"/>
      <c r="D54" s="31"/>
      <c r="E54" s="31"/>
      <c r="F54" s="31"/>
      <c r="G54" s="31"/>
      <c r="H54" s="31"/>
      <c r="I54" s="31"/>
      <c r="J54" s="31"/>
    </row>
    <row r="55" spans="1:10" ht="15" x14ac:dyDescent="0.25">
      <c r="A55" s="31"/>
      <c r="B55" s="31"/>
      <c r="C55" s="31"/>
      <c r="D55" s="31"/>
      <c r="E55" s="31"/>
      <c r="F55" s="31"/>
      <c r="G55" s="31"/>
      <c r="H55" s="31"/>
      <c r="I55" s="31"/>
      <c r="J55" s="31"/>
    </row>
    <row r="56" spans="1:10" ht="15" x14ac:dyDescent="0.25">
      <c r="A56" s="31"/>
      <c r="B56" s="31"/>
      <c r="C56" s="31"/>
      <c r="D56" s="31"/>
      <c r="E56" s="31"/>
      <c r="F56" s="31"/>
      <c r="G56" s="31"/>
      <c r="H56" s="31"/>
      <c r="I56" s="31"/>
      <c r="J56" s="31"/>
    </row>
    <row r="57" spans="1:10" ht="15" x14ac:dyDescent="0.25">
      <c r="A57" s="31"/>
      <c r="B57" s="31"/>
      <c r="C57" s="31"/>
      <c r="D57" s="31"/>
      <c r="E57" s="31"/>
      <c r="F57" s="31"/>
      <c r="G57" s="31"/>
      <c r="H57" s="31"/>
      <c r="I57" s="31"/>
      <c r="J57" s="31"/>
    </row>
    <row r="58" spans="1:10" ht="15" x14ac:dyDescent="0.25">
      <c r="A58" s="31"/>
      <c r="B58" s="31"/>
      <c r="C58" s="31"/>
      <c r="D58" s="31"/>
      <c r="E58" s="31"/>
      <c r="F58" s="31"/>
      <c r="G58" s="31"/>
      <c r="H58" s="31"/>
      <c r="I58" s="31"/>
      <c r="J58" s="31"/>
    </row>
    <row r="59" spans="1:10" ht="15" x14ac:dyDescent="0.25">
      <c r="A59" s="31"/>
      <c r="B59" s="31"/>
      <c r="C59" s="31"/>
      <c r="D59" s="31"/>
      <c r="E59" s="31"/>
      <c r="F59" s="31"/>
      <c r="G59" s="31"/>
      <c r="H59" s="31"/>
      <c r="I59" s="31"/>
      <c r="J59" s="31"/>
    </row>
    <row r="60" spans="1:10" ht="15" x14ac:dyDescent="0.25">
      <c r="A60" s="31"/>
      <c r="B60" s="31"/>
      <c r="C60" s="31"/>
      <c r="D60" s="31"/>
      <c r="E60" s="31"/>
      <c r="F60" s="31"/>
      <c r="G60" s="31"/>
      <c r="H60" s="31"/>
      <c r="I60" s="31"/>
      <c r="J60" s="31"/>
    </row>
    <row r="61" spans="1:10" ht="15" x14ac:dyDescent="0.25">
      <c r="A61" s="31"/>
      <c r="B61" s="31"/>
      <c r="C61" s="31"/>
      <c r="D61" s="31"/>
      <c r="E61" s="31"/>
      <c r="F61" s="31"/>
      <c r="G61" s="31"/>
      <c r="H61" s="31"/>
      <c r="I61" s="31"/>
      <c r="J61" s="31"/>
    </row>
    <row r="62" spans="1:10" ht="15" x14ac:dyDescent="0.25">
      <c r="A62" s="31"/>
      <c r="B62" s="31"/>
      <c r="C62" s="31"/>
      <c r="D62" s="31"/>
      <c r="E62" s="31"/>
      <c r="F62" s="31"/>
      <c r="G62" s="31"/>
      <c r="H62" s="31"/>
      <c r="I62" s="31"/>
      <c r="J62" s="31"/>
    </row>
    <row r="63" spans="1:10" ht="15" x14ac:dyDescent="0.25">
      <c r="A63" s="31"/>
      <c r="B63" s="31"/>
      <c r="C63" s="31"/>
      <c r="D63" s="31"/>
      <c r="E63" s="31"/>
      <c r="F63" s="31"/>
      <c r="G63" s="31"/>
      <c r="H63" s="31"/>
      <c r="I63" s="31"/>
      <c r="J63" s="31"/>
    </row>
    <row r="64" spans="1:10" ht="15" x14ac:dyDescent="0.25">
      <c r="A64" s="31"/>
      <c r="B64" s="31"/>
      <c r="C64" s="31"/>
      <c r="D64" s="31"/>
      <c r="E64" s="31"/>
      <c r="F64" s="31"/>
      <c r="G64" s="31"/>
      <c r="H64" s="31"/>
      <c r="I64" s="31"/>
      <c r="J64" s="31"/>
    </row>
    <row r="65" spans="1:10" ht="15" x14ac:dyDescent="0.25">
      <c r="A65" s="31"/>
      <c r="B65" s="31"/>
      <c r="C65" s="31"/>
      <c r="D65" s="31"/>
      <c r="E65" s="31"/>
      <c r="F65" s="31"/>
      <c r="G65" s="31"/>
      <c r="H65" s="31"/>
      <c r="I65" s="31"/>
      <c r="J65" s="31"/>
    </row>
    <row r="66" spans="1:10" ht="15" x14ac:dyDescent="0.25">
      <c r="A66" s="31"/>
      <c r="B66" s="31"/>
      <c r="C66" s="31"/>
      <c r="D66" s="31"/>
      <c r="E66" s="31"/>
      <c r="F66" s="31"/>
      <c r="G66" s="31"/>
      <c r="H66" s="31"/>
      <c r="I66" s="31"/>
      <c r="J66" s="31"/>
    </row>
    <row r="67" spans="1:10" ht="15" x14ac:dyDescent="0.25">
      <c r="A67" s="31"/>
      <c r="B67" s="31"/>
      <c r="C67" s="31"/>
      <c r="D67" s="31"/>
      <c r="E67" s="31"/>
      <c r="F67" s="31"/>
      <c r="G67" s="31"/>
      <c r="H67" s="31"/>
      <c r="I67" s="31"/>
      <c r="J67" s="31"/>
    </row>
    <row r="68" spans="1:10" ht="15" x14ac:dyDescent="0.25">
      <c r="A68" s="31"/>
      <c r="B68" s="31"/>
      <c r="C68" s="31"/>
      <c r="D68" s="31"/>
      <c r="E68" s="31"/>
      <c r="F68" s="31"/>
      <c r="G68" s="31"/>
      <c r="H68" s="31"/>
      <c r="I68" s="31"/>
      <c r="J68" s="31"/>
    </row>
    <row r="69" spans="1:10" ht="15" x14ac:dyDescent="0.25">
      <c r="A69" s="31"/>
      <c r="B69" s="31"/>
      <c r="C69" s="31"/>
      <c r="D69" s="31"/>
      <c r="E69" s="31"/>
      <c r="F69" s="31"/>
      <c r="G69" s="31"/>
      <c r="H69" s="31"/>
      <c r="I69" s="31"/>
      <c r="J69" s="31"/>
    </row>
    <row r="70" spans="1:10" ht="15" x14ac:dyDescent="0.25">
      <c r="A70" s="31"/>
      <c r="B70" s="31"/>
      <c r="C70" s="31"/>
      <c r="D70" s="31"/>
      <c r="E70" s="31"/>
      <c r="F70" s="31"/>
      <c r="G70" s="31"/>
      <c r="H70" s="31"/>
      <c r="I70" s="31"/>
      <c r="J70" s="31"/>
    </row>
    <row r="71" spans="1:10" ht="15" x14ac:dyDescent="0.25">
      <c r="A71" s="31"/>
      <c r="B71" s="31"/>
      <c r="C71" s="31"/>
      <c r="D71" s="31"/>
      <c r="E71" s="31"/>
      <c r="F71" s="31"/>
      <c r="G71" s="31"/>
      <c r="H71" s="31"/>
      <c r="I71" s="31"/>
      <c r="J71" s="31"/>
    </row>
    <row r="72" spans="1:10" ht="15" x14ac:dyDescent="0.25">
      <c r="A72" s="31"/>
      <c r="B72" s="31"/>
      <c r="C72" s="31"/>
      <c r="D72" s="31"/>
      <c r="E72" s="31"/>
      <c r="F72" s="31"/>
      <c r="G72" s="31"/>
      <c r="H72" s="31"/>
      <c r="I72" s="31"/>
      <c r="J72" s="31"/>
    </row>
    <row r="73" spans="1:10" ht="15" x14ac:dyDescent="0.25">
      <c r="A73" s="31"/>
      <c r="B73" s="31"/>
      <c r="C73" s="31"/>
      <c r="D73" s="31"/>
      <c r="E73" s="31"/>
      <c r="F73" s="31"/>
      <c r="G73" s="31"/>
      <c r="H73" s="31"/>
      <c r="I73" s="31"/>
      <c r="J73" s="31"/>
    </row>
    <row r="74" spans="1:10" ht="15" x14ac:dyDescent="0.25">
      <c r="A74" s="31"/>
      <c r="B74" s="31"/>
      <c r="C74" s="31"/>
      <c r="D74" s="31"/>
      <c r="E74" s="31"/>
      <c r="F74" s="31"/>
      <c r="G74" s="31"/>
      <c r="H74" s="31"/>
      <c r="I74" s="31"/>
      <c r="J74" s="31"/>
    </row>
    <row r="75" spans="1:10" ht="15" x14ac:dyDescent="0.25">
      <c r="A75" s="31"/>
      <c r="B75" s="31"/>
      <c r="C75" s="31"/>
      <c r="D75" s="31"/>
      <c r="E75" s="31"/>
      <c r="F75" s="31"/>
      <c r="G75" s="31"/>
      <c r="H75" s="31"/>
      <c r="I75" s="31"/>
      <c r="J75" s="31"/>
    </row>
    <row r="76" spans="1:10" ht="15" x14ac:dyDescent="0.25">
      <c r="A76" s="31"/>
      <c r="B76" s="31"/>
      <c r="C76" s="31"/>
      <c r="D76" s="31"/>
      <c r="E76" s="31"/>
      <c r="F76" s="31"/>
      <c r="G76" s="31"/>
      <c r="H76" s="31"/>
      <c r="I76" s="31"/>
      <c r="J76" s="31"/>
    </row>
    <row r="77" spans="1:10" ht="15" x14ac:dyDescent="0.25">
      <c r="A77" s="31"/>
      <c r="B77" s="31"/>
      <c r="C77" s="31"/>
      <c r="D77" s="31"/>
      <c r="E77" s="31"/>
      <c r="F77" s="31"/>
      <c r="G77" s="31"/>
      <c r="H77" s="31"/>
      <c r="I77" s="31"/>
      <c r="J77" s="31"/>
    </row>
    <row r="78" spans="1:10" ht="15" x14ac:dyDescent="0.25">
      <c r="A78" s="31"/>
      <c r="B78" s="31"/>
      <c r="C78" s="31"/>
      <c r="D78" s="31"/>
      <c r="E78" s="31"/>
      <c r="F78" s="31"/>
      <c r="G78" s="31"/>
      <c r="H78" s="31"/>
      <c r="I78" s="31"/>
      <c r="J78" s="31"/>
    </row>
    <row r="79" spans="1:10" ht="15" x14ac:dyDescent="0.25">
      <c r="A79" s="31"/>
      <c r="B79" s="31"/>
      <c r="C79" s="31"/>
      <c r="D79" s="31"/>
      <c r="E79" s="31"/>
      <c r="F79" s="31"/>
      <c r="G79" s="31"/>
      <c r="H79" s="31"/>
      <c r="I79" s="31"/>
      <c r="J79" s="31"/>
    </row>
    <row r="80" spans="1:10" ht="15" x14ac:dyDescent="0.25">
      <c r="A80" s="31"/>
      <c r="B80" s="31"/>
      <c r="C80" s="31"/>
      <c r="D80" s="31"/>
      <c r="E80" s="31"/>
      <c r="F80" s="31"/>
      <c r="G80" s="31"/>
      <c r="H80" s="31"/>
      <c r="I80" s="31"/>
      <c r="J80" s="31"/>
    </row>
    <row r="81" spans="1:10" ht="15" x14ac:dyDescent="0.25">
      <c r="A81" s="31"/>
      <c r="B81" s="31"/>
      <c r="C81" s="31"/>
      <c r="D81" s="31"/>
      <c r="E81" s="31"/>
      <c r="F81" s="31"/>
      <c r="G81" s="31"/>
      <c r="H81" s="31"/>
      <c r="I81" s="31"/>
      <c r="J81" s="31"/>
    </row>
    <row r="82" spans="1:10" ht="15" x14ac:dyDescent="0.25">
      <c r="A82" s="31"/>
      <c r="B82" s="31"/>
      <c r="C82" s="31"/>
      <c r="D82" s="31"/>
      <c r="E82" s="31"/>
      <c r="F82" s="31"/>
      <c r="G82" s="31"/>
      <c r="H82" s="31"/>
      <c r="I82" s="31"/>
      <c r="J82" s="31"/>
    </row>
    <row r="83" spans="1:10" ht="15" x14ac:dyDescent="0.25">
      <c r="A83" s="31"/>
      <c r="B83" s="31"/>
      <c r="C83" s="31"/>
      <c r="D83" s="31"/>
      <c r="E83" s="31"/>
      <c r="F83" s="31"/>
      <c r="G83" s="31"/>
      <c r="H83" s="31"/>
      <c r="I83" s="31"/>
      <c r="J83" s="31"/>
    </row>
    <row r="84" spans="1:10" ht="15" x14ac:dyDescent="0.25">
      <c r="A84" s="31"/>
      <c r="B84" s="31"/>
      <c r="C84" s="31"/>
      <c r="D84" s="31"/>
      <c r="E84" s="31"/>
      <c r="F84" s="31"/>
      <c r="G84" s="31"/>
      <c r="H84" s="31"/>
      <c r="I84" s="31"/>
      <c r="J84" s="31"/>
    </row>
    <row r="85" spans="1:10" ht="15" x14ac:dyDescent="0.25">
      <c r="A85" s="31"/>
      <c r="B85" s="31"/>
      <c r="C85" s="31"/>
      <c r="D85" s="31"/>
      <c r="E85" s="31"/>
      <c r="F85" s="31"/>
      <c r="G85" s="31"/>
      <c r="H85" s="31"/>
      <c r="I85" s="31"/>
      <c r="J85" s="31"/>
    </row>
    <row r="86" spans="1:10" ht="15" x14ac:dyDescent="0.25">
      <c r="A86" s="31"/>
      <c r="B86" s="31"/>
      <c r="C86" s="31"/>
      <c r="D86" s="31"/>
      <c r="E86" s="31"/>
      <c r="F86" s="31"/>
      <c r="G86" s="31"/>
      <c r="H86" s="31"/>
      <c r="I86" s="31"/>
      <c r="J86" s="31"/>
    </row>
    <row r="87" spans="1:10" ht="15" x14ac:dyDescent="0.25">
      <c r="A87" s="31"/>
      <c r="B87" s="31"/>
      <c r="C87" s="31"/>
      <c r="D87" s="31"/>
      <c r="E87" s="31"/>
      <c r="F87" s="31"/>
      <c r="G87" s="31"/>
      <c r="H87" s="31"/>
      <c r="I87" s="31"/>
      <c r="J87" s="31"/>
    </row>
    <row r="88" spans="1:10" ht="15" x14ac:dyDescent="0.25">
      <c r="A88" s="31"/>
      <c r="B88" s="31"/>
      <c r="C88" s="31"/>
      <c r="D88" s="31"/>
      <c r="E88" s="31"/>
      <c r="F88" s="31"/>
      <c r="G88" s="31"/>
      <c r="H88" s="31"/>
      <c r="I88" s="31"/>
      <c r="J88" s="31"/>
    </row>
    <row r="89" spans="1:10" ht="15" x14ac:dyDescent="0.25">
      <c r="A89" s="31"/>
      <c r="B89" s="31"/>
      <c r="C89" s="31"/>
      <c r="D89" s="31"/>
      <c r="E89" s="31"/>
      <c r="F89" s="31"/>
      <c r="G89" s="31"/>
      <c r="H89" s="31"/>
      <c r="I89" s="31"/>
      <c r="J89" s="31"/>
    </row>
    <row r="90" spans="1:10" ht="15" x14ac:dyDescent="0.25">
      <c r="A90" s="31"/>
      <c r="B90" s="31"/>
      <c r="C90" s="31"/>
      <c r="D90" s="31"/>
      <c r="E90" s="31"/>
      <c r="F90" s="31"/>
      <c r="G90" s="31"/>
      <c r="H90" s="31"/>
      <c r="I90" s="31"/>
      <c r="J90" s="31"/>
    </row>
    <row r="91" spans="1:10" ht="15" x14ac:dyDescent="0.25">
      <c r="A91" s="31"/>
      <c r="B91" s="31"/>
      <c r="C91" s="31"/>
      <c r="D91" s="31"/>
      <c r="E91" s="31"/>
      <c r="F91" s="31"/>
      <c r="G91" s="31"/>
      <c r="H91" s="31"/>
      <c r="I91" s="31"/>
      <c r="J91" s="31"/>
    </row>
    <row r="92" spans="1:10" ht="15" x14ac:dyDescent="0.25">
      <c r="A92" s="31"/>
      <c r="B92" s="31"/>
      <c r="C92" s="31"/>
      <c r="D92" s="31"/>
      <c r="E92" s="31"/>
      <c r="F92" s="31"/>
      <c r="G92" s="31"/>
      <c r="H92" s="31"/>
      <c r="I92" s="31"/>
      <c r="J92" s="31"/>
    </row>
    <row r="93" spans="1:10" ht="15" x14ac:dyDescent="0.25">
      <c r="A93" s="31"/>
      <c r="B93" s="31"/>
      <c r="C93" s="31"/>
      <c r="D93" s="31"/>
      <c r="E93" s="31"/>
      <c r="F93" s="31"/>
      <c r="G93" s="31"/>
      <c r="H93" s="31"/>
      <c r="I93" s="31"/>
      <c r="J93" s="31"/>
    </row>
    <row r="94" spans="1:10" ht="15" x14ac:dyDescent="0.25">
      <c r="A94" s="31"/>
      <c r="B94" s="31"/>
      <c r="C94" s="31"/>
      <c r="D94" s="31"/>
      <c r="E94" s="31"/>
      <c r="F94" s="31"/>
      <c r="G94" s="31"/>
      <c r="H94" s="31"/>
      <c r="I94" s="31"/>
      <c r="J94" s="31"/>
    </row>
    <row r="95" spans="1:10" ht="15" x14ac:dyDescent="0.25">
      <c r="A95" s="31"/>
      <c r="B95" s="31"/>
      <c r="C95" s="31"/>
      <c r="D95" s="31"/>
      <c r="E95" s="31"/>
      <c r="F95" s="31"/>
      <c r="G95" s="31"/>
      <c r="H95" s="31"/>
      <c r="I95" s="31"/>
      <c r="J95" s="31"/>
    </row>
    <row r="96" spans="1:10" ht="15" x14ac:dyDescent="0.25">
      <c r="A96" s="31"/>
      <c r="B96" s="31"/>
      <c r="C96" s="31"/>
      <c r="D96" s="31"/>
      <c r="E96" s="31"/>
      <c r="F96" s="31"/>
      <c r="G96" s="31"/>
      <c r="H96" s="31"/>
      <c r="I96" s="31"/>
      <c r="J96" s="31"/>
    </row>
    <row r="97" spans="1:10" ht="15" x14ac:dyDescent="0.25">
      <c r="A97" s="31"/>
      <c r="B97" s="31"/>
      <c r="C97" s="31"/>
      <c r="D97" s="31"/>
      <c r="E97" s="31"/>
      <c r="F97" s="31"/>
      <c r="G97" s="31"/>
      <c r="H97" s="31"/>
      <c r="I97" s="31"/>
      <c r="J97" s="31"/>
    </row>
    <row r="98" spans="1:10" ht="15" x14ac:dyDescent="0.25">
      <c r="A98" s="31"/>
      <c r="B98" s="31"/>
      <c r="C98" s="31"/>
      <c r="D98" s="31"/>
      <c r="E98" s="31"/>
      <c r="F98" s="31"/>
      <c r="G98" s="31"/>
      <c r="H98" s="31"/>
      <c r="I98" s="31"/>
      <c r="J98" s="31"/>
    </row>
    <row r="99" spans="1:10" ht="15" x14ac:dyDescent="0.25">
      <c r="A99" s="31"/>
      <c r="B99" s="31"/>
      <c r="C99" s="31"/>
      <c r="D99" s="31"/>
      <c r="E99" s="31"/>
      <c r="F99" s="31"/>
      <c r="G99" s="31"/>
      <c r="H99" s="31"/>
      <c r="I99" s="31"/>
      <c r="J99" s="31"/>
    </row>
    <row r="100" spans="1:10" ht="15" x14ac:dyDescent="0.25">
      <c r="A100" s="31"/>
      <c r="B100" s="31"/>
      <c r="C100" s="31"/>
      <c r="D100" s="31"/>
      <c r="E100" s="31"/>
      <c r="F100" s="31"/>
      <c r="G100" s="31"/>
      <c r="H100" s="31"/>
      <c r="I100" s="31"/>
      <c r="J100" s="31"/>
    </row>
    <row r="101" spans="1:10" ht="15" x14ac:dyDescent="0.25">
      <c r="A101" s="31"/>
      <c r="B101" s="31"/>
      <c r="C101" s="31"/>
      <c r="D101" s="31"/>
      <c r="E101" s="31"/>
      <c r="F101" s="31"/>
      <c r="G101" s="31"/>
      <c r="H101" s="31"/>
      <c r="I101" s="31"/>
      <c r="J101" s="31"/>
    </row>
    <row r="102" spans="1:10" ht="15" x14ac:dyDescent="0.25">
      <c r="A102" s="31"/>
      <c r="B102" s="31"/>
      <c r="C102" s="31"/>
      <c r="D102" s="31"/>
      <c r="E102" s="31"/>
      <c r="F102" s="31"/>
      <c r="G102" s="31"/>
      <c r="H102" s="31"/>
      <c r="I102" s="31"/>
      <c r="J102" s="31"/>
    </row>
    <row r="103" spans="1:10" ht="15" x14ac:dyDescent="0.25">
      <c r="A103" s="31"/>
      <c r="B103" s="31"/>
      <c r="C103" s="31"/>
      <c r="D103" s="31"/>
      <c r="E103" s="31"/>
      <c r="F103" s="31"/>
      <c r="G103" s="31"/>
      <c r="H103" s="31"/>
      <c r="I103" s="31"/>
      <c r="J103" s="31"/>
    </row>
    <row r="104" spans="1:10" ht="15" x14ac:dyDescent="0.25">
      <c r="A104" s="31"/>
      <c r="B104" s="31"/>
      <c r="C104" s="31"/>
      <c r="D104" s="31"/>
      <c r="E104" s="31"/>
      <c r="F104" s="31"/>
      <c r="G104" s="31"/>
      <c r="H104" s="31"/>
      <c r="I104" s="31"/>
      <c r="J104" s="31"/>
    </row>
    <row r="105" spans="1:10" ht="15" x14ac:dyDescent="0.25">
      <c r="A105" s="31"/>
      <c r="B105" s="31"/>
      <c r="C105" s="31"/>
      <c r="D105" s="31"/>
      <c r="E105" s="31"/>
      <c r="F105" s="31"/>
      <c r="G105" s="31"/>
      <c r="H105" s="31"/>
      <c r="I105" s="31"/>
      <c r="J105" s="31"/>
    </row>
    <row r="106" spans="1:10" ht="15" x14ac:dyDescent="0.25">
      <c r="A106" s="31"/>
      <c r="B106" s="31"/>
      <c r="C106" s="31"/>
      <c r="D106" s="31"/>
      <c r="E106" s="31"/>
      <c r="F106" s="31"/>
      <c r="G106" s="31"/>
      <c r="H106" s="31"/>
      <c r="I106" s="31"/>
      <c r="J106" s="31"/>
    </row>
    <row r="107" spans="1:10" ht="15" x14ac:dyDescent="0.25">
      <c r="A107" s="31"/>
      <c r="B107" s="31"/>
      <c r="C107" s="31"/>
      <c r="D107" s="31"/>
      <c r="E107" s="31"/>
      <c r="F107" s="31"/>
      <c r="G107" s="31"/>
      <c r="H107" s="31"/>
      <c r="I107" s="31"/>
      <c r="J107" s="31"/>
    </row>
    <row r="108" spans="1:10" ht="15" x14ac:dyDescent="0.25">
      <c r="A108" s="31"/>
      <c r="B108" s="31"/>
      <c r="C108" s="31"/>
      <c r="D108" s="31"/>
      <c r="E108" s="31"/>
      <c r="F108" s="31"/>
      <c r="G108" s="31"/>
      <c r="H108" s="31"/>
      <c r="I108" s="31"/>
      <c r="J108" s="31"/>
    </row>
    <row r="109" spans="1:10" ht="15" x14ac:dyDescent="0.25">
      <c r="A109" s="31"/>
      <c r="B109" s="31"/>
      <c r="C109" s="31"/>
      <c r="D109" s="31"/>
      <c r="E109" s="31"/>
      <c r="F109" s="31"/>
      <c r="G109" s="31"/>
      <c r="H109" s="31"/>
      <c r="I109" s="31"/>
      <c r="J109" s="31"/>
    </row>
    <row r="110" spans="1:10" ht="15" x14ac:dyDescent="0.25">
      <c r="A110" s="31"/>
      <c r="B110" s="31"/>
      <c r="C110" s="31"/>
      <c r="D110" s="31"/>
      <c r="E110" s="31"/>
      <c r="F110" s="31"/>
      <c r="G110" s="31"/>
      <c r="H110" s="31"/>
      <c r="I110" s="31"/>
      <c r="J110" s="31"/>
    </row>
    <row r="111" spans="1:10" ht="15" x14ac:dyDescent="0.25">
      <c r="A111" s="31"/>
      <c r="B111" s="31"/>
      <c r="C111" s="31"/>
      <c r="D111" s="31"/>
      <c r="E111" s="31"/>
      <c r="F111" s="31"/>
      <c r="G111" s="31"/>
      <c r="H111" s="31"/>
      <c r="I111" s="31"/>
      <c r="J111" s="31"/>
    </row>
    <row r="112" spans="1:10" ht="15" x14ac:dyDescent="0.25">
      <c r="A112" s="31"/>
      <c r="B112" s="31"/>
      <c r="C112" s="31"/>
      <c r="D112" s="31"/>
      <c r="E112" s="31"/>
      <c r="F112" s="31"/>
      <c r="G112" s="31"/>
      <c r="H112" s="31"/>
      <c r="I112" s="31"/>
      <c r="J112" s="31"/>
    </row>
    <row r="113" spans="1:10" ht="15" x14ac:dyDescent="0.25">
      <c r="A113" s="31"/>
      <c r="B113" s="31"/>
      <c r="C113" s="31"/>
      <c r="D113" s="31"/>
      <c r="E113" s="31"/>
      <c r="F113" s="31"/>
      <c r="G113" s="31"/>
      <c r="H113" s="31"/>
      <c r="I113" s="31"/>
      <c r="J113" s="31"/>
    </row>
    <row r="114" spans="1:10" ht="15" x14ac:dyDescent="0.25">
      <c r="A114" s="31"/>
      <c r="B114" s="31"/>
      <c r="C114" s="31"/>
      <c r="D114" s="31"/>
      <c r="E114" s="31"/>
      <c r="F114" s="31"/>
      <c r="G114" s="31"/>
      <c r="H114" s="31"/>
      <c r="I114" s="31"/>
      <c r="J114" s="31"/>
    </row>
    <row r="115" spans="1:10" ht="15" x14ac:dyDescent="0.25">
      <c r="A115" s="31"/>
      <c r="B115" s="31"/>
      <c r="C115" s="31"/>
      <c r="D115" s="31"/>
      <c r="E115" s="31"/>
      <c r="F115" s="31"/>
      <c r="G115" s="31"/>
      <c r="H115" s="31"/>
      <c r="I115" s="31"/>
      <c r="J115" s="31"/>
    </row>
    <row r="116" spans="1:10" ht="15" x14ac:dyDescent="0.25">
      <c r="A116" s="31"/>
      <c r="B116" s="31"/>
      <c r="C116" s="31"/>
      <c r="D116" s="31"/>
      <c r="E116" s="31"/>
      <c r="F116" s="31"/>
      <c r="G116" s="31"/>
      <c r="H116" s="31"/>
      <c r="I116" s="31"/>
      <c r="J116" s="31"/>
    </row>
    <row r="117" spans="1:10" ht="15" x14ac:dyDescent="0.25">
      <c r="A117" s="31"/>
      <c r="B117" s="31"/>
      <c r="C117" s="31"/>
      <c r="D117" s="31"/>
      <c r="E117" s="31"/>
      <c r="F117" s="31"/>
      <c r="G117" s="31"/>
      <c r="H117" s="31"/>
      <c r="I117" s="31"/>
      <c r="J117" s="31"/>
    </row>
    <row r="118" spans="1:10" ht="15" x14ac:dyDescent="0.25">
      <c r="A118" s="31"/>
      <c r="B118" s="31"/>
      <c r="C118" s="31"/>
      <c r="D118" s="31"/>
      <c r="E118" s="31"/>
      <c r="F118" s="31"/>
      <c r="G118" s="31"/>
      <c r="H118" s="31"/>
      <c r="I118" s="31"/>
      <c r="J118" s="31"/>
    </row>
    <row r="119" spans="1:10" ht="15" x14ac:dyDescent="0.25">
      <c r="A119" s="31"/>
      <c r="B119" s="31"/>
      <c r="C119" s="31"/>
      <c r="D119" s="31"/>
      <c r="E119" s="31"/>
      <c r="F119" s="31"/>
      <c r="G119" s="31"/>
      <c r="H119" s="31"/>
      <c r="I119" s="31"/>
      <c r="J119" s="31"/>
    </row>
    <row r="120" spans="1:10" ht="15" x14ac:dyDescent="0.25">
      <c r="A120" s="31"/>
      <c r="B120" s="31"/>
      <c r="C120" s="31"/>
      <c r="D120" s="31"/>
      <c r="E120" s="31"/>
      <c r="F120" s="31"/>
      <c r="G120" s="31"/>
      <c r="H120" s="31"/>
      <c r="I120" s="31"/>
      <c r="J120" s="31"/>
    </row>
    <row r="121" spans="1:10" ht="15" x14ac:dyDescent="0.25">
      <c r="A121" s="31"/>
      <c r="B121" s="31"/>
      <c r="C121" s="31"/>
      <c r="D121" s="31"/>
      <c r="E121" s="31"/>
      <c r="F121" s="31"/>
      <c r="G121" s="31"/>
      <c r="H121" s="31"/>
      <c r="I121" s="31"/>
      <c r="J121" s="31"/>
    </row>
    <row r="122" spans="1:10" ht="15" x14ac:dyDescent="0.25">
      <c r="A122" s="31"/>
      <c r="B122" s="31"/>
      <c r="C122" s="31"/>
      <c r="D122" s="31"/>
      <c r="E122" s="31"/>
      <c r="F122" s="31"/>
      <c r="G122" s="31"/>
      <c r="H122" s="31"/>
      <c r="I122" s="31"/>
      <c r="J122" s="31"/>
    </row>
    <row r="123" spans="1:10" ht="15" x14ac:dyDescent="0.25">
      <c r="A123" s="31"/>
      <c r="B123" s="31"/>
      <c r="C123" s="31"/>
      <c r="D123" s="31"/>
      <c r="E123" s="31"/>
      <c r="F123" s="31"/>
      <c r="G123" s="31"/>
      <c r="H123" s="31"/>
      <c r="I123" s="31"/>
      <c r="J123" s="31"/>
    </row>
    <row r="124" spans="1:10" ht="15" x14ac:dyDescent="0.25">
      <c r="A124" s="31"/>
      <c r="B124" s="31"/>
      <c r="C124" s="31"/>
      <c r="D124" s="31"/>
      <c r="E124" s="31"/>
      <c r="F124" s="31"/>
      <c r="G124" s="31"/>
      <c r="H124" s="31"/>
      <c r="I124" s="31"/>
      <c r="J124" s="31"/>
    </row>
    <row r="125" spans="1:10" ht="15" x14ac:dyDescent="0.25">
      <c r="A125" s="31"/>
      <c r="B125" s="31"/>
      <c r="C125" s="31"/>
      <c r="D125" s="31"/>
      <c r="E125" s="31"/>
      <c r="F125" s="31"/>
      <c r="G125" s="31"/>
      <c r="H125" s="31"/>
      <c r="I125" s="31"/>
      <c r="J125" s="31"/>
    </row>
    <row r="126" spans="1:10" ht="15" x14ac:dyDescent="0.25">
      <c r="A126" s="31"/>
      <c r="B126" s="31"/>
      <c r="C126" s="31"/>
      <c r="D126" s="31"/>
      <c r="E126" s="31"/>
      <c r="F126" s="31"/>
      <c r="G126" s="31"/>
      <c r="H126" s="31"/>
      <c r="I126" s="31"/>
      <c r="J126" s="31"/>
    </row>
    <row r="127" spans="1:10" ht="15" x14ac:dyDescent="0.25">
      <c r="A127" s="31"/>
      <c r="B127" s="31"/>
      <c r="C127" s="31"/>
      <c r="D127" s="31"/>
      <c r="E127" s="31"/>
      <c r="F127" s="31"/>
      <c r="G127" s="31"/>
      <c r="H127" s="31"/>
      <c r="I127" s="31"/>
      <c r="J127" s="31"/>
    </row>
    <row r="128" spans="1:10" ht="15" x14ac:dyDescent="0.25">
      <c r="A128" s="31"/>
      <c r="B128" s="31"/>
      <c r="C128" s="31"/>
      <c r="D128" s="31"/>
      <c r="E128" s="31"/>
      <c r="F128" s="31"/>
      <c r="G128" s="31"/>
      <c r="H128" s="31"/>
      <c r="I128" s="31"/>
      <c r="J128" s="31"/>
    </row>
    <row r="129" spans="1:10" ht="15" x14ac:dyDescent="0.25">
      <c r="A129" s="31"/>
      <c r="B129" s="31"/>
      <c r="C129" s="31"/>
      <c r="D129" s="31"/>
      <c r="E129" s="31"/>
      <c r="F129" s="31"/>
      <c r="G129" s="31"/>
      <c r="H129" s="31"/>
      <c r="I129" s="31"/>
      <c r="J129" s="31"/>
    </row>
    <row r="130" spans="1:10" ht="15" x14ac:dyDescent="0.25">
      <c r="A130" s="31"/>
      <c r="B130" s="31"/>
      <c r="C130" s="31"/>
      <c r="D130" s="31"/>
      <c r="E130" s="31"/>
      <c r="F130" s="31"/>
      <c r="G130" s="31"/>
      <c r="H130" s="31"/>
      <c r="I130" s="31"/>
      <c r="J130" s="31"/>
    </row>
    <row r="131" spans="1:10" ht="15" x14ac:dyDescent="0.25">
      <c r="A131" s="31"/>
      <c r="B131" s="31"/>
      <c r="C131" s="31"/>
      <c r="D131" s="31"/>
      <c r="E131" s="31"/>
      <c r="F131" s="31"/>
      <c r="G131" s="31"/>
      <c r="H131" s="31"/>
      <c r="I131" s="31"/>
      <c r="J131" s="31"/>
    </row>
    <row r="132" spans="1:10" ht="15" x14ac:dyDescent="0.25">
      <c r="A132" s="31"/>
      <c r="B132" s="31"/>
      <c r="C132" s="31"/>
      <c r="D132" s="31"/>
      <c r="E132" s="31"/>
      <c r="F132" s="31"/>
      <c r="G132" s="31"/>
      <c r="H132" s="31"/>
      <c r="I132" s="31"/>
      <c r="J132" s="31"/>
    </row>
    <row r="133" spans="1:10" ht="15" x14ac:dyDescent="0.25">
      <c r="A133" s="31"/>
      <c r="B133" s="31"/>
      <c r="C133" s="31"/>
      <c r="D133" s="31"/>
      <c r="E133" s="31"/>
      <c r="F133" s="31"/>
      <c r="G133" s="31"/>
      <c r="H133" s="31"/>
      <c r="I133" s="31"/>
      <c r="J133" s="31"/>
    </row>
    <row r="134" spans="1:10" ht="15" x14ac:dyDescent="0.25">
      <c r="A134" s="31"/>
      <c r="B134" s="31"/>
      <c r="C134" s="31"/>
      <c r="D134" s="31"/>
      <c r="E134" s="31"/>
      <c r="F134" s="31"/>
      <c r="G134" s="31"/>
      <c r="H134" s="31"/>
      <c r="I134" s="31"/>
      <c r="J134" s="31"/>
    </row>
    <row r="135" spans="1:10" ht="15" x14ac:dyDescent="0.25">
      <c r="A135" s="31"/>
      <c r="B135" s="31"/>
      <c r="C135" s="31"/>
      <c r="D135" s="31"/>
      <c r="E135" s="31"/>
      <c r="F135" s="31"/>
      <c r="G135" s="31"/>
      <c r="H135" s="31"/>
      <c r="I135" s="31"/>
      <c r="J135" s="31"/>
    </row>
    <row r="136" spans="1:10" ht="15" x14ac:dyDescent="0.25">
      <c r="A136" s="31"/>
      <c r="B136" s="31"/>
      <c r="C136" s="31"/>
      <c r="D136" s="31"/>
      <c r="E136" s="31"/>
      <c r="F136" s="31"/>
      <c r="G136" s="31"/>
      <c r="H136" s="31"/>
      <c r="I136" s="31"/>
      <c r="J136" s="31"/>
    </row>
    <row r="137" spans="1:10" ht="15" x14ac:dyDescent="0.25">
      <c r="A137" s="31"/>
      <c r="B137" s="31"/>
      <c r="C137" s="31"/>
      <c r="D137" s="31"/>
      <c r="E137" s="31"/>
      <c r="F137" s="31"/>
      <c r="G137" s="31"/>
      <c r="H137" s="31"/>
      <c r="I137" s="31"/>
      <c r="J137" s="31"/>
    </row>
    <row r="138" spans="1:10" ht="15" x14ac:dyDescent="0.25">
      <c r="A138" s="31"/>
      <c r="B138" s="31"/>
      <c r="C138" s="31"/>
      <c r="D138" s="31"/>
      <c r="E138" s="31"/>
      <c r="F138" s="31"/>
      <c r="G138" s="31"/>
      <c r="H138" s="31"/>
      <c r="I138" s="31"/>
      <c r="J138" s="31"/>
    </row>
    <row r="139" spans="1:10" ht="15" x14ac:dyDescent="0.25">
      <c r="A139" s="31"/>
      <c r="B139" s="31"/>
      <c r="C139" s="31"/>
      <c r="D139" s="31"/>
      <c r="E139" s="31"/>
      <c r="F139" s="31"/>
      <c r="G139" s="31"/>
      <c r="H139" s="31"/>
      <c r="I139" s="31"/>
      <c r="J139" s="31"/>
    </row>
    <row r="140" spans="1:10" ht="15" x14ac:dyDescent="0.25">
      <c r="A140" s="31"/>
      <c r="B140" s="31"/>
      <c r="C140" s="31"/>
      <c r="D140" s="31"/>
      <c r="E140" s="31"/>
      <c r="F140" s="31"/>
      <c r="G140" s="31"/>
      <c r="H140" s="31"/>
      <c r="I140" s="31"/>
      <c r="J140" s="31"/>
    </row>
    <row r="141" spans="1:10" ht="15" x14ac:dyDescent="0.25">
      <c r="A141" s="31"/>
      <c r="B141" s="31"/>
      <c r="C141" s="31"/>
      <c r="D141" s="31"/>
      <c r="E141" s="31"/>
      <c r="F141" s="31"/>
      <c r="G141" s="31"/>
      <c r="H141" s="31"/>
      <c r="I141" s="31"/>
      <c r="J141" s="31"/>
    </row>
    <row r="142" spans="1:10" ht="15" x14ac:dyDescent="0.25">
      <c r="A142" s="31"/>
      <c r="B142" s="31"/>
      <c r="C142" s="31"/>
      <c r="D142" s="31"/>
      <c r="E142" s="31"/>
      <c r="F142" s="31"/>
      <c r="G142" s="31"/>
      <c r="H142" s="31"/>
      <c r="I142" s="31"/>
      <c r="J142" s="31"/>
    </row>
    <row r="143" spans="1:10" ht="15" x14ac:dyDescent="0.25">
      <c r="A143" s="31"/>
      <c r="B143" s="31"/>
      <c r="C143" s="31"/>
      <c r="D143" s="31"/>
      <c r="E143" s="31"/>
      <c r="F143" s="31"/>
      <c r="G143" s="31"/>
      <c r="H143" s="31"/>
      <c r="I143" s="31"/>
      <c r="J143" s="31"/>
    </row>
    <row r="144" spans="1:10" ht="15" x14ac:dyDescent="0.25">
      <c r="A144" s="31"/>
      <c r="B144" s="31"/>
      <c r="C144" s="31"/>
      <c r="D144" s="31"/>
      <c r="E144" s="31"/>
      <c r="F144" s="31"/>
      <c r="G144" s="31"/>
      <c r="H144" s="31"/>
      <c r="I144" s="31"/>
      <c r="J144" s="31"/>
    </row>
    <row r="145" spans="1:10" ht="15" x14ac:dyDescent="0.25">
      <c r="A145" s="31"/>
      <c r="B145" s="31"/>
      <c r="C145" s="31"/>
      <c r="D145" s="31"/>
      <c r="E145" s="31"/>
      <c r="F145" s="31"/>
      <c r="G145" s="31"/>
      <c r="H145" s="31"/>
      <c r="I145" s="31"/>
      <c r="J145" s="31"/>
    </row>
    <row r="146" spans="1:10" ht="15" x14ac:dyDescent="0.25">
      <c r="A146" s="31"/>
      <c r="B146" s="31"/>
      <c r="C146" s="31"/>
      <c r="D146" s="31"/>
      <c r="E146" s="31"/>
      <c r="F146" s="31"/>
      <c r="G146" s="31"/>
      <c r="H146" s="31"/>
      <c r="I146" s="31"/>
      <c r="J146" s="31"/>
    </row>
    <row r="147" spans="1:10" ht="15" x14ac:dyDescent="0.25">
      <c r="A147" s="31"/>
      <c r="B147" s="31"/>
      <c r="C147" s="31"/>
      <c r="D147" s="31"/>
      <c r="E147" s="31"/>
      <c r="F147" s="31"/>
      <c r="G147" s="31"/>
      <c r="H147" s="31"/>
      <c r="I147" s="31"/>
      <c r="J147" s="31"/>
    </row>
    <row r="148" spans="1:10" ht="15" x14ac:dyDescent="0.25">
      <c r="A148" s="31"/>
      <c r="B148" s="31"/>
      <c r="C148" s="31"/>
      <c r="D148" s="31"/>
      <c r="E148" s="31"/>
      <c r="F148" s="31"/>
      <c r="G148" s="31"/>
      <c r="H148" s="31"/>
      <c r="I148" s="31"/>
      <c r="J148" s="31"/>
    </row>
    <row r="149" spans="1:10" ht="15" x14ac:dyDescent="0.25">
      <c r="A149" s="31"/>
      <c r="B149" s="31"/>
      <c r="C149" s="31"/>
      <c r="D149" s="31"/>
      <c r="E149" s="31"/>
      <c r="F149" s="31"/>
      <c r="G149" s="31"/>
      <c r="H149" s="31"/>
      <c r="I149" s="31"/>
      <c r="J149" s="31"/>
    </row>
    <row r="150" spans="1:10" ht="15" x14ac:dyDescent="0.25">
      <c r="A150" s="31"/>
      <c r="B150" s="31"/>
      <c r="C150" s="31"/>
      <c r="D150" s="31"/>
      <c r="E150" s="31"/>
      <c r="F150" s="31"/>
      <c r="G150" s="31"/>
      <c r="H150" s="31"/>
      <c r="I150" s="31"/>
      <c r="J150" s="31"/>
    </row>
    <row r="151" spans="1:10" ht="15" x14ac:dyDescent="0.25">
      <c r="A151" s="31"/>
      <c r="B151" s="31"/>
      <c r="C151" s="31"/>
      <c r="D151" s="31"/>
      <c r="E151" s="31"/>
      <c r="F151" s="31"/>
      <c r="G151" s="31"/>
      <c r="H151" s="31"/>
      <c r="I151" s="31"/>
      <c r="J151" s="31"/>
    </row>
    <row r="152" spans="1:10" ht="15" x14ac:dyDescent="0.25">
      <c r="A152" s="31"/>
      <c r="B152" s="31"/>
      <c r="C152" s="31"/>
      <c r="D152" s="31"/>
      <c r="E152" s="31"/>
      <c r="F152" s="31"/>
      <c r="G152" s="31"/>
      <c r="H152" s="31"/>
      <c r="I152" s="31"/>
      <c r="J152" s="31"/>
    </row>
    <row r="153" spans="1:10" ht="15" x14ac:dyDescent="0.25">
      <c r="A153" s="31"/>
      <c r="B153" s="31"/>
      <c r="C153" s="31"/>
      <c r="D153" s="31"/>
      <c r="E153" s="31"/>
      <c r="F153" s="31"/>
      <c r="G153" s="31"/>
      <c r="H153" s="31"/>
      <c r="I153" s="31"/>
      <c r="J153" s="31"/>
    </row>
    <row r="154" spans="1:10" ht="15" x14ac:dyDescent="0.25">
      <c r="A154" s="31"/>
      <c r="B154" s="31"/>
      <c r="C154" s="31"/>
      <c r="D154" s="31"/>
      <c r="E154" s="31"/>
      <c r="F154" s="31"/>
      <c r="G154" s="31"/>
      <c r="H154" s="31"/>
      <c r="I154" s="31"/>
      <c r="J154" s="31"/>
    </row>
    <row r="155" spans="1:10" ht="15" x14ac:dyDescent="0.25">
      <c r="A155" s="31"/>
      <c r="B155" s="31"/>
      <c r="C155" s="31"/>
      <c r="D155" s="31"/>
      <c r="E155" s="31"/>
      <c r="F155" s="31"/>
      <c r="G155" s="31"/>
      <c r="H155" s="31"/>
      <c r="I155" s="31"/>
      <c r="J155" s="31"/>
    </row>
    <row r="156" spans="1:10" ht="15" x14ac:dyDescent="0.25">
      <c r="A156" s="31"/>
      <c r="B156" s="31"/>
      <c r="C156" s="31"/>
      <c r="D156" s="31"/>
      <c r="E156" s="31"/>
      <c r="F156" s="31"/>
      <c r="G156" s="31"/>
      <c r="H156" s="31"/>
      <c r="I156" s="31"/>
      <c r="J156" s="31"/>
    </row>
    <row r="157" spans="1:10" ht="15" x14ac:dyDescent="0.25">
      <c r="A157" s="31"/>
      <c r="B157" s="31"/>
      <c r="C157" s="31"/>
      <c r="D157" s="31"/>
      <c r="E157" s="31"/>
      <c r="F157" s="31"/>
      <c r="G157" s="31"/>
      <c r="H157" s="31"/>
      <c r="I157" s="31"/>
      <c r="J157" s="31"/>
    </row>
    <row r="158" spans="1:10" ht="15" x14ac:dyDescent="0.25">
      <c r="A158" s="31"/>
      <c r="B158" s="31"/>
      <c r="C158" s="31"/>
      <c r="D158" s="31"/>
      <c r="E158" s="31"/>
      <c r="F158" s="31"/>
      <c r="G158" s="31"/>
      <c r="H158" s="31"/>
      <c r="I158" s="31"/>
      <c r="J158" s="31"/>
    </row>
    <row r="159" spans="1:10" ht="15" x14ac:dyDescent="0.25">
      <c r="A159" s="31"/>
      <c r="B159" s="31"/>
      <c r="C159" s="31"/>
      <c r="D159" s="31"/>
      <c r="E159" s="31"/>
      <c r="F159" s="31"/>
      <c r="G159" s="31"/>
      <c r="H159" s="31"/>
      <c r="I159" s="31"/>
      <c r="J159" s="31"/>
    </row>
    <row r="160" spans="1:10" ht="15" x14ac:dyDescent="0.25">
      <c r="A160" s="31"/>
      <c r="B160" s="31"/>
      <c r="C160" s="31"/>
      <c r="D160" s="31"/>
      <c r="E160" s="31"/>
      <c r="F160" s="31"/>
      <c r="G160" s="31"/>
      <c r="H160" s="31"/>
      <c r="I160" s="31"/>
      <c r="J160" s="31"/>
    </row>
    <row r="161" spans="1:10" ht="15" x14ac:dyDescent="0.25">
      <c r="A161" s="31"/>
      <c r="B161" s="31"/>
      <c r="C161" s="31"/>
      <c r="D161" s="31"/>
      <c r="E161" s="31"/>
      <c r="F161" s="31"/>
      <c r="G161" s="31"/>
      <c r="H161" s="31"/>
      <c r="I161" s="31"/>
      <c r="J161" s="31"/>
    </row>
    <row r="162" spans="1:10" ht="15" x14ac:dyDescent="0.25">
      <c r="A162" s="31"/>
      <c r="B162" s="31"/>
      <c r="C162" s="31"/>
      <c r="D162" s="31"/>
      <c r="E162" s="31"/>
      <c r="F162" s="31"/>
      <c r="G162" s="31"/>
      <c r="H162" s="31"/>
      <c r="I162" s="31"/>
      <c r="J162" s="31"/>
    </row>
    <row r="163" spans="1:10" ht="15" x14ac:dyDescent="0.25">
      <c r="A163" s="31"/>
      <c r="B163" s="31"/>
      <c r="C163" s="31"/>
      <c r="D163" s="31"/>
      <c r="E163" s="31"/>
      <c r="F163" s="31"/>
      <c r="G163" s="31"/>
      <c r="H163" s="31"/>
      <c r="I163" s="31"/>
      <c r="J163" s="31"/>
    </row>
    <row r="164" spans="1:10" ht="15" x14ac:dyDescent="0.25">
      <c r="A164" s="31"/>
      <c r="B164" s="31"/>
      <c r="C164" s="31"/>
      <c r="D164" s="31"/>
      <c r="E164" s="31"/>
      <c r="F164" s="31"/>
      <c r="G164" s="31"/>
      <c r="H164" s="31"/>
      <c r="I164" s="31"/>
      <c r="J164" s="31"/>
    </row>
    <row r="165" spans="1:10" ht="15" x14ac:dyDescent="0.25">
      <c r="A165" s="31"/>
      <c r="B165" s="31"/>
      <c r="C165" s="31"/>
      <c r="D165" s="31"/>
      <c r="E165" s="31"/>
      <c r="F165" s="31"/>
      <c r="G165" s="31"/>
      <c r="H165" s="31"/>
      <c r="I165" s="31"/>
      <c r="J165" s="31"/>
    </row>
    <row r="166" spans="1:10" ht="15" x14ac:dyDescent="0.25">
      <c r="A166" s="31"/>
      <c r="B166" s="31"/>
      <c r="C166" s="31"/>
      <c r="D166" s="31"/>
      <c r="E166" s="31"/>
      <c r="F166" s="31"/>
      <c r="G166" s="31"/>
      <c r="H166" s="31"/>
      <c r="I166" s="31"/>
      <c r="J166" s="31"/>
    </row>
  </sheetData>
  <mergeCells count="1">
    <mergeCell ref="A1:L1"/>
  </mergeCells>
  <pageMargins left="0.7" right="0.7" top="0.75" bottom="0.75" header="0.3" footer="0.3"/>
  <pageSetup paperSize="9" orientation="portrait"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8C853-7BC1-469B-A3E5-BBDE1107B8D7}">
  <dimension ref="A2:J120"/>
  <sheetViews>
    <sheetView workbookViewId="0"/>
  </sheetViews>
  <sheetFormatPr defaultRowHeight="15" x14ac:dyDescent="0.25"/>
  <cols>
    <col min="1" max="1" width="16.85546875" customWidth="1"/>
    <col min="2" max="2" width="20.7109375" bestFit="1" customWidth="1"/>
    <col min="4" max="4" width="13.5703125" customWidth="1"/>
    <col min="5" max="5" width="18" bestFit="1" customWidth="1"/>
  </cols>
  <sheetData>
    <row r="2" spans="1:2" ht="26.25" x14ac:dyDescent="0.4">
      <c r="A2" s="47" t="s">
        <v>354</v>
      </c>
    </row>
    <row r="4" spans="1:2" x14ac:dyDescent="0.25">
      <c r="A4" s="14" t="s">
        <v>355</v>
      </c>
    </row>
    <row r="5" spans="1:2" x14ac:dyDescent="0.25">
      <c r="A5" t="s">
        <v>356</v>
      </c>
    </row>
    <row r="6" spans="1:2" x14ac:dyDescent="0.25">
      <c r="A6" t="s">
        <v>372</v>
      </c>
    </row>
    <row r="8" spans="1:2" ht="18.75" x14ac:dyDescent="0.3">
      <c r="A8" s="44" t="s">
        <v>357</v>
      </c>
    </row>
    <row r="10" spans="1:2" x14ac:dyDescent="0.25">
      <c r="A10" s="14" t="s">
        <v>411</v>
      </c>
    </row>
    <row r="11" spans="1:2" ht="45" x14ac:dyDescent="0.25">
      <c r="A11" s="122" t="s">
        <v>361</v>
      </c>
      <c r="B11" s="123">
        <f>'House Price (Adjusted_Clean)'!L175*(1+'House Price (Adjusted_Clean)'!M175)^2</f>
        <v>257398.25415221869</v>
      </c>
    </row>
    <row r="12" spans="1:2" ht="45" x14ac:dyDescent="0.25">
      <c r="A12" s="117" t="s">
        <v>362</v>
      </c>
      <c r="B12" s="75">
        <f>'Land Price (Adjusted_Clean)'!L175*(1+'Land Price (Adjusted_Clean)'!M175)</f>
        <v>147845.74089819664</v>
      </c>
    </row>
    <row r="13" spans="1:2" ht="30" x14ac:dyDescent="0.25">
      <c r="A13" s="117" t="s">
        <v>358</v>
      </c>
      <c r="B13" s="73">
        <f>Statement!A5</f>
        <v>338401.34009634878</v>
      </c>
    </row>
    <row r="14" spans="1:2" ht="30" x14ac:dyDescent="0.25">
      <c r="A14" s="117" t="s">
        <v>359</v>
      </c>
      <c r="B14" s="75">
        <f>B12+B13</f>
        <v>486247.08099454542</v>
      </c>
    </row>
    <row r="15" spans="1:2" x14ac:dyDescent="0.25">
      <c r="A15" s="115" t="s">
        <v>363</v>
      </c>
      <c r="B15" s="75">
        <f>B11*0.9</f>
        <v>231658.42873699684</v>
      </c>
    </row>
    <row r="16" spans="1:2" ht="23.25" x14ac:dyDescent="0.25">
      <c r="A16" s="118" t="s">
        <v>286</v>
      </c>
      <c r="B16" s="124">
        <f>B11-B14</f>
        <v>-228848.82684232673</v>
      </c>
    </row>
    <row r="18" spans="1:10" ht="15" customHeight="1" x14ac:dyDescent="0.25">
      <c r="A18" s="131" t="s">
        <v>360</v>
      </c>
      <c r="B18" s="131"/>
      <c r="C18" s="131"/>
      <c r="D18" s="131"/>
      <c r="E18" s="131"/>
      <c r="F18" s="131"/>
      <c r="G18" s="131"/>
      <c r="H18" s="131"/>
      <c r="I18" s="131"/>
      <c r="J18" s="131"/>
    </row>
    <row r="19" spans="1:10" x14ac:dyDescent="0.25">
      <c r="A19" s="131"/>
      <c r="B19" s="131"/>
      <c r="C19" s="131"/>
      <c r="D19" s="131"/>
      <c r="E19" s="131"/>
      <c r="F19" s="131"/>
      <c r="G19" s="131"/>
      <c r="H19" s="131"/>
      <c r="I19" s="131"/>
      <c r="J19" s="131"/>
    </row>
    <row r="20" spans="1:10" x14ac:dyDescent="0.25">
      <c r="A20" s="131"/>
      <c r="B20" s="131"/>
      <c r="C20" s="131"/>
      <c r="D20" s="131"/>
      <c r="E20" s="131"/>
      <c r="F20" s="131"/>
      <c r="G20" s="131"/>
      <c r="H20" s="131"/>
      <c r="I20" s="131"/>
      <c r="J20" s="131"/>
    </row>
    <row r="21" spans="1:10" x14ac:dyDescent="0.25">
      <c r="A21" s="129" t="s">
        <v>365</v>
      </c>
      <c r="B21" s="129"/>
      <c r="C21" s="129"/>
      <c r="D21" s="129"/>
      <c r="E21" s="129"/>
      <c r="F21" s="129"/>
      <c r="G21" s="129"/>
      <c r="H21" s="129"/>
      <c r="I21" s="129"/>
      <c r="J21" s="129"/>
    </row>
    <row r="22" spans="1:10" x14ac:dyDescent="0.25">
      <c r="A22" s="129"/>
      <c r="B22" s="129"/>
      <c r="C22" s="129"/>
      <c r="D22" s="129"/>
      <c r="E22" s="129"/>
      <c r="F22" s="129"/>
      <c r="G22" s="129"/>
      <c r="H22" s="129"/>
      <c r="I22" s="129"/>
      <c r="J22" s="129"/>
    </row>
    <row r="24" spans="1:10" x14ac:dyDescent="0.25">
      <c r="A24" s="51" t="s">
        <v>316</v>
      </c>
      <c r="B24" t="s">
        <v>364</v>
      </c>
    </row>
    <row r="25" spans="1:10" x14ac:dyDescent="0.25">
      <c r="A25" s="108" t="s">
        <v>205</v>
      </c>
      <c r="B25" s="3">
        <v>-279755.3145522147</v>
      </c>
    </row>
    <row r="26" spans="1:10" x14ac:dyDescent="0.25">
      <c r="A26" s="108" t="s">
        <v>164</v>
      </c>
      <c r="B26" s="3">
        <v>-257856.24106963491</v>
      </c>
    </row>
    <row r="27" spans="1:10" x14ac:dyDescent="0.25">
      <c r="A27" s="108" t="s">
        <v>206</v>
      </c>
      <c r="B27" s="3">
        <v>-254388.23724190466</v>
      </c>
    </row>
    <row r="28" spans="1:10" x14ac:dyDescent="0.25">
      <c r="A28" s="108" t="s">
        <v>120</v>
      </c>
      <c r="B28" s="3">
        <v>-245836.72826088907</v>
      </c>
    </row>
    <row r="29" spans="1:10" x14ac:dyDescent="0.25">
      <c r="A29" s="109" t="s">
        <v>202</v>
      </c>
      <c r="B29" s="107">
        <v>-228848.82684232673</v>
      </c>
    </row>
    <row r="30" spans="1:10" x14ac:dyDescent="0.25">
      <c r="A30" s="108" t="s">
        <v>74</v>
      </c>
      <c r="B30" s="3">
        <v>-218859.91593444513</v>
      </c>
    </row>
    <row r="31" spans="1:10" x14ac:dyDescent="0.25">
      <c r="A31" s="108" t="s">
        <v>170</v>
      </c>
      <c r="B31" s="3">
        <v>-208094.4520903806</v>
      </c>
    </row>
    <row r="32" spans="1:10" x14ac:dyDescent="0.25">
      <c r="A32" s="108" t="s">
        <v>225</v>
      </c>
      <c r="B32" s="3">
        <v>-207910.90335175153</v>
      </c>
    </row>
    <row r="33" spans="1:2" x14ac:dyDescent="0.25">
      <c r="A33" s="108" t="s">
        <v>221</v>
      </c>
      <c r="B33" s="3">
        <v>-206098.12337301456</v>
      </c>
    </row>
    <row r="34" spans="1:2" x14ac:dyDescent="0.25">
      <c r="A34" s="125" t="s">
        <v>83</v>
      </c>
      <c r="B34" s="95">
        <v>-205122.78517976729</v>
      </c>
    </row>
    <row r="49" spans="1:2" x14ac:dyDescent="0.25">
      <c r="A49" s="51" t="s">
        <v>316</v>
      </c>
      <c r="B49" t="s">
        <v>364</v>
      </c>
    </row>
    <row r="50" spans="1:2" x14ac:dyDescent="0.25">
      <c r="A50" s="108" t="s">
        <v>117</v>
      </c>
      <c r="B50" s="3">
        <v>1029718.4283307719</v>
      </c>
    </row>
    <row r="51" spans="1:2" x14ac:dyDescent="0.25">
      <c r="A51" s="108" t="s">
        <v>37</v>
      </c>
      <c r="B51" s="3">
        <v>386013.55288888386</v>
      </c>
    </row>
    <row r="52" spans="1:2" x14ac:dyDescent="0.25">
      <c r="A52" s="108" t="s">
        <v>211</v>
      </c>
      <c r="B52" s="3">
        <v>242447.58587794122</v>
      </c>
    </row>
    <row r="53" spans="1:2" x14ac:dyDescent="0.25">
      <c r="A53" s="108" t="s">
        <v>60</v>
      </c>
      <c r="B53" s="3">
        <v>222168.38527852402</v>
      </c>
    </row>
    <row r="54" spans="1:2" x14ac:dyDescent="0.25">
      <c r="A54" s="108" t="s">
        <v>33</v>
      </c>
      <c r="B54" s="3">
        <v>173641.50785838254</v>
      </c>
    </row>
    <row r="55" spans="1:2" x14ac:dyDescent="0.25">
      <c r="A55" s="108" t="s">
        <v>209</v>
      </c>
      <c r="B55" s="3">
        <v>163690.93196694786</v>
      </c>
    </row>
    <row r="56" spans="1:2" x14ac:dyDescent="0.25">
      <c r="A56" s="108" t="s">
        <v>72</v>
      </c>
      <c r="B56" s="3">
        <v>160648.38832135615</v>
      </c>
    </row>
    <row r="57" spans="1:2" x14ac:dyDescent="0.25">
      <c r="A57" s="108" t="s">
        <v>195</v>
      </c>
      <c r="B57" s="3">
        <v>158823.3150972022</v>
      </c>
    </row>
    <row r="58" spans="1:2" x14ac:dyDescent="0.25">
      <c r="A58" s="108" t="s">
        <v>186</v>
      </c>
      <c r="B58" s="3">
        <v>150939.69374965865</v>
      </c>
    </row>
    <row r="59" spans="1:2" x14ac:dyDescent="0.25">
      <c r="A59" s="125" t="s">
        <v>34</v>
      </c>
      <c r="B59" s="95">
        <v>109422.70978315431</v>
      </c>
    </row>
    <row r="73" spans="1:5" ht="18.75" x14ac:dyDescent="0.3">
      <c r="A73" s="44" t="s">
        <v>366</v>
      </c>
    </row>
    <row r="75" spans="1:5" x14ac:dyDescent="0.25">
      <c r="A75" s="14" t="s">
        <v>367</v>
      </c>
      <c r="D75" s="14" t="s">
        <v>368</v>
      </c>
    </row>
    <row r="76" spans="1:5" x14ac:dyDescent="0.25">
      <c r="A76" s="114" t="s">
        <v>240</v>
      </c>
      <c r="B76" s="121">
        <f>AVERAGE('House Price (Adjusted_Clean)'!B175:L175)</f>
        <v>198916.37256266244</v>
      </c>
      <c r="D76" s="114" t="s">
        <v>240</v>
      </c>
      <c r="E76" s="121">
        <f>AVERAGE('House Price (Adjusted_Clean)'!B212:L212)</f>
        <v>439358.90372132102</v>
      </c>
    </row>
    <row r="77" spans="1:5" x14ac:dyDescent="0.25">
      <c r="A77" s="115" t="s">
        <v>23</v>
      </c>
      <c r="B77" s="75">
        <f>MEDIAN('House Price (Adjusted_Clean)'!B175:L175)</f>
        <v>199087.98283261803</v>
      </c>
      <c r="D77" s="115" t="s">
        <v>23</v>
      </c>
      <c r="E77" s="75">
        <f>MEDIAN('House Price (Adjusted_Clean)'!B212:L212)</f>
        <v>429625.04133632954</v>
      </c>
    </row>
    <row r="78" spans="1:5" x14ac:dyDescent="0.25">
      <c r="A78" s="115"/>
      <c r="B78" s="119"/>
      <c r="D78" s="115"/>
      <c r="E78" s="119"/>
    </row>
    <row r="79" spans="1:5" x14ac:dyDescent="0.25">
      <c r="A79" s="115" t="s">
        <v>27</v>
      </c>
      <c r="B79" s="75">
        <f>MIN('House Price (Adjusted_Clean)'!B175:L175)</f>
        <v>179635.83556747096</v>
      </c>
      <c r="D79" s="115" t="s">
        <v>27</v>
      </c>
      <c r="E79" s="75">
        <f>MIN('House Price (Adjusted_Clean)'!B212:L212)</f>
        <v>395517.19126831985</v>
      </c>
    </row>
    <row r="80" spans="1:5" x14ac:dyDescent="0.25">
      <c r="A80" s="115" t="s">
        <v>28</v>
      </c>
      <c r="B80" s="75">
        <f>MAX('House Price (Adjusted_Clean)'!B175:L175)</f>
        <v>246610.8452950558</v>
      </c>
      <c r="D80" s="115" t="s">
        <v>28</v>
      </c>
      <c r="E80" s="75">
        <f>MAX('House Price (Adjusted_Clean)'!B212:L212)</f>
        <v>520779.85398182122</v>
      </c>
    </row>
    <row r="81" spans="1:5" x14ac:dyDescent="0.25">
      <c r="A81" s="115"/>
      <c r="B81" s="119"/>
      <c r="D81" s="115"/>
      <c r="E81" s="119"/>
    </row>
    <row r="82" spans="1:5" x14ac:dyDescent="0.25">
      <c r="A82" s="115" t="s">
        <v>238</v>
      </c>
      <c r="B82" s="75">
        <f>B80-B79</f>
        <v>66975.009727584838</v>
      </c>
      <c r="D82" s="115" t="s">
        <v>238</v>
      </c>
      <c r="E82" s="75">
        <f>E80-E79</f>
        <v>125262.66271350137</v>
      </c>
    </row>
    <row r="83" spans="1:5" x14ac:dyDescent="0.25">
      <c r="A83" s="115" t="s">
        <v>239</v>
      </c>
      <c r="B83" s="73">
        <f>_xlfn.VAR.S('House Price (Adjusted_Clean)'!B175:L175)</f>
        <v>364799262.84016341</v>
      </c>
      <c r="D83" s="115" t="s">
        <v>239</v>
      </c>
      <c r="E83" s="73">
        <f>_xlfn.VAR.S('House Price (Adjusted_Clean)'!B212:L212)</f>
        <v>1653505528.6559761</v>
      </c>
    </row>
    <row r="84" spans="1:5" ht="30" x14ac:dyDescent="0.25">
      <c r="A84" s="116" t="s">
        <v>22</v>
      </c>
      <c r="B84" s="73">
        <f>_xlfn.STDEV.S('House Price (Adjusted_Clean)'!B175:L175)</f>
        <v>19099.718920449155</v>
      </c>
      <c r="D84" s="116" t="s">
        <v>22</v>
      </c>
      <c r="E84" s="73">
        <f>_xlfn.STDEV.S('House Price (Adjusted_Clean)'!B212:L212)</f>
        <v>40663.319203625964</v>
      </c>
    </row>
    <row r="85" spans="1:5" x14ac:dyDescent="0.25">
      <c r="A85" s="115"/>
      <c r="B85" s="119"/>
      <c r="D85" s="115"/>
      <c r="E85" s="119"/>
    </row>
    <row r="86" spans="1:5" ht="30" x14ac:dyDescent="0.25">
      <c r="A86" s="117" t="s">
        <v>241</v>
      </c>
      <c r="B86" s="74">
        <f>B84/B76</f>
        <v>9.601883783815926E-2</v>
      </c>
      <c r="D86" s="117" t="s">
        <v>241</v>
      </c>
      <c r="E86" s="74">
        <f>E84/E76</f>
        <v>9.2551485492184574E-2</v>
      </c>
    </row>
    <row r="87" spans="1:5" x14ac:dyDescent="0.25">
      <c r="A87" s="115"/>
      <c r="B87" s="119"/>
      <c r="D87" s="115"/>
      <c r="E87" s="119"/>
    </row>
    <row r="88" spans="1:5" x14ac:dyDescent="0.25">
      <c r="A88" s="115" t="s">
        <v>242</v>
      </c>
      <c r="B88" s="73">
        <f>_xlfn.QUARTILE.EXC('House Price (Adjusted_Clean)'!B175:L175,1)</f>
        <v>182371.52485256951</v>
      </c>
      <c r="D88" s="115" t="s">
        <v>242</v>
      </c>
      <c r="E88" s="73">
        <f>_xlfn.QUARTILE.EXC('House Price (Adjusted_Clean)'!B212:L212,1)</f>
        <v>408026.90292129759</v>
      </c>
    </row>
    <row r="89" spans="1:5" x14ac:dyDescent="0.25">
      <c r="A89" s="115" t="s">
        <v>243</v>
      </c>
      <c r="B89" s="73">
        <f>_xlfn.QUARTILE.EXC('House Price (Adjusted_Clean)'!B175:L175,3)</f>
        <v>208270.4081632653</v>
      </c>
      <c r="D89" s="115" t="s">
        <v>243</v>
      </c>
      <c r="E89" s="73">
        <f>_xlfn.QUARTILE.EXC('House Price (Adjusted_Clean)'!B212:L212,3)</f>
        <v>477785.7613013938</v>
      </c>
    </row>
    <row r="90" spans="1:5" x14ac:dyDescent="0.25">
      <c r="A90" s="115"/>
      <c r="B90" s="119"/>
      <c r="D90" s="115"/>
      <c r="E90" s="119"/>
    </row>
    <row r="91" spans="1:5" x14ac:dyDescent="0.25">
      <c r="A91" s="118" t="s">
        <v>244</v>
      </c>
      <c r="B91" s="120">
        <f>B89-B88</f>
        <v>25898.88331069579</v>
      </c>
      <c r="D91" s="94" t="s">
        <v>244</v>
      </c>
      <c r="E91" s="120">
        <f>E89-E88</f>
        <v>69758.858380096208</v>
      </c>
    </row>
    <row r="93" spans="1:5" x14ac:dyDescent="0.25">
      <c r="A93" s="96" t="s">
        <v>352</v>
      </c>
      <c r="D93" s="96" t="s">
        <v>353</v>
      </c>
    </row>
    <row r="94" spans="1:5" x14ac:dyDescent="0.25">
      <c r="A94" s="98" t="s">
        <v>348</v>
      </c>
      <c r="B94" s="110">
        <f>'House Price (Adjusted_Clean)'!L175</f>
        <v>246610.8452950558</v>
      </c>
      <c r="D94" s="92" t="s">
        <v>240</v>
      </c>
      <c r="E94" s="111">
        <f>AVERAGE(House[2020])</f>
        <v>520779.85398182122</v>
      </c>
    </row>
    <row r="95" spans="1:5" ht="30" x14ac:dyDescent="0.25">
      <c r="A95" s="99" t="s">
        <v>342</v>
      </c>
      <c r="B95" s="112">
        <f>STANDARDIZE(B94,E94,E95)</f>
        <v>-1.1864888932876694</v>
      </c>
      <c r="D95" s="101" t="s">
        <v>22</v>
      </c>
      <c r="E95" s="113">
        <f>_xlfn.STDEV.S(House[2020])</f>
        <v>231075.91671344198</v>
      </c>
    </row>
    <row r="97" spans="1:3" ht="15.75" x14ac:dyDescent="0.25">
      <c r="A97" s="132" t="s">
        <v>369</v>
      </c>
      <c r="B97" s="132"/>
      <c r="C97" s="132"/>
    </row>
    <row r="98" spans="1:3" x14ac:dyDescent="0.25">
      <c r="A98" s="55" t="s">
        <v>319</v>
      </c>
      <c r="B98" s="55" t="s">
        <v>289</v>
      </c>
      <c r="C98" s="55" t="s">
        <v>318</v>
      </c>
    </row>
    <row r="99" spans="1:3" x14ac:dyDescent="0.25">
      <c r="A99" s="53" t="s">
        <v>320</v>
      </c>
      <c r="B99" s="52">
        <v>50000</v>
      </c>
      <c r="C99" s="45">
        <f t="array" ref="C99:C120">FREQUENCY(House[2020],'Cons Report'!B99:B120)</f>
        <v>0</v>
      </c>
    </row>
    <row r="100" spans="1:3" x14ac:dyDescent="0.25">
      <c r="A100" s="54" t="s">
        <v>321</v>
      </c>
      <c r="B100" s="8">
        <f>B99+50000</f>
        <v>100000</v>
      </c>
      <c r="C100" s="46">
        <v>0</v>
      </c>
    </row>
    <row r="101" spans="1:3" x14ac:dyDescent="0.25">
      <c r="A101" s="53" t="s">
        <v>322</v>
      </c>
      <c r="B101" s="52">
        <f t="shared" ref="B101:B120" si="0">B100+50000</f>
        <v>150000</v>
      </c>
      <c r="C101" s="45">
        <v>0</v>
      </c>
    </row>
    <row r="102" spans="1:3" x14ac:dyDescent="0.25">
      <c r="A102" s="54" t="s">
        <v>323</v>
      </c>
      <c r="B102" s="8">
        <f t="shared" si="0"/>
        <v>200000</v>
      </c>
      <c r="C102" s="46">
        <v>2</v>
      </c>
    </row>
    <row r="103" spans="1:3" x14ac:dyDescent="0.25">
      <c r="A103" s="53" t="s">
        <v>324</v>
      </c>
      <c r="B103" s="52">
        <f t="shared" si="0"/>
        <v>250000</v>
      </c>
      <c r="C103" s="45">
        <v>13</v>
      </c>
    </row>
    <row r="104" spans="1:3" x14ac:dyDescent="0.25">
      <c r="A104" s="54" t="s">
        <v>325</v>
      </c>
      <c r="B104" s="8">
        <f t="shared" si="0"/>
        <v>300000</v>
      </c>
      <c r="C104" s="46">
        <v>12</v>
      </c>
    </row>
    <row r="105" spans="1:3" x14ac:dyDescent="0.25">
      <c r="A105" s="53" t="s">
        <v>326</v>
      </c>
      <c r="B105" s="52">
        <f t="shared" si="0"/>
        <v>350000</v>
      </c>
      <c r="C105" s="45">
        <v>14</v>
      </c>
    </row>
    <row r="106" spans="1:3" x14ac:dyDescent="0.25">
      <c r="A106" s="54" t="s">
        <v>327</v>
      </c>
      <c r="B106" s="8">
        <f t="shared" si="0"/>
        <v>400000</v>
      </c>
      <c r="C106" s="46">
        <v>22</v>
      </c>
    </row>
    <row r="107" spans="1:3" x14ac:dyDescent="0.25">
      <c r="A107" s="53" t="s">
        <v>328</v>
      </c>
      <c r="B107" s="52">
        <f t="shared" si="0"/>
        <v>450000</v>
      </c>
      <c r="C107" s="45">
        <v>22</v>
      </c>
    </row>
    <row r="108" spans="1:3" x14ac:dyDescent="0.25">
      <c r="A108" s="54" t="s">
        <v>329</v>
      </c>
      <c r="B108" s="8">
        <f t="shared" si="0"/>
        <v>500000</v>
      </c>
      <c r="C108" s="46">
        <v>20</v>
      </c>
    </row>
    <row r="109" spans="1:3" x14ac:dyDescent="0.25">
      <c r="A109" s="53" t="s">
        <v>330</v>
      </c>
      <c r="B109" s="52">
        <f t="shared" si="0"/>
        <v>550000</v>
      </c>
      <c r="C109" s="45">
        <v>25</v>
      </c>
    </row>
    <row r="110" spans="1:3" x14ac:dyDescent="0.25">
      <c r="A110" s="54" t="s">
        <v>331</v>
      </c>
      <c r="B110" s="8">
        <f t="shared" si="0"/>
        <v>600000</v>
      </c>
      <c r="C110" s="46">
        <v>24</v>
      </c>
    </row>
    <row r="111" spans="1:3" x14ac:dyDescent="0.25">
      <c r="A111" s="53" t="s">
        <v>332</v>
      </c>
      <c r="B111" s="52">
        <f t="shared" si="0"/>
        <v>650000</v>
      </c>
      <c r="C111" s="45">
        <v>8</v>
      </c>
    </row>
    <row r="112" spans="1:3" x14ac:dyDescent="0.25">
      <c r="A112" s="54" t="s">
        <v>333</v>
      </c>
      <c r="B112" s="8">
        <f t="shared" si="0"/>
        <v>700000</v>
      </c>
      <c r="C112" s="46">
        <v>12</v>
      </c>
    </row>
    <row r="113" spans="1:3" x14ac:dyDescent="0.25">
      <c r="A113" s="53" t="s">
        <v>334</v>
      </c>
      <c r="B113" s="52">
        <f t="shared" si="0"/>
        <v>750000</v>
      </c>
      <c r="C113" s="45">
        <v>11</v>
      </c>
    </row>
    <row r="114" spans="1:3" x14ac:dyDescent="0.25">
      <c r="A114" s="54" t="s">
        <v>335</v>
      </c>
      <c r="B114" s="8">
        <f t="shared" si="0"/>
        <v>800000</v>
      </c>
      <c r="C114" s="46">
        <v>7</v>
      </c>
    </row>
    <row r="115" spans="1:3" x14ac:dyDescent="0.25">
      <c r="A115" s="53" t="s">
        <v>336</v>
      </c>
      <c r="B115" s="52">
        <f t="shared" si="0"/>
        <v>850000</v>
      </c>
      <c r="C115" s="45">
        <v>1</v>
      </c>
    </row>
    <row r="116" spans="1:3" x14ac:dyDescent="0.25">
      <c r="A116" s="54" t="s">
        <v>337</v>
      </c>
      <c r="B116" s="8">
        <f t="shared" si="0"/>
        <v>900000</v>
      </c>
      <c r="C116" s="46">
        <v>3</v>
      </c>
    </row>
    <row r="117" spans="1:3" x14ac:dyDescent="0.25">
      <c r="A117" s="53" t="s">
        <v>338</v>
      </c>
      <c r="B117" s="52">
        <f t="shared" si="0"/>
        <v>950000</v>
      </c>
      <c r="C117" s="45">
        <v>3</v>
      </c>
    </row>
    <row r="118" spans="1:3" x14ac:dyDescent="0.25">
      <c r="A118" s="54" t="s">
        <v>339</v>
      </c>
      <c r="B118" s="8">
        <f t="shared" si="0"/>
        <v>1000000</v>
      </c>
      <c r="C118" s="46">
        <v>0</v>
      </c>
    </row>
    <row r="119" spans="1:3" x14ac:dyDescent="0.25">
      <c r="A119" s="53" t="s">
        <v>340</v>
      </c>
      <c r="B119" s="52">
        <f t="shared" si="0"/>
        <v>1050000</v>
      </c>
      <c r="C119" s="45">
        <v>0</v>
      </c>
    </row>
    <row r="120" spans="1:3" x14ac:dyDescent="0.25">
      <c r="A120" s="80" t="s">
        <v>341</v>
      </c>
      <c r="B120" s="81">
        <f t="shared" si="0"/>
        <v>1100000</v>
      </c>
      <c r="C120" s="82">
        <v>1</v>
      </c>
    </row>
  </sheetData>
  <mergeCells count="3">
    <mergeCell ref="A97:C97"/>
    <mergeCell ref="A18:J20"/>
    <mergeCell ref="A21:J22"/>
  </mergeCells>
  <conditionalFormatting sqref="B16">
    <cfRule type="cellIs" dxfId="13" priority="1" operator="lessThan">
      <formula>0</formula>
    </cfRule>
  </conditionalFormatting>
  <pageMargins left="0.7" right="0.7" top="0.75" bottom="0.75" header="0.3" footer="0.3"/>
  <pageSetup paperSize="9" orientation="portrait" r:id="rId3"/>
  <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9C87D-28F0-4419-AC4E-E57FAED8243D}">
  <dimension ref="A2:M7"/>
  <sheetViews>
    <sheetView workbookViewId="0"/>
  </sheetViews>
  <sheetFormatPr defaultRowHeight="15" x14ac:dyDescent="0.25"/>
  <sheetData>
    <row r="2" spans="1:13" ht="18.75" x14ac:dyDescent="0.3">
      <c r="A2" s="44" t="s">
        <v>373</v>
      </c>
    </row>
    <row r="4" spans="1:13" x14ac:dyDescent="0.25">
      <c r="A4" t="s">
        <v>374</v>
      </c>
    </row>
    <row r="5" spans="1:13" x14ac:dyDescent="0.25">
      <c r="A5" t="s">
        <v>375</v>
      </c>
    </row>
    <row r="6" spans="1:13" ht="15" customHeight="1" x14ac:dyDescent="0.25">
      <c r="A6" s="129" t="s">
        <v>376</v>
      </c>
      <c r="B6" s="129"/>
      <c r="C6" s="129"/>
      <c r="D6" s="129"/>
      <c r="E6" s="129"/>
      <c r="F6" s="129"/>
      <c r="G6" s="129"/>
      <c r="H6" s="129"/>
      <c r="I6" s="129"/>
      <c r="J6" s="129"/>
      <c r="K6" s="129"/>
      <c r="L6" s="129"/>
      <c r="M6" s="129"/>
    </row>
    <row r="7" spans="1:13" x14ac:dyDescent="0.25">
      <c r="A7" s="129"/>
      <c r="B7" s="129"/>
      <c r="C7" s="129"/>
      <c r="D7" s="129"/>
      <c r="E7" s="129"/>
      <c r="F7" s="129"/>
      <c r="G7" s="129"/>
      <c r="H7" s="129"/>
      <c r="I7" s="129"/>
      <c r="J7" s="129"/>
      <c r="K7" s="129"/>
      <c r="L7" s="129"/>
      <c r="M7" s="129"/>
    </row>
  </sheetData>
  <mergeCells count="1">
    <mergeCell ref="A6:M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Land Price</vt:lpstr>
      <vt:lpstr>Land Price (CPI Adjusted)</vt:lpstr>
      <vt:lpstr>Land Price (Adj Growth_Rate)</vt:lpstr>
      <vt:lpstr>Land Price (Adjusted_Clean)</vt:lpstr>
      <vt:lpstr>House Price</vt:lpstr>
      <vt:lpstr>House Price (CPI_Adjusted)</vt:lpstr>
      <vt:lpstr>House Price (Adj Growth Rate)</vt:lpstr>
      <vt:lpstr>House Price (Adjusted_Clean)</vt:lpstr>
      <vt:lpstr>CPI</vt:lpstr>
      <vt:lpstr>Suburb List</vt:lpstr>
      <vt:lpstr>Profit_Loss</vt:lpstr>
      <vt:lpstr>Cover Sheet</vt:lpstr>
      <vt:lpstr>Statement</vt:lpstr>
      <vt:lpstr>Pros Report</vt:lpstr>
      <vt:lpstr>Buiding Activity_Cost</vt:lpstr>
      <vt:lpstr>Cons Report</vt:lpstr>
      <vt:lpstr>Summary</vt:lpstr>
      <vt:lpstr>TopOfTable_Table_1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2021-08-12T00:49:38Z</dcterms:created>
  <dcterms:modified xsi:type="dcterms:W3CDTF">2021-08-18T22:52:18Z</dcterms:modified>
</cp:coreProperties>
</file>